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mc:AlternateContent xmlns:mc="http://schemas.openxmlformats.org/markup-compatibility/2006">
    <mc:Choice Requires="x15">
      <x15ac:absPath xmlns:x15ac="http://schemas.microsoft.com/office/spreadsheetml/2010/11/ac" url="https://etbcsj-my.sharepoint.com/personal/sigccgena_cendoj_ramajudicial_gov_co/Documents/2. PROCESOS MISIONALES/15. GESTION DE PROCESOS PROMISCUO DE FAMILIA SAI/04. Riesgos/2025/"/>
    </mc:Choice>
  </mc:AlternateContent>
  <xr:revisionPtr revIDLastSave="33" documentId="8_{B9A8663B-9C21-4D11-81BF-FA2EAA66379A}" xr6:coauthVersionLast="47" xr6:coauthVersionMax="47" xr10:uidLastSave="{DCD599E5-0F19-4987-BBF4-96FE2EC18E8E}"/>
  <bookViews>
    <workbookView xWindow="-120" yWindow="-120" windowWidth="29040" windowHeight="15720" tabRatio="898" firstSheet="10" activeTab="10"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5">'5- Identificación de Riesgos'!$A$1:$N$29</definedName>
    <definedName name="_xlnm.Print_Area" localSheetId="6">'6- Valoración Controles'!$A$1:$V$26</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4" l="1"/>
  <c r="B10" i="34"/>
  <c r="C10" i="34"/>
  <c r="D10" i="34"/>
  <c r="E10" i="34"/>
  <c r="F10" i="34"/>
  <c r="M10" i="34"/>
  <c r="A20" i="34"/>
  <c r="B20" i="34"/>
  <c r="C20" i="34"/>
  <c r="D20" i="34"/>
  <c r="E20" i="34"/>
  <c r="F20" i="34"/>
  <c r="M20" i="34"/>
  <c r="A30" i="34"/>
  <c r="B30" i="34"/>
  <c r="C30" i="34"/>
  <c r="D30" i="34"/>
  <c r="E30" i="34"/>
  <c r="F30" i="34"/>
  <c r="H30" i="34"/>
  <c r="M30" i="34"/>
  <c r="B40" i="34"/>
  <c r="C40" i="34"/>
  <c r="D40" i="34"/>
  <c r="E40" i="34"/>
  <c r="F40" i="34"/>
  <c r="H40" i="34"/>
  <c r="M40" i="34"/>
  <c r="B50" i="34"/>
  <c r="C50" i="34"/>
  <c r="D50" i="34"/>
  <c r="E50" i="34"/>
  <c r="F50" i="34"/>
  <c r="B60" i="34"/>
  <c r="C60" i="34"/>
  <c r="D60" i="34"/>
  <c r="E60" i="34"/>
  <c r="F60" i="34"/>
  <c r="H50" i="36"/>
  <c r="H30" i="36"/>
  <c r="C70" i="29"/>
  <c r="H50" i="35"/>
  <c r="H30" i="35"/>
  <c r="L21" i="28" l="1"/>
  <c r="M50" i="18" l="1"/>
  <c r="M30" i="18"/>
  <c r="M20" i="18"/>
  <c r="M10" i="18"/>
  <c r="H50" i="18"/>
  <c r="H30" i="18"/>
  <c r="C45" i="28" l="1"/>
  <c r="C35" i="28"/>
  <c r="C34" i="28"/>
  <c r="L20" i="28" l="1"/>
  <c r="L14" i="28"/>
  <c r="C20" i="28"/>
  <c r="C70" i="18" l="1"/>
  <c r="B70" i="29"/>
  <c r="E70" i="29"/>
  <c r="R71" i="28"/>
  <c r="L71" i="28"/>
  <c r="C71" i="28"/>
  <c r="R70" i="28"/>
  <c r="L70" i="28"/>
  <c r="C70" i="28"/>
  <c r="R69" i="28"/>
  <c r="L69" i="28"/>
  <c r="J69" i="28"/>
  <c r="R68" i="28"/>
  <c r="L68" i="28"/>
  <c r="J68" i="28"/>
  <c r="R67" i="28"/>
  <c r="L67" i="28"/>
  <c r="J67" i="28"/>
  <c r="R66" i="28"/>
  <c r="J66" i="28"/>
  <c r="C66" i="28"/>
  <c r="R65" i="28"/>
  <c r="J65" i="28"/>
  <c r="C65" i="28"/>
  <c r="R64" i="28"/>
  <c r="L64" i="28"/>
  <c r="J64" i="28"/>
  <c r="C64" i="28"/>
  <c r="B64"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B70" i="18" l="1"/>
  <c r="K64" i="28"/>
  <c r="T64" i="28" s="1"/>
  <c r="J70" i="29" s="1"/>
  <c r="S64" i="28"/>
  <c r="M70" i="27"/>
  <c r="U64" i="28" l="1"/>
  <c r="K70" i="29" s="1"/>
  <c r="E70" i="18" s="1"/>
  <c r="N70" i="27"/>
  <c r="H70" i="29" s="1"/>
  <c r="G70" i="29"/>
  <c r="D70" i="18"/>
  <c r="V64" i="28" l="1"/>
  <c r="M70" i="29" s="1"/>
  <c r="E79" i="29"/>
  <c r="E78" i="29"/>
  <c r="E77" i="29"/>
  <c r="E76" i="29"/>
  <c r="E75" i="29"/>
  <c r="E74" i="29"/>
  <c r="E73" i="29"/>
  <c r="E72" i="29"/>
  <c r="E71" i="29"/>
  <c r="L70" i="29"/>
  <c r="C70" i="36"/>
  <c r="R63" i="28"/>
  <c r="L63" i="28"/>
  <c r="C63" i="28"/>
  <c r="R62" i="28"/>
  <c r="L62" i="28"/>
  <c r="C62" i="28"/>
  <c r="E69" i="29"/>
  <c r="E68" i="29"/>
  <c r="E67" i="29"/>
  <c r="E66" i="29"/>
  <c r="E65" i="29"/>
  <c r="E64" i="29"/>
  <c r="E63" i="29"/>
  <c r="E62" i="29"/>
  <c r="E61" i="29"/>
  <c r="L60" i="29"/>
  <c r="E60" i="29"/>
  <c r="C60" i="29"/>
  <c r="C60" i="36" s="1"/>
  <c r="B60" i="29"/>
  <c r="B60" i="36" s="1"/>
  <c r="F70" i="18" l="1"/>
  <c r="S70" i="28"/>
  <c r="B60" i="18"/>
  <c r="B60" i="35"/>
  <c r="C60" i="18"/>
  <c r="C60" i="35"/>
  <c r="B70" i="35"/>
  <c r="B70" i="36"/>
  <c r="C70" i="35"/>
  <c r="S62" i="28" l="1"/>
  <c r="E70" i="36" l="1"/>
  <c r="E70" i="35"/>
  <c r="D70" i="36"/>
  <c r="D70" i="35"/>
  <c r="B54" i="28"/>
  <c r="C54" i="28"/>
  <c r="J54" i="28"/>
  <c r="L54" i="28"/>
  <c r="R54" i="28"/>
  <c r="C55" i="28"/>
  <c r="J55" i="28"/>
  <c r="L55" i="28"/>
  <c r="R55" i="28"/>
  <c r="C56" i="28"/>
  <c r="J56" i="28"/>
  <c r="L56" i="28"/>
  <c r="R56" i="28"/>
  <c r="J57" i="28"/>
  <c r="L57" i="28"/>
  <c r="R57" i="28"/>
  <c r="J58" i="28"/>
  <c r="L58" i="28"/>
  <c r="R58" i="28"/>
  <c r="J59" i="28"/>
  <c r="L59" i="28"/>
  <c r="R59" i="28"/>
  <c r="J60" i="28"/>
  <c r="L60" i="28"/>
  <c r="R60" i="28"/>
  <c r="J61" i="28"/>
  <c r="L61" i="28"/>
  <c r="R61" i="28"/>
  <c r="C22" i="28"/>
  <c r="L69" i="27"/>
  <c r="L68" i="27"/>
  <c r="L67" i="27"/>
  <c r="K67" i="27" s="1"/>
  <c r="L66" i="27"/>
  <c r="K66" i="27" s="1"/>
  <c r="L65" i="27"/>
  <c r="K65" i="27" s="1"/>
  <c r="L64" i="27"/>
  <c r="K64" i="27" s="1"/>
  <c r="L63" i="27"/>
  <c r="K63" i="27" s="1"/>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70" i="36" l="1"/>
  <c r="F70" i="35"/>
  <c r="K60" i="27"/>
  <c r="M60" i="27"/>
  <c r="G60" i="29" s="1"/>
  <c r="K69" i="27"/>
  <c r="S54" i="28"/>
  <c r="K54" i="28"/>
  <c r="T54" i="28" s="1"/>
  <c r="J60" i="29" s="1"/>
  <c r="K68" i="27"/>
  <c r="M50" i="27"/>
  <c r="M40" i="27"/>
  <c r="A34" i="28"/>
  <c r="A27" i="28"/>
  <c r="A18" i="28"/>
  <c r="N60" i="27" l="1"/>
  <c r="H60" i="29" s="1"/>
  <c r="D60" i="18"/>
  <c r="D60" i="36"/>
  <c r="D60" i="35"/>
  <c r="U54" i="28"/>
  <c r="L44" i="28"/>
  <c r="B27" i="28"/>
  <c r="B34" i="28"/>
  <c r="L35" i="28"/>
  <c r="L34" i="28"/>
  <c r="L29" i="28"/>
  <c r="L28" i="28"/>
  <c r="L27" i="28"/>
  <c r="L26" i="28"/>
  <c r="L19" i="28"/>
  <c r="L18" i="28"/>
  <c r="L11" i="28"/>
  <c r="L12" i="28"/>
  <c r="L13" i="28"/>
  <c r="L15" i="28"/>
  <c r="L16" i="28"/>
  <c r="L17" i="28"/>
  <c r="L30" i="29"/>
  <c r="C50" i="29"/>
  <c r="B50" i="29"/>
  <c r="L40" i="29"/>
  <c r="C40" i="29"/>
  <c r="B40" i="29"/>
  <c r="A40" i="29"/>
  <c r="C30" i="29"/>
  <c r="B30" i="29"/>
  <c r="A30" i="29"/>
  <c r="C44" i="28"/>
  <c r="C46" i="28"/>
  <c r="C47" i="28"/>
  <c r="C48" i="28"/>
  <c r="C49" i="28"/>
  <c r="C50" i="28"/>
  <c r="C51" i="28"/>
  <c r="C52" i="28"/>
  <c r="C53" i="28"/>
  <c r="C37" i="28"/>
  <c r="C38" i="28"/>
  <c r="C39" i="28"/>
  <c r="C40" i="28"/>
  <c r="C41" i="28"/>
  <c r="C42" i="28"/>
  <c r="C43" i="28"/>
  <c r="C27" i="28"/>
  <c r="C28" i="28"/>
  <c r="C29" i="28"/>
  <c r="C30" i="28"/>
  <c r="C31" i="28"/>
  <c r="C32" i="28"/>
  <c r="C33" i="28"/>
  <c r="B40" i="36" l="1"/>
  <c r="B40" i="35"/>
  <c r="C40" i="36"/>
  <c r="C40" i="35"/>
  <c r="A40" i="35"/>
  <c r="A40" i="36"/>
  <c r="B50" i="36"/>
  <c r="B50" i="35"/>
  <c r="C30" i="35"/>
  <c r="C30" i="36"/>
  <c r="C50" i="36"/>
  <c r="C50" i="35"/>
  <c r="A30" i="36"/>
  <c r="A30" i="35"/>
  <c r="B30" i="36"/>
  <c r="B30" i="35"/>
  <c r="V54" i="28"/>
  <c r="M60" i="29" s="1"/>
  <c r="K60" i="29"/>
  <c r="B40" i="18"/>
  <c r="C50" i="18"/>
  <c r="C30" i="18"/>
  <c r="A30" i="18"/>
  <c r="B50" i="18"/>
  <c r="B30" i="18"/>
  <c r="C40" i="18"/>
  <c r="A40" i="18"/>
  <c r="G50" i="29"/>
  <c r="E60" i="36" l="1"/>
  <c r="E60" i="35"/>
  <c r="E60" i="18"/>
  <c r="F60" i="36"/>
  <c r="F60" i="35"/>
  <c r="F60" i="18"/>
  <c r="G40" i="29"/>
  <c r="G30" i="27" l="1"/>
  <c r="H30" i="27" s="1"/>
  <c r="C14" i="28"/>
  <c r="F30" i="29" l="1"/>
  <c r="M30" i="27"/>
  <c r="G10" i="27"/>
  <c r="G20" i="27"/>
  <c r="O30" i="27" l="1"/>
  <c r="G30" i="29"/>
  <c r="N30" i="27"/>
  <c r="H30" i="29" s="1"/>
  <c r="J18" i="28" l="1"/>
  <c r="R18" i="28"/>
  <c r="C19" i="28"/>
  <c r="J19" i="28"/>
  <c r="R19" i="28"/>
  <c r="J20" i="28"/>
  <c r="R20" i="28"/>
  <c r="J21" i="28"/>
  <c r="R21" i="28"/>
  <c r="J22" i="28"/>
  <c r="R22" i="28"/>
  <c r="C23" i="28"/>
  <c r="J23" i="28"/>
  <c r="R23" i="28"/>
  <c r="C24" i="28"/>
  <c r="J24" i="28"/>
  <c r="R24" i="28"/>
  <c r="C25" i="28"/>
  <c r="J25" i="28"/>
  <c r="R25" i="28"/>
  <c r="C26" i="28"/>
  <c r="J26" i="28"/>
  <c r="R26" i="28"/>
  <c r="J27" i="28"/>
  <c r="R27" i="28"/>
  <c r="J28" i="28"/>
  <c r="R28"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R53" i="28"/>
  <c r="J53" i="28"/>
  <c r="R52" i="28"/>
  <c r="J52" i="28"/>
  <c r="R51" i="28"/>
  <c r="J51" i="28"/>
  <c r="R50" i="28"/>
  <c r="J50" i="28"/>
  <c r="R49" i="28"/>
  <c r="J49" i="28"/>
  <c r="R48" i="28"/>
  <c r="J48" i="28"/>
  <c r="R47" i="28"/>
  <c r="J47" i="28"/>
  <c r="R46" i="28"/>
  <c r="J46" i="28"/>
  <c r="R45" i="28"/>
  <c r="J45" i="28"/>
  <c r="R44" i="28"/>
  <c r="J44" i="28"/>
  <c r="B44" i="28"/>
  <c r="K27" i="28" l="1"/>
  <c r="T27" i="28" s="1"/>
  <c r="S34" i="28"/>
  <c r="U34" i="28" s="1"/>
  <c r="S27" i="28"/>
  <c r="U27" i="28" s="1"/>
  <c r="K18" i="28"/>
  <c r="K34" i="28"/>
  <c r="S18" i="28"/>
  <c r="S44" i="28"/>
  <c r="K44" i="28"/>
  <c r="G40" i="27" l="1"/>
  <c r="N40" i="27" s="1"/>
  <c r="F40" i="29" l="1"/>
  <c r="T34" i="28"/>
  <c r="H40" i="29"/>
  <c r="O40" i="27" l="1"/>
  <c r="G50" i="27" l="1"/>
  <c r="H50" i="27" s="1"/>
  <c r="N50" i="27" s="1"/>
  <c r="C13" i="28"/>
  <c r="H50" i="29" l="1"/>
  <c r="F50" i="29"/>
  <c r="J30" i="29"/>
  <c r="T44" i="28"/>
  <c r="J50" i="29" s="1"/>
  <c r="D50" i="36" l="1"/>
  <c r="D50" i="35"/>
  <c r="D30" i="36"/>
  <c r="D30" i="35"/>
  <c r="D30" i="18"/>
  <c r="D50" i="18"/>
  <c r="J40" i="29"/>
  <c r="U44" i="28"/>
  <c r="K50" i="29" s="1"/>
  <c r="K30" i="29"/>
  <c r="O50" i="27"/>
  <c r="E50" i="36" l="1"/>
  <c r="E50" i="35"/>
  <c r="E30" i="36"/>
  <c r="E30" i="35"/>
  <c r="D40" i="36"/>
  <c r="D40" i="35"/>
  <c r="E50" i="18"/>
  <c r="E30" i="18"/>
  <c r="D40" i="18"/>
  <c r="V44" i="28"/>
  <c r="M50" i="29" s="1"/>
  <c r="K40" i="29"/>
  <c r="V27" i="28"/>
  <c r="M30" i="29" s="1"/>
  <c r="F50" i="36" l="1"/>
  <c r="F50" i="35"/>
  <c r="F30" i="36"/>
  <c r="F30" i="35"/>
  <c r="E40" i="35"/>
  <c r="E40" i="36"/>
  <c r="F50" i="18"/>
  <c r="F30" i="18"/>
  <c r="E40" i="18"/>
  <c r="V34" i="28"/>
  <c r="M40" i="29" s="1"/>
  <c r="A10" i="28"/>
  <c r="B10" i="28"/>
  <c r="I33" i="5" a="1"/>
  <c r="I33" i="5" s="1"/>
  <c r="F40" i="36" l="1"/>
  <c r="F40" i="35"/>
  <c r="F40" i="18"/>
  <c r="C20" i="29"/>
  <c r="C10" i="29"/>
  <c r="I27" i="5" a="1"/>
  <c r="C10" i="36" l="1"/>
  <c r="C10" i="35"/>
  <c r="C20" i="36"/>
  <c r="C20" i="35"/>
  <c r="I27" i="5"/>
  <c r="L10" i="28"/>
  <c r="C11" i="28"/>
  <c r="C12" i="28"/>
  <c r="C10" i="28"/>
  <c r="L10" i="27" l="1"/>
  <c r="K10" i="27" s="1"/>
  <c r="I21" i="5"/>
  <c r="I22" i="5"/>
  <c r="C20" i="18" l="1"/>
  <c r="C10" i="18"/>
  <c r="M20" i="27" l="1"/>
  <c r="M10" i="27"/>
  <c r="G20" i="29" l="1"/>
  <c r="U18" i="28"/>
  <c r="G10" i="29"/>
  <c r="L20" i="29"/>
  <c r="E11" i="29"/>
  <c r="E12" i="29"/>
  <c r="A20" i="29"/>
  <c r="B20" i="29"/>
  <c r="R11" i="28"/>
  <c r="R12" i="28"/>
  <c r="R13" i="28"/>
  <c r="R14" i="28"/>
  <c r="R15" i="28"/>
  <c r="R16" i="28"/>
  <c r="R17" i="28"/>
  <c r="R10" i="28"/>
  <c r="J11" i="28"/>
  <c r="J12" i="28"/>
  <c r="J13" i="28"/>
  <c r="J14" i="28"/>
  <c r="J15" i="28"/>
  <c r="J16" i="28"/>
  <c r="J17" i="28"/>
  <c r="J10" i="28"/>
  <c r="A20" i="36" l="1"/>
  <c r="A20" i="35"/>
  <c r="B20" i="36"/>
  <c r="B20" i="35"/>
  <c r="B20" i="18"/>
  <c r="A20" i="18"/>
  <c r="K10" i="28"/>
  <c r="S10" i="28"/>
  <c r="U10" i="28" s="1"/>
  <c r="H10" i="27" l="1"/>
  <c r="H20" i="27"/>
  <c r="N20" i="27" l="1"/>
  <c r="H20" i="29" s="1"/>
  <c r="T18" i="28"/>
  <c r="V18" i="28" s="1"/>
  <c r="M20" i="29" s="1"/>
  <c r="O10" i="27"/>
  <c r="N10" i="27"/>
  <c r="H10" i="29" s="1"/>
  <c r="T10" i="28"/>
  <c r="V10" i="28" s="1"/>
  <c r="M10" i="29" s="1"/>
  <c r="O20" i="27"/>
  <c r="F20" i="29"/>
  <c r="E10" i="29"/>
  <c r="B10" i="29"/>
  <c r="A10" i="29"/>
  <c r="B10" i="36" l="1"/>
  <c r="B10" i="35"/>
  <c r="A10" i="36"/>
  <c r="A10" i="35"/>
  <c r="F10" i="36"/>
  <c r="F10" i="35"/>
  <c r="F20" i="36"/>
  <c r="F20" i="35"/>
  <c r="B10" i="18"/>
  <c r="F10" i="18"/>
  <c r="A10" i="18"/>
  <c r="F20" i="18"/>
  <c r="J20" i="29"/>
  <c r="D20" i="35" l="1"/>
  <c r="D20" i="36"/>
  <c r="D20" i="18"/>
  <c r="L10" i="29"/>
  <c r="K10" i="29" l="1"/>
  <c r="E10" i="36" l="1"/>
  <c r="E10" i="35"/>
  <c r="E10" i="18"/>
  <c r="K20" i="29"/>
  <c r="E20" i="36" l="1"/>
  <c r="E20" i="35"/>
  <c r="E20" i="18"/>
  <c r="F10" i="29"/>
  <c r="J10" i="29" l="1"/>
  <c r="D10" i="36" l="1"/>
  <c r="D10" i="35"/>
  <c r="D10" i="18"/>
  <c r="D5" i="27"/>
  <c r="B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<sst xmlns="http://schemas.openxmlformats.org/spreadsheetml/2006/main" count="983" uniqueCount="520">
  <si>
    <t xml:space="preserve"> MAPA DE RIESGOS SIGCMA</t>
  </si>
  <si>
    <t>DEPENDENCIA (Unidad misional del CSJ o Unidad de la DEAJ o Seccional o CSJ en caso de despachos judiciales certificados)</t>
  </si>
  <si>
    <t>JUZGADOS PROMISCUOS DE FAMILIA</t>
  </si>
  <si>
    <t>PROCESO (indique el tipo de proceso si es Estratégico. Misional, Apoyo, Evaluación y Mejora y especifique el nombre del proceso)</t>
  </si>
  <si>
    <t>PROMISCUOS DE FAMILIA</t>
  </si>
  <si>
    <t>CONSEJO SUPERIOR DE LA JUDICATURA</t>
  </si>
  <si>
    <t>CONSEJO SECCIONAL DE LA JUDICATURA</t>
  </si>
  <si>
    <t>DIRECCIÓN SECCIONAL DE ADMINISTRACIÓN JUDICIAL</t>
  </si>
  <si>
    <t>DESPACHO JUDICIAL CERTIFICADO</t>
  </si>
  <si>
    <t>FECHA</t>
  </si>
  <si>
    <t>26 DE MARZO DE 2024</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</si>
  <si>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</si>
  <si>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</si>
  <si>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</si>
  <si>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</si>
  <si>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</si>
  <si>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</si>
  <si>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</si>
  <si>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</si>
  <si>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</si>
  <si>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</si>
  <si>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</si>
  <si>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</si>
  <si>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</si>
  <si>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</si>
  <si>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</si>
  <si>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</si>
  <si>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CONSEJO SECCIONAL DE LA JUDICATURA BOLÍVAR</t>
  </si>
  <si>
    <t xml:space="preserve">PROCESO </t>
  </si>
  <si>
    <t xml:space="preserve">DEPENDENCIA ADMINISTRATIVA O JUDICIAL CERTIFICADA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</si>
  <si>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</si>
  <si>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</si>
  <si>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</si>
  <si>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</si>
  <si>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</si>
  <si>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</si>
  <si>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</si>
  <si>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</si>
  <si>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</si>
  <si>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</si>
  <si>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</si>
  <si>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</si>
  <si>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</si>
  <si>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</si>
  <si>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</si>
  <si>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</si>
  <si>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</si>
  <si>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</si>
  <si>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</si>
  <si>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</si>
  <si>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</si>
  <si>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</si>
  <si>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</si>
  <si>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</si>
  <si>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</si>
  <si>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</si>
  <si>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</si>
  <si>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</si>
  <si>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</si>
  <si>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</si>
  <si>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</si>
  <si>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</si>
  <si>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</si>
  <si>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</si>
  <si>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</si>
  <si>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</si>
  <si>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</si>
  <si>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</si>
  <si>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</si>
  <si>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</si>
  <si>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</si>
  <si>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</si>
  <si>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</si>
  <si>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</si>
  <si>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</si>
  <si>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</si>
  <si>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</si>
  <si>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</si>
  <si>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</si>
  <si>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</si>
  <si>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</si>
  <si>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</si>
  <si>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</si>
  <si>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</si>
  <si>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</si>
  <si>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</si>
  <si>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</si>
  <si>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</si>
  <si>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</si>
  <si>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</si>
  <si>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</si>
  <si>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</si>
  <si>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</si>
  <si>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</si>
  <si>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</si>
  <si>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</si>
  <si>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</si>
  <si>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</si>
  <si>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</si>
  <si>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</si>
  <si>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</si>
  <si>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</si>
  <si>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</si>
  <si>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</si>
  <si>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</si>
  <si>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</si>
  <si>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</si>
  <si>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</si>
  <si>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</si>
  <si>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</si>
  <si>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</si>
  <si>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</si>
  <si>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</si>
  <si>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</si>
  <si>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</si>
  <si>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</si>
  <si>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</si>
  <si>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</si>
  <si>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</si>
  <si>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</si>
  <si>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</si>
  <si>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</si>
  <si>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</si>
  <si>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</si>
  <si>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</si>
  <si>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</si>
  <si>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</si>
  <si>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</si>
  <si>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</si>
  <si>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</si>
  <si>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</si>
  <si>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</si>
  <si>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</si>
  <si>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</si>
  <si>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</si>
  <si>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</si>
  <si>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</si>
  <si>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</si>
  <si>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</si>
  <si>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</si>
  <si>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</si>
  <si>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</si>
  <si>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</si>
  <si>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</si>
  <si>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</si>
  <si>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</si>
  <si>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</si>
  <si>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</si>
  <si>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</si>
  <si>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</si>
  <si>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</si>
  <si>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</si>
  <si>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</si>
  <si>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</si>
  <si>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</si>
  <si>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</si>
  <si>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</si>
  <si>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</si>
  <si>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</si>
  <si>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</si>
  <si>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</si>
  <si>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</si>
  <si>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</si>
  <si>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</si>
  <si>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</si>
  <si>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</si>
  <si>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</si>
  <si>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</si>
  <si>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</si>
  <si>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</si>
  <si>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</si>
  <si>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</si>
  <si>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</si>
  <si>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</si>
  <si>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</si>
  <si>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</si>
  <si>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</si>
  <si>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</si>
  <si>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</si>
  <si>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</si>
  <si>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</si>
  <si>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</si>
  <si>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</si>
  <si>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</si>
  <si>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</si>
  <si>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</si>
  <si>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</si>
  <si>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</si>
  <si>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</si>
  <si>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</si>
  <si>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</si>
  <si>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</si>
  <si>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</si>
  <si>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</si>
  <si>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</si>
  <si>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</si>
  <si>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</si>
  <si>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</si>
  <si>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</si>
  <si>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</si>
  <si>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</si>
  <si>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</si>
  <si>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</si>
  <si>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</si>
  <si>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</si>
  <si>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</si>
  <si>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</si>
  <si>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</si>
  <si>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</si>
  <si>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</si>
  <si>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</si>
  <si>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</si>
  <si>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</si>
  <si>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</si>
  <si>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</si>
  <si>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</si>
  <si>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</si>
  <si>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</si>
  <si>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</si>
  <si>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</si>
  <si>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</si>
  <si>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</si>
  <si>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</si>
  <si>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</si>
  <si>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</si>
  <si>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</si>
  <si>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</si>
  <si>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</si>
  <si>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</si>
  <si>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</si>
  <si>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</si>
  <si>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</si>
  <si>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</si>
  <si>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</si>
  <si>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</si>
  <si>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</si>
  <si>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</si>
  <si>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</si>
  <si>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</si>
  <si>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</si>
  <si>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</si>
  <si>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</si>
  <si>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</si>
  <si>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</si>
  <si>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</si>
  <si>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</si>
  <si>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</si>
  <si>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</si>
  <si>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</si>
  <si>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</si>
  <si>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</si>
  <si>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</si>
  <si>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</si>
  <si>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</si>
  <si>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</si>
  <si>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</si>
  <si>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</si>
  <si>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</si>
  <si>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</si>
  <si>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</si>
  <si>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</si>
  <si>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</si>
  <si>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</si>
  <si>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</si>
  <si>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</si>
  <si>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</si>
  <si>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</si>
  <si>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MISIONALES</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</si>
  <si>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</si>
  <si>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</si>
  <si>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</si>
  <si>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</si>
  <si>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</si>
  <si>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</si>
  <si>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</si>
  <si>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</si>
  <si>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</si>
  <si>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</si>
  <si>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</si>
  <si>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</si>
  <si>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</si>
  <si>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</si>
  <si>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</si>
  <si>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</si>
  <si>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</si>
  <si>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</si>
  <si>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</si>
  <si>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</si>
  <si>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</si>
  <si>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después del  término legal establecido para decidir sobre los conflictos presentados a los jueces.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</si>
  <si>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</si>
  <si>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</si>
  <si>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</si>
  <si>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</si>
  <si>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</si>
  <si>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</si>
  <si>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</si>
  <si>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</si>
  <si>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0 a 48 horas habiles al año o afectación mínima</t>
  </si>
  <si>
    <t>4.Fallas en la planeación  para el desarrollo de las tareas propias del despacho.</t>
  </si>
  <si>
    <t>Incumplimiento de las metas establecidas</t>
  </si>
  <si>
    <t>Incumplimiento del 60% de los indicadores del proceso</t>
  </si>
  <si>
    <t>5.  Fallas e insuficiencia de las herramientas tecnológicas.</t>
  </si>
  <si>
    <t xml:space="preserve">Incumplimientos en la realizacion de audiencias </t>
  </si>
  <si>
    <t>No se atiende la  solicitud  de una parte interesada para la realización de una audiencia, o éstas deben ser aplazadas por la inasistencia de alguna de las partes indispensables.</t>
  </si>
  <si>
    <t>1. Inasistencia de las partes convocadas.</t>
  </si>
  <si>
    <t xml:space="preserve">2. Retrasos en su programación por exceso de carga laboral.
</t>
  </si>
  <si>
    <t>Incumplimiento del 40% de los indicadores del proceso</t>
  </si>
  <si>
    <t>3. Programación de audiencias sin tener en cuenta tiempos de duración para su realización.</t>
  </si>
  <si>
    <t>Entre 49 a 96 horas  habiles al año  o afectación baja</t>
  </si>
  <si>
    <t>4. Dificultades para notificar a alguna de las partes.</t>
  </si>
  <si>
    <t>5.Fallas en el servicio de internet,  conectividad  irregular.</t>
  </si>
  <si>
    <t xml:space="preserve"> No efectuar notificaciones o realizarlas sin el cumplimiento de los requisitos</t>
  </si>
  <si>
    <t xml:space="preserve">No se realizan las  notificaciones , no se efectuan  oportunamente o no se realizan aplicando la normatividad </t>
  </si>
  <si>
    <t>1. Errores en la digitación de información clave del proceso</t>
  </si>
  <si>
    <t>2. Olvidos involuntarios en la realización de las notificaciones</t>
  </si>
  <si>
    <t>Entre e 97 a 192 horas  habiles al año o afectación baja</t>
  </si>
  <si>
    <t>Afectaciones ambientales</t>
  </si>
  <si>
    <t>Se tienen afectaciones ambientales que generen impactos negativos en el entorno</t>
  </si>
  <si>
    <t>1.  Desconocimiento de la normatividad</t>
  </si>
  <si>
    <t>Muy Baja - 1</t>
  </si>
  <si>
    <t>2. Ocurrencia de fenómenos naturales (Huracanes, Tormentas Tropicales)</t>
  </si>
  <si>
    <t>Interrupción o afectación en la prestación del servicio administrativo</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</si>
  <si>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</si>
  <si>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</si>
  <si>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</si>
  <si>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</si>
  <si>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</si>
  <si>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</si>
  <si>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</si>
  <si>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</si>
  <si>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 falsa</t>
  </si>
  <si>
    <t xml:space="preserve">2.Falta de ética  de los servidores judiciales 
</t>
  </si>
  <si>
    <t xml:space="preserve">De la entidad y sector justicia a nivel internacional </t>
  </si>
  <si>
    <t xml:space="preserve">3. Fallas en los controles de los procesos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</si>
  <si>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</si>
  <si>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</si>
  <si>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incumpliendo los principios de la administracion de justicia o sin la observancia de los Códigos  Procesales en la materia </t>
  </si>
  <si>
    <t xml:space="preserve">2. Desconocimiento del Código de Etica y Buen Gobierno.   </t>
  </si>
  <si>
    <t xml:space="preserve">MATRIZ DE RIESGOS </t>
  </si>
  <si>
    <t>Solucionar los conflictos de familia a fin de restablecer el restablecimiento y conservación de la unidad y las relaciones familiares, así como el equilibrio económico de las partes, en aquellos procesos donde se discuten intereses patrimoniales.</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</si>
  <si>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</si>
  <si>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</si>
  <si>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</si>
  <si>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</si>
  <si>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</si>
  <si>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</si>
  <si>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</si>
  <si>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</si>
  <si>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</si>
  <si>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</si>
  <si>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</si>
  <si>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</si>
  <si>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</si>
  <si>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</si>
  <si>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</si>
  <si>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</si>
  <si>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ACCIONES DE COMUNICACIÓN INSTITUCIONAL</t>
  </si>
  <si>
    <t>NO</t>
  </si>
  <si>
    <t>SI</t>
  </si>
  <si>
    <r>
      <rPr>
        <sz val="10"/>
        <color rgb="FFFF0000"/>
        <rFont val="Calibri"/>
        <family val="2"/>
        <scheme val="minor"/>
      </rPr>
      <t>(Responsable )</t>
    </r>
    <r>
      <rPr>
        <sz val="10"/>
        <rFont val="Calibri"/>
        <family val="2"/>
        <scheme val="minor"/>
      </rPr>
      <t xml:space="preserve"> El  Juez director del despacho, </t>
    </r>
    <r>
      <rPr>
        <sz val="10"/>
        <color rgb="FFFF0000"/>
        <rFont val="Calibri"/>
        <family val="2"/>
        <scheme val="minor"/>
      </rPr>
      <t xml:space="preserve">(periodicidad) </t>
    </r>
    <r>
      <rPr>
        <sz val="10"/>
        <rFont val="Calibri"/>
        <family val="2"/>
        <scheme val="minor"/>
      </rPr>
      <t xml:space="preserve"> semanalmente,
</t>
    </r>
    <r>
      <rPr>
        <sz val="10"/>
        <color rgb="FFFF0000"/>
        <rFont val="Calibri"/>
        <family val="2"/>
        <scheme val="minor"/>
      </rPr>
      <t xml:space="preserve">(qué hace) </t>
    </r>
    <r>
      <rPr>
        <sz val="10"/>
        <rFont val="Calibri"/>
        <family val="2"/>
        <scheme val="minor"/>
      </rPr>
      <t xml:space="preserve"> revisa los registros de control o planificadores y los ingresos de procesos
</t>
    </r>
    <r>
      <rPr>
        <sz val="10"/>
        <color rgb="FFFF0000"/>
        <rFont val="Calibri"/>
        <family val="2"/>
        <scheme val="minor"/>
      </rPr>
      <t xml:space="preserve">(cómo lo hace)  </t>
    </r>
    <r>
      <rPr>
        <sz val="10"/>
        <rFont val="Calibri"/>
        <family val="2"/>
        <scheme val="minor"/>
      </rPr>
      <t xml:space="preserve">para actualizar la planificación y verificar fechas de las actuaciones.
</t>
    </r>
    <r>
      <rPr>
        <sz val="10"/>
        <color rgb="FFFF0000"/>
        <rFont val="Calibri"/>
        <family val="2"/>
        <scheme val="minor"/>
      </rPr>
      <t>(desviación )</t>
    </r>
    <r>
      <rPr>
        <sz val="10"/>
        <rFont val="Calibri"/>
        <family val="2"/>
        <scheme val="minor"/>
      </rPr>
      <t xml:space="preserve">  si evidencia actividades y actuaciones no incluidas se integran al planificador. 
</t>
    </r>
    <r>
      <rPr>
        <sz val="10"/>
        <color rgb="FFFF0000"/>
        <rFont val="Calibri"/>
        <family val="2"/>
        <scheme val="minor"/>
      </rPr>
      <t xml:space="preserve">(evidencia). </t>
    </r>
    <r>
      <rPr>
        <sz val="10"/>
        <rFont val="Calibri"/>
        <family val="2"/>
        <scheme val="minor"/>
      </rPr>
      <t xml:space="preserve"> Como registro del control queda el planificador y las actuaciones documentadas</t>
    </r>
    <r>
      <rPr>
        <sz val="10"/>
        <color rgb="FFFF0000"/>
        <rFont val="Calibri"/>
        <family val="2"/>
        <scheme val="minor"/>
      </rPr>
      <t xml:space="preserve">. </t>
    </r>
  </si>
  <si>
    <r>
      <t>(</t>
    </r>
    <r>
      <rPr>
        <sz val="10"/>
        <color rgb="FFFF0000"/>
        <rFont val="Calibri"/>
        <family val="2"/>
        <scheme val="minor"/>
      </rPr>
      <t>Responsable )</t>
    </r>
    <r>
      <rPr>
        <sz val="10"/>
        <rFont val="Calibri"/>
        <family val="2"/>
        <scheme val="minor"/>
      </rPr>
      <t xml:space="preserve"> El  Juez director del despacho, </t>
    </r>
    <r>
      <rPr>
        <sz val="10"/>
        <color rgb="FFFF0000"/>
        <rFont val="Calibri"/>
        <family val="2"/>
        <scheme val="minor"/>
      </rPr>
      <t xml:space="preserve">(periodicidad) </t>
    </r>
    <r>
      <rPr>
        <sz val="10"/>
        <rFont val="Calibri"/>
        <family val="2"/>
        <scheme val="minor"/>
      </rPr>
      <t xml:space="preserve"> semanalmente,
</t>
    </r>
    <r>
      <rPr>
        <sz val="10"/>
        <color rgb="FFFF0000"/>
        <rFont val="Calibri"/>
        <family val="2"/>
        <scheme val="minor"/>
      </rPr>
      <t xml:space="preserve">(qué hace) </t>
    </r>
    <r>
      <rPr>
        <sz val="10"/>
        <rFont val="Calibri"/>
        <family val="2"/>
        <scheme val="minor"/>
      </rPr>
      <t xml:space="preserve"> revisa los registros de control o planificadores y los ingresos de proceso
</t>
    </r>
    <r>
      <rPr>
        <sz val="10"/>
        <color rgb="FFFF0000"/>
        <rFont val="Calibri"/>
        <family val="2"/>
        <scheme val="minor"/>
      </rPr>
      <t xml:space="preserve">(cómo lo hace)  </t>
    </r>
    <r>
      <rPr>
        <sz val="10"/>
        <rFont val="Calibri"/>
        <family val="2"/>
        <scheme val="minor"/>
      </rPr>
      <t xml:space="preserve">para actualizar la planificación y verificar fechas de las actuaciones.
</t>
    </r>
    <r>
      <rPr>
        <sz val="10"/>
        <color rgb="FFFF0000"/>
        <rFont val="Calibri"/>
        <family val="2"/>
        <scheme val="minor"/>
      </rPr>
      <t>(desviación )</t>
    </r>
    <r>
      <rPr>
        <sz val="10"/>
        <rFont val="Calibri"/>
        <family val="2"/>
        <scheme val="minor"/>
      </rPr>
      <t xml:space="preserve">  Si evidencia actividades no realizadas  reprograma las actuaciones según la prioridad. 
</t>
    </r>
    <r>
      <rPr>
        <sz val="10"/>
        <color rgb="FFFF0000"/>
        <rFont val="Calibri"/>
        <family val="2"/>
        <scheme val="minor"/>
      </rPr>
      <t xml:space="preserve">(evidencia). </t>
    </r>
    <r>
      <rPr>
        <sz val="10"/>
        <rFont val="Calibri"/>
        <family val="2"/>
        <scheme val="minor"/>
      </rPr>
      <t xml:space="preserve"> Como registro del control queda el planificador y las actuaciones documentadas</t>
    </r>
    <r>
      <rPr>
        <sz val="10"/>
        <color rgb="FFFF0000"/>
        <rFont val="Calibri"/>
        <family val="2"/>
        <scheme val="minor"/>
      </rPr>
      <t xml:space="preserve">. </t>
    </r>
  </si>
  <si>
    <r>
      <rPr>
        <sz val="10"/>
        <color rgb="FFFF0000"/>
        <rFont val="Calibri"/>
        <family val="2"/>
        <scheme val="minor"/>
      </rPr>
      <t xml:space="preserve">(Responsable ) </t>
    </r>
    <r>
      <rPr>
        <sz val="10"/>
        <rFont val="Calibri"/>
        <family val="2"/>
        <scheme val="minor"/>
      </rPr>
      <t xml:space="preserve">La Coordinación Administrativa </t>
    </r>
    <r>
      <rPr>
        <sz val="10"/>
        <color rgb="FFFF0000"/>
        <rFont val="Calibri"/>
        <family val="2"/>
        <scheme val="minor"/>
      </rPr>
      <t xml:space="preserve">(periodicidad) </t>
    </r>
    <r>
      <rPr>
        <sz val="10"/>
        <rFont val="Calibri"/>
        <family val="2"/>
        <scheme val="minor"/>
      </rPr>
      <t>cuando se requiera,</t>
    </r>
    <r>
      <rPr>
        <sz val="10"/>
        <color rgb="FFFF0000"/>
        <rFont val="Calibri"/>
        <family val="2"/>
        <scheme val="minor"/>
      </rPr>
      <t xml:space="preserve"> </t>
    </r>
    <r>
      <rPr>
        <sz val="10"/>
        <rFont val="Calibri"/>
        <family val="2"/>
        <scheme val="minor"/>
      </rPr>
      <t xml:space="preserve"> a través de los profesionales encargados de la Unidad Informática, </t>
    </r>
    <r>
      <rPr>
        <sz val="10"/>
        <color rgb="FFFF0000"/>
        <rFont val="Calibri"/>
        <family val="2"/>
        <scheme val="minor"/>
      </rPr>
      <t>(qué hace)</t>
    </r>
    <r>
      <rPr>
        <sz val="10"/>
        <rFont val="Calibri"/>
        <family val="2"/>
        <scheme val="minor"/>
      </rPr>
      <t xml:space="preserve"> realizan mantenimiento a los equipos y al servicio de internet </t>
    </r>
    <r>
      <rPr>
        <sz val="10"/>
        <color rgb="FFFF0000"/>
        <rFont val="Calibri"/>
        <family val="2"/>
        <scheme val="minor"/>
      </rPr>
      <t>(cómo lo hace)</t>
    </r>
    <r>
      <rPr>
        <sz val="10"/>
        <rFont val="Calibri"/>
        <family val="2"/>
        <scheme val="minor"/>
      </rPr>
      <t xml:space="preserve">  por solicitud vía telefónica. Así mismo, según las disposiciones del CSJ y de la Seccional,  de forma semanal envían correos electrónicos con información relacionada con las TICS y la seguridad informática, así como invitaciones a capacitaciones en el área. </t>
    </r>
  </si>
  <si>
    <t>Incumplimiento en la realización de audiencias</t>
  </si>
  <si>
    <r>
      <rPr>
        <sz val="10"/>
        <color rgb="FFFF0000"/>
        <rFont val="Calibri"/>
        <family val="2"/>
        <scheme val="minor"/>
      </rPr>
      <t>(Responsable)</t>
    </r>
    <r>
      <rPr>
        <sz val="10"/>
        <color theme="1"/>
        <rFont val="Calibri"/>
        <family val="2"/>
        <scheme val="minor"/>
      </rPr>
      <t xml:space="preserve"> El juez director del despacho, </t>
    </r>
    <r>
      <rPr>
        <sz val="10"/>
        <color rgb="FFFF0000"/>
        <rFont val="Calibri"/>
        <family val="2"/>
        <scheme val="minor"/>
      </rPr>
      <t>(periodicidad)</t>
    </r>
    <r>
      <rPr>
        <sz val="10"/>
        <color theme="1"/>
        <rFont val="Calibri"/>
        <family val="2"/>
        <scheme val="minor"/>
      </rPr>
      <t xml:space="preserve">  una vez entra un proceso y se cumple cada etapa del proceso,  </t>
    </r>
    <r>
      <rPr>
        <sz val="10"/>
        <color rgb="FFFF0000"/>
        <rFont val="Calibri"/>
        <family val="2"/>
        <scheme val="minor"/>
      </rPr>
      <t>(qué hace)</t>
    </r>
    <r>
      <rPr>
        <sz val="10"/>
        <color theme="1"/>
        <rFont val="Calibri"/>
        <family val="2"/>
        <scheme val="minor"/>
      </rPr>
      <t xml:space="preserve"> programa las audiencias con antelación,</t>
    </r>
    <r>
      <rPr>
        <sz val="10"/>
        <color rgb="FFFF0000"/>
        <rFont val="Calibri"/>
        <family val="2"/>
        <scheme val="minor"/>
      </rPr>
      <t>(cómo lo hace)</t>
    </r>
    <r>
      <rPr>
        <sz val="10"/>
        <color theme="1"/>
        <rFont val="Calibri"/>
        <family val="2"/>
        <scheme val="minor"/>
      </rPr>
      <t xml:space="preserve"> teniendo en cuenta, que si son procesos de familia se programan en las horas de la mañana y si son procesos penales, se programan en las horas de la tarde en días hábiles,</t>
    </r>
    <r>
      <rPr>
        <sz val="10"/>
        <color rgb="FFFF0000"/>
        <rFont val="Calibri"/>
        <family val="2"/>
        <scheme val="minor"/>
      </rPr>
      <t xml:space="preserve"> (desviación )</t>
    </r>
    <r>
      <rPr>
        <sz val="10"/>
        <color theme="1"/>
        <rFont val="Calibri"/>
        <family val="2"/>
        <scheme val="minor"/>
      </rPr>
      <t xml:space="preserve"> ajustando la programación en caso necesario </t>
    </r>
    <r>
      <rPr>
        <sz val="10"/>
        <color rgb="FFFF0000"/>
        <rFont val="Calibri"/>
        <family val="2"/>
        <scheme val="minor"/>
      </rPr>
      <t>(evidencia)</t>
    </r>
    <r>
      <rPr>
        <sz val="10"/>
        <color theme="1"/>
        <rFont val="Calibri"/>
        <family val="2"/>
        <scheme val="minor"/>
      </rPr>
      <t xml:space="preserve"> y como registro del control queda el calendario y agenda física que maneja la jueza.</t>
    </r>
  </si>
  <si>
    <r>
      <rPr>
        <sz val="10"/>
        <color rgb="FFFF0000"/>
        <rFont val="Calibri"/>
        <family val="2"/>
        <scheme val="minor"/>
      </rPr>
      <t>(Responsable)</t>
    </r>
    <r>
      <rPr>
        <sz val="10"/>
        <rFont val="Calibri"/>
        <family val="2"/>
        <scheme val="minor"/>
      </rPr>
      <t xml:space="preserve"> El asistente judicial,</t>
    </r>
    <r>
      <rPr>
        <sz val="10"/>
        <color rgb="FFFF0000"/>
        <rFont val="Calibri"/>
        <family val="2"/>
        <scheme val="minor"/>
      </rPr>
      <t xml:space="preserve"> 
(periodicidad)</t>
    </r>
    <r>
      <rPr>
        <sz val="10"/>
        <rFont val="Calibri"/>
        <family val="2"/>
        <scheme val="minor"/>
      </rPr>
      <t xml:space="preserve"> semanalmente,  
</t>
    </r>
    <r>
      <rPr>
        <sz val="10"/>
        <color rgb="FFFF0000"/>
        <rFont val="Calibri"/>
        <family val="2"/>
        <scheme val="minor"/>
      </rPr>
      <t>(qué hace)</t>
    </r>
    <r>
      <rPr>
        <sz val="10"/>
        <rFont val="Calibri"/>
        <family val="2"/>
        <scheme val="minor"/>
      </rPr>
      <t xml:space="preserve">  ingresa los datos para la realización de audiencias virtuales
</t>
    </r>
    <r>
      <rPr>
        <sz val="10"/>
        <color rgb="FFFF0000"/>
        <rFont val="Calibri"/>
        <family val="2"/>
        <scheme val="minor"/>
      </rPr>
      <t xml:space="preserve">(cómo lo hace) </t>
    </r>
    <r>
      <rPr>
        <sz val="10"/>
        <rFont val="Calibri"/>
        <family val="2"/>
        <scheme val="minor"/>
      </rPr>
      <t xml:space="preserve">registrando en la página de audiencias virtuales de la rama judicial, los datos de la audencia y los de los intervinientes. 
</t>
    </r>
    <r>
      <rPr>
        <sz val="10"/>
        <color rgb="FFFF0000"/>
        <rFont val="Calibri"/>
        <family val="2"/>
        <scheme val="minor"/>
      </rPr>
      <t>(desviación )</t>
    </r>
    <r>
      <rPr>
        <sz val="10"/>
        <rFont val="Calibri"/>
        <family val="2"/>
        <scheme val="minor"/>
      </rPr>
      <t xml:space="preserve"> revisa antes de confirmar la elaboración que los datos sean correctos.
</t>
    </r>
    <r>
      <rPr>
        <sz val="10"/>
        <color rgb="FFFF0000"/>
        <rFont val="Calibri"/>
        <family val="2"/>
        <scheme val="minor"/>
      </rPr>
      <t xml:space="preserve">(evidencia) </t>
    </r>
    <r>
      <rPr>
        <sz val="10"/>
        <rFont val="Calibri"/>
        <family val="2"/>
        <scheme val="minor"/>
      </rPr>
      <t>Como registro del control quedan los datos en la respectiva página ingresados por el asistente judicial.</t>
    </r>
  </si>
  <si>
    <r>
      <rPr>
        <sz val="10"/>
        <color rgb="FFFF0000"/>
        <rFont val="Calibri"/>
        <family val="2"/>
        <scheme val="minor"/>
      </rPr>
      <t>(Responsable)</t>
    </r>
    <r>
      <rPr>
        <sz val="10"/>
        <rFont val="Calibri"/>
        <family val="2"/>
        <scheme val="minor"/>
      </rPr>
      <t xml:space="preserve"> El asistente judicial,</t>
    </r>
    <r>
      <rPr>
        <sz val="10"/>
        <color rgb="FFFF0000"/>
        <rFont val="Calibri"/>
        <family val="2"/>
        <scheme val="minor"/>
      </rPr>
      <t xml:space="preserve"> 
(periodicidad)</t>
    </r>
    <r>
      <rPr>
        <sz val="10"/>
        <rFont val="Calibri"/>
        <family val="2"/>
        <scheme val="minor"/>
      </rPr>
      <t xml:space="preserve"> inmediatamente,  cuando detecta  que el link no se solicitó
</t>
    </r>
    <r>
      <rPr>
        <sz val="10"/>
        <color rgb="FFFF0000"/>
        <rFont val="Calibri"/>
        <family val="2"/>
        <scheme val="minor"/>
      </rPr>
      <t>(qué hace)</t>
    </r>
    <r>
      <rPr>
        <sz val="10"/>
        <rFont val="Calibri"/>
        <family val="2"/>
        <scheme val="minor"/>
      </rPr>
      <t xml:space="preserve">  ingresa los datos para la realización de audiencias virtuales
</t>
    </r>
    <r>
      <rPr>
        <sz val="10"/>
        <color rgb="FFFF0000"/>
        <rFont val="Calibri"/>
        <family val="2"/>
        <scheme val="minor"/>
      </rPr>
      <t xml:space="preserve">(cómo lo hace) </t>
    </r>
    <r>
      <rPr>
        <sz val="10"/>
        <rFont val="Calibri"/>
        <family val="2"/>
        <scheme val="minor"/>
      </rPr>
      <t xml:space="preserve">registrando en la página de audiencias virtuales de la rama judicial, los datos de la audencia y los de los intervinientes. 
</t>
    </r>
    <r>
      <rPr>
        <sz val="10"/>
        <color rgb="FFFF0000"/>
        <rFont val="Calibri"/>
        <family val="2"/>
        <scheme val="minor"/>
      </rPr>
      <t>(desviación )</t>
    </r>
    <r>
      <rPr>
        <sz val="10"/>
        <rFont val="Calibri"/>
        <family val="2"/>
        <scheme val="minor"/>
      </rPr>
      <t xml:space="preserve"> revisa antes de confirmar la elaboración que los datos sean correctos.
</t>
    </r>
    <r>
      <rPr>
        <sz val="10"/>
        <color rgb="FFFF0000"/>
        <rFont val="Calibri"/>
        <family val="2"/>
        <scheme val="minor"/>
      </rPr>
      <t xml:space="preserve">(evidencia) </t>
    </r>
    <r>
      <rPr>
        <sz val="10"/>
        <rFont val="Calibri"/>
        <family val="2"/>
        <scheme val="minor"/>
      </rPr>
      <t>Como registro del control quedan los datos en la respectiva página ingresados por el asistente judicial.</t>
    </r>
  </si>
  <si>
    <t>4. Inasistencia de las partes</t>
  </si>
  <si>
    <r>
      <rPr>
        <sz val="10"/>
        <color rgb="FFFF0000"/>
        <rFont val="Calibri"/>
        <family val="2"/>
        <scheme val="minor"/>
      </rPr>
      <t>(Responsable)</t>
    </r>
    <r>
      <rPr>
        <sz val="10"/>
        <rFont val="Calibri"/>
        <family val="2"/>
        <scheme val="minor"/>
      </rPr>
      <t xml:space="preserve"> La Juez Directora del Despacho</t>
    </r>
    <r>
      <rPr>
        <sz val="10"/>
        <color rgb="FFFF0000"/>
        <rFont val="Calibri"/>
        <family val="2"/>
        <scheme val="minor"/>
      </rPr>
      <t xml:space="preserve">
(periodicidad)</t>
    </r>
    <r>
      <rPr>
        <sz val="10"/>
        <rFont val="Calibri"/>
        <family val="2"/>
        <scheme val="minor"/>
      </rPr>
      <t xml:space="preserve"> cada vez que se requiera,  
</t>
    </r>
    <r>
      <rPr>
        <sz val="10"/>
        <color rgb="FFFF0000"/>
        <rFont val="Calibri"/>
        <family val="2"/>
        <scheme val="minor"/>
      </rPr>
      <t>(qué hace)</t>
    </r>
    <r>
      <rPr>
        <sz val="10"/>
        <rFont val="Calibri"/>
        <family val="2"/>
        <scheme val="minor"/>
      </rPr>
      <t xml:space="preserve">  Ordena mediante Auto 
</t>
    </r>
    <r>
      <rPr>
        <sz val="10"/>
        <color rgb="FFFF0000"/>
        <rFont val="Calibri"/>
        <family val="2"/>
        <scheme val="minor"/>
      </rPr>
      <t xml:space="preserve">(cómo lo hace) </t>
    </r>
    <r>
      <rPr>
        <sz val="10"/>
        <rFont val="Calibri"/>
        <family val="2"/>
        <scheme val="minor"/>
      </rPr>
      <t xml:space="preserve">que se libren los oficios pertinentes a los sujetos procesales y/o partes
</t>
    </r>
    <r>
      <rPr>
        <sz val="10"/>
        <color rgb="FFFF0000"/>
        <rFont val="Calibri"/>
        <family val="2"/>
        <scheme val="minor"/>
      </rPr>
      <t>(desviación )</t>
    </r>
    <r>
      <rPr>
        <sz val="10"/>
        <rFont val="Calibri"/>
        <family val="2"/>
        <scheme val="minor"/>
      </rPr>
      <t xml:space="preserve"> con el fin de citarlos a las audiencias oportunamente
</t>
    </r>
    <r>
      <rPr>
        <sz val="10"/>
        <color rgb="FFFF0000"/>
        <rFont val="Calibri"/>
        <family val="2"/>
        <scheme val="minor"/>
      </rPr>
      <t xml:space="preserve">(evidencia) </t>
    </r>
    <r>
      <rPr>
        <sz val="10"/>
        <rFont val="Calibri"/>
        <family val="2"/>
        <scheme val="minor"/>
      </rPr>
      <t>Como registro del control quedan los correos electrónicos enviados.</t>
    </r>
  </si>
  <si>
    <r>
      <rPr>
        <sz val="10"/>
        <color rgb="FFFF0000"/>
        <rFont val="Calibri"/>
        <family val="2"/>
        <scheme val="minor"/>
      </rPr>
      <t>(Responsable)</t>
    </r>
    <r>
      <rPr>
        <sz val="10"/>
        <rFont val="Calibri"/>
        <family val="2"/>
        <scheme val="minor"/>
      </rPr>
      <t xml:space="preserve"> La Juez Directora del Despacho</t>
    </r>
    <r>
      <rPr>
        <sz val="10"/>
        <color rgb="FFFF0000"/>
        <rFont val="Calibri"/>
        <family val="2"/>
        <scheme val="minor"/>
      </rPr>
      <t xml:space="preserve">
(periodicidad)</t>
    </r>
    <r>
      <rPr>
        <sz val="10"/>
        <rFont val="Calibri"/>
        <family val="2"/>
        <scheme val="minor"/>
      </rPr>
      <t xml:space="preserve"> cada vez que se requiera,  
</t>
    </r>
    <r>
      <rPr>
        <sz val="10"/>
        <color rgb="FFFF0000"/>
        <rFont val="Calibri"/>
        <family val="2"/>
        <scheme val="minor"/>
      </rPr>
      <t>(qué hace)</t>
    </r>
    <r>
      <rPr>
        <sz val="10"/>
        <rFont val="Calibri"/>
        <family val="2"/>
        <scheme val="minor"/>
      </rPr>
      <t xml:space="preserve">  Ordena mediante Auto 
</t>
    </r>
    <r>
      <rPr>
        <sz val="10"/>
        <color rgb="FFFF0000"/>
        <rFont val="Calibri"/>
        <family val="2"/>
        <scheme val="minor"/>
      </rPr>
      <t xml:space="preserve">(cómo lo hace) </t>
    </r>
    <r>
      <rPr>
        <sz val="10"/>
        <rFont val="Calibri"/>
        <family val="2"/>
        <scheme val="minor"/>
      </rPr>
      <t xml:space="preserve">que se libren los oficios pertinentes a la Defensoría del Pueblo o a las partes específicas
</t>
    </r>
    <r>
      <rPr>
        <sz val="10"/>
        <color rgb="FFFF0000"/>
        <rFont val="Calibri"/>
        <family val="2"/>
        <scheme val="minor"/>
      </rPr>
      <t>(desviación )</t>
    </r>
    <r>
      <rPr>
        <sz val="10"/>
        <rFont val="Calibri"/>
        <family val="2"/>
        <scheme val="minor"/>
      </rPr>
      <t xml:space="preserve"> con el fin de requerir frente a las razones de la no comparecencia a las audiencias .
</t>
    </r>
    <r>
      <rPr>
        <sz val="10"/>
        <color rgb="FFFF0000"/>
        <rFont val="Calibri"/>
        <family val="2"/>
        <scheme val="minor"/>
      </rPr>
      <t xml:space="preserve">(evidencia) </t>
    </r>
    <r>
      <rPr>
        <sz val="10"/>
        <rFont val="Calibri"/>
        <family val="2"/>
        <scheme val="minor"/>
      </rPr>
      <t>Como registro del control quedan los correos electrónicos enviados.</t>
    </r>
  </si>
  <si>
    <r>
      <rPr>
        <sz val="10"/>
        <color rgb="FFFF0000"/>
        <rFont val="Calibri"/>
        <family val="2"/>
        <scheme val="minor"/>
      </rPr>
      <t xml:space="preserve"> (Responsable)</t>
    </r>
    <r>
      <rPr>
        <sz val="10"/>
        <rFont val="Calibri"/>
        <family val="2"/>
        <scheme val="minor"/>
      </rPr>
      <t xml:space="preserve"> El juez director del despacho </t>
    </r>
    <r>
      <rPr>
        <sz val="10"/>
        <color rgb="FFFF0000"/>
        <rFont val="Calibri"/>
        <family val="2"/>
        <scheme val="minor"/>
      </rPr>
      <t xml:space="preserve">(periodicidad) </t>
    </r>
    <r>
      <rPr>
        <sz val="10"/>
        <rFont val="Calibri"/>
        <family val="2"/>
        <scheme val="minor"/>
      </rPr>
      <t xml:space="preserve"> en caso de presentar interrupciones en el servicio de internet, </t>
    </r>
    <r>
      <rPr>
        <sz val="10"/>
        <color rgb="FFFF0000"/>
        <rFont val="Calibri"/>
        <family val="2"/>
        <scheme val="minor"/>
      </rPr>
      <t>(qué hace)</t>
    </r>
    <r>
      <rPr>
        <sz val="10"/>
        <rFont val="Calibri"/>
        <family val="2"/>
        <scheme val="minor"/>
      </rPr>
      <t xml:space="preserve"> ordena al asistente judicial </t>
    </r>
    <r>
      <rPr>
        <sz val="10"/>
        <color rgb="FFFF0000"/>
        <rFont val="Calibri"/>
        <family val="2"/>
        <scheme val="minor"/>
      </rPr>
      <t>(Cómo lo hace)</t>
    </r>
    <r>
      <rPr>
        <sz val="10"/>
        <rFont val="Calibri"/>
        <family val="2"/>
        <scheme val="minor"/>
      </rPr>
      <t xml:space="preserve"> que revise su equipo, lo reinicie o reinicie el switch del despacho</t>
    </r>
    <r>
      <rPr>
        <sz val="10"/>
        <color rgb="FFFF0000"/>
        <rFont val="Calibri"/>
        <family val="2"/>
        <scheme val="minor"/>
      </rPr>
      <t>(desviación)</t>
    </r>
    <r>
      <rPr>
        <sz val="10"/>
        <rFont val="Calibri"/>
        <family val="2"/>
        <scheme val="minor"/>
      </rPr>
      <t xml:space="preserve">  y una vez retorne la conectividad, se reanuda la audiencial </t>
    </r>
    <r>
      <rPr>
        <sz val="10"/>
        <color rgb="FFFF0000"/>
        <rFont val="Calibri"/>
        <family val="2"/>
        <scheme val="minor"/>
      </rPr>
      <t>(evidencia)</t>
    </r>
    <r>
      <rPr>
        <sz val="10"/>
        <rFont val="Calibri"/>
        <family val="2"/>
        <scheme val="minor"/>
      </rPr>
      <t xml:space="preserve"> y se descarga el respectivo archivo Mp4 para adjuntarlo al expediente.</t>
    </r>
  </si>
  <si>
    <r>
      <rPr>
        <sz val="10"/>
        <color rgb="FFFF0000"/>
        <rFont val="Calibri"/>
        <family val="2"/>
        <scheme val="minor"/>
      </rPr>
      <t>(Responsable)</t>
    </r>
    <r>
      <rPr>
        <sz val="10"/>
        <rFont val="Calibri"/>
        <family val="2"/>
        <scheme val="minor"/>
      </rPr>
      <t xml:space="preserve"> El empleado encargado  de notificaciones</t>
    </r>
    <r>
      <rPr>
        <sz val="10"/>
        <color rgb="FFFF0000"/>
        <rFont val="Calibri"/>
        <family val="2"/>
        <scheme val="minor"/>
      </rPr>
      <t xml:space="preserve">
(periodicidad)</t>
    </r>
    <r>
      <rPr>
        <sz val="10"/>
        <rFont val="Calibri"/>
        <family val="2"/>
        <scheme val="minor"/>
      </rPr>
      <t xml:space="preserve"> al momento de realizar la notificacion (electronica, fisica, telefonica, otras)
</t>
    </r>
    <r>
      <rPr>
        <sz val="10"/>
        <color rgb="FFFF0000"/>
        <rFont val="Calibri"/>
        <family val="2"/>
        <scheme val="minor"/>
      </rPr>
      <t>(qué hace)</t>
    </r>
    <r>
      <rPr>
        <sz val="10"/>
        <rFont val="Calibri"/>
        <family val="2"/>
        <scheme val="minor"/>
      </rPr>
      <t xml:space="preserve"> verifica que los datos aportados por el solicitante/proceso sean los correctos al notificar electronicamente. 
</t>
    </r>
    <r>
      <rPr>
        <sz val="10"/>
        <color rgb="FFFF0000"/>
        <rFont val="Calibri"/>
        <family val="2"/>
        <scheme val="minor"/>
      </rPr>
      <t xml:space="preserve">(cómo lo hace) </t>
    </r>
    <r>
      <rPr>
        <sz val="10"/>
        <rFont val="Calibri"/>
        <family val="2"/>
        <scheme val="minor"/>
      </rPr>
      <t xml:space="preserve">confrontando la información aportada en el proceso  y confirmando que lo digitado es correcto.
</t>
    </r>
    <r>
      <rPr>
        <sz val="10"/>
        <color rgb="FFFF0000"/>
        <rFont val="Calibri"/>
        <family val="2"/>
        <scheme val="minor"/>
      </rPr>
      <t>(desviación )</t>
    </r>
    <r>
      <rPr>
        <sz val="10"/>
        <rFont val="Calibri"/>
        <family val="2"/>
        <scheme val="minor"/>
      </rPr>
      <t xml:space="preserve"> si encuentra que ingresó datos errados hace la corrección  antes de realizar cada notificacion
</t>
    </r>
    <r>
      <rPr>
        <sz val="10"/>
        <color rgb="FFFF0000"/>
        <rFont val="Calibri"/>
        <family val="2"/>
        <scheme val="minor"/>
      </rPr>
      <t xml:space="preserve">(evidencia) </t>
    </r>
    <r>
      <rPr>
        <sz val="10"/>
        <rFont val="Calibri"/>
        <family val="2"/>
        <scheme val="minor"/>
      </rPr>
      <t>Como registro  queda la información en el correo electronico</t>
    </r>
  </si>
  <si>
    <r>
      <rPr>
        <sz val="10"/>
        <color rgb="FFFF0000"/>
        <rFont val="Calibri"/>
        <family val="2"/>
        <scheme val="minor"/>
      </rPr>
      <t>(Responsable)</t>
    </r>
    <r>
      <rPr>
        <sz val="10"/>
        <rFont val="Calibri"/>
        <family val="2"/>
        <scheme val="minor"/>
      </rPr>
      <t xml:space="preserve"> El empleado encargado  de notificaciones
</t>
    </r>
    <r>
      <rPr>
        <sz val="10"/>
        <color rgb="FFFF0000"/>
        <rFont val="Calibri"/>
        <family val="2"/>
        <scheme val="minor"/>
      </rPr>
      <t>(periodicidad)</t>
    </r>
    <r>
      <rPr>
        <sz val="10"/>
        <rFont val="Calibri"/>
        <family val="2"/>
        <scheme val="minor"/>
      </rPr>
      <t xml:space="preserve"> al momento de realizar la notificacion (electronica, fisica, telefonica, otras)
</t>
    </r>
    <r>
      <rPr>
        <sz val="10"/>
        <color rgb="FFFF0000"/>
        <rFont val="Calibri"/>
        <family val="2"/>
        <scheme val="minor"/>
      </rPr>
      <t>(qué hace)</t>
    </r>
    <r>
      <rPr>
        <sz val="10"/>
        <rFont val="Calibri"/>
        <family val="2"/>
        <scheme val="minor"/>
      </rPr>
      <t xml:space="preserve"> verifica que los datos aportados por el solicitante/Proceso sean los correctos al notificar electronicamente. 
</t>
    </r>
    <r>
      <rPr>
        <sz val="10"/>
        <color rgb="FFFF0000"/>
        <rFont val="Calibri"/>
        <family val="2"/>
        <scheme val="minor"/>
      </rPr>
      <t>(cómo lo hace)</t>
    </r>
    <r>
      <rPr>
        <sz val="10"/>
        <rFont val="Calibri"/>
        <family val="2"/>
        <scheme val="minor"/>
      </rPr>
      <t xml:space="preserve"> confrontando la información aportada en el proceso  y confirmando que lo digitado es correcto.
</t>
    </r>
    <r>
      <rPr>
        <sz val="10"/>
        <color rgb="FFFF0000"/>
        <rFont val="Calibri"/>
        <family val="2"/>
        <scheme val="minor"/>
      </rPr>
      <t>(desviación )</t>
    </r>
    <r>
      <rPr>
        <sz val="10"/>
        <rFont val="Calibri"/>
        <family val="2"/>
        <scheme val="minor"/>
      </rPr>
      <t xml:space="preserve"> si encuentra que ingresó datos errados después de realizar la notifcacion informa a la juez para su correccion
</t>
    </r>
    <r>
      <rPr>
        <sz val="10"/>
        <color rgb="FFFF0000"/>
        <rFont val="Calibri"/>
        <family val="2"/>
        <scheme val="minor"/>
      </rPr>
      <t xml:space="preserve">(evidencia) </t>
    </r>
    <r>
      <rPr>
        <sz val="10"/>
        <rFont val="Calibri"/>
        <family val="2"/>
        <scheme val="minor"/>
      </rPr>
      <t>Como registro  queda la información en el correo electronico, nueva notificacion</t>
    </r>
  </si>
  <si>
    <r>
      <rPr>
        <sz val="10"/>
        <color rgb="FFFF0000"/>
        <rFont val="Calibri"/>
        <family val="2"/>
        <scheme val="minor"/>
      </rPr>
      <t>(Responsable)</t>
    </r>
    <r>
      <rPr>
        <sz val="10"/>
        <rFont val="Calibri"/>
        <family val="2"/>
        <scheme val="minor"/>
      </rPr>
      <t xml:space="preserve"> El empleado encargado  de notificaciones</t>
    </r>
    <r>
      <rPr>
        <sz val="10"/>
        <color rgb="FFFF0000"/>
        <rFont val="Calibri"/>
        <family val="2"/>
        <scheme val="minor"/>
      </rPr>
      <t xml:space="preserve">
(periodicidad)</t>
    </r>
    <r>
      <rPr>
        <sz val="10"/>
        <rFont val="Calibri"/>
        <family val="2"/>
        <scheme val="minor"/>
      </rPr>
      <t xml:space="preserve"> al momento de volver a realizar la notificacion (electronica, fisica, telefonica, otras)
</t>
    </r>
    <r>
      <rPr>
        <sz val="10"/>
        <color rgb="FFFF0000"/>
        <rFont val="Calibri"/>
        <family val="2"/>
        <scheme val="minor"/>
      </rPr>
      <t>(qué hace)</t>
    </r>
    <r>
      <rPr>
        <sz val="10"/>
        <rFont val="Calibri"/>
        <family val="2"/>
        <scheme val="minor"/>
      </rPr>
      <t xml:space="preserve"> rectifica que la totalidad de las partes y sus respectivos correos estén
</t>
    </r>
    <r>
      <rPr>
        <sz val="10"/>
        <color rgb="FFFF0000"/>
        <rFont val="Calibri"/>
        <family val="2"/>
        <scheme val="minor"/>
      </rPr>
      <t xml:space="preserve">(cómo lo hace) </t>
    </r>
    <r>
      <rPr>
        <sz val="10"/>
        <rFont val="Calibri"/>
        <family val="2"/>
        <scheme val="minor"/>
      </rPr>
      <t xml:space="preserve">confrontando la información aportada en el proceso  y confirmando que lo digitado es correcto.
</t>
    </r>
    <r>
      <rPr>
        <sz val="10"/>
        <color rgb="FFFF0000"/>
        <rFont val="Calibri"/>
        <family val="2"/>
        <scheme val="minor"/>
      </rPr>
      <t>(desviación )</t>
    </r>
    <r>
      <rPr>
        <sz val="10"/>
        <rFont val="Calibri"/>
        <family val="2"/>
        <scheme val="minor"/>
      </rPr>
      <t xml:space="preserve"> si encuentra que ingresó datos errados hace la corrección  antes de realizar cada notificacion
</t>
    </r>
    <r>
      <rPr>
        <sz val="10"/>
        <color rgb="FFFF0000"/>
        <rFont val="Calibri"/>
        <family val="2"/>
        <scheme val="minor"/>
      </rPr>
      <t xml:space="preserve">(evidencia) </t>
    </r>
    <r>
      <rPr>
        <sz val="10"/>
        <rFont val="Calibri"/>
        <family val="2"/>
        <scheme val="minor"/>
      </rPr>
      <t>Como registro  queda la información en el correo electronico</t>
    </r>
  </si>
  <si>
    <r>
      <t>(</t>
    </r>
    <r>
      <rPr>
        <sz val="10"/>
        <color rgb="FFFF0000"/>
        <rFont val="Calibri"/>
        <family val="2"/>
        <scheme val="minor"/>
      </rPr>
      <t>Responsable</t>
    </r>
    <r>
      <rPr>
        <sz val="10"/>
        <rFont val="Calibri"/>
        <family val="2"/>
        <scheme val="minor"/>
      </rPr>
      <t xml:space="preserve">) Consejo Seccional de la Judicatura
Unidad de Proyectos especiales de Tecnología y CENDOJ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Plan para la creación del Gestor documental.
</t>
    </r>
    <r>
      <rPr>
        <sz val="10"/>
        <color rgb="FFFF0000"/>
        <rFont val="Calibri"/>
        <family val="2"/>
        <scheme val="minor"/>
      </rPr>
      <t xml:space="preserve">(cómo lo hace) </t>
    </r>
    <r>
      <rPr>
        <sz val="10"/>
        <rFont val="Calibri"/>
        <family val="2"/>
        <scheme val="minor"/>
      </rPr>
      <t xml:space="preserve"> Conocimiento de la especialidad Penal y recolecciónde  datos para el diseño del Gestor documental aplicable a la especialidad.
</t>
    </r>
    <r>
      <rPr>
        <sz val="10"/>
        <color rgb="FFFF0000"/>
        <rFont val="Calibri"/>
        <family val="2"/>
        <scheme val="minor"/>
      </rPr>
      <t>(desviación )</t>
    </r>
    <r>
      <rPr>
        <sz val="10"/>
        <rFont val="Calibri"/>
        <family val="2"/>
        <scheme val="minor"/>
      </rPr>
      <t xml:space="preserve"> reformular el plan si se incumplen términos.
</t>
    </r>
    <r>
      <rPr>
        <sz val="10"/>
        <color rgb="FFFF0000"/>
        <rFont val="Calibri"/>
        <family val="2"/>
        <scheme val="minor"/>
      </rPr>
      <t xml:space="preserve">(evidencia) </t>
    </r>
    <r>
      <rPr>
        <sz val="10"/>
        <rFont val="Calibri"/>
        <family val="2"/>
        <scheme val="minor"/>
      </rPr>
      <t>Como registro  queda actas de reuniones.</t>
    </r>
  </si>
  <si>
    <r>
      <rPr>
        <sz val="10"/>
        <color rgb="FFFF0000"/>
        <rFont val="Calibri"/>
        <family val="2"/>
        <scheme val="minor"/>
      </rPr>
      <t>(Responsable)</t>
    </r>
    <r>
      <rPr>
        <sz val="10"/>
        <rFont val="Calibri"/>
        <family val="2"/>
        <scheme val="minor"/>
      </rPr>
      <t xml:space="preserve"> El empleado encargado  de tramitar el proceso</t>
    </r>
    <r>
      <rPr>
        <sz val="10"/>
        <color rgb="FFFF0000"/>
        <rFont val="Calibri"/>
        <family val="2"/>
        <scheme val="minor"/>
      </rPr>
      <t xml:space="preserve">
(periodicidad)</t>
    </r>
    <r>
      <rPr>
        <sz val="10"/>
        <rFont val="Calibri"/>
        <family val="2"/>
        <scheme val="minor"/>
      </rPr>
      <t xml:space="preserve"> al momento de detectar la pérdida del documento
</t>
    </r>
    <r>
      <rPr>
        <sz val="10"/>
        <color rgb="FFFF0000"/>
        <rFont val="Calibri"/>
        <family val="2"/>
        <scheme val="minor"/>
      </rPr>
      <t>(qué hace)</t>
    </r>
    <r>
      <rPr>
        <sz val="10"/>
        <rFont val="Calibri"/>
        <family val="2"/>
        <scheme val="minor"/>
      </rPr>
      <t xml:space="preserve"> ingresa al correo electrónico del despacho
</t>
    </r>
    <r>
      <rPr>
        <sz val="10"/>
        <color rgb="FFFF0000"/>
        <rFont val="Calibri"/>
        <family val="2"/>
        <scheme val="minor"/>
      </rPr>
      <t xml:space="preserve">(cómo lo hace) </t>
    </r>
    <r>
      <rPr>
        <sz val="10"/>
        <rFont val="Calibri"/>
        <family val="2"/>
        <scheme val="minor"/>
      </rPr>
      <t xml:space="preserve">y busca el archivo en mención
</t>
    </r>
    <r>
      <rPr>
        <sz val="10"/>
        <color rgb="FFFF0000"/>
        <rFont val="Calibri"/>
        <family val="2"/>
        <scheme val="minor"/>
      </rPr>
      <t>(desviación )</t>
    </r>
    <r>
      <rPr>
        <sz val="10"/>
        <rFont val="Calibri"/>
        <family val="2"/>
        <scheme val="minor"/>
      </rPr>
      <t xml:space="preserve"> para volver a descargarlo
</t>
    </r>
    <r>
      <rPr>
        <sz val="10"/>
        <color rgb="FFFF0000"/>
        <rFont val="Calibri"/>
        <family val="2"/>
        <scheme val="minor"/>
      </rPr>
      <t xml:space="preserve">(evidencia) </t>
    </r>
    <r>
      <rPr>
        <sz val="10"/>
        <rFont val="Calibri"/>
        <family val="2"/>
        <scheme val="minor"/>
      </rPr>
      <t>Como registro queda el documento adjunto al expediente electrónico</t>
    </r>
  </si>
  <si>
    <r>
      <t>(</t>
    </r>
    <r>
      <rPr>
        <sz val="10"/>
        <color rgb="FFFF0000"/>
        <rFont val="Calibri"/>
        <family val="2"/>
        <scheme val="minor"/>
      </rPr>
      <t>Responsable</t>
    </r>
    <r>
      <rPr>
        <sz val="10"/>
        <rFont val="Calibri"/>
        <family val="2"/>
        <scheme val="minor"/>
      </rPr>
      <t>) Consejo superior de la Judicatura - Unidad de Proyectos especiales de Tecnología y CENDOJ</t>
    </r>
    <r>
      <rPr>
        <sz val="10"/>
        <color rgb="FFFF0000"/>
        <rFont val="Calibri"/>
        <family val="2"/>
        <scheme val="minor"/>
      </rPr>
      <t xml:space="preserve">
(periodicidad)</t>
    </r>
    <r>
      <rPr>
        <sz val="10"/>
        <rFont val="Calibri"/>
        <family val="2"/>
        <scheme val="minor"/>
      </rPr>
      <t xml:space="preserve"> SIN DEFINIR
(</t>
    </r>
    <r>
      <rPr>
        <sz val="10"/>
        <color rgb="FFFF0000"/>
        <rFont val="Calibri"/>
        <family val="2"/>
        <scheme val="minor"/>
      </rPr>
      <t>qué hace</t>
    </r>
    <r>
      <rPr>
        <sz val="10"/>
        <rFont val="Calibri"/>
        <family val="2"/>
        <scheme val="minor"/>
      </rPr>
      <t xml:space="preserve">) Plan para la implementación del Acuerdo 11567, parágrafo 2 del artículo 28. 
</t>
    </r>
    <r>
      <rPr>
        <sz val="10"/>
        <color rgb="FFFF0000"/>
        <rFont val="Calibri"/>
        <family val="2"/>
        <scheme val="minor"/>
      </rPr>
      <t xml:space="preserve">(cómo lo hace) </t>
    </r>
    <r>
      <rPr>
        <sz val="10"/>
        <rFont val="Calibri"/>
        <family val="2"/>
        <scheme val="minor"/>
      </rPr>
      <t xml:space="preserve"> Conocimiento de la especialidad Penal y recolecciónde  datos para el diseño del software aplicable a la especialidad.
</t>
    </r>
    <r>
      <rPr>
        <sz val="10"/>
        <color rgb="FFFF0000"/>
        <rFont val="Calibri"/>
        <family val="2"/>
        <scheme val="minor"/>
      </rPr>
      <t>(desviación )</t>
    </r>
    <r>
      <rPr>
        <sz val="10"/>
        <rFont val="Calibri"/>
        <family val="2"/>
        <scheme val="minor"/>
      </rPr>
      <t xml:space="preserve"> reformular el plan si se incumplen términos.
</t>
    </r>
    <r>
      <rPr>
        <sz val="10"/>
        <color rgb="FFFF0000"/>
        <rFont val="Calibri"/>
        <family val="2"/>
        <scheme val="minor"/>
      </rPr>
      <t xml:space="preserve">(evidencia) </t>
    </r>
    <r>
      <rPr>
        <sz val="10"/>
        <rFont val="Calibri"/>
        <family val="2"/>
        <scheme val="minor"/>
      </rPr>
      <t>Como registro  queda actas de reuniones.</t>
    </r>
  </si>
  <si>
    <r>
      <t>(</t>
    </r>
    <r>
      <rPr>
        <sz val="10"/>
        <color rgb="FFFF0000"/>
        <rFont val="Calibri"/>
        <family val="2"/>
        <scheme val="minor"/>
      </rPr>
      <t>Responsable</t>
    </r>
    <r>
      <rPr>
        <sz val="10"/>
        <rFont val="Calibri"/>
        <family val="2"/>
        <scheme val="minor"/>
      </rPr>
      <t>) CENDOJ</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Asigna un responsable  o un comité para elaboración de propuesta para la creación e implementación de las TRD propias para el SPA 
</t>
    </r>
    <r>
      <rPr>
        <sz val="10"/>
        <color rgb="FFFF0000"/>
        <rFont val="Calibri"/>
        <family val="2"/>
        <scheme val="minor"/>
      </rPr>
      <t xml:space="preserve">(cómo lo hace) </t>
    </r>
    <r>
      <rPr>
        <sz val="10"/>
        <rFont val="Calibri"/>
        <family val="2"/>
        <scheme val="minor"/>
      </rPr>
      <t xml:space="preserve">Por medio de reuniones en las que se diseñan las TRD
</t>
    </r>
    <r>
      <rPr>
        <sz val="10"/>
        <color rgb="FFFF0000"/>
        <rFont val="Calibri"/>
        <family val="2"/>
        <scheme val="minor"/>
      </rPr>
      <t>(desviación )</t>
    </r>
    <r>
      <rPr>
        <sz val="10"/>
        <rFont val="Calibri"/>
        <family val="2"/>
        <scheme val="minor"/>
      </rPr>
      <t xml:space="preserve"> Revisar la  propuesta por el CENDOJ generar  espacios para definir el tema.
</t>
    </r>
    <r>
      <rPr>
        <sz val="10"/>
        <color rgb="FFFF0000"/>
        <rFont val="Calibri"/>
        <family val="2"/>
        <scheme val="minor"/>
      </rPr>
      <t xml:space="preserve">(evidencia) </t>
    </r>
    <r>
      <rPr>
        <sz val="10"/>
        <rFont val="Calibri"/>
        <family val="2"/>
        <scheme val="minor"/>
      </rPr>
      <t xml:space="preserve">Como registro  queda actas de reuniones </t>
    </r>
  </si>
  <si>
    <r>
      <t>(</t>
    </r>
    <r>
      <rPr>
        <sz val="10"/>
        <color rgb="FFFF0000"/>
        <rFont val="Calibri"/>
        <family val="2"/>
        <scheme val="minor"/>
      </rPr>
      <t>Responsable</t>
    </r>
    <r>
      <rPr>
        <sz val="10"/>
        <rFont val="Calibri"/>
        <family val="2"/>
        <scheme val="minor"/>
      </rPr>
      <t xml:space="preserve">) Juez Coordinador </t>
    </r>
    <r>
      <rPr>
        <sz val="10"/>
        <color rgb="FFFF0000"/>
        <rFont val="Calibri"/>
        <family val="2"/>
        <scheme val="minor"/>
      </rPr>
      <t xml:space="preserve">
(periodicidad)</t>
    </r>
    <r>
      <rPr>
        <sz val="10"/>
        <rFont val="Calibri"/>
        <family val="2"/>
        <scheme val="minor"/>
      </rPr>
      <t xml:space="preserve">  cuando se requiera 
(</t>
    </r>
    <r>
      <rPr>
        <sz val="10"/>
        <color rgb="FFFF0000"/>
        <rFont val="Calibri"/>
        <family val="2"/>
        <scheme val="minor"/>
      </rPr>
      <t>qué hace</t>
    </r>
    <r>
      <rPr>
        <sz val="10"/>
        <rFont val="Calibri"/>
        <family val="2"/>
        <scheme val="minor"/>
      </rPr>
      <t xml:space="preserve">) Jornadas de Descongestión
</t>
    </r>
    <r>
      <rPr>
        <sz val="10"/>
        <color rgb="FFFF0000"/>
        <rFont val="Calibri"/>
        <family val="2"/>
        <scheme val="minor"/>
      </rPr>
      <t>(cómo lo hace)</t>
    </r>
    <r>
      <rPr>
        <sz val="10"/>
        <rFont val="Calibri"/>
        <family val="2"/>
        <scheme val="minor"/>
      </rPr>
      <t xml:space="preserve"> Asignando personal de otros grupos temporalmente.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r>
      <rPr>
        <sz val="10"/>
        <rFont val="Calibri"/>
        <family val="2"/>
        <scheme val="minor"/>
      </rPr>
      <t>Registro de los expedientes tramitados.</t>
    </r>
  </si>
  <si>
    <r>
      <t>(</t>
    </r>
    <r>
      <rPr>
        <sz val="10"/>
        <color rgb="FFFF0000"/>
        <rFont val="Calibri"/>
        <family val="2"/>
        <scheme val="minor"/>
      </rPr>
      <t>Responsable</t>
    </r>
    <r>
      <rPr>
        <sz val="10"/>
        <rFont val="Calibri"/>
        <family val="2"/>
        <scheme val="minor"/>
      </rPr>
      <t>) El juez director de despacho</t>
    </r>
    <r>
      <rPr>
        <sz val="10"/>
        <color rgb="FFFF0000"/>
        <rFont val="Calibri"/>
        <family val="2"/>
        <scheme val="minor"/>
      </rPr>
      <t xml:space="preserve">
(periodicidad)</t>
    </r>
    <r>
      <rPr>
        <sz val="10"/>
        <rFont val="Calibri"/>
        <family val="2"/>
        <scheme val="minor"/>
      </rPr>
      <t xml:space="preserve"> una vez al mes
(</t>
    </r>
    <r>
      <rPr>
        <sz val="10"/>
        <color rgb="FFFF0000"/>
        <rFont val="Calibri"/>
        <family val="2"/>
        <scheme val="minor"/>
      </rPr>
      <t>qué hace</t>
    </r>
    <r>
      <rPr>
        <sz val="10"/>
        <rFont val="Calibri"/>
        <family val="2"/>
        <scheme val="minor"/>
      </rPr>
      <t xml:space="preserve">) realiza reuniones con los empleados
</t>
    </r>
    <r>
      <rPr>
        <sz val="10"/>
        <color rgb="FFFF0000"/>
        <rFont val="Calibri"/>
        <family val="2"/>
        <scheme val="minor"/>
      </rPr>
      <t xml:space="preserve">(cómo lo hace) </t>
    </r>
    <r>
      <rPr>
        <sz val="10"/>
        <rFont val="Calibri"/>
        <family val="2"/>
        <scheme val="minor"/>
      </rPr>
      <t xml:space="preserve">en las que enfatiza en la importancia de realizar actuaciones con ética y profesionalismo
</t>
    </r>
    <r>
      <rPr>
        <sz val="10"/>
        <color rgb="FFFF0000"/>
        <rFont val="Calibri"/>
        <family val="2"/>
        <scheme val="minor"/>
      </rPr>
      <t>(desviación )</t>
    </r>
    <r>
      <rPr>
        <sz val="10"/>
        <rFont val="Calibri"/>
        <family val="2"/>
        <scheme val="minor"/>
      </rPr>
      <t xml:space="preserve"> que correspondan con lo tramitado en cada proceso y expediente
</t>
    </r>
    <r>
      <rPr>
        <sz val="10"/>
        <color rgb="FFFF0000"/>
        <rFont val="Calibri"/>
        <family val="2"/>
        <scheme val="minor"/>
      </rPr>
      <t xml:space="preserve">(evidencia) </t>
    </r>
    <r>
      <rPr>
        <sz val="10"/>
        <rFont val="Calibri"/>
        <family val="2"/>
        <scheme val="minor"/>
      </rPr>
      <t>y como registro de control quedan las actas de las reuniones efectuadas</t>
    </r>
  </si>
  <si>
    <r>
      <t>(</t>
    </r>
    <r>
      <rPr>
        <sz val="10"/>
        <color rgb="FFFF0000"/>
        <rFont val="Calibri"/>
        <family val="2"/>
        <scheme val="minor"/>
      </rPr>
      <t>Responsable</t>
    </r>
    <r>
      <rPr>
        <sz val="10"/>
        <rFont val="Calibri"/>
        <family val="2"/>
        <scheme val="minor"/>
      </rPr>
      <t>) El juez director de despacho</t>
    </r>
    <r>
      <rPr>
        <sz val="10"/>
        <color rgb="FFFF0000"/>
        <rFont val="Calibri"/>
        <family val="2"/>
        <scheme val="minor"/>
      </rPr>
      <t xml:space="preserve">
(periodicidad)</t>
    </r>
    <r>
      <rPr>
        <sz val="10"/>
        <rFont val="Calibri"/>
        <family val="2"/>
        <scheme val="minor"/>
      </rPr>
      <t xml:space="preserve"> una vez al mes
(</t>
    </r>
    <r>
      <rPr>
        <sz val="10"/>
        <color rgb="FFFF0000"/>
        <rFont val="Calibri"/>
        <family val="2"/>
        <scheme val="minor"/>
      </rPr>
      <t>qué hace</t>
    </r>
    <r>
      <rPr>
        <sz val="10"/>
        <rFont val="Calibri"/>
        <family val="2"/>
        <scheme val="minor"/>
      </rPr>
      <t xml:space="preserve">) a través del secretario
</t>
    </r>
    <r>
      <rPr>
        <sz val="10"/>
        <color rgb="FFFF0000"/>
        <rFont val="Calibri"/>
        <family val="2"/>
        <scheme val="minor"/>
      </rPr>
      <t xml:space="preserve">(cómo lo hace) </t>
    </r>
    <r>
      <rPr>
        <sz val="10"/>
        <rFont val="Calibri"/>
        <family val="2"/>
        <scheme val="minor"/>
      </rPr>
      <t xml:space="preserve">revisa los procesos que están asignados a casda empleado
</t>
    </r>
    <r>
      <rPr>
        <sz val="10"/>
        <color rgb="FFFF0000"/>
        <rFont val="Calibri"/>
        <family val="2"/>
        <scheme val="minor"/>
      </rPr>
      <t>(desviación )</t>
    </r>
    <r>
      <rPr>
        <sz val="10"/>
        <rFont val="Calibri"/>
        <family val="2"/>
        <scheme val="minor"/>
      </rPr>
      <t xml:space="preserve"> para revisar las actuaciones realizadas y verificar que se ajusten a la normatividad
</t>
    </r>
    <r>
      <rPr>
        <sz val="10"/>
        <color rgb="FFFF0000"/>
        <rFont val="Calibri"/>
        <family val="2"/>
        <scheme val="minor"/>
      </rPr>
      <t xml:space="preserve">(evidencia) </t>
    </r>
    <r>
      <rPr>
        <sz val="10"/>
        <rFont val="Calibri"/>
        <family val="2"/>
        <scheme val="minor"/>
      </rPr>
      <t>y como registro de control quedan las actas de las reuniones efectuadas</t>
    </r>
  </si>
  <si>
    <r>
      <t>(</t>
    </r>
    <r>
      <rPr>
        <sz val="10"/>
        <color rgb="FFFF0000"/>
        <rFont val="Calibri"/>
        <family val="2"/>
        <scheme val="minor"/>
      </rPr>
      <t>Responsable</t>
    </r>
    <r>
      <rPr>
        <sz val="10"/>
        <rFont val="Calibri"/>
        <family val="2"/>
        <scheme val="minor"/>
      </rPr>
      <t xml:space="preserve">)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t>
    </r>
    <r>
      <rPr>
        <sz val="10"/>
        <color rgb="FFFF0000"/>
        <rFont val="Calibri"/>
        <family val="2"/>
        <scheme val="minor"/>
      </rPr>
      <t>(cómo lo hace)</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</si>
  <si>
    <t xml:space="preserve">MATRIZ DE RIESGOS SIGCMA </t>
  </si>
  <si>
    <t>Solucionar los conflictos a fin de propiciar el restableicmiento y conservación de la unidad y relaciones familiares, así como el equilibrio económico de las partes, en aquellos procesos donde se discuten intereses patrimoniales.</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</si>
  <si>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</si>
  <si>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</si>
  <si>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</si>
  <si>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</si>
  <si>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</si>
  <si>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</si>
  <si>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</si>
  <si>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</si>
  <si>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</si>
  <si>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</si>
  <si>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</si>
  <si>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</si>
  <si>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</si>
  <si>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</si>
  <si>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</si>
  <si>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</si>
  <si>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</si>
  <si>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</si>
  <si>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</si>
  <si>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</si>
  <si>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</si>
  <si>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</si>
  <si>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</si>
  <si>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</si>
  <si>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</si>
  <si>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</si>
  <si>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</si>
  <si>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</si>
  <si>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</si>
  <si>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</si>
  <si>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</si>
  <si>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</si>
  <si>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</si>
  <si>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</si>
  <si>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</si>
  <si>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</si>
  <si>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</si>
  <si>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</si>
  <si>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</si>
  <si>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</si>
  <si>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</si>
  <si>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</si>
  <si>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</si>
  <si>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 xml:space="preserve">De la entidad y sector justicia a nivel nacional </t>
  </si>
  <si>
    <t>Catastrófico</t>
  </si>
  <si>
    <t>Afectación al presupuesto en un valor ≥0,5%.</t>
  </si>
  <si>
    <t>Afectación al presupuesto en un valor &lt;0,5% y ≥1%.</t>
  </si>
  <si>
    <t>Afectación al  presupuesto en un valor  &lt;5% y  ≥20%.</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</si>
  <si>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</si>
  <si>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</si>
  <si>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</si>
  <si>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</si>
  <si>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</si>
  <si>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</si>
  <si>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</si>
  <si>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</si>
  <si>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</si>
  <si>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</si>
  <si>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</si>
  <si>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</si>
  <si>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</si>
  <si>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</si>
  <si>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</si>
  <si>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</si>
  <si>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</si>
  <si>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</si>
  <si>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</si>
  <si>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</si>
  <si>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</si>
  <si>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</si>
  <si>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</si>
  <si>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</si>
  <si>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</si>
  <si>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</si>
  <si>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</si>
  <si>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</si>
  <si>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</si>
  <si>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</si>
  <si>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</si>
  <si>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</si>
  <si>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</si>
  <si>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</si>
  <si>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</si>
  <si>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</si>
  <si>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</si>
  <si>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</si>
  <si>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</si>
  <si>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</si>
  <si>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</si>
  <si>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</si>
  <si>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</si>
  <si>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</si>
  <si>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</si>
  <si>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</si>
  <si>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</si>
  <si>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</si>
  <si>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</si>
  <si>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</si>
  <si>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</si>
  <si>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</si>
  <si>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</si>
  <si>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</si>
  <si>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</si>
  <si>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</si>
  <si>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</si>
  <si>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</si>
  <si>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</si>
  <si>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</si>
  <si>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</si>
  <si>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</si>
  <si>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</si>
  <si>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SOLUCIONAR LOS CONFLICTOS DE FAMILIA A FIN DE PROPICIAR EL RESTABLECIMIENTO Y CONSERVACIÓN DE LA UNIDAD Y RELACIONES FAMILIARES, ASÍ COMO EL EQUILIBRIO ECONÓMICO DE LAS PARTES, EN AQUELLOS PROCESOS DONDE SE DISCUTEN INTERESES PATRIMONIALES. </t>
  </si>
  <si>
    <t>MISIONAL</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</si>
  <si>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</si>
  <si>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</si>
  <si>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</si>
  <si>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</si>
  <si>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</si>
  <si>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</si>
  <si>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</si>
  <si>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</si>
  <si>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</si>
  <si>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</si>
  <si>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</si>
  <si>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</si>
  <si>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</si>
  <si>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Revisar los planificadores y el inventario de procesos, para llevar un control de los términos y actuaciones que se deben realizar</t>
  </si>
  <si>
    <t>X</t>
  </si>
  <si>
    <t>Requerir a las partes intervinientes y en especial a los Defensores Públicos que atienden procesos en el SRPA, para que expliquen las razones de su no compartencia a las audiencias.</t>
  </si>
  <si>
    <t xml:space="preserve">Se realizaron los trámites de las acciones constitucionales y los procesos de familia conforme a lo establecido </t>
  </si>
  <si>
    <t>Se profirieron sentencias cumpliendo con lo establecido en los diferentes códigos</t>
  </si>
  <si>
    <t>ANÁLISIS DEL RESULTADO FINAL 
2 TRIMESTRE</t>
  </si>
  <si>
    <t>ANÁLISIS DEL RESULTADO FINAL 
3 TRIMESTRE</t>
  </si>
  <si>
    <t>Implementar controles en los diferentes trámites y procesos que se desarrollan en el despacho, para verificar que se ajusten a las normas y procedimientos</t>
  </si>
  <si>
    <t>Aplicar correctamente lo establecido en los códigos procesales y en la jurisprudencia para proferir fallos y sentencias en derecho</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</si>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</sst>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FF0000"/>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ck">
        <color theme="0"/>
      </bottom>
      <diagonal/>
    </border>
    <border>
      <left/>
      <right/>
      <top style="thin">
        <color indexed="64"/>
      </top>
      <bottom style="thick">
        <color theme="0"/>
      </bottom>
      <diagonal/>
    </border>
    <border>
      <left/>
      <right style="thin">
        <color indexed="64"/>
      </right>
      <top style="thin">
        <color indexed="64"/>
      </top>
      <bottom style="thick">
        <color theme="0"/>
      </bottom>
      <diagonal/>
    </border>
    <border>
      <left style="thin">
        <color indexed="64"/>
      </left>
      <right/>
      <top/>
      <bottom style="thin">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43">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7"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9"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71" fillId="0" borderId="32" xfId="3" applyNumberFormat="1" applyFont="1" applyBorder="1" applyAlignment="1">
      <alignment horizontal="justify" vertical="center" wrapText="1"/>
    </xf>
    <xf numFmtId="2" fontId="71" fillId="0" borderId="6" xfId="3" applyNumberFormat="1" applyFont="1" applyBorder="1" applyAlignment="1">
      <alignment horizontal="justify" vertical="center" wrapText="1"/>
    </xf>
    <xf numFmtId="2" fontId="30" fillId="0" borderId="20"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70"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72" fillId="3" borderId="6" xfId="0" applyFont="1" applyFill="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71"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4" fillId="3" borderId="0" xfId="0" applyFont="1" applyFill="1"/>
    <xf numFmtId="0" fontId="68" fillId="0" borderId="0" xfId="0" applyFont="1" applyAlignment="1">
      <alignment horizontal="center" vertical="center" wrapText="1"/>
    </xf>
    <xf numFmtId="0" fontId="65" fillId="3" borderId="0" xfId="0" applyFont="1" applyFill="1"/>
    <xf numFmtId="0" fontId="66" fillId="0" borderId="0" xfId="0" applyFont="1" applyAlignment="1">
      <alignment horizontal="justify" vertical="center" wrapText="1" readingOrder="1"/>
    </xf>
    <xf numFmtId="0" fontId="66" fillId="0" borderId="0" xfId="0" applyFont="1" applyAlignment="1">
      <alignment horizontal="left" vertical="center" wrapText="1"/>
    </xf>
    <xf numFmtId="0" fontId="64" fillId="0" borderId="0" xfId="0" applyFont="1"/>
    <xf numFmtId="0" fontId="79" fillId="0" borderId="6" xfId="0" applyFont="1" applyBorder="1" applyAlignment="1">
      <alignment horizontal="justify" vertical="center" wrapText="1"/>
    </xf>
    <xf numFmtId="0" fontId="79" fillId="0" borderId="6" xfId="0" applyFont="1" applyBorder="1" applyAlignment="1">
      <alignment horizontal="left" vertical="top" wrapText="1"/>
    </xf>
    <xf numFmtId="0" fontId="80" fillId="0" borderId="6" xfId="0" applyFont="1" applyBorder="1" applyAlignment="1">
      <alignment horizontal="justify" vertical="center" wrapText="1"/>
    </xf>
    <xf numFmtId="0" fontId="79" fillId="0" borderId="21" xfId="0" applyFont="1" applyBorder="1" applyAlignment="1">
      <alignment horizontal="justify" vertical="center" wrapText="1"/>
    </xf>
    <xf numFmtId="0" fontId="71" fillId="0" borderId="0" xfId="0" applyFont="1" applyAlignment="1">
      <alignment wrapText="1"/>
    </xf>
    <xf numFmtId="0" fontId="12" fillId="3" borderId="20" xfId="0" applyFont="1" applyFill="1" applyBorder="1" applyAlignment="1">
      <alignment horizontal="center" vertical="center" wrapText="1"/>
    </xf>
    <xf numFmtId="0" fontId="81" fillId="3" borderId="121" xfId="0" applyFont="1" applyFill="1" applyBorder="1" applyAlignment="1">
      <alignment horizontal="center" vertical="center" wrapText="1"/>
    </xf>
    <xf numFmtId="0" fontId="81" fillId="3" borderId="77" xfId="0" applyFont="1" applyFill="1" applyBorder="1" applyAlignment="1">
      <alignment horizontal="center" vertical="center" wrapText="1"/>
    </xf>
    <xf numFmtId="0" fontId="82" fillId="3" borderId="75" xfId="0" applyFont="1" applyFill="1" applyBorder="1" applyAlignment="1">
      <alignment horizontal="center" vertical="center" wrapText="1"/>
    </xf>
    <xf numFmtId="0" fontId="82" fillId="3" borderId="17" xfId="0" applyFont="1" applyFill="1" applyBorder="1" applyAlignment="1">
      <alignment horizontal="center" vertical="center" wrapText="1"/>
    </xf>
    <xf numFmtId="0" fontId="81" fillId="3" borderId="122" xfId="0" applyFont="1" applyFill="1" applyBorder="1" applyAlignment="1">
      <alignment horizontal="center" vertical="center" wrapText="1"/>
    </xf>
    <xf numFmtId="0" fontId="81" fillId="3" borderId="12" xfId="0" applyFont="1" applyFill="1" applyBorder="1" applyAlignment="1">
      <alignment horizontal="center" vertical="center" wrapText="1"/>
    </xf>
    <xf numFmtId="14" fontId="82" fillId="3" borderId="17" xfId="0" applyNumberFormat="1" applyFont="1" applyFill="1" applyBorder="1" applyAlignment="1">
      <alignment horizontal="center" vertical="center" wrapText="1"/>
    </xf>
    <xf numFmtId="0" fontId="83" fillId="0" borderId="0" xfId="0" applyFont="1" applyAlignment="1" applyProtection="1">
      <alignment vertical="center"/>
      <protection locked="0"/>
    </xf>
    <xf numFmtId="0" fontId="83" fillId="0" borderId="0" xfId="0" applyFont="1" applyProtection="1">
      <protection locked="0"/>
    </xf>
    <xf numFmtId="0" fontId="83" fillId="0" borderId="0" xfId="0" applyFont="1"/>
    <xf numFmtId="0" fontId="85" fillId="20" borderId="123" xfId="0" applyFont="1" applyFill="1" applyBorder="1" applyAlignment="1" applyProtection="1">
      <alignment horizontal="left" vertical="center" wrapText="1"/>
      <protection locked="0"/>
    </xf>
    <xf numFmtId="0" fontId="85" fillId="20" borderId="123" xfId="0" applyFont="1" applyFill="1" applyBorder="1" applyAlignment="1" applyProtection="1">
      <alignment horizontal="center" vertical="center"/>
      <protection locked="0"/>
    </xf>
    <xf numFmtId="0" fontId="86" fillId="5" borderId="123" xfId="0" applyFont="1" applyFill="1" applyBorder="1" applyAlignment="1" applyProtection="1">
      <alignment horizontal="center" vertical="center" wrapText="1"/>
      <protection locked="0"/>
    </xf>
    <xf numFmtId="0" fontId="83" fillId="0" borderId="0" xfId="0" applyFont="1" applyAlignment="1" applyProtection="1">
      <alignment horizontal="left" vertical="center"/>
      <protection locked="0"/>
    </xf>
    <xf numFmtId="0" fontId="85" fillId="0" borderId="0" xfId="0" applyFont="1" applyAlignment="1" applyProtection="1">
      <alignment horizontal="center" vertical="center"/>
      <protection locked="0"/>
    </xf>
    <xf numFmtId="0" fontId="83" fillId="0" borderId="0" xfId="0" applyFont="1" applyAlignment="1" applyProtection="1">
      <alignment horizontal="center" vertical="center"/>
      <protection locked="0"/>
    </xf>
    <xf numFmtId="0" fontId="83" fillId="0" borderId="0" xfId="0" applyFont="1" applyAlignment="1" applyProtection="1">
      <alignment horizontal="left"/>
      <protection locked="0"/>
    </xf>
    <xf numFmtId="0" fontId="83" fillId="0" borderId="0" xfId="0" applyFont="1" applyAlignment="1" applyProtection="1">
      <alignment horizontal="center"/>
      <protection locked="0"/>
    </xf>
    <xf numFmtId="0" fontId="87" fillId="21" borderId="126" xfId="0" applyFont="1" applyFill="1" applyBorder="1" applyAlignment="1">
      <alignment horizontal="center" vertical="center" wrapText="1" readingOrder="1"/>
    </xf>
    <xf numFmtId="0" fontId="89" fillId="3" borderId="126" xfId="0" applyFont="1" applyFill="1" applyBorder="1" applyAlignment="1">
      <alignment horizontal="center" vertical="center" wrapText="1" readingOrder="1"/>
    </xf>
    <xf numFmtId="0" fontId="89" fillId="3" borderId="126" xfId="0" applyFont="1" applyFill="1" applyBorder="1" applyAlignment="1">
      <alignment horizontal="left" vertical="center" wrapText="1"/>
    </xf>
    <xf numFmtId="0" fontId="89" fillId="3" borderId="126" xfId="0" applyFont="1" applyFill="1" applyBorder="1" applyAlignment="1">
      <alignment horizontal="center" vertical="center" wrapText="1"/>
    </xf>
    <xf numFmtId="0" fontId="83" fillId="3" borderId="0" xfId="0" applyFont="1" applyFill="1"/>
    <xf numFmtId="0" fontId="89" fillId="0" borderId="126" xfId="0" applyFont="1" applyBorder="1" applyAlignment="1">
      <alignment horizontal="center" vertical="center" wrapText="1" readingOrder="1"/>
    </xf>
    <xf numFmtId="0" fontId="89" fillId="0" borderId="126" xfId="0" applyFont="1" applyBorder="1" applyAlignment="1">
      <alignment horizontal="left" vertical="center" wrapText="1"/>
    </xf>
    <xf numFmtId="0" fontId="89" fillId="22" borderId="126" xfId="0" applyFont="1" applyFill="1" applyBorder="1" applyAlignment="1">
      <alignment horizontal="left" vertical="center" wrapText="1"/>
    </xf>
    <xf numFmtId="0" fontId="86" fillId="0" borderId="0" xfId="0" applyFont="1" applyAlignment="1">
      <alignment vertical="center" wrapText="1"/>
    </xf>
    <xf numFmtId="0" fontId="87" fillId="0" borderId="126" xfId="0" applyFont="1" applyBorder="1" applyAlignment="1">
      <alignment vertical="center" wrapText="1" readingOrder="1"/>
    </xf>
    <xf numFmtId="0" fontId="89" fillId="3" borderId="126" xfId="0" applyFont="1" applyFill="1" applyBorder="1" applyAlignment="1">
      <alignment horizontal="left" vertical="center" wrapText="1" readingOrder="1"/>
    </xf>
    <xf numFmtId="0" fontId="85" fillId="0" borderId="0" xfId="0" applyFont="1"/>
    <xf numFmtId="0" fontId="89" fillId="3" borderId="126" xfId="0" applyFont="1" applyFill="1" applyBorder="1" applyAlignment="1">
      <alignment horizontal="left" vertical="center"/>
    </xf>
    <xf numFmtId="0" fontId="89" fillId="3" borderId="126" xfId="0" applyFont="1" applyFill="1" applyBorder="1" applyAlignment="1">
      <alignment vertical="center" wrapText="1"/>
    </xf>
    <xf numFmtId="0" fontId="89" fillId="3" borderId="126" xfId="0" applyFont="1" applyFill="1" applyBorder="1" applyAlignment="1">
      <alignment vertical="center" wrapText="1" readingOrder="1"/>
    </xf>
    <xf numFmtId="0" fontId="89" fillId="3" borderId="126" xfId="0" applyFont="1" applyFill="1" applyBorder="1" applyAlignment="1">
      <alignment vertical="center"/>
    </xf>
    <xf numFmtId="0" fontId="89" fillId="3" borderId="126" xfId="0" applyFont="1" applyFill="1" applyBorder="1" applyAlignment="1">
      <alignment horizontal="center" vertical="center"/>
    </xf>
    <xf numFmtId="0" fontId="89" fillId="3" borderId="127" xfId="0" applyFont="1" applyFill="1" applyBorder="1" applyAlignment="1">
      <alignment horizontal="center" vertical="center" wrapText="1" readingOrder="1"/>
    </xf>
    <xf numFmtId="0" fontId="89" fillId="3" borderId="127" xfId="0" applyFont="1" applyFill="1" applyBorder="1" applyAlignment="1">
      <alignment horizontal="left" vertical="center" wrapText="1"/>
    </xf>
    <xf numFmtId="0" fontId="89" fillId="3" borderId="127" xfId="0" applyFont="1" applyFill="1" applyBorder="1" applyAlignment="1">
      <alignment horizontal="center" vertical="center"/>
    </xf>
    <xf numFmtId="0" fontId="87" fillId="0" borderId="0" xfId="0" applyFont="1" applyAlignment="1">
      <alignment vertical="center" wrapText="1" readingOrder="1"/>
    </xf>
    <xf numFmtId="0" fontId="89" fillId="3" borderId="0" xfId="0" applyFont="1" applyFill="1" applyAlignment="1">
      <alignment horizontal="center" vertical="center" wrapText="1" readingOrder="1"/>
    </xf>
    <xf numFmtId="0" fontId="89" fillId="0" borderId="0" xfId="0" applyFont="1" applyAlignment="1">
      <alignment vertical="center"/>
    </xf>
    <xf numFmtId="0" fontId="83" fillId="0" borderId="0" xfId="0" applyFont="1" applyAlignment="1">
      <alignment horizontal="left"/>
    </xf>
    <xf numFmtId="0" fontId="83" fillId="0" borderId="0" xfId="0" applyFont="1" applyAlignment="1">
      <alignment horizontal="center"/>
    </xf>
    <xf numFmtId="0" fontId="90" fillId="0" borderId="0" xfId="0" applyFont="1" applyAlignment="1">
      <alignment wrapText="1"/>
    </xf>
    <xf numFmtId="0" fontId="92" fillId="0" borderId="0" xfId="0" applyFont="1"/>
    <xf numFmtId="0" fontId="94" fillId="21" borderId="123" xfId="0" applyFont="1" applyFill="1" applyBorder="1" applyAlignment="1">
      <alignment horizontal="center" vertical="center"/>
    </xf>
    <xf numFmtId="0" fontId="94" fillId="5" borderId="123" xfId="0" applyFont="1" applyFill="1" applyBorder="1" applyAlignment="1">
      <alignment horizontal="center" vertical="center"/>
    </xf>
    <xf numFmtId="0" fontId="94" fillId="5" borderId="123" xfId="0" applyFont="1" applyFill="1" applyBorder="1" applyAlignment="1">
      <alignment vertical="center" wrapText="1"/>
    </xf>
    <xf numFmtId="0" fontId="94" fillId="3" borderId="123" xfId="0" applyFont="1" applyFill="1" applyBorder="1" applyAlignment="1">
      <alignment horizontal="left" vertical="top" wrapText="1"/>
    </xf>
    <xf numFmtId="0" fontId="95" fillId="3" borderId="123" xfId="0" applyFont="1" applyFill="1" applyBorder="1" applyAlignment="1">
      <alignment horizontal="center" vertical="center" wrapText="1"/>
    </xf>
    <xf numFmtId="0" fontId="96" fillId="3" borderId="123" xfId="0" applyFont="1" applyFill="1" applyBorder="1" applyAlignment="1">
      <alignment horizontal="center" vertical="center" wrapText="1"/>
    </xf>
    <xf numFmtId="0" fontId="96" fillId="3" borderId="123" xfId="0" applyFont="1" applyFill="1" applyBorder="1" applyAlignment="1">
      <alignment horizontal="left" vertical="center"/>
    </xf>
    <xf numFmtId="0" fontId="94" fillId="0" borderId="123" xfId="0" applyFont="1" applyBorder="1" applyAlignment="1">
      <alignment vertical="top" wrapText="1"/>
    </xf>
    <xf numFmtId="0" fontId="95" fillId="3" borderId="123" xfId="0" applyFont="1" applyFill="1" applyBorder="1" applyAlignment="1">
      <alignment horizontal="center" vertical="center"/>
    </xf>
    <xf numFmtId="0" fontId="96" fillId="3" borderId="123" xfId="0" applyFont="1" applyFill="1" applyBorder="1" applyAlignment="1">
      <alignment horizontal="center" vertical="center"/>
    </xf>
    <xf numFmtId="0" fontId="94" fillId="3" borderId="123" xfId="0" applyFont="1" applyFill="1" applyBorder="1" applyAlignment="1">
      <alignment horizontal="left" vertical="center" wrapText="1"/>
    </xf>
    <xf numFmtId="0" fontId="94" fillId="0" borderId="123" xfId="0" applyFont="1" applyBorder="1" applyAlignment="1">
      <alignment horizontal="left" vertical="center" wrapText="1"/>
    </xf>
    <xf numFmtId="0" fontId="96" fillId="0" borderId="123" xfId="0" applyFont="1" applyBorder="1" applyAlignment="1">
      <alignment horizontal="left" vertical="center"/>
    </xf>
    <xf numFmtId="0" fontId="92" fillId="0" borderId="0" xfId="0" applyFont="1" applyAlignment="1">
      <alignment horizontal="left"/>
    </xf>
    <xf numFmtId="0" fontId="90" fillId="0" borderId="0" xfId="0" applyFont="1" applyAlignment="1">
      <alignment horizontal="center"/>
    </xf>
    <xf numFmtId="0" fontId="92"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13" fillId="0" borderId="0" xfId="0" applyFont="1" applyAlignment="1">
      <alignment wrapText="1"/>
    </xf>
    <xf numFmtId="0" fontId="24" fillId="3" borderId="6" xfId="0" applyFont="1" applyFill="1" applyBorder="1" applyAlignment="1" applyProtection="1">
      <alignment horizontal="justify" vertical="center" wrapText="1"/>
      <protection locked="0"/>
    </xf>
    <xf numFmtId="2" fontId="12" fillId="0" borderId="32" xfId="3" applyNumberFormat="1" applyFont="1" applyBorder="1" applyAlignment="1">
      <alignment horizontal="justify" vertical="center" wrapText="1"/>
    </xf>
    <xf numFmtId="2" fontId="12" fillId="0" borderId="6" xfId="3" applyNumberFormat="1" applyFont="1" applyBorder="1" applyAlignment="1">
      <alignment horizontal="justify"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7" fillId="3" borderId="126" xfId="0" applyFont="1" applyFill="1" applyBorder="1" applyAlignment="1">
      <alignment horizontal="center" vertical="center" wrapText="1" readingOrder="1"/>
    </xf>
    <xf numFmtId="0" fontId="87" fillId="0" borderId="126" xfId="0" applyFont="1" applyBorder="1" applyAlignment="1">
      <alignment horizontal="left" vertical="center" wrapText="1" readingOrder="1"/>
    </xf>
    <xf numFmtId="0" fontId="84" fillId="0" borderId="0" xfId="0" applyFont="1" applyAlignment="1" applyProtection="1">
      <alignment horizontal="center" vertical="center" wrapText="1"/>
      <protection locked="0"/>
    </xf>
    <xf numFmtId="0" fontId="86" fillId="5" borderId="124" xfId="0" applyFont="1" applyFill="1" applyBorder="1" applyAlignment="1" applyProtection="1">
      <alignment horizontal="center" vertical="center" wrapText="1"/>
      <protection locked="0"/>
    </xf>
    <xf numFmtId="0" fontId="86" fillId="5" borderId="125" xfId="0" applyFont="1" applyFill="1" applyBorder="1" applyAlignment="1" applyProtection="1">
      <alignment horizontal="center" vertical="center" wrapText="1"/>
      <protection locked="0"/>
    </xf>
    <xf numFmtId="0" fontId="86" fillId="5" borderId="123" xfId="0" applyFont="1" applyFill="1" applyBorder="1" applyAlignment="1" applyProtection="1">
      <alignment horizontal="center" vertical="center"/>
      <protection locked="0"/>
    </xf>
    <xf numFmtId="0" fontId="85" fillId="5" borderId="123" xfId="0" applyFont="1" applyFill="1" applyBorder="1" applyAlignment="1" applyProtection="1">
      <alignment horizontal="center" vertical="center"/>
      <protection locked="0"/>
    </xf>
    <xf numFmtId="0" fontId="88" fillId="20" borderId="126" xfId="0" applyFont="1" applyFill="1" applyBorder="1" applyAlignment="1">
      <alignment horizontal="center" vertical="center" wrapText="1" readingOrder="1"/>
    </xf>
    <xf numFmtId="0" fontId="87" fillId="0" borderId="123" xfId="0" applyFont="1" applyBorder="1" applyAlignment="1" applyProtection="1">
      <alignment horizontal="center" vertical="center"/>
      <protection locked="0"/>
    </xf>
    <xf numFmtId="0" fontId="87" fillId="21" borderId="123" xfId="0" applyFont="1" applyFill="1" applyBorder="1" applyAlignment="1" applyProtection="1">
      <alignment horizontal="center" vertical="center"/>
      <protection locked="0"/>
    </xf>
    <xf numFmtId="0" fontId="86" fillId="5" borderId="123" xfId="0" applyFont="1" applyFill="1" applyBorder="1" applyAlignment="1" applyProtection="1">
      <alignment horizontal="center" vertical="center" wrapText="1"/>
      <protection locked="0"/>
    </xf>
    <xf numFmtId="0" fontId="85" fillId="5" borderId="123" xfId="0" applyFont="1" applyFill="1" applyBorder="1" applyAlignment="1" applyProtection="1">
      <alignment horizontal="center" vertical="center" wrapText="1"/>
      <protection locked="0"/>
    </xf>
    <xf numFmtId="0" fontId="87" fillId="0" borderId="126" xfId="0" applyFont="1" applyBorder="1" applyAlignment="1">
      <alignment horizontal="center" vertical="center" wrapText="1" readingOrder="1"/>
    </xf>
    <xf numFmtId="0" fontId="87" fillId="0" borderId="127" xfId="0" applyFont="1" applyBorder="1" applyAlignment="1">
      <alignment horizontal="center" vertical="center" wrapText="1" readingOrder="1"/>
    </xf>
    <xf numFmtId="0" fontId="87" fillId="0" borderId="128" xfId="0" applyFont="1" applyBorder="1" applyAlignment="1">
      <alignment horizontal="center" vertical="center" wrapText="1" readingOrder="1"/>
    </xf>
    <xf numFmtId="0" fontId="87" fillId="0" borderId="129" xfId="0" applyFont="1" applyBorder="1" applyAlignment="1">
      <alignment horizontal="center" vertical="center" wrapText="1" readingOrder="1"/>
    </xf>
    <xf numFmtId="0" fontId="93" fillId="20" borderId="123" xfId="0" applyFont="1" applyFill="1" applyBorder="1" applyAlignment="1">
      <alignment horizontal="center"/>
    </xf>
    <xf numFmtId="0" fontId="91" fillId="0" borderId="0" xfId="0" applyFont="1" applyAlignment="1">
      <alignment horizontal="center" vertical="center" wrapText="1"/>
    </xf>
    <xf numFmtId="0" fontId="94" fillId="21" borderId="123" xfId="0" applyFont="1" applyFill="1" applyBorder="1" applyAlignment="1">
      <alignment horizontal="center" vertical="center" wrapText="1"/>
    </xf>
    <xf numFmtId="0" fontId="94" fillId="21" borderId="123" xfId="0" applyFont="1" applyFill="1" applyBorder="1" applyAlignment="1">
      <alignment horizontal="center" vertical="center"/>
    </xf>
    <xf numFmtId="0" fontId="77" fillId="3" borderId="0" xfId="1" applyFont="1" applyFill="1" applyAlignment="1">
      <alignment horizontal="justify" vertical="center" wrapText="1"/>
    </xf>
    <xf numFmtId="0" fontId="77" fillId="3" borderId="0" xfId="1" applyFont="1" applyFill="1" applyAlignment="1">
      <alignment horizontal="left" vertical="center" wrapText="1"/>
    </xf>
    <xf numFmtId="0" fontId="77"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77" fillId="3" borderId="6" xfId="1" applyFont="1" applyFill="1" applyBorder="1" applyAlignment="1">
      <alignment horizontal="justify" vertical="center" wrapText="1"/>
    </xf>
    <xf numFmtId="0" fontId="77"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7" borderId="6" xfId="0" applyFont="1" applyFill="1" applyBorder="1" applyAlignment="1">
      <alignment horizontal="left" vertical="center" wrapText="1"/>
    </xf>
    <xf numFmtId="0" fontId="55" fillId="3" borderId="119" xfId="1" applyFont="1" applyFill="1" applyBorder="1" applyAlignment="1">
      <alignment horizontal="justify" vertical="center" wrapText="1"/>
    </xf>
    <xf numFmtId="0" fontId="55" fillId="3" borderId="115"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55" fillId="3" borderId="114" xfId="1" applyFont="1" applyFill="1" applyBorder="1" applyAlignment="1">
      <alignment horizontal="justify" vertical="center" wrapText="1"/>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61" fillId="3" borderId="117" xfId="0" applyFont="1" applyFill="1" applyBorder="1" applyAlignment="1">
      <alignment vertical="center" wrapText="1"/>
    </xf>
    <xf numFmtId="0" fontId="61" fillId="3" borderId="118" xfId="0" applyFont="1" applyFill="1" applyBorder="1" applyAlignment="1">
      <alignment vertical="center" wrapText="1"/>
    </xf>
    <xf numFmtId="0" fontId="61" fillId="3" borderId="113" xfId="0" applyFont="1" applyFill="1" applyBorder="1" applyAlignment="1">
      <alignment vertical="center" wrapText="1"/>
    </xf>
    <xf numFmtId="0" fontId="61" fillId="3" borderId="112" xfId="0" applyFont="1" applyFill="1" applyBorder="1" applyAlignment="1">
      <alignment horizontal="left" vertical="center" wrapText="1"/>
    </xf>
    <xf numFmtId="0" fontId="61" fillId="3" borderId="113" xfId="0" applyFont="1" applyFill="1" applyBorder="1" applyAlignment="1">
      <alignment horizontal="left" vertical="center" wrapText="1"/>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11" xfId="1" applyFont="1" applyFill="1" applyBorder="1" applyAlignment="1">
      <alignment horizontal="center" vertical="center"/>
    </xf>
    <xf numFmtId="0" fontId="62" fillId="4" borderId="89" xfId="1" applyFont="1" applyFill="1" applyBorder="1" applyAlignment="1">
      <alignment horizontal="center" vertical="center"/>
    </xf>
    <xf numFmtId="0" fontId="78" fillId="10" borderId="11" xfId="0" applyFont="1" applyFill="1" applyBorder="1" applyAlignment="1">
      <alignment horizontal="center" vertical="center" wrapText="1"/>
    </xf>
    <xf numFmtId="0" fontId="78" fillId="10" borderId="0" xfId="0" applyFont="1" applyFill="1" applyAlignment="1">
      <alignment horizontal="center" vertical="center" wrapText="1"/>
    </xf>
    <xf numFmtId="0" fontId="78"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0"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5" fillId="4" borderId="6" xfId="0" applyFont="1" applyFill="1" applyBorder="1" applyAlignment="1">
      <alignment horizontal="left" vertical="center"/>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0" xfId="0" applyFont="1" applyFill="1" applyAlignment="1">
      <alignment horizontal="center" vertical="center"/>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97" fillId="19" borderId="86" xfId="0" applyFont="1" applyFill="1" applyBorder="1" applyAlignment="1">
      <alignment horizontal="center" vertical="center" wrapText="1"/>
    </xf>
    <xf numFmtId="0" fontId="97" fillId="19" borderId="87" xfId="0" applyFont="1" applyFill="1" applyBorder="1" applyAlignment="1">
      <alignment horizontal="center" vertical="center" wrapText="1"/>
    </xf>
    <xf numFmtId="0" fontId="97" fillId="19" borderId="88"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79" fillId="0" borderId="42" xfId="0" applyFont="1" applyBorder="1" applyAlignment="1">
      <alignment horizontal="center" vertical="center" wrapText="1"/>
    </xf>
    <xf numFmtId="0" fontId="79" fillId="0" borderId="120" xfId="0" applyFont="1" applyBorder="1" applyAlignment="1">
      <alignment horizontal="center" vertical="center" wrapText="1"/>
    </xf>
    <xf numFmtId="0" fontId="79" fillId="0" borderId="25" xfId="0" applyFont="1" applyBorder="1" applyAlignment="1">
      <alignment horizontal="center" vertical="center" wrapText="1"/>
    </xf>
    <xf numFmtId="0" fontId="79" fillId="0" borderId="43"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0" fillId="3" borderId="9"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3" borderId="9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96" xfId="0" applyBorder="1" applyAlignment="1">
      <alignment horizontal="center" vertical="center" wrapText="1"/>
    </xf>
    <xf numFmtId="0" fontId="0" fillId="0" borderId="6" xfId="0"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0" fillId="11" borderId="96"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72"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0" fontId="13" fillId="0" borderId="71"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32"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20"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0" fontId="13" fillId="0" borderId="20" xfId="0" applyFont="1" applyBorder="1" applyAlignment="1">
      <alignment horizontal="center" vertical="center"/>
    </xf>
    <xf numFmtId="14" fontId="13" fillId="0" borderId="41" xfId="0" applyNumberFormat="1" applyFont="1" applyBorder="1" applyAlignment="1">
      <alignment horizontal="center" vertical="center"/>
    </xf>
    <xf numFmtId="1" fontId="35" fillId="0" borderId="29" xfId="0" applyNumberFormat="1" applyFont="1" applyBorder="1" applyAlignment="1" applyProtection="1">
      <alignment horizontal="center" vertical="center" wrapText="1"/>
      <protection locked="0"/>
    </xf>
    <xf numFmtId="0" fontId="13" fillId="0" borderId="29" xfId="0" applyFont="1" applyBorder="1" applyAlignment="1">
      <alignment horizontal="center" vertical="center"/>
    </xf>
    <xf numFmtId="0" fontId="13" fillId="0" borderId="29" xfId="0" applyFont="1" applyBorder="1" applyAlignment="1">
      <alignment horizontal="center" vertical="center" wrapText="1"/>
    </xf>
    <xf numFmtId="1" fontId="35" fillId="0" borderId="130" xfId="0" applyNumberFormat="1" applyFont="1" applyBorder="1" applyAlignment="1" applyProtection="1">
      <alignment horizontal="center" vertical="center" wrapText="1"/>
      <protection locked="0"/>
    </xf>
    <xf numFmtId="1" fontId="35" fillId="0" borderId="42" xfId="0" applyNumberFormat="1" applyFont="1" applyBorder="1" applyAlignment="1" applyProtection="1">
      <alignment horizontal="center" vertical="center" wrapText="1"/>
      <protection locked="0"/>
    </xf>
    <xf numFmtId="1" fontId="35" fillId="0" borderId="120" xfId="0" applyNumberFormat="1" applyFont="1" applyBorder="1" applyAlignment="1" applyProtection="1">
      <alignment horizontal="center" vertical="center" wrapText="1"/>
      <protection locked="0"/>
    </xf>
    <xf numFmtId="14" fontId="13" fillId="0" borderId="25" xfId="0" applyNumberFormat="1" applyFont="1" applyBorder="1" applyAlignment="1">
      <alignment horizontal="center" vertical="center"/>
    </xf>
    <xf numFmtId="14" fontId="13" fillId="0" borderId="43" xfId="0" applyNumberFormat="1" applyFont="1" applyBorder="1" applyAlignment="1">
      <alignment horizontal="center" vertical="center"/>
    </xf>
    <xf numFmtId="0" fontId="13" fillId="0" borderId="110"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2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1" fontId="35" fillId="0" borderId="29" xfId="0" applyNumberFormat="1" applyFont="1" applyBorder="1" applyAlignment="1">
      <alignment horizontal="center" vertical="center"/>
    </xf>
    <xf numFmtId="1" fontId="35" fillId="0" borderId="20" xfId="0" applyNumberFormat="1" applyFont="1" applyBorder="1" applyAlignment="1">
      <alignment horizontal="center" vertical="center"/>
    </xf>
    <xf numFmtId="1" fontId="24" fillId="0" borderId="29" xfId="0" applyNumberFormat="1" applyFont="1" applyBorder="1" applyAlignment="1">
      <alignment horizontal="center" vertical="center"/>
    </xf>
    <xf numFmtId="1" fontId="24" fillId="0" borderId="20" xfId="0" applyNumberFormat="1" applyFont="1" applyBorder="1" applyAlignment="1">
      <alignment horizontal="center" vertical="center"/>
    </xf>
    <xf numFmtId="1" fontId="35" fillId="0" borderId="20" xfId="0" applyNumberFormat="1" applyFont="1" applyBorder="1" applyAlignment="1" applyProtection="1">
      <alignment horizontal="center" vertical="center" wrapText="1"/>
      <protection locked="0"/>
    </xf>
    <xf numFmtId="1" fontId="35" fillId="0" borderId="96" xfId="0" applyNumberFormat="1" applyFont="1" applyBorder="1" applyAlignment="1" applyProtection="1">
      <alignment horizontal="center" vertical="center" wrapText="1"/>
      <protection locked="0"/>
    </xf>
    <xf numFmtId="0" fontId="13" fillId="0" borderId="131" xfId="0" applyFont="1" applyBorder="1" applyAlignment="1">
      <alignment horizontal="center" vertical="center" wrapText="1"/>
    </xf>
    <xf numFmtId="0" fontId="13" fillId="0" borderId="10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0" xfId="0" applyFont="1" applyBorder="1" applyAlignment="1">
      <alignment horizontal="center" vertical="center"/>
    </xf>
    <xf numFmtId="0" fontId="13" fillId="0" borderId="104" xfId="0" applyFont="1" applyBorder="1" applyAlignment="1">
      <alignment horizontal="center" vertical="center"/>
    </xf>
    <xf numFmtId="0" fontId="13" fillId="0" borderId="131" xfId="0" applyFont="1" applyBorder="1" applyAlignment="1">
      <alignment horizontal="center" vertical="center"/>
    </xf>
    <xf numFmtId="1" fontId="35" fillId="0" borderId="40" xfId="0" applyNumberFormat="1" applyFont="1" applyBorder="1" applyAlignment="1" applyProtection="1">
      <alignment horizontal="center" vertical="center" wrapText="1"/>
      <protection locked="0"/>
    </xf>
    <xf numFmtId="14" fontId="13" fillId="0" borderId="20" xfId="0" applyNumberFormat="1" applyFont="1" applyBorder="1" applyAlignment="1">
      <alignment horizontal="center" vertical="center"/>
    </xf>
    <xf numFmtId="0" fontId="36" fillId="4" borderId="54" xfId="0" applyFont="1" applyFill="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protection locked="0"/>
    </xf>
    <xf numFmtId="0" fontId="36" fillId="4" borderId="36" xfId="0" applyFont="1" applyFill="1" applyBorder="1" applyAlignment="1" applyProtection="1">
      <alignment horizontal="center" vertical="center" wrapText="1"/>
      <protection locked="0"/>
    </xf>
    <xf numFmtId="0" fontId="36" fillId="4" borderId="39" xfId="0" applyFont="1" applyFill="1" applyBorder="1" applyAlignment="1" applyProtection="1">
      <alignment horizontal="center" vertical="center" wrapText="1"/>
      <protection locked="0"/>
    </xf>
    <xf numFmtId="0" fontId="36" fillId="16" borderId="37" xfId="0" applyFont="1" applyFill="1" applyBorder="1" applyAlignment="1" applyProtection="1">
      <alignment horizontal="center" vertical="center" wrapText="1"/>
      <protection locked="0"/>
    </xf>
    <xf numFmtId="0" fontId="36" fillId="16" borderId="46" xfId="0" applyFont="1" applyFill="1" applyBorder="1" applyAlignment="1" applyProtection="1">
      <alignment horizontal="center" vertical="center" wrapText="1"/>
      <protection locked="0"/>
    </xf>
    <xf numFmtId="0" fontId="36" fillId="16" borderId="38" xfId="0" applyFont="1" applyFill="1" applyBorder="1" applyAlignment="1" applyProtection="1">
      <alignment horizontal="center" vertical="center" wrapText="1"/>
      <protection locked="0"/>
    </xf>
    <xf numFmtId="0" fontId="2" fillId="3" borderId="132" xfId="0" applyFont="1" applyFill="1" applyBorder="1" applyAlignment="1" applyProtection="1">
      <alignment horizontal="left" vertical="center" wrapText="1"/>
      <protection locked="0"/>
    </xf>
    <xf numFmtId="0" fontId="2" fillId="3" borderId="133" xfId="0" applyFont="1" applyFill="1" applyBorder="1" applyAlignment="1" applyProtection="1">
      <alignment horizontal="left" vertical="center" wrapText="1"/>
      <protection locked="0"/>
    </xf>
    <xf numFmtId="0" fontId="2" fillId="3" borderId="134" xfId="0" applyFont="1" applyFill="1" applyBorder="1" applyAlignment="1" applyProtection="1">
      <alignment horizontal="left" vertical="center" wrapText="1"/>
      <protection locked="0"/>
    </xf>
    <xf numFmtId="0" fontId="5" fillId="4" borderId="132" xfId="0" applyFont="1" applyFill="1" applyBorder="1" applyAlignment="1">
      <alignment horizontal="left" vertical="center"/>
    </xf>
    <xf numFmtId="0" fontId="5" fillId="4" borderId="134" xfId="0" applyFont="1" applyFill="1" applyBorder="1" applyAlignment="1">
      <alignment horizontal="left" vertical="center"/>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5" fillId="4" borderId="26" xfId="0" applyFont="1" applyFill="1" applyBorder="1" applyAlignment="1">
      <alignment horizontal="left" vertical="center"/>
    </xf>
    <xf numFmtId="0" fontId="5" fillId="4" borderId="28" xfId="0" applyFont="1" applyFill="1" applyBorder="1" applyAlignment="1">
      <alignment horizontal="left" vertical="center"/>
    </xf>
    <xf numFmtId="0" fontId="7" fillId="3" borderId="3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135"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82" xfId="0" applyFont="1" applyFill="1" applyBorder="1" applyAlignment="1">
      <alignment horizontal="center" vertical="center"/>
    </xf>
    <xf numFmtId="0" fontId="38" fillId="4" borderId="0" xfId="0" applyFont="1" applyFill="1" applyBorder="1" applyAlignment="1">
      <alignment horizontal="center" vertical="center" wrapText="1"/>
    </xf>
    <xf numFmtId="0" fontId="38" fillId="4" borderId="14" xfId="0" applyFont="1" applyFill="1" applyBorder="1" applyAlignment="1">
      <alignment horizontal="center" vertical="center" wrapText="1"/>
    </xf>
    <xf numFmtId="0" fontId="38" fillId="4" borderId="82" xfId="0" applyFont="1" applyFill="1" applyBorder="1" applyAlignment="1">
      <alignment horizontal="center"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9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taylorb\OneDrive%20-%20Consejo%20Superior%20de%20la%20Judicatura\15.%20GESTION%20DE%20PROCESOS%20PROMISCUO%20DE%20FAMILIA%20SAI\04.%20Riesgos\2023\Mapa%20de%20Riesgos%20modelo%202023%20PROCESOS%20PROMISCUOS%20DE%20FAMIL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ón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row r="18">
          <cell r="C18" t="str">
            <v>3. No solicitud a tiempo del link para la realización de la audiencia virtual</v>
          </cell>
        </row>
      </sheetData>
      <sheetData sheetId="6" refreshError="1"/>
      <sheetData sheetId="7" refreshError="1"/>
      <sheetData sheetId="8" refreshError="1"/>
      <sheetData sheetId="9" refreshError="1">
        <row r="10">
          <cell r="M10" t="str">
            <v>Se llevó un control de los términos y actuaciones de cada proceso.</v>
          </cell>
        </row>
        <row r="20">
          <cell r="M20" t="str">
            <v xml:space="preserve">Se hicieron requerimientos  a los Defensores Públicos </v>
          </cell>
        </row>
        <row r="30">
          <cell r="H30" t="str">
            <v>Revisar los oficios, memoriales, etc antes de que sean enviados a las partes con el fin de evitar errores en su digitación, tiempo de envío, etc</v>
          </cell>
          <cell r="M30" t="str">
            <v>Se revisaron los memoriales, oficios, y en general las notificaciones para que no fuesen enviadas con errores.</v>
          </cell>
        </row>
        <row r="40">
          <cell r="H40" t="str">
            <v>Archivar los expedientes en físico debidamente y revisar que los expedientes electrónicos estén completos</v>
          </cell>
          <cell r="M40" t="str">
            <v>Se verificó que los expedientes, tanto híbridos como electrónicos estuviesen completos.</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7" zoomScale="130" zoomScaleNormal="130" workbookViewId="0">
      <selection activeCell="B9" sqref="B9:I9"/>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23"/>
      <c r="B1" s="323"/>
      <c r="C1" s="323"/>
      <c r="D1" s="323"/>
      <c r="E1" s="323"/>
      <c r="F1" s="323"/>
    </row>
    <row r="5" spans="1:9">
      <c r="D5" s="14"/>
      <c r="E5" s="14"/>
      <c r="F5" s="14"/>
      <c r="G5" s="14"/>
      <c r="H5" s="14"/>
    </row>
    <row r="6" spans="1:9" ht="16.7" customHeight="1">
      <c r="D6" s="14"/>
      <c r="E6" s="14"/>
      <c r="F6" s="14"/>
      <c r="G6" s="14"/>
      <c r="H6" s="14"/>
    </row>
    <row r="7" spans="1:9" ht="33.75">
      <c r="A7" s="324" t="s">
        <v>0</v>
      </c>
      <c r="B7" s="324"/>
      <c r="C7" s="324"/>
      <c r="D7" s="324"/>
      <c r="E7" s="324"/>
      <c r="F7" s="324"/>
      <c r="G7" s="324"/>
      <c r="H7" s="324"/>
      <c r="I7" s="324"/>
    </row>
    <row r="9" spans="1:9" s="7" customFormat="1" ht="63.75">
      <c r="A9" s="8" t="s">
        <v>1</v>
      </c>
      <c r="B9" s="325" t="s">
        <v>2</v>
      </c>
      <c r="C9" s="325"/>
      <c r="D9" s="325"/>
      <c r="E9" s="325"/>
      <c r="F9" s="325"/>
      <c r="G9" s="325"/>
      <c r="H9" s="325"/>
      <c r="I9" s="325"/>
    </row>
    <row r="10" spans="1:9" s="7" customFormat="1" ht="21" customHeight="1">
      <c r="A10" s="12"/>
      <c r="B10" s="13"/>
      <c r="C10" s="13"/>
      <c r="D10" s="12"/>
      <c r="E10" s="11"/>
    </row>
    <row r="11" spans="1:9" s="7" customFormat="1" ht="63.75">
      <c r="A11" s="8" t="s">
        <v>3</v>
      </c>
      <c r="B11" s="315"/>
      <c r="C11" s="321"/>
      <c r="D11" s="321"/>
      <c r="E11" s="321"/>
      <c r="F11" s="321"/>
      <c r="G11" s="321"/>
      <c r="H11" s="321"/>
      <c r="I11" s="321"/>
    </row>
    <row r="12" spans="1:9" ht="12.75" customHeight="1">
      <c r="A12" s="314" t="s">
        <v>3</v>
      </c>
      <c r="B12" s="315"/>
      <c r="C12" s="321" t="s">
        <v>4</v>
      </c>
      <c r="D12" s="321"/>
      <c r="E12" s="321"/>
      <c r="F12" s="321"/>
      <c r="G12" s="321"/>
      <c r="H12" s="321"/>
      <c r="I12" s="321"/>
    </row>
    <row r="13" spans="1:9" ht="12.75" customHeight="1">
      <c r="A13" s="9" t="s">
        <v>5</v>
      </c>
      <c r="B13" s="321"/>
      <c r="C13" s="321"/>
      <c r="D13" s="321"/>
      <c r="E13" s="321"/>
      <c r="F13" s="321"/>
      <c r="G13" s="321"/>
      <c r="H13" s="321"/>
      <c r="I13" s="321"/>
    </row>
    <row r="14" spans="1:9" s="7" customFormat="1" ht="25.5">
      <c r="A14" s="9" t="s">
        <v>6</v>
      </c>
      <c r="B14" s="321"/>
      <c r="C14" s="321"/>
      <c r="D14" s="321"/>
      <c r="E14" s="321"/>
      <c r="F14" s="321"/>
      <c r="G14" s="321"/>
      <c r="H14" s="321"/>
      <c r="I14" s="321"/>
    </row>
    <row r="15" spans="1:9" s="7" customFormat="1" ht="25.5">
      <c r="A15" s="9" t="s">
        <v>7</v>
      </c>
      <c r="B15" s="321"/>
      <c r="C15" s="321"/>
      <c r="D15" s="321"/>
      <c r="E15" s="321"/>
      <c r="F15" s="321"/>
      <c r="G15" s="321"/>
      <c r="H15" s="321"/>
      <c r="I15" s="321"/>
    </row>
    <row r="16" spans="1:9" s="7" customFormat="1" ht="25.5">
      <c r="A16" s="8" t="s">
        <v>8</v>
      </c>
      <c r="B16" s="322"/>
      <c r="C16" s="322"/>
      <c r="D16" s="322"/>
      <c r="E16" s="322"/>
      <c r="F16" s="322"/>
      <c r="G16" s="322"/>
      <c r="H16" s="322"/>
      <c r="I16" s="322"/>
    </row>
    <row r="18" spans="1:9" s="7" customFormat="1" ht="24.75" customHeight="1">
      <c r="A18" s="8" t="s">
        <v>9</v>
      </c>
      <c r="B18" s="320" t="s">
        <v>10</v>
      </c>
      <c r="C18" s="320"/>
      <c r="D18" s="320"/>
      <c r="E18" s="320"/>
      <c r="F18" s="320"/>
      <c r="G18" s="320"/>
      <c r="H18" s="320"/>
      <c r="I18" s="320"/>
    </row>
    <row r="20" spans="1:9" ht="15.75" thickBot="1"/>
    <row r="21" spans="1:9" ht="12.75" customHeight="1">
      <c r="B21" s="253" t="s">
        <v>11</v>
      </c>
      <c r="C21" s="254" t="s">
        <v>12</v>
      </c>
      <c r="D21" s="254" t="s">
        <v>13</v>
      </c>
      <c r="E21" s="254" t="s">
        <v>14</v>
      </c>
    </row>
    <row r="22" spans="1:9" ht="12.75" customHeight="1" thickBot="1">
      <c r="B22" s="255" t="s">
        <v>15</v>
      </c>
      <c r="C22" s="256" t="s">
        <v>16</v>
      </c>
      <c r="D22" s="256" t="s">
        <v>17</v>
      </c>
      <c r="E22" s="256" t="s">
        <v>18</v>
      </c>
    </row>
    <row r="23" spans="1:9" ht="12.75" customHeight="1">
      <c r="B23" s="257" t="s">
        <v>19</v>
      </c>
      <c r="C23" s="258" t="s">
        <v>9</v>
      </c>
      <c r="D23" s="258" t="s">
        <v>9</v>
      </c>
      <c r="E23" s="258" t="s">
        <v>9</v>
      </c>
    </row>
    <row r="24" spans="1:9" ht="12.75" customHeight="1" thickBot="1">
      <c r="B24" s="255">
        <v>1</v>
      </c>
      <c r="C24" s="259">
        <v>45243</v>
      </c>
      <c r="D24" s="259">
        <v>45272</v>
      </c>
      <c r="E24" s="259">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22" sqref="B22:J30"/>
    </sheetView>
  </sheetViews>
  <sheetFormatPr baseColWidth="10" defaultColWidth="11.42578125" defaultRowHeight="15"/>
  <sheetData>
    <row r="2" spans="2:10" ht="18.75">
      <c r="B2" s="326" t="s">
        <v>20</v>
      </c>
      <c r="C2" s="326"/>
      <c r="D2" s="326"/>
      <c r="E2" s="326"/>
      <c r="F2" s="326"/>
      <c r="G2" s="326"/>
      <c r="H2" s="326"/>
      <c r="I2" s="326"/>
      <c r="J2" s="326"/>
    </row>
    <row r="3" spans="2:10" ht="15.75" thickBot="1"/>
    <row r="4" spans="2:10">
      <c r="B4" s="327" t="s">
        <v>21</v>
      </c>
      <c r="C4" s="328"/>
      <c r="D4" s="328"/>
      <c r="E4" s="328"/>
      <c r="F4" s="328"/>
      <c r="G4" s="328"/>
      <c r="H4" s="328"/>
      <c r="I4" s="328"/>
      <c r="J4" s="329"/>
    </row>
    <row r="5" spans="2:10">
      <c r="B5" s="330"/>
      <c r="C5" s="331"/>
      <c r="D5" s="331"/>
      <c r="E5" s="331"/>
      <c r="F5" s="331"/>
      <c r="G5" s="331"/>
      <c r="H5" s="331"/>
      <c r="I5" s="331"/>
      <c r="J5" s="332"/>
    </row>
    <row r="6" spans="2:10">
      <c r="B6" s="330"/>
      <c r="C6" s="331"/>
      <c r="D6" s="331"/>
      <c r="E6" s="331"/>
      <c r="F6" s="331"/>
      <c r="G6" s="331"/>
      <c r="H6" s="331"/>
      <c r="I6" s="331"/>
      <c r="J6" s="332"/>
    </row>
    <row r="7" spans="2:10" ht="15.75" thickBot="1">
      <c r="B7" s="333"/>
      <c r="C7" s="334"/>
      <c r="D7" s="334"/>
      <c r="E7" s="334"/>
      <c r="F7" s="334"/>
      <c r="G7" s="334"/>
      <c r="H7" s="334"/>
      <c r="I7" s="334"/>
      <c r="J7" s="335"/>
    </row>
    <row r="8" spans="2:10" ht="15.75" thickBot="1"/>
    <row r="9" spans="2:10">
      <c r="B9" s="327" t="s">
        <v>22</v>
      </c>
      <c r="C9" s="328"/>
      <c r="D9" s="328"/>
      <c r="E9" s="328"/>
      <c r="F9" s="328"/>
      <c r="G9" s="328"/>
      <c r="H9" s="328"/>
      <c r="I9" s="328"/>
      <c r="J9" s="329"/>
    </row>
    <row r="10" spans="2:10">
      <c r="B10" s="330"/>
      <c r="C10" s="331"/>
      <c r="D10" s="331"/>
      <c r="E10" s="331"/>
      <c r="F10" s="331"/>
      <c r="G10" s="331"/>
      <c r="H10" s="331"/>
      <c r="I10" s="331"/>
      <c r="J10" s="332"/>
    </row>
    <row r="11" spans="2:10">
      <c r="B11" s="330"/>
      <c r="C11" s="331"/>
      <c r="D11" s="331"/>
      <c r="E11" s="331"/>
      <c r="F11" s="331"/>
      <c r="G11" s="331"/>
      <c r="H11" s="331"/>
      <c r="I11" s="331"/>
      <c r="J11" s="332"/>
    </row>
    <row r="12" spans="2:10">
      <c r="B12" s="330"/>
      <c r="C12" s="331"/>
      <c r="D12" s="331"/>
      <c r="E12" s="331"/>
      <c r="F12" s="331"/>
      <c r="G12" s="331"/>
      <c r="H12" s="331"/>
      <c r="I12" s="331"/>
      <c r="J12" s="332"/>
    </row>
    <row r="13" spans="2:10">
      <c r="B13" s="330"/>
      <c r="C13" s="331"/>
      <c r="D13" s="331"/>
      <c r="E13" s="331"/>
      <c r="F13" s="331"/>
      <c r="G13" s="331"/>
      <c r="H13" s="331"/>
      <c r="I13" s="331"/>
      <c r="J13" s="332"/>
    </row>
    <row r="14" spans="2:10">
      <c r="B14" s="330"/>
      <c r="C14" s="331"/>
      <c r="D14" s="331"/>
      <c r="E14" s="331"/>
      <c r="F14" s="331"/>
      <c r="G14" s="331"/>
      <c r="H14" s="331"/>
      <c r="I14" s="331"/>
      <c r="J14" s="332"/>
    </row>
    <row r="15" spans="2:10" ht="15.75" thickBot="1">
      <c r="B15" s="333"/>
      <c r="C15" s="334"/>
      <c r="D15" s="334"/>
      <c r="E15" s="334"/>
      <c r="F15" s="334"/>
      <c r="G15" s="334"/>
      <c r="H15" s="334"/>
      <c r="I15" s="334"/>
      <c r="J15" s="335"/>
    </row>
    <row r="16" spans="2:10" ht="15.75" thickBot="1"/>
    <row r="17" spans="2:10">
      <c r="B17" s="327" t="s">
        <v>23</v>
      </c>
      <c r="C17" s="328"/>
      <c r="D17" s="328"/>
      <c r="E17" s="328"/>
      <c r="F17" s="328"/>
      <c r="G17" s="328"/>
      <c r="H17" s="328"/>
      <c r="I17" s="328"/>
      <c r="J17" s="329"/>
    </row>
    <row r="18" spans="2:10">
      <c r="B18" s="330"/>
      <c r="C18" s="331"/>
      <c r="D18" s="331"/>
      <c r="E18" s="331"/>
      <c r="F18" s="331"/>
      <c r="G18" s="331"/>
      <c r="H18" s="331"/>
      <c r="I18" s="331"/>
      <c r="J18" s="332"/>
    </row>
    <row r="19" spans="2:10">
      <c r="B19" s="330"/>
      <c r="C19" s="331"/>
      <c r="D19" s="331"/>
      <c r="E19" s="331"/>
      <c r="F19" s="331"/>
      <c r="G19" s="331"/>
      <c r="H19" s="331"/>
      <c r="I19" s="331"/>
      <c r="J19" s="332"/>
    </row>
    <row r="20" spans="2:10" ht="15.75" thickBot="1">
      <c r="B20" s="333"/>
      <c r="C20" s="334"/>
      <c r="D20" s="334"/>
      <c r="E20" s="334"/>
      <c r="F20" s="334"/>
      <c r="G20" s="334"/>
      <c r="H20" s="334"/>
      <c r="I20" s="334"/>
      <c r="J20" s="335"/>
    </row>
    <row r="21" spans="2:10" ht="15.75" thickBot="1"/>
    <row r="22" spans="2:10">
      <c r="B22" s="327" t="s">
        <v>24</v>
      </c>
      <c r="C22" s="328"/>
      <c r="D22" s="328"/>
      <c r="E22" s="328"/>
      <c r="F22" s="328"/>
      <c r="G22" s="328"/>
      <c r="H22" s="328"/>
      <c r="I22" s="328"/>
      <c r="J22" s="329"/>
    </row>
    <row r="23" spans="2:10">
      <c r="B23" s="330"/>
      <c r="C23" s="331"/>
      <c r="D23" s="331"/>
      <c r="E23" s="331"/>
      <c r="F23" s="331"/>
      <c r="G23" s="331"/>
      <c r="H23" s="331"/>
      <c r="I23" s="331"/>
      <c r="J23" s="332"/>
    </row>
    <row r="24" spans="2:10">
      <c r="B24" s="330"/>
      <c r="C24" s="331"/>
      <c r="D24" s="331"/>
      <c r="E24" s="331"/>
      <c r="F24" s="331"/>
      <c r="G24" s="331"/>
      <c r="H24" s="331"/>
      <c r="I24" s="331"/>
      <c r="J24" s="332"/>
    </row>
    <row r="25" spans="2:10">
      <c r="B25" s="330"/>
      <c r="C25" s="331"/>
      <c r="D25" s="331"/>
      <c r="E25" s="331"/>
      <c r="F25" s="331"/>
      <c r="G25" s="331"/>
      <c r="H25" s="331"/>
      <c r="I25" s="331"/>
      <c r="J25" s="332"/>
    </row>
    <row r="26" spans="2:10">
      <c r="B26" s="330"/>
      <c r="C26" s="331"/>
      <c r="D26" s="331"/>
      <c r="E26" s="331"/>
      <c r="F26" s="331"/>
      <c r="G26" s="331"/>
      <c r="H26" s="331"/>
      <c r="I26" s="331"/>
      <c r="J26" s="332"/>
    </row>
    <row r="27" spans="2:10">
      <c r="B27" s="330"/>
      <c r="C27" s="331"/>
      <c r="D27" s="331"/>
      <c r="E27" s="331"/>
      <c r="F27" s="331"/>
      <c r="G27" s="331"/>
      <c r="H27" s="331"/>
      <c r="I27" s="331"/>
      <c r="J27" s="332"/>
    </row>
    <row r="28" spans="2:10">
      <c r="B28" s="330"/>
      <c r="C28" s="331"/>
      <c r="D28" s="331"/>
      <c r="E28" s="331"/>
      <c r="F28" s="331"/>
      <c r="G28" s="331"/>
      <c r="H28" s="331"/>
      <c r="I28" s="331"/>
      <c r="J28" s="332"/>
    </row>
    <row r="29" spans="2:10">
      <c r="B29" s="330"/>
      <c r="C29" s="331"/>
      <c r="D29" s="331"/>
      <c r="E29" s="331"/>
      <c r="F29" s="331"/>
      <c r="G29" s="331"/>
      <c r="H29" s="331"/>
      <c r="I29" s="331"/>
      <c r="J29" s="332"/>
    </row>
    <row r="30" spans="2:10" ht="15.75" thickBot="1">
      <c r="B30" s="333"/>
      <c r="C30" s="334"/>
      <c r="D30" s="334"/>
      <c r="E30" s="334"/>
      <c r="F30" s="334"/>
      <c r="G30" s="334"/>
      <c r="H30" s="334"/>
      <c r="I30" s="334"/>
      <c r="J30" s="335"/>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82"/>
  <sheetViews>
    <sheetView showGridLines="0" topLeftCell="A17" zoomScale="70" zoomScaleNormal="70" workbookViewId="0">
      <selection activeCell="B11" sqref="B11"/>
    </sheetView>
  </sheetViews>
  <sheetFormatPr baseColWidth="10" defaultColWidth="61.7109375" defaultRowHeight="14.25"/>
  <cols>
    <col min="1" max="1" width="61.7109375" style="294"/>
    <col min="2" max="2" width="61.7109375" style="295"/>
    <col min="3" max="3" width="61.7109375" style="262"/>
    <col min="4" max="4" width="61.7109375" style="295"/>
    <col min="5" max="16384" width="61.7109375" style="262"/>
  </cols>
  <sheetData>
    <row r="1" spans="1:8" ht="108" customHeight="1">
      <c r="A1" s="260"/>
      <c r="B1" s="338" t="s">
        <v>25</v>
      </c>
      <c r="C1" s="338"/>
      <c r="D1" s="338"/>
      <c r="E1" s="260"/>
      <c r="F1" s="261"/>
      <c r="G1" s="261"/>
      <c r="H1" s="261"/>
    </row>
    <row r="2" spans="1:8" ht="42.75">
      <c r="A2" s="263" t="s">
        <v>26</v>
      </c>
      <c r="B2" s="339" t="s">
        <v>27</v>
      </c>
      <c r="C2" s="340"/>
      <c r="D2" s="264" t="s">
        <v>28</v>
      </c>
      <c r="E2" s="265" t="s">
        <v>4</v>
      </c>
    </row>
    <row r="3" spans="1:8">
      <c r="A3" s="266"/>
      <c r="B3" s="267"/>
      <c r="C3" s="267"/>
      <c r="D3" s="268"/>
      <c r="E3" s="267"/>
    </row>
    <row r="4" spans="1:8">
      <c r="A4" s="263" t="s">
        <v>29</v>
      </c>
      <c r="B4" s="341"/>
      <c r="C4" s="342"/>
      <c r="D4" s="342"/>
      <c r="E4" s="342"/>
    </row>
    <row r="5" spans="1:8">
      <c r="A5" s="269"/>
      <c r="B5" s="270"/>
      <c r="D5" s="268"/>
      <c r="E5" s="268"/>
    </row>
    <row r="6" spans="1:8">
      <c r="A6" s="344" t="s">
        <v>30</v>
      </c>
      <c r="B6" s="345" t="s">
        <v>31</v>
      </c>
      <c r="C6" s="345"/>
      <c r="D6" s="345" t="s">
        <v>32</v>
      </c>
      <c r="E6" s="345"/>
    </row>
    <row r="7" spans="1:8" ht="141" customHeight="1">
      <c r="A7" s="344"/>
      <c r="B7" s="346" t="str">
        <f ca="1">'2- Análisis de Contexto '!$B$7</f>
        <v xml:space="preserve">Solucionar los conflictos de familia a fin de propiciar el restablecimiento y conservación de la unidad y relaciones familiares, así como el equilibrio económico de las partes, en aquellos procesos donde se discuten intereses patrimoniales. </v>
      </c>
      <c r="C7" s="347"/>
      <c r="D7" s="339" t="s">
        <v>4</v>
      </c>
      <c r="E7" s="340"/>
    </row>
    <row r="8" spans="1:8">
      <c r="A8" s="269"/>
      <c r="B8" s="270"/>
      <c r="D8" s="268"/>
      <c r="E8" s="268"/>
    </row>
    <row r="9" spans="1:8">
      <c r="A9" s="343" t="s">
        <v>33</v>
      </c>
      <c r="B9" s="343"/>
      <c r="C9" s="343"/>
      <c r="D9" s="343"/>
      <c r="E9" s="343"/>
    </row>
    <row r="10" spans="1:8">
      <c r="A10" s="271" t="s">
        <v>34</v>
      </c>
      <c r="B10" s="271" t="s">
        <v>35</v>
      </c>
      <c r="C10" s="271" t="s">
        <v>36</v>
      </c>
      <c r="D10" s="271" t="s">
        <v>37</v>
      </c>
      <c r="E10" s="271" t="s">
        <v>38</v>
      </c>
    </row>
    <row r="11" spans="1:8" s="275" customFormat="1" ht="85.5">
      <c r="A11" s="336" t="s">
        <v>39</v>
      </c>
      <c r="B11" s="272">
        <v>1</v>
      </c>
      <c r="C11" s="273" t="s">
        <v>40</v>
      </c>
      <c r="D11" s="274">
        <v>1</v>
      </c>
      <c r="E11" s="273" t="s">
        <v>41</v>
      </c>
    </row>
    <row r="12" spans="1:8" s="275" customFormat="1" ht="42.75">
      <c r="A12" s="336"/>
      <c r="B12" s="272">
        <v>2</v>
      </c>
      <c r="C12" s="273" t="s">
        <v>42</v>
      </c>
      <c r="D12" s="274"/>
      <c r="E12" s="273"/>
    </row>
    <row r="13" spans="1:8" ht="42.75">
      <c r="A13" s="337" t="s">
        <v>43</v>
      </c>
      <c r="B13" s="276">
        <v>3</v>
      </c>
      <c r="C13" s="277" t="s">
        <v>44</v>
      </c>
      <c r="D13" s="276">
        <v>2</v>
      </c>
      <c r="E13" s="277" t="s">
        <v>45</v>
      </c>
    </row>
    <row r="14" spans="1:8" ht="28.5">
      <c r="A14" s="337"/>
      <c r="B14" s="276">
        <v>4</v>
      </c>
      <c r="C14" s="277" t="s">
        <v>46</v>
      </c>
      <c r="D14" s="276"/>
      <c r="E14" s="277"/>
    </row>
    <row r="15" spans="1:8" ht="42.75">
      <c r="A15" s="337"/>
      <c r="B15" s="276">
        <v>5</v>
      </c>
      <c r="C15" s="277" t="s">
        <v>47</v>
      </c>
      <c r="D15" s="276"/>
      <c r="E15" s="277"/>
    </row>
    <row r="16" spans="1:8" ht="57">
      <c r="A16" s="348" t="s">
        <v>48</v>
      </c>
      <c r="B16" s="276">
        <v>6</v>
      </c>
      <c r="C16" s="277" t="s">
        <v>49</v>
      </c>
      <c r="D16" s="276">
        <v>3</v>
      </c>
      <c r="E16" s="273" t="s">
        <v>50</v>
      </c>
    </row>
    <row r="17" spans="1:10" ht="80.099999999999994" customHeight="1">
      <c r="A17" s="348"/>
      <c r="B17" s="276">
        <v>7</v>
      </c>
      <c r="C17" s="277" t="s">
        <v>51</v>
      </c>
      <c r="D17" s="276">
        <v>4</v>
      </c>
      <c r="E17" s="273" t="s">
        <v>52</v>
      </c>
    </row>
    <row r="18" spans="1:10" ht="80.099999999999994" customHeight="1">
      <c r="A18" s="348"/>
      <c r="B18" s="276">
        <v>8</v>
      </c>
      <c r="C18" s="277" t="s">
        <v>53</v>
      </c>
      <c r="D18" s="276"/>
      <c r="E18" s="278"/>
    </row>
    <row r="19" spans="1:10" ht="80.099999999999994" customHeight="1">
      <c r="A19" s="348"/>
      <c r="B19" s="276">
        <v>9</v>
      </c>
      <c r="C19" s="277" t="s">
        <v>54</v>
      </c>
      <c r="D19" s="276"/>
      <c r="E19" s="277"/>
    </row>
    <row r="20" spans="1:10" ht="80.099999999999994" customHeight="1">
      <c r="A20" s="348"/>
      <c r="B20" s="276">
        <v>10</v>
      </c>
      <c r="C20" s="277" t="s">
        <v>55</v>
      </c>
      <c r="D20" s="276"/>
      <c r="E20" s="273"/>
      <c r="J20" s="279"/>
    </row>
    <row r="21" spans="1:10" ht="80.099999999999994" customHeight="1">
      <c r="A21" s="348"/>
      <c r="B21" s="276">
        <v>11</v>
      </c>
      <c r="C21" s="277" t="s">
        <v>56</v>
      </c>
      <c r="D21" s="276"/>
      <c r="E21" s="277"/>
      <c r="J21" s="279"/>
    </row>
    <row r="22" spans="1:10" ht="80.099999999999994" customHeight="1">
      <c r="A22" s="348"/>
      <c r="B22" s="276">
        <v>12</v>
      </c>
      <c r="C22" s="277" t="s">
        <v>57</v>
      </c>
      <c r="D22" s="276"/>
      <c r="E22" s="277"/>
      <c r="J22" s="279"/>
    </row>
    <row r="23" spans="1:10" ht="80.099999999999994" customHeight="1">
      <c r="A23" s="348" t="s">
        <v>58</v>
      </c>
      <c r="B23" s="276">
        <v>13</v>
      </c>
      <c r="C23" s="273" t="s">
        <v>59</v>
      </c>
      <c r="D23" s="272">
        <v>5</v>
      </c>
      <c r="E23" s="273" t="s">
        <v>60</v>
      </c>
    </row>
    <row r="24" spans="1:10" ht="80.099999999999994" customHeight="1">
      <c r="A24" s="348"/>
      <c r="B24" s="276">
        <v>14</v>
      </c>
      <c r="C24" s="273" t="s">
        <v>61</v>
      </c>
      <c r="D24" s="272">
        <v>6</v>
      </c>
      <c r="E24" s="273" t="s">
        <v>62</v>
      </c>
    </row>
    <row r="25" spans="1:10" ht="80.099999999999994" customHeight="1">
      <c r="A25" s="348"/>
      <c r="B25" s="276">
        <v>15</v>
      </c>
      <c r="C25" s="273" t="s">
        <v>63</v>
      </c>
      <c r="D25" s="272">
        <v>7</v>
      </c>
      <c r="E25" s="273" t="s">
        <v>64</v>
      </c>
    </row>
    <row r="26" spans="1:10" ht="80.099999999999994" customHeight="1">
      <c r="A26" s="348"/>
      <c r="B26" s="276">
        <v>16</v>
      </c>
      <c r="C26" s="273" t="s">
        <v>65</v>
      </c>
      <c r="D26" s="272"/>
      <c r="E26" s="273"/>
    </row>
    <row r="27" spans="1:10" ht="174.6" customHeight="1">
      <c r="A27" s="280" t="s">
        <v>66</v>
      </c>
      <c r="B27" s="276">
        <v>17</v>
      </c>
      <c r="C27" s="273" t="s">
        <v>67</v>
      </c>
      <c r="D27" s="272">
        <v>8</v>
      </c>
      <c r="E27" s="273" t="s">
        <v>68</v>
      </c>
    </row>
    <row r="28" spans="1:10" ht="48.75" customHeight="1">
      <c r="A28" s="348" t="s">
        <v>69</v>
      </c>
      <c r="B28" s="276">
        <v>18</v>
      </c>
      <c r="C28" s="281" t="s">
        <v>70</v>
      </c>
      <c r="D28" s="276"/>
      <c r="E28" s="277"/>
    </row>
    <row r="29" spans="1:10" ht="87" customHeight="1">
      <c r="A29" s="348"/>
      <c r="B29" s="276">
        <v>19</v>
      </c>
      <c r="C29" s="281" t="s">
        <v>71</v>
      </c>
      <c r="D29" s="276"/>
      <c r="E29" s="277"/>
    </row>
    <row r="30" spans="1:10" ht="20.100000000000001" customHeight="1">
      <c r="A30" s="343" t="s">
        <v>72</v>
      </c>
      <c r="B30" s="343"/>
      <c r="C30" s="343"/>
      <c r="D30" s="343"/>
      <c r="E30" s="343"/>
    </row>
    <row r="31" spans="1:10" ht="20.100000000000001" customHeight="1">
      <c r="A31" s="271" t="s">
        <v>34</v>
      </c>
      <c r="B31" s="271" t="s">
        <v>35</v>
      </c>
      <c r="C31" s="271" t="s">
        <v>73</v>
      </c>
      <c r="D31" s="271" t="s">
        <v>37</v>
      </c>
      <c r="E31" s="271" t="s">
        <v>74</v>
      </c>
    </row>
    <row r="32" spans="1:10" ht="98.45" customHeight="1">
      <c r="A32" s="348" t="s">
        <v>75</v>
      </c>
      <c r="B32" s="272">
        <v>1</v>
      </c>
      <c r="C32" s="273" t="s">
        <v>76</v>
      </c>
      <c r="D32" s="272">
        <v>1</v>
      </c>
      <c r="E32" s="273" t="s">
        <v>77</v>
      </c>
    </row>
    <row r="33" spans="1:5" ht="57">
      <c r="A33" s="348"/>
      <c r="B33" s="272">
        <v>2</v>
      </c>
      <c r="C33" s="273" t="s">
        <v>78</v>
      </c>
      <c r="D33" s="272">
        <v>2</v>
      </c>
      <c r="E33" s="273" t="s">
        <v>79</v>
      </c>
    </row>
    <row r="34" spans="1:5" ht="28.5">
      <c r="A34" s="348"/>
      <c r="B34" s="272"/>
      <c r="C34" s="273"/>
      <c r="D34" s="272">
        <v>3</v>
      </c>
      <c r="E34" s="273" t="s">
        <v>80</v>
      </c>
    </row>
    <row r="35" spans="1:5" ht="28.5">
      <c r="A35" s="348"/>
      <c r="B35" s="272"/>
      <c r="C35" s="273"/>
      <c r="D35" s="272">
        <v>4</v>
      </c>
      <c r="E35" s="273" t="s">
        <v>81</v>
      </c>
    </row>
    <row r="36" spans="1:5" ht="28.5">
      <c r="A36" s="348"/>
      <c r="B36" s="272"/>
      <c r="C36" s="275"/>
      <c r="D36" s="272">
        <v>5</v>
      </c>
      <c r="E36" s="273" t="s">
        <v>82</v>
      </c>
    </row>
    <row r="37" spans="1:5" ht="28.5">
      <c r="A37" s="348"/>
      <c r="B37" s="272"/>
      <c r="C37" s="281"/>
      <c r="D37" s="272">
        <v>6</v>
      </c>
      <c r="E37" s="273" t="s">
        <v>83</v>
      </c>
    </row>
    <row r="38" spans="1:5">
      <c r="A38" s="348"/>
      <c r="B38" s="272"/>
      <c r="C38" s="281"/>
      <c r="D38" s="272">
        <v>7</v>
      </c>
      <c r="E38" s="281" t="s">
        <v>84</v>
      </c>
    </row>
    <row r="39" spans="1:5" ht="28.5">
      <c r="A39" s="348" t="s">
        <v>85</v>
      </c>
      <c r="B39" s="272">
        <v>3</v>
      </c>
      <c r="C39" s="281" t="s">
        <v>86</v>
      </c>
      <c r="D39" s="272">
        <v>8</v>
      </c>
      <c r="E39" s="281" t="s">
        <v>87</v>
      </c>
    </row>
    <row r="40" spans="1:5" ht="42.75">
      <c r="A40" s="348"/>
      <c r="B40" s="272"/>
      <c r="C40" s="281"/>
      <c r="D40" s="272">
        <v>9</v>
      </c>
      <c r="E40" s="281" t="s">
        <v>88</v>
      </c>
    </row>
    <row r="41" spans="1:5" s="282" customFormat="1" ht="28.5">
      <c r="A41" s="348"/>
      <c r="B41" s="272"/>
      <c r="C41" s="281"/>
      <c r="D41" s="272">
        <v>10</v>
      </c>
      <c r="E41" s="281" t="s">
        <v>89</v>
      </c>
    </row>
    <row r="42" spans="1:5" s="282" customFormat="1">
      <c r="A42" s="348"/>
      <c r="B42" s="272"/>
      <c r="C42" s="283"/>
      <c r="D42" s="272">
        <v>11</v>
      </c>
      <c r="E42" s="281" t="s">
        <v>90</v>
      </c>
    </row>
    <row r="43" spans="1:5" s="282" customFormat="1" ht="42.75">
      <c r="A43" s="348" t="s">
        <v>91</v>
      </c>
      <c r="B43" s="272">
        <v>4</v>
      </c>
      <c r="C43" s="273" t="s">
        <v>92</v>
      </c>
      <c r="D43" s="272">
        <v>12</v>
      </c>
      <c r="E43" s="284" t="s">
        <v>93</v>
      </c>
    </row>
    <row r="44" spans="1:5" s="282" customFormat="1" ht="28.5">
      <c r="A44" s="348"/>
      <c r="B44" s="272">
        <v>5</v>
      </c>
      <c r="C44" s="273" t="s">
        <v>94</v>
      </c>
      <c r="D44" s="272"/>
      <c r="E44" s="273"/>
    </row>
    <row r="45" spans="1:5" s="282" customFormat="1" ht="42.75">
      <c r="A45" s="348"/>
      <c r="B45" s="272">
        <v>6</v>
      </c>
      <c r="C45" s="273" t="s">
        <v>95</v>
      </c>
      <c r="D45" s="272">
        <v>13</v>
      </c>
      <c r="E45" s="273" t="s">
        <v>96</v>
      </c>
    </row>
    <row r="46" spans="1:5" s="282" customFormat="1" ht="42.75">
      <c r="A46" s="348"/>
      <c r="B46" s="272">
        <v>7</v>
      </c>
      <c r="C46" s="273" t="s">
        <v>97</v>
      </c>
      <c r="D46" s="272">
        <v>14</v>
      </c>
      <c r="E46" s="273" t="s">
        <v>98</v>
      </c>
    </row>
    <row r="47" spans="1:5" ht="28.5">
      <c r="A47" s="348"/>
      <c r="B47" s="272">
        <v>8</v>
      </c>
      <c r="C47" s="284" t="s">
        <v>99</v>
      </c>
      <c r="D47" s="272">
        <v>15</v>
      </c>
      <c r="E47" s="273" t="s">
        <v>100</v>
      </c>
    </row>
    <row r="48" spans="1:5" ht="42.75">
      <c r="A48" s="348"/>
      <c r="B48" s="272">
        <v>9</v>
      </c>
      <c r="C48" s="273" t="s">
        <v>101</v>
      </c>
      <c r="D48" s="272">
        <v>16</v>
      </c>
      <c r="E48" s="273" t="s">
        <v>102</v>
      </c>
    </row>
    <row r="49" spans="1:5" ht="85.5">
      <c r="A49" s="348" t="s">
        <v>103</v>
      </c>
      <c r="B49" s="272">
        <v>10</v>
      </c>
      <c r="C49" s="273" t="s">
        <v>104</v>
      </c>
      <c r="D49" s="272">
        <v>17</v>
      </c>
      <c r="E49" s="273" t="s">
        <v>105</v>
      </c>
    </row>
    <row r="50" spans="1:5" ht="57">
      <c r="A50" s="348"/>
      <c r="B50" s="272">
        <v>11</v>
      </c>
      <c r="C50" s="273" t="s">
        <v>106</v>
      </c>
      <c r="D50" s="274">
        <v>18</v>
      </c>
      <c r="E50" s="273" t="s">
        <v>107</v>
      </c>
    </row>
    <row r="51" spans="1:5" ht="28.5">
      <c r="A51" s="348"/>
      <c r="B51" s="272">
        <v>12</v>
      </c>
      <c r="C51" s="273" t="s">
        <v>108</v>
      </c>
      <c r="D51" s="274">
        <v>19</v>
      </c>
      <c r="E51" s="273" t="s">
        <v>109</v>
      </c>
    </row>
    <row r="52" spans="1:5" ht="42.75">
      <c r="A52" s="348" t="s">
        <v>110</v>
      </c>
      <c r="B52" s="272">
        <v>13</v>
      </c>
      <c r="C52" s="273" t="s">
        <v>111</v>
      </c>
      <c r="D52" s="274">
        <v>20</v>
      </c>
      <c r="E52" s="284" t="s">
        <v>112</v>
      </c>
    </row>
    <row r="53" spans="1:5" ht="28.5">
      <c r="A53" s="348"/>
      <c r="B53" s="272">
        <v>14</v>
      </c>
      <c r="C53" s="273" t="s">
        <v>113</v>
      </c>
      <c r="D53" s="274">
        <v>21</v>
      </c>
      <c r="E53" s="284" t="s">
        <v>114</v>
      </c>
    </row>
    <row r="54" spans="1:5" ht="71.25">
      <c r="A54" s="348"/>
      <c r="B54" s="272">
        <v>15</v>
      </c>
      <c r="C54" s="273" t="s">
        <v>115</v>
      </c>
      <c r="D54" s="274"/>
      <c r="E54" s="284"/>
    </row>
    <row r="55" spans="1:5" ht="28.5">
      <c r="A55" s="348"/>
      <c r="B55" s="272">
        <v>16</v>
      </c>
      <c r="C55" s="273" t="s">
        <v>116</v>
      </c>
      <c r="D55" s="274"/>
      <c r="E55" s="284"/>
    </row>
    <row r="56" spans="1:5">
      <c r="A56" s="348"/>
      <c r="B56" s="272">
        <v>17</v>
      </c>
      <c r="C56" s="273" t="s">
        <v>117</v>
      </c>
      <c r="D56" s="274"/>
      <c r="E56" s="284"/>
    </row>
    <row r="57" spans="1:5" ht="28.5">
      <c r="A57" s="348"/>
      <c r="B57" s="272">
        <v>18</v>
      </c>
      <c r="C57" s="273" t="s">
        <v>118</v>
      </c>
      <c r="D57" s="274"/>
      <c r="E57" s="284"/>
    </row>
    <row r="58" spans="1:5" ht="28.5">
      <c r="A58" s="348"/>
      <c r="B58" s="272">
        <v>19</v>
      </c>
      <c r="C58" s="273" t="s">
        <v>119</v>
      </c>
      <c r="D58" s="274"/>
      <c r="E58" s="284"/>
    </row>
    <row r="59" spans="1:5" ht="28.5">
      <c r="A59" s="348"/>
      <c r="B59" s="272">
        <v>20</v>
      </c>
      <c r="C59" s="273" t="s">
        <v>120</v>
      </c>
      <c r="D59" s="274"/>
      <c r="E59" s="284"/>
    </row>
    <row r="60" spans="1:5" ht="42.75">
      <c r="A60" s="348"/>
      <c r="B60" s="272">
        <v>21</v>
      </c>
      <c r="C60" s="273" t="s">
        <v>121</v>
      </c>
      <c r="D60" s="274"/>
      <c r="E60" s="284"/>
    </row>
    <row r="61" spans="1:5" ht="28.5">
      <c r="A61" s="348"/>
      <c r="B61" s="272">
        <v>22</v>
      </c>
      <c r="C61" s="273" t="s">
        <v>122</v>
      </c>
      <c r="D61" s="274"/>
      <c r="E61" s="285"/>
    </row>
    <row r="62" spans="1:5" ht="42.75">
      <c r="A62" s="348" t="s">
        <v>123</v>
      </c>
      <c r="B62" s="272">
        <v>23</v>
      </c>
      <c r="C62" s="273" t="s">
        <v>124</v>
      </c>
      <c r="D62" s="274">
        <v>22</v>
      </c>
      <c r="E62" s="284" t="s">
        <v>125</v>
      </c>
    </row>
    <row r="63" spans="1:5" ht="42.75">
      <c r="A63" s="348"/>
      <c r="B63" s="272">
        <v>24</v>
      </c>
      <c r="C63" s="273" t="s">
        <v>126</v>
      </c>
      <c r="D63" s="274">
        <v>23</v>
      </c>
      <c r="E63" s="273" t="s">
        <v>127</v>
      </c>
    </row>
    <row r="64" spans="1:5" ht="28.5">
      <c r="A64" s="348"/>
      <c r="B64" s="272">
        <v>25</v>
      </c>
      <c r="C64" s="273" t="s">
        <v>128</v>
      </c>
      <c r="D64" s="274"/>
      <c r="E64" s="284"/>
    </row>
    <row r="65" spans="1:10" ht="57">
      <c r="A65" s="349" t="s">
        <v>129</v>
      </c>
      <c r="B65" s="272">
        <v>26</v>
      </c>
      <c r="C65" s="273" t="s">
        <v>130</v>
      </c>
      <c r="D65" s="274">
        <v>24</v>
      </c>
      <c r="E65" s="284" t="s">
        <v>131</v>
      </c>
    </row>
    <row r="66" spans="1:10" ht="45" customHeight="1">
      <c r="A66" s="350"/>
      <c r="B66" s="272"/>
      <c r="C66" s="273"/>
      <c r="D66" s="274"/>
      <c r="E66" s="274"/>
    </row>
    <row r="67" spans="1:10" ht="77.099999999999994" customHeight="1">
      <c r="A67" s="348" t="s">
        <v>132</v>
      </c>
      <c r="B67" s="272">
        <v>27</v>
      </c>
      <c r="C67" s="273" t="s">
        <v>133</v>
      </c>
      <c r="D67" s="274">
        <v>25</v>
      </c>
      <c r="E67" s="273" t="s">
        <v>134</v>
      </c>
    </row>
    <row r="68" spans="1:10" ht="15.95" customHeight="1">
      <c r="A68" s="348"/>
      <c r="B68" s="272"/>
      <c r="C68" s="273"/>
      <c r="D68" s="274">
        <v>26</v>
      </c>
      <c r="E68" s="273" t="s">
        <v>135</v>
      </c>
    </row>
    <row r="69" spans="1:10" ht="50.1" customHeight="1">
      <c r="A69" s="348" t="s">
        <v>136</v>
      </c>
      <c r="B69" s="272">
        <v>28</v>
      </c>
      <c r="C69" s="284" t="s">
        <v>137</v>
      </c>
      <c r="D69" s="274">
        <v>27</v>
      </c>
      <c r="E69" s="284" t="s">
        <v>138</v>
      </c>
    </row>
    <row r="70" spans="1:10" ht="50.1" customHeight="1">
      <c r="A70" s="348"/>
      <c r="B70" s="272">
        <v>29</v>
      </c>
      <c r="C70" s="284" t="s">
        <v>139</v>
      </c>
      <c r="D70" s="274">
        <v>28</v>
      </c>
      <c r="E70" s="284" t="s">
        <v>140</v>
      </c>
    </row>
    <row r="71" spans="1:10" ht="50.1" customHeight="1">
      <c r="A71" s="348"/>
      <c r="B71" s="272"/>
      <c r="C71" s="275"/>
      <c r="D71" s="274">
        <v>29</v>
      </c>
      <c r="E71" s="284" t="s">
        <v>141</v>
      </c>
    </row>
    <row r="72" spans="1:10" ht="50.1" customHeight="1">
      <c r="A72" s="348"/>
      <c r="B72" s="272"/>
      <c r="C72" s="286"/>
      <c r="D72" s="274">
        <v>30</v>
      </c>
      <c r="E72" s="284" t="s">
        <v>142</v>
      </c>
    </row>
    <row r="73" spans="1:10" ht="50.1" customHeight="1">
      <c r="A73" s="348"/>
      <c r="B73" s="272"/>
      <c r="C73" s="284"/>
      <c r="D73" s="274">
        <v>31</v>
      </c>
      <c r="E73" s="284" t="s">
        <v>143</v>
      </c>
    </row>
    <row r="74" spans="1:10" ht="50.1" customHeight="1">
      <c r="A74" s="348"/>
      <c r="B74" s="272"/>
      <c r="C74" s="284"/>
      <c r="D74" s="274">
        <v>32</v>
      </c>
      <c r="E74" s="284" t="s">
        <v>144</v>
      </c>
    </row>
    <row r="75" spans="1:10" ht="50.1" customHeight="1">
      <c r="A75" s="348"/>
      <c r="B75" s="272"/>
      <c r="C75" s="284"/>
      <c r="D75" s="274">
        <v>33</v>
      </c>
      <c r="E75" s="286" t="s">
        <v>145</v>
      </c>
    </row>
    <row r="76" spans="1:10" ht="39.950000000000003" customHeight="1">
      <c r="A76" s="348"/>
      <c r="B76" s="272"/>
      <c r="C76" s="274"/>
      <c r="D76" s="274">
        <v>34</v>
      </c>
      <c r="E76" s="284" t="s">
        <v>146</v>
      </c>
    </row>
    <row r="77" spans="1:10" ht="39.950000000000003" customHeight="1">
      <c r="A77" s="349" t="s">
        <v>147</v>
      </c>
      <c r="B77" s="272">
        <v>30</v>
      </c>
      <c r="C77" s="273" t="s">
        <v>148</v>
      </c>
      <c r="D77" s="274">
        <v>35</v>
      </c>
      <c r="E77" s="273" t="s">
        <v>149</v>
      </c>
    </row>
    <row r="78" spans="1:10" ht="72" customHeight="1">
      <c r="A78" s="351"/>
      <c r="B78" s="272">
        <v>31</v>
      </c>
      <c r="C78" s="273" t="s">
        <v>150</v>
      </c>
      <c r="D78" s="274">
        <v>36</v>
      </c>
      <c r="E78" s="273" t="s">
        <v>151</v>
      </c>
    </row>
    <row r="79" spans="1:10" ht="72" customHeight="1">
      <c r="A79" s="351"/>
      <c r="B79" s="272">
        <v>32</v>
      </c>
      <c r="C79" s="273" t="s">
        <v>152</v>
      </c>
      <c r="D79" s="287">
        <v>37</v>
      </c>
      <c r="E79" s="273" t="s">
        <v>153</v>
      </c>
    </row>
    <row r="80" spans="1:10" ht="72" customHeight="1">
      <c r="A80" s="351"/>
      <c r="B80" s="272">
        <v>33</v>
      </c>
      <c r="C80" s="273" t="s">
        <v>154</v>
      </c>
      <c r="D80" s="287">
        <v>38</v>
      </c>
      <c r="E80" s="273" t="s">
        <v>155</v>
      </c>
      <c r="J80" s="262" t="s">
        <v>156</v>
      </c>
    </row>
    <row r="81" spans="1:5" ht="42.75">
      <c r="A81" s="351"/>
      <c r="B81" s="288">
        <v>34</v>
      </c>
      <c r="C81" s="289" t="s">
        <v>157</v>
      </c>
      <c r="D81" s="290">
        <v>39</v>
      </c>
      <c r="E81" s="289" t="s">
        <v>158</v>
      </c>
    </row>
    <row r="82" spans="1:5">
      <c r="A82" s="291"/>
      <c r="B82" s="292"/>
      <c r="C82" s="293"/>
      <c r="D82" s="292"/>
      <c r="E82" s="293"/>
    </row>
  </sheetData>
  <mergeCells count="25">
    <mergeCell ref="A65:A66"/>
    <mergeCell ref="A67:A68"/>
    <mergeCell ref="A69:A76"/>
    <mergeCell ref="A77:A81"/>
    <mergeCell ref="A43:A48"/>
    <mergeCell ref="A49:A51"/>
    <mergeCell ref="A52:A61"/>
    <mergeCell ref="A62:A64"/>
    <mergeCell ref="A32:A38"/>
    <mergeCell ref="A39:A42"/>
    <mergeCell ref="A16:A22"/>
    <mergeCell ref="A23:A26"/>
    <mergeCell ref="A28:A29"/>
    <mergeCell ref="A30:E30"/>
    <mergeCell ref="A11:A12"/>
    <mergeCell ref="A13:A15"/>
    <mergeCell ref="B1:D1"/>
    <mergeCell ref="B2:C2"/>
    <mergeCell ref="B4:E4"/>
    <mergeCell ref="A9:E9"/>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P11" sqref="P11"/>
    </sheetView>
  </sheetViews>
  <sheetFormatPr baseColWidth="10" defaultColWidth="10.42578125" defaultRowHeight="92.25" customHeight="1"/>
  <cols>
    <col min="1" max="1" width="60.85546875" style="311" customWidth="1"/>
    <col min="2" max="2" width="15.85546875" style="312" customWidth="1"/>
    <col min="3" max="5" width="15.85546875" style="313" customWidth="1"/>
    <col min="6" max="6" width="40.85546875" style="311" customWidth="1"/>
    <col min="7" max="7" width="2.7109375" style="297" customWidth="1"/>
    <col min="8" max="16384" width="10.42578125" style="297"/>
  </cols>
  <sheetData>
    <row r="1" spans="1:6" ht="90.75" customHeight="1">
      <c r="A1" s="296"/>
      <c r="B1" s="353" t="s">
        <v>159</v>
      </c>
      <c r="C1" s="353"/>
      <c r="D1" s="353"/>
      <c r="E1" s="353"/>
      <c r="F1" s="296"/>
    </row>
    <row r="2" spans="1:6" ht="15">
      <c r="A2" s="352" t="s">
        <v>160</v>
      </c>
      <c r="B2" s="352"/>
      <c r="C2" s="352"/>
      <c r="D2" s="352"/>
      <c r="E2" s="352"/>
      <c r="F2" s="352"/>
    </row>
    <row r="3" spans="1:6" ht="15">
      <c r="A3" s="354" t="s">
        <v>161</v>
      </c>
      <c r="B3" s="355" t="s">
        <v>162</v>
      </c>
      <c r="C3" s="355"/>
      <c r="D3" s="355"/>
      <c r="E3" s="355"/>
      <c r="F3" s="298" t="s">
        <v>163</v>
      </c>
    </row>
    <row r="4" spans="1:6" ht="28.5" customHeight="1">
      <c r="A4" s="354"/>
      <c r="B4" s="299" t="s">
        <v>164</v>
      </c>
      <c r="C4" s="299" t="s">
        <v>165</v>
      </c>
      <c r="D4" s="299" t="s">
        <v>166</v>
      </c>
      <c r="E4" s="299" t="s">
        <v>167</v>
      </c>
      <c r="F4" s="300"/>
    </row>
    <row r="5" spans="1:6" ht="46.5" customHeight="1">
      <c r="A5" s="301" t="s">
        <v>168</v>
      </c>
      <c r="B5" s="302"/>
      <c r="C5" s="303"/>
      <c r="D5" s="303">
        <v>8.9</v>
      </c>
      <c r="E5" s="303">
        <v>13.16</v>
      </c>
      <c r="F5" s="304" t="s">
        <v>169</v>
      </c>
    </row>
    <row r="6" spans="1:6" ht="45">
      <c r="A6" s="305" t="s">
        <v>170</v>
      </c>
      <c r="B6" s="302"/>
      <c r="C6" s="303"/>
      <c r="D6" s="303">
        <v>11</v>
      </c>
      <c r="E6" s="303" t="s">
        <v>171</v>
      </c>
      <c r="F6" s="304" t="s">
        <v>169</v>
      </c>
    </row>
    <row r="7" spans="1:6" ht="30">
      <c r="A7" s="305" t="s">
        <v>172</v>
      </c>
      <c r="B7" s="306"/>
      <c r="C7" s="307"/>
      <c r="D7" s="307">
        <v>1</v>
      </c>
      <c r="E7" s="307" t="s">
        <v>173</v>
      </c>
      <c r="F7" s="304" t="s">
        <v>169</v>
      </c>
    </row>
    <row r="8" spans="1:6" ht="30">
      <c r="A8" s="308" t="s">
        <v>174</v>
      </c>
      <c r="B8" s="306">
        <v>16</v>
      </c>
      <c r="C8" s="307">
        <v>3.4</v>
      </c>
      <c r="D8" s="307" t="s">
        <v>175</v>
      </c>
      <c r="E8" s="307" t="s">
        <v>176</v>
      </c>
      <c r="F8" s="304" t="s">
        <v>169</v>
      </c>
    </row>
    <row r="9" spans="1:6" ht="45">
      <c r="A9" s="308" t="s">
        <v>177</v>
      </c>
      <c r="B9" s="306" t="s">
        <v>178</v>
      </c>
      <c r="C9" s="306">
        <v>7</v>
      </c>
      <c r="D9" s="303" t="s">
        <v>179</v>
      </c>
      <c r="E9" s="303" t="s">
        <v>180</v>
      </c>
      <c r="F9" s="304" t="s">
        <v>169</v>
      </c>
    </row>
    <row r="10" spans="1:6" ht="30">
      <c r="A10" s="305" t="s">
        <v>181</v>
      </c>
      <c r="B10" s="302"/>
      <c r="C10" s="303"/>
      <c r="D10" s="303" t="s">
        <v>182</v>
      </c>
      <c r="E10" s="303">
        <v>28</v>
      </c>
      <c r="F10" s="304" t="s">
        <v>169</v>
      </c>
    </row>
    <row r="11" spans="1:6" ht="30">
      <c r="A11" s="309" t="s">
        <v>183</v>
      </c>
      <c r="B11" s="306"/>
      <c r="C11" s="307"/>
      <c r="D11" s="307" t="s">
        <v>184</v>
      </c>
      <c r="E11" s="307">
        <v>20.21</v>
      </c>
      <c r="F11" s="310" t="s">
        <v>169</v>
      </c>
    </row>
    <row r="12" spans="1:6" ht="45">
      <c r="A12" s="309" t="s">
        <v>185</v>
      </c>
      <c r="B12" s="306"/>
      <c r="C12" s="307"/>
      <c r="D12" s="303" t="s">
        <v>186</v>
      </c>
      <c r="E12" s="307" t="s">
        <v>187</v>
      </c>
      <c r="F12" s="310" t="s">
        <v>169</v>
      </c>
    </row>
    <row r="13" spans="1:6" ht="30">
      <c r="A13" s="309" t="s">
        <v>188</v>
      </c>
      <c r="B13" s="306">
        <v>2.17</v>
      </c>
      <c r="C13" s="307">
        <v>8</v>
      </c>
      <c r="D13" s="307">
        <v>1</v>
      </c>
      <c r="E13" s="307" t="s">
        <v>189</v>
      </c>
      <c r="F13" s="310" t="s">
        <v>190</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0000000}"/>
    <dataValidation allowBlank="1" showInputMessage="1" showErrorMessage="1" prompt="Proponer y escribir en una frase la estrategia para gestionar la debilidad, la oportunidad, la amenaza o la fortaleza.Usar verbo de acción en infinitivo._x000a_" sqref="G1 A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52"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96" t="s">
        <v>191</v>
      </c>
      <c r="C2" s="397"/>
      <c r="D2" s="397"/>
      <c r="E2" s="397"/>
      <c r="F2" s="397"/>
      <c r="G2" s="398"/>
    </row>
    <row r="3" spans="2:9" ht="15">
      <c r="B3" s="399" t="s">
        <v>192</v>
      </c>
      <c r="C3" s="400"/>
      <c r="D3" s="401"/>
      <c r="E3" s="401"/>
      <c r="F3" s="401"/>
      <c r="G3" s="402"/>
    </row>
    <row r="4" spans="2:9" ht="88.5" customHeight="1">
      <c r="B4" s="403" t="s">
        <v>193</v>
      </c>
      <c r="C4" s="404"/>
      <c r="D4" s="404"/>
      <c r="E4" s="404"/>
      <c r="F4" s="404"/>
      <c r="G4" s="405"/>
    </row>
    <row r="5" spans="2:9" ht="15">
      <c r="B5" s="124"/>
      <c r="C5" s="136"/>
      <c r="D5" s="137"/>
      <c r="E5" s="138"/>
      <c r="F5" s="138"/>
      <c r="G5" s="138"/>
    </row>
    <row r="6" spans="2:9" ht="16.5" customHeight="1">
      <c r="B6" s="406" t="s">
        <v>194</v>
      </c>
      <c r="C6" s="407"/>
      <c r="D6" s="407"/>
      <c r="E6" s="407"/>
      <c r="F6" s="407"/>
      <c r="G6" s="408"/>
    </row>
    <row r="7" spans="2:9" ht="76.5" customHeight="1">
      <c r="B7" s="406"/>
      <c r="C7" s="407"/>
      <c r="D7" s="407"/>
      <c r="E7" s="407"/>
      <c r="F7" s="407"/>
      <c r="G7" s="408"/>
    </row>
    <row r="8" spans="2:9" ht="15" thickBot="1">
      <c r="B8" s="139"/>
      <c r="C8" s="140"/>
      <c r="D8" s="140"/>
      <c r="E8" s="141"/>
      <c r="F8" s="142"/>
      <c r="G8" s="142"/>
    </row>
    <row r="9" spans="2:9">
      <c r="B9" s="143"/>
      <c r="C9" s="226" t="s">
        <v>195</v>
      </c>
      <c r="D9" s="409" t="s">
        <v>196</v>
      </c>
      <c r="E9" s="410"/>
      <c r="F9" s="411" t="s">
        <v>197</v>
      </c>
      <c r="G9" s="412"/>
    </row>
    <row r="10" spans="2:9" ht="15" customHeight="1">
      <c r="B10" s="144"/>
      <c r="C10" s="126">
        <v>5</v>
      </c>
      <c r="D10" s="394" t="s">
        <v>198</v>
      </c>
      <c r="E10" s="395"/>
      <c r="F10" s="388" t="s">
        <v>199</v>
      </c>
      <c r="G10" s="385"/>
      <c r="H10" s="357"/>
      <c r="I10" s="357"/>
    </row>
    <row r="11" spans="2:9">
      <c r="B11" s="144"/>
      <c r="C11" s="126">
        <v>5</v>
      </c>
      <c r="D11" s="394" t="s">
        <v>200</v>
      </c>
      <c r="E11" s="395"/>
      <c r="F11" s="388" t="s">
        <v>201</v>
      </c>
      <c r="G11" s="385"/>
      <c r="H11" s="357"/>
      <c r="I11" s="357"/>
    </row>
    <row r="12" spans="2:9">
      <c r="B12" s="144"/>
      <c r="C12" s="126">
        <v>5</v>
      </c>
      <c r="D12" s="394" t="s">
        <v>202</v>
      </c>
      <c r="E12" s="395"/>
      <c r="F12" s="388" t="s">
        <v>203</v>
      </c>
      <c r="G12" s="385"/>
      <c r="H12" s="357"/>
      <c r="I12" s="357"/>
    </row>
    <row r="13" spans="2:9" ht="27.75" customHeight="1">
      <c r="B13" s="144"/>
      <c r="C13" s="126">
        <v>5</v>
      </c>
      <c r="D13" s="394" t="s">
        <v>204</v>
      </c>
      <c r="E13" s="395"/>
      <c r="F13" s="388" t="s">
        <v>205</v>
      </c>
      <c r="G13" s="385"/>
      <c r="H13" s="357"/>
      <c r="I13" s="357"/>
    </row>
    <row r="14" spans="2:9">
      <c r="B14" s="144"/>
      <c r="C14" s="126">
        <v>5</v>
      </c>
      <c r="D14" s="394" t="s">
        <v>206</v>
      </c>
      <c r="E14" s="395"/>
      <c r="F14" s="388" t="s">
        <v>207</v>
      </c>
      <c r="G14" s="385"/>
      <c r="H14" s="357"/>
      <c r="I14" s="357"/>
    </row>
    <row r="15" spans="2:9" ht="41.25" customHeight="1">
      <c r="B15" s="144"/>
      <c r="C15" s="126">
        <v>5</v>
      </c>
      <c r="D15" s="394" t="s">
        <v>208</v>
      </c>
      <c r="E15" s="395"/>
      <c r="F15" s="388" t="s">
        <v>209</v>
      </c>
      <c r="G15" s="385"/>
      <c r="H15" s="357"/>
      <c r="I15" s="357"/>
    </row>
    <row r="16" spans="2:9" ht="41.25" customHeight="1">
      <c r="B16" s="144"/>
      <c r="C16" s="126">
        <v>5</v>
      </c>
      <c r="D16" s="389" t="s">
        <v>210</v>
      </c>
      <c r="E16" s="390"/>
      <c r="F16" s="388" t="s">
        <v>211</v>
      </c>
      <c r="G16" s="385"/>
      <c r="H16" s="357"/>
      <c r="I16" s="357"/>
    </row>
    <row r="17" spans="2:9" ht="51.75" customHeight="1">
      <c r="B17" s="144"/>
      <c r="C17" s="126">
        <v>5</v>
      </c>
      <c r="D17" s="390" t="s">
        <v>212</v>
      </c>
      <c r="E17" s="393"/>
      <c r="F17" s="388" t="s">
        <v>213</v>
      </c>
      <c r="G17" s="385"/>
      <c r="H17" s="357"/>
      <c r="I17" s="357"/>
    </row>
    <row r="18" spans="2:9" ht="51.75" customHeight="1">
      <c r="B18" s="144"/>
      <c r="C18" s="126">
        <v>5</v>
      </c>
      <c r="D18" s="389" t="s">
        <v>214</v>
      </c>
      <c r="E18" s="390"/>
      <c r="F18" s="388" t="s">
        <v>215</v>
      </c>
      <c r="G18" s="385"/>
      <c r="H18" s="357"/>
      <c r="I18" s="357"/>
    </row>
    <row r="19" spans="2:9" ht="51.75" customHeight="1">
      <c r="B19" s="144"/>
      <c r="C19" s="126">
        <v>5</v>
      </c>
      <c r="D19" s="227" t="s">
        <v>216</v>
      </c>
      <c r="E19" s="228"/>
      <c r="F19" s="388" t="s">
        <v>217</v>
      </c>
      <c r="G19" s="385"/>
      <c r="H19" s="357"/>
      <c r="I19" s="357"/>
    </row>
    <row r="20" spans="2:9" ht="51.75" customHeight="1">
      <c r="B20" s="144"/>
      <c r="C20" s="126">
        <v>5</v>
      </c>
      <c r="D20" s="227" t="s">
        <v>218</v>
      </c>
      <c r="E20" s="228"/>
      <c r="F20" s="388" t="s">
        <v>219</v>
      </c>
      <c r="G20" s="385"/>
      <c r="H20" s="357"/>
      <c r="I20" s="357"/>
    </row>
    <row r="21" spans="2:9" ht="66.75" customHeight="1">
      <c r="B21" s="144"/>
      <c r="C21" s="126">
        <v>5</v>
      </c>
      <c r="D21" s="389" t="s">
        <v>220</v>
      </c>
      <c r="E21" s="390"/>
      <c r="F21" s="388" t="s">
        <v>221</v>
      </c>
      <c r="G21" s="385"/>
      <c r="H21" s="357"/>
      <c r="I21" s="357"/>
    </row>
    <row r="22" spans="2:9" ht="36" customHeight="1">
      <c r="B22" s="144"/>
      <c r="C22" s="126">
        <v>5</v>
      </c>
      <c r="D22" s="391" t="s">
        <v>222</v>
      </c>
      <c r="E22" s="392"/>
      <c r="F22" s="388" t="s">
        <v>223</v>
      </c>
      <c r="G22" s="385"/>
      <c r="H22" s="358"/>
      <c r="I22" s="358"/>
    </row>
    <row r="23" spans="2:9" ht="26.25" customHeight="1">
      <c r="B23" s="144"/>
      <c r="C23" s="126">
        <v>5</v>
      </c>
      <c r="D23" s="383" t="s">
        <v>224</v>
      </c>
      <c r="E23" s="383"/>
      <c r="F23" s="384" t="s">
        <v>225</v>
      </c>
      <c r="G23" s="385"/>
      <c r="H23" s="357"/>
      <c r="I23" s="357"/>
    </row>
    <row r="24" spans="2:9" ht="26.25" customHeight="1">
      <c r="B24" s="144"/>
      <c r="C24" s="126">
        <v>5</v>
      </c>
      <c r="D24" s="383" t="s">
        <v>226</v>
      </c>
      <c r="E24" s="383"/>
      <c r="F24" s="384" t="s">
        <v>227</v>
      </c>
      <c r="G24" s="385"/>
      <c r="H24" s="357"/>
      <c r="I24" s="357"/>
    </row>
    <row r="25" spans="2:9" ht="26.25" customHeight="1">
      <c r="B25" s="144"/>
      <c r="C25" s="126">
        <v>5</v>
      </c>
      <c r="D25" s="386" t="s">
        <v>228</v>
      </c>
      <c r="E25" s="387"/>
      <c r="F25" s="384" t="s">
        <v>229</v>
      </c>
      <c r="G25" s="385"/>
      <c r="H25" s="357"/>
      <c r="I25" s="357"/>
    </row>
    <row r="26" spans="2:9" ht="27" customHeight="1">
      <c r="B26" s="145"/>
      <c r="C26" s="374" t="s">
        <v>230</v>
      </c>
      <c r="D26" s="375"/>
      <c r="E26" s="375"/>
      <c r="F26" s="375"/>
      <c r="G26" s="376"/>
    </row>
    <row r="27" spans="2:9" ht="27" customHeight="1">
      <c r="B27" s="377" t="s">
        <v>231</v>
      </c>
      <c r="C27" s="378"/>
      <c r="D27" s="378"/>
      <c r="E27" s="378"/>
      <c r="F27" s="378"/>
      <c r="G27" s="379"/>
    </row>
    <row r="28" spans="2:9" ht="10.5" customHeight="1">
      <c r="B28" s="146"/>
      <c r="D28" s="147"/>
      <c r="E28" s="148"/>
      <c r="F28" s="149"/>
      <c r="G28" s="149"/>
    </row>
    <row r="29" spans="2:9">
      <c r="B29" s="146"/>
      <c r="C29" s="150"/>
      <c r="D29" s="380" t="s">
        <v>196</v>
      </c>
      <c r="E29" s="380"/>
      <c r="F29" s="381" t="s">
        <v>197</v>
      </c>
      <c r="G29" s="382"/>
    </row>
    <row r="30" spans="2:9">
      <c r="B30" s="146"/>
      <c r="D30" s="365" t="s">
        <v>198</v>
      </c>
      <c r="E30" s="365"/>
      <c r="F30" s="366" t="s">
        <v>232</v>
      </c>
      <c r="G30" s="367"/>
      <c r="H30" s="357"/>
      <c r="I30" s="357"/>
    </row>
    <row r="31" spans="2:9">
      <c r="B31" s="146"/>
      <c r="D31" s="365" t="s">
        <v>200</v>
      </c>
      <c r="E31" s="365"/>
      <c r="F31" s="366" t="s">
        <v>233</v>
      </c>
      <c r="G31" s="367"/>
      <c r="H31" s="357"/>
      <c r="I31" s="357"/>
    </row>
    <row r="32" spans="2:9">
      <c r="B32" s="146"/>
      <c r="D32" s="365" t="s">
        <v>202</v>
      </c>
      <c r="E32" s="365"/>
      <c r="F32" s="366" t="s">
        <v>234</v>
      </c>
      <c r="G32" s="367"/>
      <c r="H32" s="357"/>
      <c r="I32" s="357"/>
    </row>
    <row r="33" spans="2:9">
      <c r="B33" s="146"/>
      <c r="D33" s="365" t="s">
        <v>204</v>
      </c>
      <c r="E33" s="365"/>
      <c r="F33" s="366" t="s">
        <v>235</v>
      </c>
      <c r="G33" s="367"/>
      <c r="H33" s="357"/>
      <c r="I33" s="357"/>
    </row>
    <row r="34" spans="2:9">
      <c r="B34" s="146"/>
      <c r="D34" s="365" t="s">
        <v>206</v>
      </c>
      <c r="E34" s="365"/>
      <c r="F34" s="366" t="s">
        <v>236</v>
      </c>
      <c r="G34" s="367"/>
      <c r="H34" s="357"/>
      <c r="I34" s="357"/>
    </row>
    <row r="35" spans="2:9" ht="40.9" customHeight="1">
      <c r="B35" s="146"/>
      <c r="D35" s="365" t="s">
        <v>237</v>
      </c>
      <c r="E35" s="365"/>
      <c r="F35" s="366" t="s">
        <v>238</v>
      </c>
      <c r="G35" s="367"/>
      <c r="H35" s="357"/>
      <c r="I35" s="357"/>
    </row>
    <row r="36" spans="2:9" ht="42" customHeight="1">
      <c r="B36" s="125"/>
      <c r="C36" s="151"/>
      <c r="D36" s="365" t="s">
        <v>239</v>
      </c>
      <c r="E36" s="365"/>
      <c r="F36" s="366" t="s">
        <v>240</v>
      </c>
      <c r="G36" s="367"/>
      <c r="H36" s="356"/>
      <c r="I36" s="356"/>
    </row>
    <row r="37" spans="2:9" ht="30.75" customHeight="1">
      <c r="B37" s="125"/>
      <c r="C37" s="151"/>
      <c r="D37" s="365" t="s">
        <v>241</v>
      </c>
      <c r="E37" s="365"/>
      <c r="F37" s="368" t="s">
        <v>242</v>
      </c>
      <c r="G37" s="369"/>
      <c r="H37" s="356"/>
      <c r="I37" s="356"/>
    </row>
    <row r="38" spans="2:9" ht="33" customHeight="1">
      <c r="B38" s="125"/>
      <c r="C38" s="151"/>
      <c r="D38" s="365" t="s">
        <v>243</v>
      </c>
      <c r="E38" s="365"/>
      <c r="F38" s="368" t="s">
        <v>242</v>
      </c>
      <c r="G38" s="369"/>
      <c r="H38" s="356"/>
      <c r="I38" s="356"/>
    </row>
    <row r="39" spans="2:9" ht="30" customHeight="1">
      <c r="B39" s="125"/>
      <c r="C39" s="151"/>
      <c r="D39" s="365" t="s">
        <v>244</v>
      </c>
      <c r="E39" s="365"/>
      <c r="F39" s="368" t="s">
        <v>242</v>
      </c>
      <c r="G39" s="369"/>
      <c r="H39" s="356"/>
      <c r="I39" s="356"/>
    </row>
    <row r="40" spans="2:9" ht="30" customHeight="1">
      <c r="B40" s="125"/>
      <c r="C40" s="151"/>
      <c r="D40" s="365" t="s">
        <v>245</v>
      </c>
      <c r="E40" s="365"/>
      <c r="F40" s="368" t="s">
        <v>242</v>
      </c>
      <c r="G40" s="369"/>
      <c r="H40" s="356"/>
      <c r="I40" s="356"/>
    </row>
    <row r="41" spans="2:9" ht="30" customHeight="1">
      <c r="B41" s="125"/>
      <c r="C41" s="151"/>
      <c r="D41" s="370" t="s">
        <v>246</v>
      </c>
      <c r="E41" s="371"/>
      <c r="F41" s="366" t="s">
        <v>247</v>
      </c>
      <c r="G41" s="367"/>
      <c r="H41" s="356"/>
      <c r="I41" s="356"/>
    </row>
    <row r="42" spans="2:9" ht="35.25" customHeight="1">
      <c r="B42" s="125"/>
      <c r="C42" s="151"/>
      <c r="D42" s="365" t="s">
        <v>248</v>
      </c>
      <c r="E42" s="365"/>
      <c r="F42" s="366" t="s">
        <v>249</v>
      </c>
      <c r="G42" s="367"/>
      <c r="H42" s="356"/>
      <c r="I42" s="356"/>
    </row>
    <row r="43" spans="2:9" ht="31.5" customHeight="1">
      <c r="B43" s="125"/>
      <c r="C43" s="151"/>
      <c r="D43" s="365" t="s">
        <v>241</v>
      </c>
      <c r="E43" s="365"/>
      <c r="F43" s="368" t="s">
        <v>242</v>
      </c>
      <c r="G43" s="369"/>
      <c r="H43" s="356"/>
      <c r="I43" s="356"/>
    </row>
    <row r="44" spans="2:9" ht="35.25" customHeight="1">
      <c r="B44" s="125"/>
      <c r="C44" s="151"/>
      <c r="D44" s="365" t="s">
        <v>250</v>
      </c>
      <c r="E44" s="365"/>
      <c r="F44" s="368" t="s">
        <v>242</v>
      </c>
      <c r="G44" s="369"/>
      <c r="H44" s="356"/>
      <c r="I44" s="356"/>
    </row>
    <row r="45" spans="2:9" ht="57" customHeight="1">
      <c r="B45" s="125"/>
      <c r="C45" s="151"/>
      <c r="D45" s="365" t="s">
        <v>245</v>
      </c>
      <c r="E45" s="365"/>
      <c r="F45" s="368" t="s">
        <v>242</v>
      </c>
      <c r="G45" s="369"/>
      <c r="H45" s="356"/>
      <c r="I45" s="356"/>
    </row>
    <row r="46" spans="2:9" ht="32.25" customHeight="1">
      <c r="B46" s="125"/>
      <c r="C46" s="151"/>
      <c r="D46" s="365" t="s">
        <v>243</v>
      </c>
      <c r="E46" s="365"/>
      <c r="F46" s="368" t="s">
        <v>242</v>
      </c>
      <c r="G46" s="369"/>
      <c r="H46" s="356"/>
      <c r="I46" s="356"/>
    </row>
    <row r="47" spans="2:9" ht="32.25" customHeight="1">
      <c r="B47" s="125"/>
      <c r="C47" s="151"/>
      <c r="D47" s="370" t="s">
        <v>251</v>
      </c>
      <c r="E47" s="371"/>
      <c r="F47" s="372" t="s">
        <v>252</v>
      </c>
      <c r="G47" s="373"/>
      <c r="H47" s="356"/>
      <c r="I47" s="356"/>
    </row>
    <row r="48" spans="2:9" ht="32.25" customHeight="1">
      <c r="B48" s="125"/>
      <c r="C48" s="151"/>
      <c r="D48" s="365" t="s">
        <v>253</v>
      </c>
      <c r="E48" s="365"/>
      <c r="F48" s="366" t="s">
        <v>254</v>
      </c>
      <c r="G48" s="367"/>
      <c r="H48" s="356"/>
      <c r="I48" s="356"/>
    </row>
    <row r="49" spans="2:9" ht="32.25" customHeight="1">
      <c r="B49" s="125"/>
      <c r="C49" s="151"/>
      <c r="D49" s="365" t="s">
        <v>255</v>
      </c>
      <c r="E49" s="365"/>
      <c r="F49" s="366" t="s">
        <v>256</v>
      </c>
      <c r="G49" s="367"/>
      <c r="H49" s="356"/>
      <c r="I49" s="356"/>
    </row>
    <row r="50" spans="2:9" ht="32.25" customHeight="1">
      <c r="B50" s="125"/>
      <c r="C50" s="151"/>
      <c r="D50" s="365" t="s">
        <v>257</v>
      </c>
      <c r="E50" s="365"/>
      <c r="F50" s="366" t="s">
        <v>258</v>
      </c>
      <c r="G50" s="367"/>
      <c r="H50" s="356"/>
      <c r="I50" s="356"/>
    </row>
    <row r="51" spans="2:9" ht="32.25" customHeight="1">
      <c r="B51" s="125"/>
      <c r="C51" s="151"/>
      <c r="D51" s="147"/>
      <c r="E51" s="147"/>
      <c r="F51" s="149"/>
      <c r="G51" s="149"/>
      <c r="H51" s="356"/>
      <c r="I51" s="356"/>
    </row>
    <row r="52" spans="2:9" ht="32.25" customHeight="1">
      <c r="B52" s="125"/>
      <c r="C52" s="151"/>
      <c r="D52" s="147"/>
      <c r="E52" s="147"/>
      <c r="F52" s="149"/>
      <c r="G52" s="149"/>
    </row>
    <row r="53" spans="2:9" ht="32.25" customHeight="1">
      <c r="B53" s="125"/>
      <c r="C53" s="151"/>
      <c r="D53" s="147"/>
      <c r="E53" s="147"/>
      <c r="F53" s="149"/>
      <c r="G53" s="149"/>
    </row>
    <row r="54" spans="2:9" ht="21.75" customHeight="1">
      <c r="B54" s="359" t="s">
        <v>259</v>
      </c>
      <c r="C54" s="360"/>
      <c r="D54" s="360"/>
      <c r="E54" s="360"/>
      <c r="F54" s="360"/>
      <c r="G54" s="361"/>
    </row>
    <row r="55" spans="2:9" ht="21.75" customHeight="1">
      <c r="B55" s="359" t="s">
        <v>260</v>
      </c>
      <c r="C55" s="360"/>
      <c r="D55" s="360"/>
      <c r="E55" s="360"/>
      <c r="F55" s="360"/>
      <c r="G55" s="361"/>
    </row>
    <row r="56" spans="2:9" ht="20.25" customHeight="1">
      <c r="B56" s="359" t="s">
        <v>261</v>
      </c>
      <c r="C56" s="360"/>
      <c r="D56" s="360"/>
      <c r="E56" s="360"/>
      <c r="F56" s="360"/>
      <c r="G56" s="361"/>
    </row>
    <row r="57" spans="2:9" ht="20.25" customHeight="1">
      <c r="B57" s="359" t="s">
        <v>262</v>
      </c>
      <c r="C57" s="360"/>
      <c r="D57" s="360"/>
      <c r="E57" s="360"/>
      <c r="F57" s="360"/>
      <c r="G57" s="361"/>
    </row>
    <row r="58" spans="2:9" ht="18" customHeight="1" thickBot="1">
      <c r="B58" s="362" t="s">
        <v>263</v>
      </c>
      <c r="C58" s="363"/>
      <c r="D58" s="363"/>
      <c r="E58" s="363"/>
      <c r="F58" s="363"/>
      <c r="G58" s="364"/>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79"/>
  <sheetViews>
    <sheetView showGridLines="0" topLeftCell="A17" zoomScale="80" zoomScaleNormal="80" zoomScalePageLayoutView="50" workbookViewId="0">
      <selection activeCell="D61" sqref="D61"/>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38"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77"/>
      <c r="B1" s="478"/>
      <c r="C1" s="478"/>
      <c r="D1" s="41"/>
      <c r="E1" s="42"/>
      <c r="F1" s="42"/>
      <c r="G1" s="42"/>
      <c r="H1" s="42"/>
      <c r="I1" s="42"/>
      <c r="J1" s="42"/>
      <c r="K1" s="42"/>
      <c r="L1" s="237"/>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79"/>
      <c r="B2" s="480"/>
      <c r="C2" s="480"/>
      <c r="D2" s="36"/>
      <c r="E2" s="35"/>
      <c r="F2" s="35"/>
      <c r="G2" s="35"/>
      <c r="H2" s="35"/>
      <c r="I2" s="35"/>
      <c r="J2" s="35"/>
      <c r="K2" s="35"/>
      <c r="L2" s="225"/>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5"/>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61" t="s">
        <v>264</v>
      </c>
      <c r="B4" s="461"/>
      <c r="C4" s="461"/>
      <c r="D4" s="468" t="s">
        <v>4</v>
      </c>
      <c r="E4" s="469"/>
      <c r="F4" s="469"/>
      <c r="G4" s="469"/>
      <c r="H4" s="469"/>
      <c r="I4" s="469"/>
      <c r="J4" s="469"/>
      <c r="K4" s="469"/>
      <c r="L4" s="469"/>
      <c r="M4" s="469"/>
      <c r="N4" s="470"/>
      <c r="O4" s="19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61" t="s">
        <v>265</v>
      </c>
      <c r="B5" s="461"/>
      <c r="C5" s="461"/>
      <c r="D5" s="468" t="str">
        <f ca="1">'5- Identificación de Riesgos'!$D$5</f>
        <v>Solucionar los conflictos de familia a fin de propiciar el restablecimiento y conservación de la unidad y relaciones familiares, así como el equilibrio económico de las partes, en aquellos procesos donde se discuten intereses patrimoniales.</v>
      </c>
      <c r="E5" s="469"/>
      <c r="F5" s="469"/>
      <c r="G5" s="469"/>
      <c r="H5" s="469"/>
      <c r="I5" s="469"/>
      <c r="J5" s="469"/>
      <c r="K5" s="469"/>
      <c r="L5" s="469"/>
      <c r="M5" s="469"/>
      <c r="N5" s="470"/>
      <c r="O5" s="19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61" t="s">
        <v>266</v>
      </c>
      <c r="B6" s="461"/>
      <c r="C6" s="461"/>
      <c r="D6" s="468" t="s">
        <v>267</v>
      </c>
      <c r="E6" s="469"/>
      <c r="F6" s="469"/>
      <c r="G6" s="469"/>
      <c r="H6" s="469"/>
      <c r="I6" s="469"/>
      <c r="J6" s="469"/>
      <c r="K6" s="469"/>
      <c r="L6" s="469"/>
      <c r="M6" s="469"/>
      <c r="N6" s="470"/>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268</v>
      </c>
      <c r="B7" s="156"/>
      <c r="C7" s="156"/>
      <c r="D7" s="467" t="s">
        <v>269</v>
      </c>
      <c r="E7" s="464" t="s">
        <v>270</v>
      </c>
      <c r="F7" s="465"/>
      <c r="G7" s="465"/>
      <c r="H7" s="466"/>
      <c r="I7" s="474" t="s">
        <v>271</v>
      </c>
      <c r="J7" s="475"/>
      <c r="K7" s="475"/>
      <c r="L7" s="475"/>
      <c r="M7" s="476"/>
      <c r="N7" s="471" t="s">
        <v>272</v>
      </c>
      <c r="O7" s="472"/>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81" t="s">
        <v>273</v>
      </c>
      <c r="B8" s="483" t="s">
        <v>274</v>
      </c>
      <c r="C8" s="133" t="s">
        <v>275</v>
      </c>
      <c r="D8" s="467"/>
      <c r="E8" s="462" t="s">
        <v>212</v>
      </c>
      <c r="F8" s="462" t="s">
        <v>276</v>
      </c>
      <c r="G8" s="462" t="s">
        <v>277</v>
      </c>
      <c r="H8" s="462" t="s">
        <v>218</v>
      </c>
      <c r="I8" s="473" t="s">
        <v>278</v>
      </c>
      <c r="J8" s="127" t="s">
        <v>279</v>
      </c>
      <c r="K8" s="473" t="s">
        <v>271</v>
      </c>
      <c r="L8" s="473" t="s">
        <v>280</v>
      </c>
      <c r="M8" s="473" t="s">
        <v>281</v>
      </c>
      <c r="N8" s="446" t="s">
        <v>282</v>
      </c>
      <c r="O8" s="446" t="s">
        <v>283</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82"/>
      <c r="B9" s="467"/>
      <c r="C9" s="98" t="s">
        <v>284</v>
      </c>
      <c r="D9" s="467"/>
      <c r="E9" s="463"/>
      <c r="F9" s="463"/>
      <c r="G9" s="463"/>
      <c r="H9" s="463"/>
      <c r="I9" s="463"/>
      <c r="J9" s="134" t="s">
        <v>285</v>
      </c>
      <c r="K9" s="463" t="s">
        <v>286</v>
      </c>
      <c r="L9" s="463"/>
      <c r="M9" s="463" t="s">
        <v>286</v>
      </c>
      <c r="N9" s="448"/>
      <c r="O9" s="447"/>
      <c r="P9" s="17"/>
      <c r="Q9" s="19" t="s">
        <v>287</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1.5" customHeight="1" thickBot="1">
      <c r="A10" s="437">
        <v>1</v>
      </c>
      <c r="B10" s="487" t="s">
        <v>288</v>
      </c>
      <c r="C10" s="484" t="s">
        <v>289</v>
      </c>
      <c r="D10" s="160" t="s">
        <v>290</v>
      </c>
      <c r="E10" s="488">
        <v>500</v>
      </c>
      <c r="F10" s="488">
        <v>3</v>
      </c>
      <c r="G10" s="491">
        <f>+F10/E10</f>
        <v>6.0000000000000001E-3</v>
      </c>
      <c r="H10" s="45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291</v>
      </c>
      <c r="J10" s="173" t="s">
        <v>292</v>
      </c>
      <c r="K10" s="161" t="str">
        <f>IFERROR(CONCATENATE(INDEX('8- Políticas de Administración '!$B$16:$F$53,MATCH('5- Identificación de Riesgos'!J10,'8- Políticas de Administración '!$C$16:$C$54,0),1)," - ",L10),"")</f>
        <v>Menor - 2</v>
      </c>
      <c r="L10" s="195">
        <f>IFERROR(VLOOKUP(INDEX('8- Políticas de Administración '!$B$16:$F$63,MATCH('5- Identificación de Riesgos'!J10,'8- Políticas de Administración '!$C$16:$C$64,0),1),'8- Políticas de Administración '!$B$16:$F$64,5,FALSE),"")</f>
        <v>2</v>
      </c>
      <c r="M10" s="431" t="str">
        <f>IFERROR(CONCATENATE(INDEX('8- Políticas de Administración '!$B$16:$F$53,MATCH(ROUND(AVERAGE(L10:L19),0),'8- Políticas de Administración '!$F$16:$F$53,0),1)," - ",ROUND(AVERAGE(L10:L19),0)),"")</f>
        <v>Moderado - 3</v>
      </c>
      <c r="N10" s="443" t="str">
        <f>IFERROR(CONCATENATE(VLOOKUP((LEFT(H10,LEN(H10)-4)&amp;LEFT(M10,LEN(M10)-4)),'9- Matriz de Calor '!$D$18:$E$42,2,0)," - ",RIGHT(H10,1)*RIGHT(M10,1)),"")</f>
        <v>Moderado - 3</v>
      </c>
      <c r="O10" s="452">
        <f>RIGHT(H10,1)*RIGHT(M10,1)</f>
        <v>3</v>
      </c>
      <c r="P10" s="17"/>
    </row>
    <row r="11" spans="1:257" ht="56.25" customHeight="1">
      <c r="A11" s="438"/>
      <c r="B11" s="441"/>
      <c r="C11" s="485"/>
      <c r="D11" s="170" t="s">
        <v>293</v>
      </c>
      <c r="E11" s="489"/>
      <c r="F11" s="489"/>
      <c r="G11" s="492"/>
      <c r="H11" s="454"/>
      <c r="I11" s="162" t="s">
        <v>294</v>
      </c>
      <c r="J11" s="97" t="s">
        <v>295</v>
      </c>
      <c r="K11" s="161" t="str">
        <f>IFERROR(CONCATENATE(INDEX('8- Políticas de Administración '!$B$16:$F$53,MATCH('5- Identificación de Riesgos'!J10,'8- Políticas de Administración '!$C$16:$C$54,0),1)," - ",L11),"")</f>
        <v>Menor - 5</v>
      </c>
      <c r="L11" s="196">
        <f>IFERROR(VLOOKUP(INDEX('8- Políticas de Administración '!$B$16:$F$63,MATCH('5- Identificación de Riesgos'!J11,'8- Políticas de Administración '!$C$16:$C$64,0),1),'8- Políticas de Administración '!$B$16:$F$64,5,FALSE),"")</f>
        <v>5</v>
      </c>
      <c r="M11" s="432"/>
      <c r="N11" s="444"/>
      <c r="O11" s="452"/>
      <c r="P11" s="17"/>
    </row>
    <row r="12" spans="1:257" ht="42.75" customHeight="1" thickBot="1">
      <c r="A12" s="438"/>
      <c r="B12" s="441"/>
      <c r="C12" s="485"/>
      <c r="D12" s="171" t="s">
        <v>296</v>
      </c>
      <c r="E12" s="489"/>
      <c r="F12" s="489"/>
      <c r="G12" s="492"/>
      <c r="H12" s="454"/>
      <c r="I12" s="162" t="s">
        <v>297</v>
      </c>
      <c r="J12" s="97" t="s">
        <v>298</v>
      </c>
      <c r="K12" s="162" t="str">
        <f>IFERROR(CONCATENATE(INDEX('8- Políticas de Administración '!$B$16:$F$53,MATCH('5- Identificación de Riesgos'!J12,'8- Políticas de Administración '!$C$16:$C$54,0),1)," - ",L12),"")</f>
        <v>Leve - 1</v>
      </c>
      <c r="L12" s="196">
        <f>IFERROR(VLOOKUP(INDEX('8- Políticas de Administración '!$B$16:$F$63,MATCH('5- Identificación de Riesgos'!J12,'8- Políticas de Administración '!$C$16:$C$64,0),1),'8- Políticas de Administración '!$B$16:$F$64,5,FALSE),"")</f>
        <v>1</v>
      </c>
      <c r="M12" s="432"/>
      <c r="N12" s="444"/>
      <c r="O12" s="452"/>
      <c r="P12" s="17"/>
    </row>
    <row r="13" spans="1:257" ht="30.75" thickBot="1">
      <c r="A13" s="438"/>
      <c r="B13" s="441"/>
      <c r="C13" s="485"/>
      <c r="D13" s="171" t="s">
        <v>299</v>
      </c>
      <c r="E13" s="489"/>
      <c r="F13" s="489"/>
      <c r="G13" s="492"/>
      <c r="H13" s="454"/>
      <c r="I13" s="162" t="s">
        <v>300</v>
      </c>
      <c r="J13" s="97" t="s">
        <v>301</v>
      </c>
      <c r="K13" s="161" t="str">
        <f>IFERROR(CONCATENATE(INDEX('8- Políticas de Administración '!$B$16:$F$53,MATCH('5- Identificación de Riesgos'!J13,'8- Políticas de Administración '!$C$16:$C$54,0),1)," - ",L13),"")</f>
        <v>Moderado - 3</v>
      </c>
      <c r="L13" s="196">
        <f>IFERROR(VLOOKUP(INDEX('8- Políticas de Administración '!$B$16:$F$63,MATCH('5- Identificación de Riesgos'!J13,'8- Políticas de Administración '!$C$16:$C$64,0),1),'8- Políticas de Administración '!$B$16:$F$64,5,FALSE),"")</f>
        <v>3</v>
      </c>
      <c r="M13" s="432"/>
      <c r="N13" s="444"/>
      <c r="O13" s="452"/>
      <c r="P13" s="17"/>
    </row>
    <row r="14" spans="1:257" ht="36.75" customHeight="1" thickBot="1">
      <c r="A14" s="438"/>
      <c r="B14" s="441"/>
      <c r="C14" s="485"/>
      <c r="D14" s="170" t="s">
        <v>302</v>
      </c>
      <c r="E14" s="489"/>
      <c r="F14" s="489"/>
      <c r="G14" s="492"/>
      <c r="H14" s="454"/>
      <c r="I14" s="162"/>
      <c r="J14" s="97"/>
      <c r="K14" s="161" t="str">
        <f>IFERROR(CONCATENATE(INDEX('8- Políticas de Administración '!$B$16:$F$53,MATCH('5- Identificación de Riesgos'!J14,'8- Políticas de Administración '!$C$16:$C$54,0),1)," - ",L14),"")</f>
        <v/>
      </c>
      <c r="L14" s="196" t="str">
        <f>IFERROR(VLOOKUP(INDEX('8- Políticas de Administración '!$B$16:$F$63,MATCH('5- Identificación de Riesgos'!J14,'8- Políticas de Administración '!$C$16:$C$64,0),1),'8- Políticas de Administración '!$B$16:$F$64,5,FALSE),"")</f>
        <v/>
      </c>
      <c r="M14" s="432"/>
      <c r="N14" s="444"/>
      <c r="O14" s="452"/>
      <c r="P14" s="17"/>
    </row>
    <row r="15" spans="1:257" ht="17.25" thickBot="1">
      <c r="A15" s="438"/>
      <c r="B15" s="441"/>
      <c r="C15" s="485"/>
      <c r="D15" s="170"/>
      <c r="E15" s="489"/>
      <c r="F15" s="489"/>
      <c r="G15" s="492"/>
      <c r="H15" s="454"/>
      <c r="I15" s="162"/>
      <c r="J15" s="97"/>
      <c r="K15" s="161" t="str">
        <f>IFERROR(CONCATENATE(INDEX('8- Políticas de Administración '!$B$16:$F$53,MATCH('5- Identificación de Riesgos'!J15,'8- Políticas de Administración '!$C$16:$C$54,0),1)," - ",L15),"")</f>
        <v/>
      </c>
      <c r="L15" s="196" t="str">
        <f>IFERROR(VLOOKUP(INDEX('8- Políticas de Administración '!$B$16:$F$63,MATCH('5- Identificación de Riesgos'!J15,'8- Políticas de Administración '!$C$16:$C$64,0),1),'8- Políticas de Administración '!$B$16:$F$64,5,FALSE),"")</f>
        <v/>
      </c>
      <c r="M15" s="432"/>
      <c r="N15" s="444"/>
      <c r="O15" s="452"/>
      <c r="P15" s="17"/>
    </row>
    <row r="16" spans="1:257" ht="17.25" thickBot="1">
      <c r="A16" s="438"/>
      <c r="B16" s="441"/>
      <c r="C16" s="485"/>
      <c r="D16" s="170"/>
      <c r="E16" s="489"/>
      <c r="F16" s="489"/>
      <c r="G16" s="492"/>
      <c r="H16" s="454"/>
      <c r="I16" s="162"/>
      <c r="J16" s="97"/>
      <c r="K16" s="161" t="str">
        <f>IFERROR(CONCATENATE(INDEX('8- Políticas de Administración '!$B$16:$F$53,MATCH('5- Identificación de Riesgos'!J16,'8- Políticas de Administración '!$C$16:$C$54,0),1)," - ",L16),"")</f>
        <v/>
      </c>
      <c r="L16" s="196" t="str">
        <f>IFERROR(VLOOKUP(INDEX('8- Políticas de Administración '!$B$16:$F$63,MATCH('5- Identificación de Riesgos'!J16,'8- Políticas de Administración '!$C$16:$C$64,0),1),'8- Políticas de Administración '!$B$16:$F$64,5,FALSE),"")</f>
        <v/>
      </c>
      <c r="M16" s="432"/>
      <c r="N16" s="444"/>
      <c r="O16" s="452"/>
      <c r="P16" s="17"/>
    </row>
    <row r="17" spans="1:16" ht="17.25" thickBot="1">
      <c r="A17" s="438"/>
      <c r="B17" s="441"/>
      <c r="C17" s="485"/>
      <c r="D17" s="170"/>
      <c r="E17" s="489"/>
      <c r="F17" s="489"/>
      <c r="G17" s="492"/>
      <c r="H17" s="454"/>
      <c r="I17" s="162"/>
      <c r="J17" s="97"/>
      <c r="K17" s="161" t="str">
        <f>IFERROR(CONCATENATE(INDEX('8- Políticas de Administración '!$B$16:$F$53,MATCH('5- Identificación de Riesgos'!J17,'8- Políticas de Administración '!$C$16:$C$54,0),1)," - ",L17),"")</f>
        <v/>
      </c>
      <c r="L17" s="196" t="str">
        <f>IFERROR(VLOOKUP(INDEX('8- Políticas de Administración '!$B$16:$F$63,MATCH('5- Identificación de Riesgos'!J17,'8- Políticas de Administración '!$C$16:$C$64,0),1),'8- Políticas de Administración '!$B$16:$F$64,5,FALSE),"")</f>
        <v/>
      </c>
      <c r="M17" s="432"/>
      <c r="N17" s="444"/>
      <c r="O17" s="452"/>
      <c r="P17" s="17"/>
    </row>
    <row r="18" spans="1:16" ht="16.5">
      <c r="A18" s="438"/>
      <c r="B18" s="441"/>
      <c r="C18" s="485"/>
      <c r="D18" s="170"/>
      <c r="E18" s="489"/>
      <c r="F18" s="489"/>
      <c r="G18" s="492"/>
      <c r="H18" s="454"/>
      <c r="I18" s="162"/>
      <c r="J18" s="97"/>
      <c r="K18" s="161" t="str">
        <f>IFERROR(CONCATENATE(INDEX('8- Políticas de Administración '!$B$16:$F$53,MATCH('5- Identificación de Riesgos'!J18,'8- Políticas de Administración '!$C$16:$C$54,0),1)," - ",L18),"")</f>
        <v/>
      </c>
      <c r="L18" s="196" t="str">
        <f>IFERROR(VLOOKUP(INDEX('8- Políticas de Administración '!$B$16:$F$63,MATCH('5- Identificación de Riesgos'!J18,'8- Políticas de Administración '!$C$16:$C$64,0),1),'8- Políticas de Administración '!$B$16:$F$64,5,FALSE),"")</f>
        <v/>
      </c>
      <c r="M18" s="432"/>
      <c r="N18" s="444"/>
      <c r="O18" s="452"/>
      <c r="P18" s="17"/>
    </row>
    <row r="19" spans="1:16" ht="17.25" thickBot="1">
      <c r="A19" s="439"/>
      <c r="B19" s="442"/>
      <c r="C19" s="486"/>
      <c r="D19" s="172"/>
      <c r="E19" s="490"/>
      <c r="F19" s="490"/>
      <c r="G19" s="493"/>
      <c r="H19" s="455"/>
      <c r="I19" s="163"/>
      <c r="J19" s="174"/>
      <c r="K19" s="163" t="str">
        <f>IFERROR(CONCATENATE(INDEX('8- Políticas de Administración '!$B$16:$F$53,MATCH('5- Identificación de Riesgos'!J19,'8- Políticas de Administración '!$C$16:$C$54,0),1)," - ",L19),"")</f>
        <v/>
      </c>
      <c r="L19" s="197" t="str">
        <f>IFERROR(VLOOKUP(INDEX('8- Políticas de Administración '!$B$16:$F$63,MATCH('5- Identificación de Riesgos'!J19,'8- Políticas de Administración '!$C$16:$C$64,0),1),'8- Políticas de Administración '!$B$16:$F$64,5,FALSE),"")</f>
        <v/>
      </c>
      <c r="M19" s="433"/>
      <c r="N19" s="445"/>
      <c r="O19" s="452"/>
      <c r="P19" s="17"/>
    </row>
    <row r="20" spans="1:16" ht="45">
      <c r="A20" s="437">
        <v>2</v>
      </c>
      <c r="B20" s="440" t="s">
        <v>303</v>
      </c>
      <c r="C20" s="458" t="s">
        <v>304</v>
      </c>
      <c r="D20" s="204" t="s">
        <v>305</v>
      </c>
      <c r="E20" s="431">
        <v>700</v>
      </c>
      <c r="F20" s="431">
        <v>10</v>
      </c>
      <c r="G20" s="434">
        <f t="shared" ref="G20" si="0">F20/E20</f>
        <v>1.4285714285714285E-2</v>
      </c>
      <c r="H20" s="453"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291</v>
      </c>
      <c r="J20" s="173" t="s">
        <v>292</v>
      </c>
      <c r="K20" s="161" t="str">
        <f>IFERROR(CONCATENATE(INDEX('8- Políticas de Administración '!$B$16:$F$53,MATCH('5- Identificación de Riesgos'!J20,'8- Políticas de Administración '!$C$16:$C$54,0),1)," - ",L20),"")</f>
        <v>Menor - 2</v>
      </c>
      <c r="L20" s="195">
        <f>IFERROR(VLOOKUP(INDEX('8- Políticas de Administración '!$B$16:$F$63,MATCH('5- Identificación de Riesgos'!J20,'8- Políticas de Administración '!$C$16:$C$64,0),1),'8- Políticas de Administración '!$B$16:$F$64,5,FALSE),"")</f>
        <v>2</v>
      </c>
      <c r="M20" s="431" t="str">
        <f>IFERROR(CONCATENATE(INDEX('8- Políticas de Administración '!$B$16:$F$53,MATCH(ROUND(AVERAGE(L20:L29),0),'8- Políticas de Administración '!$F$16:$F$53,0),1)," - ",ROUND(AVERAGE(L20:L29),0)),"")</f>
        <v>Menor - 2</v>
      </c>
      <c r="N20" s="443" t="str">
        <f>IFERROR(CONCATENATE(VLOOKUP((LEFT(H20,LEN(H20)-4)&amp;LEFT(M20,LEN(M20)-4)),'9- Matriz de Calor '!$D$18:$E$42,2,0)," - ",RIGHT(H20,1)*RIGHT(M20,1)),"")</f>
        <v>Bajo - 2</v>
      </c>
      <c r="O20" s="452">
        <f>RIGHT(H20,1)*RIGHT(M20,1)</f>
        <v>2</v>
      </c>
    </row>
    <row r="21" spans="1:16" ht="45">
      <c r="A21" s="438"/>
      <c r="B21" s="441"/>
      <c r="C21" s="459"/>
      <c r="D21" s="204" t="s">
        <v>306</v>
      </c>
      <c r="E21" s="432"/>
      <c r="F21" s="432"/>
      <c r="G21" s="435"/>
      <c r="H21" s="454"/>
      <c r="I21" s="162" t="s">
        <v>300</v>
      </c>
      <c r="J21" s="97" t="s">
        <v>307</v>
      </c>
      <c r="K21" s="162" t="str">
        <f>IFERROR(CONCATENATE(INDEX('8- Políticas de Administración '!$B$16:$F$53,MATCH('5- Identificación de Riesgos'!J21,'8- Políticas de Administración '!$C$16:$C$54,0),1)," - ",L21),"")</f>
        <v>Menor - 2</v>
      </c>
      <c r="L21" s="196">
        <f>IFERROR(VLOOKUP(INDEX('8- Políticas de Administración '!$B$16:$F$63,MATCH('5- Identificación de Riesgos'!J21,'8- Políticas de Administración '!$C$16:$C$64,0),1),'8- Políticas de Administración '!$B$16:$F$64,5,FALSE),"")</f>
        <v>2</v>
      </c>
      <c r="M21" s="432"/>
      <c r="N21" s="444"/>
      <c r="O21" s="452"/>
    </row>
    <row r="22" spans="1:16" ht="30">
      <c r="A22" s="438"/>
      <c r="B22" s="441"/>
      <c r="C22" s="459"/>
      <c r="D22" s="204" t="s">
        <v>308</v>
      </c>
      <c r="E22" s="432"/>
      <c r="F22" s="432"/>
      <c r="G22" s="435"/>
      <c r="H22" s="454"/>
      <c r="I22" s="162" t="s">
        <v>297</v>
      </c>
      <c r="J22" s="97" t="s">
        <v>309</v>
      </c>
      <c r="K22" s="162" t="str">
        <f>IFERROR(CONCATENATE(INDEX('8- Políticas de Administración '!$B$16:$F$53,MATCH('5- Identificación de Riesgos'!J12,'8- Políticas de Administración '!$C$16:$C$54,0),1)," - ",L22),"")</f>
        <v>Leve - 2</v>
      </c>
      <c r="L22" s="196">
        <f>IFERROR(VLOOKUP(INDEX('8- Políticas de Administración '!$B$16:$F$63,MATCH('5- Identificación de Riesgos'!J22,'8- Políticas de Administración '!$C$16:$C$64,0),1),'8- Políticas de Administración '!$B$16:$F$64,5,FALSE),"")</f>
        <v>2</v>
      </c>
      <c r="M22" s="432"/>
      <c r="N22" s="444"/>
      <c r="O22" s="452"/>
    </row>
    <row r="23" spans="1:16" ht="69" customHeight="1">
      <c r="A23" s="438"/>
      <c r="B23" s="441"/>
      <c r="C23" s="459"/>
      <c r="D23" s="205" t="s">
        <v>310</v>
      </c>
      <c r="E23" s="432"/>
      <c r="F23" s="432"/>
      <c r="G23" s="435"/>
      <c r="H23" s="454"/>
      <c r="I23" s="162"/>
      <c r="J23" s="97"/>
      <c r="K23" s="162" t="str">
        <f>IFERROR(CONCATENATE(INDEX('8- Políticas de Administración '!$B$16:$F$53,MATCH('5- Identificación de Riesgos'!J23,'8- Políticas de Administración '!$C$16:$C$54,0),1)," - ",L23),"")</f>
        <v/>
      </c>
      <c r="L23" s="196" t="str">
        <f>IFERROR(VLOOKUP(INDEX('8- Políticas de Administración '!$B$16:$F$63,MATCH('5- Identificación de Riesgos'!J23,'8- Políticas de Administración '!$C$16:$C$64,0),1),'8- Políticas de Administración '!$B$16:$F$64,5,FALSE),"")</f>
        <v/>
      </c>
      <c r="M23" s="432"/>
      <c r="N23" s="444"/>
      <c r="O23" s="452"/>
    </row>
    <row r="24" spans="1:16" ht="45" customHeight="1">
      <c r="A24" s="438"/>
      <c r="B24" s="441"/>
      <c r="C24" s="459"/>
      <c r="D24" s="204" t="s">
        <v>311</v>
      </c>
      <c r="E24" s="432"/>
      <c r="F24" s="432"/>
      <c r="G24" s="435"/>
      <c r="H24" s="454"/>
      <c r="I24" s="162"/>
      <c r="J24" s="97"/>
      <c r="K24" s="162" t="str">
        <f>IFERROR(CONCATENATE(INDEX('8- Políticas de Administración '!$B$16:$F$53,MATCH('5- Identificación de Riesgos'!J24,'8- Políticas de Administración '!$C$16:$C$54,0),1)," - ",L24),"")</f>
        <v/>
      </c>
      <c r="L24" s="196" t="str">
        <f>IFERROR(VLOOKUP(INDEX('8- Políticas de Administración '!$B$16:$F$63,MATCH('5- Identificación de Riesgos'!J24,'8- Políticas de Administración '!$C$16:$C$64,0),1),'8- Políticas de Administración '!$B$16:$F$64,5,FALSE),"")</f>
        <v/>
      </c>
      <c r="M24" s="432"/>
      <c r="N24" s="444"/>
      <c r="O24" s="452"/>
    </row>
    <row r="25" spans="1:16" ht="58.5" customHeight="1">
      <c r="A25" s="438"/>
      <c r="B25" s="441"/>
      <c r="C25" s="459"/>
      <c r="D25" s="204"/>
      <c r="E25" s="432"/>
      <c r="F25" s="432"/>
      <c r="G25" s="435"/>
      <c r="H25" s="454"/>
      <c r="I25" s="162"/>
      <c r="J25" s="97"/>
      <c r="K25" s="162" t="str">
        <f>IFERROR(CONCATENATE(INDEX('8- Políticas de Administración '!$B$16:$F$53,MATCH('5- Identificación de Riesgos'!J25,'8- Políticas de Administración '!$C$16:$C$54,0),1)," - ",L25),"")</f>
        <v/>
      </c>
      <c r="L25" s="196" t="str">
        <f>IFERROR(VLOOKUP(INDEX('8- Políticas de Administración '!$B$16:$F$63,MATCH('5- Identificación de Riesgos'!J25,'8- Políticas de Administración '!$C$16:$C$64,0),1),'8- Políticas de Administración '!$B$16:$F$64,5,FALSE),"")</f>
        <v/>
      </c>
      <c r="M25" s="432"/>
      <c r="N25" s="444"/>
      <c r="O25" s="452"/>
    </row>
    <row r="26" spans="1:16">
      <c r="A26" s="438"/>
      <c r="B26" s="441"/>
      <c r="C26" s="459"/>
      <c r="D26" s="206"/>
      <c r="E26" s="432"/>
      <c r="F26" s="432"/>
      <c r="G26" s="435"/>
      <c r="H26" s="454"/>
      <c r="I26" s="162"/>
      <c r="J26" s="97"/>
      <c r="K26" s="162" t="str">
        <f>IFERROR(CONCATENATE(INDEX('8- Políticas de Administración '!$B$16:$F$53,MATCH('5- Identificación de Riesgos'!J26,'8- Políticas de Administración '!$C$16:$C$54,0),1)," - ",L26),"")</f>
        <v/>
      </c>
      <c r="L26" s="196" t="str">
        <f>IFERROR(VLOOKUP(INDEX('8- Políticas de Administración '!$B$16:$F$63,MATCH('5- Identificación de Riesgos'!J26,'8- Políticas de Administración '!$C$16:$C$64,0),1),'8- Políticas de Administración '!$B$16:$F$64,5,FALSE),"")</f>
        <v/>
      </c>
      <c r="M26" s="432"/>
      <c r="N26" s="444"/>
      <c r="O26" s="452"/>
    </row>
    <row r="27" spans="1:16">
      <c r="A27" s="438"/>
      <c r="B27" s="441"/>
      <c r="C27" s="459"/>
      <c r="D27" s="204"/>
      <c r="E27" s="432"/>
      <c r="F27" s="432"/>
      <c r="G27" s="435"/>
      <c r="H27" s="454"/>
      <c r="I27" s="162"/>
      <c r="J27" s="97"/>
      <c r="K27" s="162" t="str">
        <f>IFERROR(CONCATENATE(INDEX('8- Políticas de Administración '!$B$16:$F$53,MATCH('5- Identificación de Riesgos'!J27,'8- Políticas de Administración '!$C$16:$C$54,0),1)," - ",L27),"")</f>
        <v/>
      </c>
      <c r="L27" s="196" t="str">
        <f>IFERROR(VLOOKUP(INDEX('8- Políticas de Administración '!$B$16:$F$63,MATCH('5- Identificación de Riesgos'!J27,'8- Políticas de Administración '!$C$16:$C$64,0),1),'8- Políticas de Administración '!$B$16:$F$64,5,FALSE),"")</f>
        <v/>
      </c>
      <c r="M27" s="432"/>
      <c r="N27" s="444"/>
      <c r="O27" s="452"/>
    </row>
    <row r="28" spans="1:16">
      <c r="A28" s="438"/>
      <c r="B28" s="441"/>
      <c r="C28" s="459"/>
      <c r="D28" s="206"/>
      <c r="E28" s="432"/>
      <c r="F28" s="432"/>
      <c r="G28" s="435"/>
      <c r="H28" s="454"/>
      <c r="I28" s="162"/>
      <c r="J28" s="97"/>
      <c r="K28" s="162" t="str">
        <f>IFERROR(CONCATENATE(INDEX('8- Políticas de Administración '!$B$16:$F$53,MATCH('5- Identificación de Riesgos'!J28,'8- Políticas de Administración '!$C$16:$C$54,0),1)," - ",L28),"")</f>
        <v/>
      </c>
      <c r="L28" s="196" t="str">
        <f>IFERROR(VLOOKUP(INDEX('8- Políticas de Administración '!$B$16:$F$63,MATCH('5- Identificación de Riesgos'!J28,'8- Políticas de Administración '!$C$16:$C$64,0),1),'8- Políticas de Administración '!$B$16:$F$64,5,FALSE),"")</f>
        <v/>
      </c>
      <c r="M28" s="432"/>
      <c r="N28" s="444"/>
      <c r="O28" s="452"/>
    </row>
    <row r="29" spans="1:16" ht="15.75" thickBot="1">
      <c r="A29" s="439"/>
      <c r="B29" s="442"/>
      <c r="C29" s="460"/>
      <c r="D29" s="207"/>
      <c r="E29" s="433"/>
      <c r="F29" s="433"/>
      <c r="G29" s="436"/>
      <c r="H29" s="455"/>
      <c r="I29" s="163"/>
      <c r="J29" s="174"/>
      <c r="K29" s="163" t="str">
        <f>IFERROR(CONCATENATE(INDEX('8- Políticas de Administración '!$B$16:$F$53,MATCH('5- Identificación de Riesgos'!J29,'8- Políticas de Administración '!$C$16:$C$54,0),1)," - ",L29),"")</f>
        <v/>
      </c>
      <c r="L29" s="197" t="str">
        <f>IFERROR(VLOOKUP(INDEX('8- Políticas de Administración '!$B$16:$F$63,MATCH('5- Identificación de Riesgos'!J29,'8- Políticas de Administración '!$C$16:$C$64,0),1),'8- Políticas de Administración '!$B$16:$F$64,5,FALSE),"")</f>
        <v/>
      </c>
      <c r="M29" s="433"/>
      <c r="N29" s="445"/>
      <c r="O29" s="452"/>
    </row>
    <row r="30" spans="1:16" ht="45">
      <c r="A30" s="437">
        <v>3</v>
      </c>
      <c r="B30" s="440" t="s">
        <v>312</v>
      </c>
      <c r="C30" s="425" t="s">
        <v>313</v>
      </c>
      <c r="D30" s="208" t="s">
        <v>314</v>
      </c>
      <c r="E30" s="431">
        <v>4000</v>
      </c>
      <c r="F30" s="431">
        <v>8</v>
      </c>
      <c r="G30" s="434">
        <f t="shared" ref="G30" si="1">F30/E30</f>
        <v>2E-3</v>
      </c>
      <c r="H30" s="453"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291</v>
      </c>
      <c r="J30" s="173" t="s">
        <v>292</v>
      </c>
      <c r="K30" s="161" t="str">
        <f>IFERROR(CONCATENATE(INDEX('8- Políticas de Administración '!$B$16:$F$53,MATCH('5- Identificación de Riesgos'!J30,'8- Políticas de Administración '!$C$16:$C$54,0),1)," - ",L30),"")</f>
        <v>Menor - 2</v>
      </c>
      <c r="L30" s="195">
        <f>IFERROR(VLOOKUP(INDEX('8- Políticas de Administración '!$B$16:$F$63,MATCH('5- Identificación de Riesgos'!J30,'8- Políticas de Administración '!$C$16:$C$64,0),1),'8- Políticas de Administración '!$B$16:$F$64,5,FALSE),"")</f>
        <v>2</v>
      </c>
      <c r="M30" s="431" t="str">
        <f>IFERROR(CONCATENATE(INDEX('8- Políticas de Administración '!$B$16:$F$53,MATCH(ROUND(AVERAGE(L30:L39),0),'8- Políticas de Administración '!$F$16:$F$53,0),1)," - ",ROUND(AVERAGE(L30:L39),0)),"")</f>
        <v>Menor - 2</v>
      </c>
      <c r="N30" s="443" t="str">
        <f>IFERROR(CONCATENATE(VLOOKUP((LEFT(H30,LEN(H30)-4)&amp;LEFT(M30,LEN(M30)-4)),'9- Matriz de Calor '!$D$18:$E$42,2,0)," - ",RIGHT(H30,1)*RIGHT(M30,1)),"")</f>
        <v>Bajo - 2</v>
      </c>
      <c r="O30" s="452">
        <f>RIGHT(H30,1)*RIGHT(M30,1)</f>
        <v>2</v>
      </c>
    </row>
    <row r="31" spans="1:16" ht="30">
      <c r="A31" s="438"/>
      <c r="B31" s="441"/>
      <c r="C31" s="426"/>
      <c r="D31" s="203" t="s">
        <v>315</v>
      </c>
      <c r="E31" s="432"/>
      <c r="F31" s="432"/>
      <c r="G31" s="435"/>
      <c r="H31" s="454"/>
      <c r="I31" s="162" t="s">
        <v>294</v>
      </c>
      <c r="J31" s="97" t="s">
        <v>316</v>
      </c>
      <c r="K31" s="162" t="str">
        <f>IFERROR(CONCATENATE(INDEX('8- Políticas de Administración '!$B$16:$F$53,MATCH('5- Identificación de Riesgos'!J31,'8- Políticas de Administración '!$C$16:$C$54,0),1)," - ",L31),"")</f>
        <v>Menor - 2</v>
      </c>
      <c r="L31" s="196">
        <f>IFERROR(VLOOKUP(INDEX('8- Políticas de Administración '!$B$16:$F$63,MATCH('5- Identificación de Riesgos'!J31,'8- Políticas de Administración '!$C$16:$C$64,0),1),'8- Políticas de Administración '!$B$16:$F$64,5,FALSE),"")</f>
        <v>2</v>
      </c>
      <c r="M31" s="432"/>
      <c r="N31" s="444"/>
      <c r="O31" s="452"/>
    </row>
    <row r="32" spans="1:16" ht="30">
      <c r="A32" s="438"/>
      <c r="B32" s="441"/>
      <c r="C32" s="426"/>
      <c r="D32" s="203"/>
      <c r="E32" s="432"/>
      <c r="F32" s="432"/>
      <c r="G32" s="435"/>
      <c r="H32" s="454"/>
      <c r="I32" s="162" t="s">
        <v>297</v>
      </c>
      <c r="J32" s="97" t="s">
        <v>309</v>
      </c>
      <c r="K32" s="162" t="str">
        <f>IFERROR(CONCATENATE(INDEX('8- Políticas de Administración '!$B$16:$F$53,MATCH('5- Identificación de Riesgos'!J32,'8- Políticas de Administración '!$C$16:$C$54,0),1)," - ",L32),"")</f>
        <v>Menor - 2</v>
      </c>
      <c r="L32" s="196">
        <f>IFERROR(VLOOKUP(INDEX('8- Políticas de Administración '!$B$16:$F$63,MATCH('5- Identificación de Riesgos'!J32,'8- Políticas de Administración '!$C$16:$C$64,0),1),'8- Políticas de Administración '!$B$16:$F$64,5,FALSE),"")</f>
        <v>2</v>
      </c>
      <c r="M32" s="432"/>
      <c r="N32" s="444"/>
      <c r="O32" s="452"/>
    </row>
    <row r="33" spans="1:15">
      <c r="A33" s="438"/>
      <c r="B33" s="441"/>
      <c r="C33" s="426"/>
      <c r="D33" s="203"/>
      <c r="E33" s="432"/>
      <c r="F33" s="432"/>
      <c r="G33" s="435"/>
      <c r="H33" s="454"/>
      <c r="I33" s="162"/>
      <c r="J33" s="97"/>
      <c r="K33" s="162" t="str">
        <f>IFERROR(CONCATENATE(INDEX('8- Políticas de Administración '!$B$16:$F$53,MATCH('5- Identificación de Riesgos'!J33,'8- Políticas de Administración '!$C$16:$C$54,0),1)," - ",L33),"")</f>
        <v/>
      </c>
      <c r="L33" s="196" t="str">
        <f>IFERROR(VLOOKUP(INDEX('8- Políticas de Administración '!$B$16:$F$63,MATCH('5- Identificación de Riesgos'!J33,'8- Políticas de Administración '!$C$16:$C$64,0),1),'8- Políticas de Administración '!$B$16:$F$64,5,FALSE),"")</f>
        <v/>
      </c>
      <c r="M33" s="432"/>
      <c r="N33" s="444"/>
      <c r="O33" s="452"/>
    </row>
    <row r="34" spans="1:15">
      <c r="A34" s="438"/>
      <c r="B34" s="441"/>
      <c r="C34" s="426"/>
      <c r="D34" s="203"/>
      <c r="E34" s="432"/>
      <c r="F34" s="432"/>
      <c r="G34" s="435"/>
      <c r="H34" s="454"/>
      <c r="I34" s="162"/>
      <c r="J34" s="97"/>
      <c r="K34" s="162" t="str">
        <f>IFERROR(CONCATENATE(INDEX('8- Políticas de Administración '!$B$16:$F$53,MATCH('5- Identificación de Riesgos'!J34,'8- Políticas de Administración '!$C$16:$C$54,0),1)," - ",L34),"")</f>
        <v/>
      </c>
      <c r="L34" s="196" t="str">
        <f>IFERROR(VLOOKUP(INDEX('8- Políticas de Administración '!$B$16:$F$63,MATCH('5- Identificación de Riesgos'!J34,'8- Políticas de Administración '!$C$16:$C$64,0),1),'8- Políticas de Administración '!$B$16:$F$64,5,FALSE),"")</f>
        <v/>
      </c>
      <c r="M34" s="432"/>
      <c r="N34" s="444"/>
      <c r="O34" s="452"/>
    </row>
    <row r="35" spans="1:15">
      <c r="A35" s="438"/>
      <c r="B35" s="441"/>
      <c r="C35" s="426"/>
      <c r="D35" s="203"/>
      <c r="E35" s="432"/>
      <c r="F35" s="432"/>
      <c r="G35" s="435"/>
      <c r="H35" s="454"/>
      <c r="I35" s="162"/>
      <c r="J35" s="97"/>
      <c r="K35" s="162" t="str">
        <f>IFERROR(CONCATENATE(INDEX('8- Políticas de Administración '!$B$16:$F$53,MATCH('5- Identificación de Riesgos'!J35,'8- Políticas de Administración '!$C$16:$C$54,0),1)," - ",L35),"")</f>
        <v/>
      </c>
      <c r="L35" s="196" t="str">
        <f>IFERROR(VLOOKUP(INDEX('8- Políticas de Administración '!$B$16:$F$63,MATCH('5- Identificación de Riesgos'!J35,'8- Políticas de Administración '!$C$16:$C$64,0),1),'8- Políticas de Administración '!$B$16:$F$64,5,FALSE),"")</f>
        <v/>
      </c>
      <c r="M35" s="432"/>
      <c r="N35" s="444"/>
      <c r="O35" s="452"/>
    </row>
    <row r="36" spans="1:15">
      <c r="A36" s="438"/>
      <c r="B36" s="441"/>
      <c r="C36" s="426"/>
      <c r="D36" s="164"/>
      <c r="E36" s="432"/>
      <c r="F36" s="432"/>
      <c r="G36" s="435"/>
      <c r="H36" s="454"/>
      <c r="I36" s="162"/>
      <c r="J36" s="97"/>
      <c r="K36" s="162" t="str">
        <f>IFERROR(CONCATENATE(INDEX('8- Políticas de Administración '!$B$16:$F$53,MATCH('5- Identificación de Riesgos'!J36,'8- Políticas de Administración '!$C$16:$C$54,0),1)," - ",L36),"")</f>
        <v/>
      </c>
      <c r="L36" s="196" t="str">
        <f>IFERROR(VLOOKUP(INDEX('8- Políticas de Administración '!$B$16:$F$63,MATCH('5- Identificación de Riesgos'!J36,'8- Políticas de Administración '!$C$16:$C$64,0),1),'8- Políticas de Administración '!$B$16:$F$64,5,FALSE),"")</f>
        <v/>
      </c>
      <c r="M36" s="432"/>
      <c r="N36" s="444"/>
      <c r="O36" s="452"/>
    </row>
    <row r="37" spans="1:15">
      <c r="A37" s="438"/>
      <c r="B37" s="441"/>
      <c r="C37" s="426"/>
      <c r="D37" s="164"/>
      <c r="E37" s="432"/>
      <c r="F37" s="432"/>
      <c r="G37" s="435"/>
      <c r="H37" s="454"/>
      <c r="I37" s="162"/>
      <c r="J37" s="97"/>
      <c r="K37" s="162" t="str">
        <f>IFERROR(CONCATENATE(INDEX('8- Políticas de Administración '!$B$16:$F$53,MATCH('5- Identificación de Riesgos'!J37,'8- Políticas de Administración '!$C$16:$C$54,0),1)," - ",L37),"")</f>
        <v/>
      </c>
      <c r="L37" s="196" t="str">
        <f>IFERROR(VLOOKUP(INDEX('8- Políticas de Administración '!$B$16:$F$63,MATCH('5- Identificación de Riesgos'!J37,'8- Políticas de Administración '!$C$16:$C$64,0),1),'8- Políticas de Administración '!$B$16:$F$64,5,FALSE),"")</f>
        <v/>
      </c>
      <c r="M37" s="432"/>
      <c r="N37" s="444"/>
      <c r="O37" s="452"/>
    </row>
    <row r="38" spans="1:15">
      <c r="A38" s="438"/>
      <c r="B38" s="441"/>
      <c r="C38" s="426"/>
      <c r="D38" s="201"/>
      <c r="E38" s="432"/>
      <c r="F38" s="432"/>
      <c r="G38" s="435"/>
      <c r="H38" s="454"/>
      <c r="I38" s="162"/>
      <c r="J38" s="97"/>
      <c r="K38" s="162" t="str">
        <f>IFERROR(CONCATENATE(INDEX('8- Políticas de Administración '!$B$16:$F$53,MATCH('5- Identificación de Riesgos'!J38,'8- Políticas de Administración '!$C$16:$C$54,0),1)," - ",L38),"")</f>
        <v/>
      </c>
      <c r="L38" s="196" t="str">
        <f>IFERROR(VLOOKUP(INDEX('8- Políticas de Administración '!$B$16:$F$63,MATCH('5- Identificación de Riesgos'!J38,'8- Políticas de Administración '!$C$16:$C$64,0),1),'8- Políticas de Administración '!$B$16:$F$64,5,FALSE),"")</f>
        <v/>
      </c>
      <c r="M38" s="432"/>
      <c r="N38" s="444"/>
      <c r="O38" s="452"/>
    </row>
    <row r="39" spans="1:15" ht="15.75" thickBot="1">
      <c r="A39" s="439"/>
      <c r="B39" s="442"/>
      <c r="C39" s="427"/>
      <c r="D39" s="202"/>
      <c r="E39" s="433"/>
      <c r="F39" s="433"/>
      <c r="G39" s="436"/>
      <c r="H39" s="455"/>
      <c r="I39" s="163"/>
      <c r="J39" s="174"/>
      <c r="K39" s="163" t="str">
        <f>IFERROR(CONCATENATE(INDEX('8- Políticas de Administración '!$B$16:$F$53,MATCH('5- Identificación de Riesgos'!J39,'8- Políticas de Administración '!$C$16:$C$54,0),1)," - ",L39),"")</f>
        <v/>
      </c>
      <c r="L39" s="197" t="str">
        <f>IFERROR(VLOOKUP(INDEX('8- Políticas de Administración '!$B$16:$F$63,MATCH('5- Identificación de Riesgos'!J39,'8- Políticas de Administración '!$C$16:$C$64,0),1),'8- Políticas de Administración '!$B$16:$F$64,5,FALSE),"")</f>
        <v/>
      </c>
      <c r="M39" s="433"/>
      <c r="N39" s="445"/>
      <c r="O39" s="452"/>
    </row>
    <row r="40" spans="1:15" ht="45">
      <c r="A40" s="437">
        <v>4</v>
      </c>
      <c r="B40" s="440" t="s">
        <v>317</v>
      </c>
      <c r="C40" s="425" t="s">
        <v>318</v>
      </c>
      <c r="D40" s="208" t="s">
        <v>319</v>
      </c>
      <c r="E40" s="431">
        <v>6000000</v>
      </c>
      <c r="F40" s="431">
        <v>25</v>
      </c>
      <c r="G40" s="434">
        <f t="shared" ref="G40" si="2">F40/E40</f>
        <v>4.1666666666666669E-6</v>
      </c>
      <c r="H40" s="453" t="s">
        <v>320</v>
      </c>
      <c r="I40" s="161" t="s">
        <v>291</v>
      </c>
      <c r="J40" s="173" t="s">
        <v>292</v>
      </c>
      <c r="K40" s="161" t="str">
        <f>IFERROR(CONCATENATE(INDEX('8- Políticas de Administración '!$B$16:$F$53,MATCH('5- Identificación de Riesgos'!J40,'8- Políticas de Administración '!$C$16:$C$54,0),1)," - ",L40),"")</f>
        <v>Menor - 2</v>
      </c>
      <c r="L40" s="195">
        <f>IFERROR(VLOOKUP(INDEX('8- Políticas de Administración '!$B$16:$F$63,MATCH('5- Identificación de Riesgos'!J40,'8- Políticas de Administración '!$C$16:$C$64,0),1),'8- Políticas de Administración '!$B$16:$F$64,5,FALSE),"")</f>
        <v>2</v>
      </c>
      <c r="M40" s="431" t="str">
        <f>IFERROR(CONCATENATE(INDEX('8- Políticas de Administración '!$B$16:$F$53,MATCH(ROUND(AVERAGE(L40:L49),0),'8- Políticas de Administración '!$F$16:$F$53,0),1)," - ",ROUND(AVERAGE(L40:L49),0)),"")</f>
        <v>Menor - 2</v>
      </c>
      <c r="N40" s="443" t="str">
        <f>IFERROR(CONCATENATE(VLOOKUP((LEFT(H40,LEN(H40)-4)&amp;LEFT(M40,LEN(M40)-4)),'9- Matriz de Calor '!$D$18:$E$42,2,0)," - ",RIGHT(H40,1)*RIGHT(M40,1)),"")</f>
        <v>Bajo - 2</v>
      </c>
      <c r="O40" s="452">
        <f>RIGHT(H40,1)*RIGHT(M40,1)</f>
        <v>2</v>
      </c>
    </row>
    <row r="41" spans="1:15" ht="45">
      <c r="A41" s="438"/>
      <c r="B41" s="441"/>
      <c r="C41" s="426"/>
      <c r="D41" s="203" t="s">
        <v>321</v>
      </c>
      <c r="E41" s="432"/>
      <c r="F41" s="432"/>
      <c r="G41" s="435"/>
      <c r="H41" s="454"/>
      <c r="I41" s="162" t="s">
        <v>322</v>
      </c>
      <c r="J41" s="97" t="s">
        <v>316</v>
      </c>
      <c r="K41" s="162" t="str">
        <f>IFERROR(CONCATENATE(INDEX('8- Políticas de Administración '!$B$16:$F$53,MATCH('5- Identificación de Riesgos'!J41,'8- Políticas de Administración '!$C$16:$C$54,0),1)," - ",L41),"")</f>
        <v>Menor - 2</v>
      </c>
      <c r="L41" s="196">
        <f>IFERROR(VLOOKUP(INDEX('8- Políticas de Administración '!$B$16:$F$63,MATCH('5- Identificación de Riesgos'!J41,'8- Políticas de Administración '!$C$16:$C$64,0),1),'8- Políticas de Administración '!$B$16:$F$64,5,FALSE),"")</f>
        <v>2</v>
      </c>
      <c r="M41" s="432"/>
      <c r="N41" s="444"/>
      <c r="O41" s="452"/>
    </row>
    <row r="42" spans="1:15" ht="30">
      <c r="A42" s="438"/>
      <c r="B42" s="441"/>
      <c r="C42" s="426"/>
      <c r="D42" s="203"/>
      <c r="E42" s="432"/>
      <c r="F42" s="432"/>
      <c r="G42" s="435"/>
      <c r="H42" s="454"/>
      <c r="I42" s="162" t="s">
        <v>294</v>
      </c>
      <c r="J42" s="97" t="s">
        <v>309</v>
      </c>
      <c r="K42" s="162" t="str">
        <f>IFERROR(CONCATENATE(INDEX('8- Políticas de Administración '!$B$16:$F$53,MATCH('5- Identificación de Riesgos'!J42,'8- Políticas de Administración '!$C$16:$C$54,0),1)," - ",L42),"")</f>
        <v>Menor - 2</v>
      </c>
      <c r="L42" s="196">
        <f>IFERROR(VLOOKUP(INDEX('8- Políticas de Administración '!$B$16:$F$63,MATCH('5- Identificación de Riesgos'!J42,'8- Políticas de Administración '!$C$16:$C$64,0),1),'8- Políticas de Administración '!$B$16:$F$64,5,FALSE),"")</f>
        <v>2</v>
      </c>
      <c r="M42" s="432"/>
      <c r="N42" s="444"/>
      <c r="O42" s="452"/>
    </row>
    <row r="43" spans="1:15">
      <c r="A43" s="438"/>
      <c r="B43" s="441"/>
      <c r="C43" s="426"/>
      <c r="D43" s="203"/>
      <c r="E43" s="432"/>
      <c r="F43" s="432"/>
      <c r="G43" s="435"/>
      <c r="H43" s="454"/>
      <c r="I43" s="162"/>
      <c r="J43" s="97"/>
      <c r="K43" s="162" t="str">
        <f>IFERROR(CONCATENATE(INDEX('8- Políticas de Administración '!$B$16:$F$53,MATCH('5- Identificación de Riesgos'!J43,'8- Políticas de Administración '!$C$16:$C$54,0),1)," - ",L43),"")</f>
        <v/>
      </c>
      <c r="L43" s="196" t="str">
        <f>IFERROR(VLOOKUP(INDEX('8- Políticas de Administración '!$B$16:$F$63,MATCH('5- Identificación de Riesgos'!J43,'8- Políticas de Administración '!$C$16:$C$64,0),1),'8- Políticas de Administración '!$B$16:$F$64,5,FALSE),"")</f>
        <v/>
      </c>
      <c r="M43" s="432"/>
      <c r="N43" s="444"/>
      <c r="O43" s="452"/>
    </row>
    <row r="44" spans="1:15">
      <c r="A44" s="438"/>
      <c r="B44" s="441"/>
      <c r="C44" s="426"/>
      <c r="D44" s="164" t="s">
        <v>156</v>
      </c>
      <c r="E44" s="432"/>
      <c r="F44" s="432"/>
      <c r="G44" s="435"/>
      <c r="H44" s="454"/>
      <c r="I44" s="162"/>
      <c r="J44" s="97"/>
      <c r="K44" s="162" t="str">
        <f>IFERROR(CONCATENATE(INDEX('8- Políticas de Administración '!$B$16:$F$53,MATCH('5- Identificación de Riesgos'!J44,'8- Políticas de Administración '!$C$16:$C$54,0),1)," - ",L44),"")</f>
        <v/>
      </c>
      <c r="L44" s="196" t="str">
        <f>IFERROR(VLOOKUP(INDEX('8- Políticas de Administración '!$B$16:$F$63,MATCH('5- Identificación de Riesgos'!J44,'8- Políticas de Administración '!$C$16:$C$64,0),1),'8- Políticas de Administración '!$B$16:$F$64,5,FALSE),"")</f>
        <v/>
      </c>
      <c r="M44" s="432"/>
      <c r="N44" s="444"/>
      <c r="O44" s="452"/>
    </row>
    <row r="45" spans="1:15">
      <c r="A45" s="438"/>
      <c r="B45" s="441"/>
      <c r="C45" s="426"/>
      <c r="D45" s="164"/>
      <c r="E45" s="432"/>
      <c r="F45" s="432"/>
      <c r="G45" s="435"/>
      <c r="H45" s="454"/>
      <c r="I45" s="162"/>
      <c r="J45" s="97"/>
      <c r="K45" s="162" t="str">
        <f>IFERROR(CONCATENATE(INDEX('8- Políticas de Administración '!$B$16:$F$53,MATCH('5- Identificación de Riesgos'!J45,'8- Políticas de Administración '!$C$16:$C$54,0),1)," - ",L45),"")</f>
        <v/>
      </c>
      <c r="L45" s="196" t="str">
        <f>IFERROR(VLOOKUP(INDEX('8- Políticas de Administración '!$B$16:$F$63,MATCH('5- Identificación de Riesgos'!J45,'8- Políticas de Administración '!$C$16:$C$64,0),1),'8- Políticas de Administración '!$B$16:$F$64,5,FALSE),"")</f>
        <v/>
      </c>
      <c r="M45" s="432"/>
      <c r="N45" s="444"/>
      <c r="O45" s="452"/>
    </row>
    <row r="46" spans="1:15">
      <c r="A46" s="438"/>
      <c r="B46" s="441"/>
      <c r="C46" s="426"/>
      <c r="D46" s="164"/>
      <c r="E46" s="432"/>
      <c r="F46" s="432"/>
      <c r="G46" s="435"/>
      <c r="H46" s="454"/>
      <c r="I46" s="162"/>
      <c r="J46" s="97"/>
      <c r="K46" s="162" t="str">
        <f>IFERROR(CONCATENATE(INDEX('8- Políticas de Administración '!$B$16:$F$53,MATCH('5- Identificación de Riesgos'!J46,'8- Políticas de Administración '!$C$16:$C$54,0),1)," - ",L46),"")</f>
        <v/>
      </c>
      <c r="L46" s="196" t="str">
        <f>IFERROR(VLOOKUP(INDEX('8- Políticas de Administración '!$B$16:$F$63,MATCH('5- Identificación de Riesgos'!J46,'8- Políticas de Administración '!$C$16:$C$64,0),1),'8- Políticas de Administración '!$B$16:$F$64,5,FALSE),"")</f>
        <v/>
      </c>
      <c r="M46" s="432"/>
      <c r="N46" s="444"/>
      <c r="O46" s="452"/>
    </row>
    <row r="47" spans="1:15">
      <c r="A47" s="438"/>
      <c r="B47" s="441"/>
      <c r="C47" s="426"/>
      <c r="D47" s="164"/>
      <c r="E47" s="432"/>
      <c r="F47" s="432"/>
      <c r="G47" s="435"/>
      <c r="H47" s="454"/>
      <c r="I47" s="162"/>
      <c r="J47" s="97"/>
      <c r="K47" s="162" t="str">
        <f>IFERROR(CONCATENATE(INDEX('8- Políticas de Administración '!$B$16:$F$53,MATCH('5- Identificación de Riesgos'!J47,'8- Políticas de Administración '!$C$16:$C$54,0),1)," - ",L47),"")</f>
        <v/>
      </c>
      <c r="L47" s="196" t="str">
        <f>IFERROR(VLOOKUP(INDEX('8- Políticas de Administración '!$B$16:$F$63,MATCH('5- Identificación de Riesgos'!J47,'8- Políticas de Administración '!$C$16:$C$64,0),1),'8- Políticas de Administración '!$B$16:$F$64,5,FALSE),"")</f>
        <v/>
      </c>
      <c r="M47" s="432"/>
      <c r="N47" s="444"/>
      <c r="O47" s="452"/>
    </row>
    <row r="48" spans="1:15">
      <c r="A48" s="438"/>
      <c r="B48" s="441"/>
      <c r="C48" s="426"/>
      <c r="D48" s="164"/>
      <c r="E48" s="432"/>
      <c r="F48" s="432"/>
      <c r="G48" s="435"/>
      <c r="H48" s="454"/>
      <c r="I48" s="162"/>
      <c r="J48" s="97"/>
      <c r="K48" s="162" t="str">
        <f>IFERROR(CONCATENATE(INDEX('8- Políticas de Administración '!$B$16:$F$53,MATCH('5- Identificación de Riesgos'!J48,'8- Políticas de Administración '!$C$16:$C$54,0),1)," - ",L48),"")</f>
        <v/>
      </c>
      <c r="L48" s="196" t="str">
        <f>IFERROR(VLOOKUP(INDEX('8- Políticas de Administración '!$B$16:$F$63,MATCH('5- Identificación de Riesgos'!J48,'8- Políticas de Administración '!$C$16:$C$64,0),1),'8- Políticas de Administración '!$B$16:$F$64,5,FALSE),"")</f>
        <v/>
      </c>
      <c r="M48" s="432"/>
      <c r="N48" s="444"/>
      <c r="O48" s="452"/>
    </row>
    <row r="49" spans="1:25" ht="15.75" thickBot="1">
      <c r="A49" s="439"/>
      <c r="B49" s="442"/>
      <c r="C49" s="427"/>
      <c r="D49" s="202"/>
      <c r="E49" s="433"/>
      <c r="F49" s="433"/>
      <c r="G49" s="436"/>
      <c r="H49" s="455"/>
      <c r="I49" s="163"/>
      <c r="J49" s="174"/>
      <c r="K49" s="163" t="str">
        <f>IFERROR(CONCATENATE(INDEX('8- Políticas de Administración '!$B$16:$F$53,MATCH('5- Identificación de Riesgos'!J49,'8- Políticas de Administración '!$C$16:$C$54,0),1)," - ",L49),"")</f>
        <v/>
      </c>
      <c r="L49" s="197" t="str">
        <f>IFERROR(VLOOKUP(INDEX('8- Políticas de Administración '!$B$16:$F$63,MATCH('5- Identificación de Riesgos'!J49,'8- Políticas de Administración '!$C$16:$C$64,0),1),'8- Políticas de Administración '!$B$16:$F$64,5,FALSE),"")</f>
        <v/>
      </c>
      <c r="M49" s="433"/>
      <c r="N49" s="445"/>
      <c r="O49" s="452"/>
    </row>
    <row r="50" spans="1:25" ht="45">
      <c r="A50" s="437">
        <v>5</v>
      </c>
      <c r="B50" s="456" t="s">
        <v>323</v>
      </c>
      <c r="C50" s="425" t="s">
        <v>324</v>
      </c>
      <c r="D50" s="209" t="s">
        <v>325</v>
      </c>
      <c r="E50" s="425">
        <v>260</v>
      </c>
      <c r="F50" s="425">
        <v>100</v>
      </c>
      <c r="G50" s="419">
        <f>F50/E50</f>
        <v>0.38461538461538464</v>
      </c>
      <c r="H50" s="422"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Alta - 4</v>
      </c>
      <c r="I50" s="161" t="s">
        <v>297</v>
      </c>
      <c r="J50" s="173" t="s">
        <v>326</v>
      </c>
      <c r="K50" s="161" t="str">
        <f>IFERROR(CONCATENATE(INDEX('8- Políticas de Administración '!$B$16:$F$53,MATCH('5- Identificación de Riesgos'!J50,'8- Políticas de Administración '!$C$16:$C$54,0),1)," - ",L50),"")</f>
        <v>Mayor - 4</v>
      </c>
      <c r="L50" s="195">
        <f>IFERROR(VLOOKUP(INDEX('8- Políticas de Administración '!$B$16:$F$63,MATCH('5- Identificación de Riesgos'!J50,'8- Políticas de Administración '!$C$16:$C$64,0),1),'8- Políticas de Administración '!$B$16:$F$64,5,FALSE),"")</f>
        <v>4</v>
      </c>
      <c r="M50" s="431" t="str">
        <f>IFERROR(CONCATENATE(INDEX('8- Políticas de Administración '!$B$16:$F$53,MATCH(ROUND(AVERAGE(L50:L59),0),'8- Políticas de Administración '!$F$16:$F$53,0),1)," - ",ROUND(AVERAGE(L50:L59),0)),"")</f>
        <v>Mayor - 4</v>
      </c>
      <c r="N50" s="443" t="str">
        <f>IFERROR(CONCATENATE(VLOOKUP((LEFT(H50,LEN(H50)-4)&amp;LEFT(M50,LEN(M50)-4)),'9- Matriz de Calor '!$D$18:$E$42,2,0)," - ",RIGHT(H50,1)*RIGHT(M50,1)),"")</f>
        <v>Alto - 16</v>
      </c>
      <c r="O50" s="449">
        <f>RIGHT(H50,1)*RIGHT(M50,1)</f>
        <v>16</v>
      </c>
    </row>
    <row r="51" spans="1:25" ht="45">
      <c r="A51" s="438"/>
      <c r="B51" s="456"/>
      <c r="C51" s="426"/>
      <c r="D51" s="93" t="s">
        <v>327</v>
      </c>
      <c r="E51" s="426"/>
      <c r="F51" s="426"/>
      <c r="G51" s="420"/>
      <c r="H51" s="423"/>
      <c r="I51" s="162" t="s">
        <v>297</v>
      </c>
      <c r="J51" s="97" t="s">
        <v>326</v>
      </c>
      <c r="K51" s="162" t="str">
        <f>IFERROR(CONCATENATE(INDEX('8- Políticas de Administración '!$B$16:$F$53,MATCH('5- Identificación de Riesgos'!J51,'8- Políticas de Administración '!$C$16:$C$54,0),1)," - ",L51),"")</f>
        <v>Mayor - 4</v>
      </c>
      <c r="L51" s="196">
        <f>IFERROR(VLOOKUP(INDEX('8- Políticas de Administración '!$B$16:$F$63,MATCH('5- Identificación de Riesgos'!J51,'8- Políticas de Administración '!$C$16:$C$64,0),1),'8- Políticas de Administración '!$B$16:$F$64,5,FALSE),"")</f>
        <v>4</v>
      </c>
      <c r="M51" s="432"/>
      <c r="N51" s="444"/>
      <c r="O51" s="450"/>
    </row>
    <row r="52" spans="1:25" ht="30">
      <c r="A52" s="438"/>
      <c r="B52" s="456"/>
      <c r="C52" s="426"/>
      <c r="D52" s="93" t="s">
        <v>328</v>
      </c>
      <c r="E52" s="426"/>
      <c r="F52" s="426"/>
      <c r="G52" s="420"/>
      <c r="H52" s="423"/>
      <c r="I52" s="162"/>
      <c r="J52" s="97"/>
      <c r="K52" s="162" t="str">
        <f>IFERROR(CONCATENATE(INDEX('8- Políticas de Administración '!$B$16:$F$53,MATCH('5- Identificación de Riesgos'!J52,'8- Políticas de Administración '!$C$16:$C$54,0),1)," - ",L52),"")</f>
        <v/>
      </c>
      <c r="L52" s="196" t="str">
        <f>IFERROR(VLOOKUP(INDEX('8- Políticas de Administración '!$B$16:$F$63,MATCH('5- Identificación de Riesgos'!J52,'8- Políticas de Administración '!$C$16:$C$64,0),1),'8- Políticas de Administración '!$B$16:$F$64,5,FALSE),"")</f>
        <v/>
      </c>
      <c r="M52" s="432"/>
      <c r="N52" s="444"/>
      <c r="O52" s="450"/>
    </row>
    <row r="53" spans="1:25" ht="45">
      <c r="A53" s="438"/>
      <c r="B53" s="456"/>
      <c r="C53" s="426"/>
      <c r="D53" s="93" t="s">
        <v>329</v>
      </c>
      <c r="E53" s="426"/>
      <c r="F53" s="426"/>
      <c r="G53" s="420"/>
      <c r="H53" s="423"/>
      <c r="I53" s="162"/>
      <c r="J53" s="97"/>
      <c r="K53" s="162" t="str">
        <f>IFERROR(CONCATENATE(INDEX('8- Políticas de Administración '!$B$16:$F$53,MATCH('5- Identificación de Riesgos'!J53,'8- Políticas de Administración '!$C$16:$C$54,0),1)," - ",L53),"")</f>
        <v/>
      </c>
      <c r="L53" s="196" t="str">
        <f>IFERROR(VLOOKUP(INDEX('8- Políticas de Administración '!$B$16:$F$63,MATCH('5- Identificación de Riesgos'!J53,'8- Políticas de Administración '!$C$16:$C$64,0),1),'8- Políticas de Administración '!$B$16:$F$64,5,FALSE),"")</f>
        <v/>
      </c>
      <c r="M53" s="432"/>
      <c r="N53" s="444"/>
      <c r="O53" s="450"/>
    </row>
    <row r="54" spans="1:25">
      <c r="A54" s="438"/>
      <c r="B54" s="456"/>
      <c r="C54" s="426"/>
      <c r="D54" s="93"/>
      <c r="E54" s="426"/>
      <c r="F54" s="426"/>
      <c r="G54" s="420"/>
      <c r="H54" s="423"/>
      <c r="I54" s="162"/>
      <c r="J54" s="97"/>
      <c r="K54" s="162" t="str">
        <f>IFERROR(CONCATENATE(INDEX('8- Políticas de Administración '!$B$16:$F$53,MATCH('5- Identificación de Riesgos'!J54,'8- Políticas de Administración '!$C$16:$C$54,0),1)," - ",L54),"")</f>
        <v/>
      </c>
      <c r="L54" s="196" t="str">
        <f>IFERROR(VLOOKUP(INDEX('8- Políticas de Administración '!$B$16:$F$63,MATCH('5- Identificación de Riesgos'!J54,'8- Políticas de Administración '!$C$16:$C$64,0),1),'8- Políticas de Administración '!$B$16:$F$64,5,FALSE),"")</f>
        <v/>
      </c>
      <c r="M54" s="432"/>
      <c r="N54" s="444"/>
      <c r="O54" s="450"/>
    </row>
    <row r="55" spans="1:25">
      <c r="A55" s="438"/>
      <c r="B55" s="456"/>
      <c r="C55" s="426"/>
      <c r="D55" s="93"/>
      <c r="E55" s="426"/>
      <c r="F55" s="426"/>
      <c r="G55" s="420"/>
      <c r="H55" s="423"/>
      <c r="I55" s="162"/>
      <c r="J55" s="97"/>
      <c r="K55" s="162" t="str">
        <f>IFERROR(CONCATENATE(INDEX('8- Políticas de Administración '!$B$16:$F$53,MATCH('5- Identificación de Riesgos'!J55,'8- Políticas de Administración '!$C$16:$C$54,0),1)," - ",L55),"")</f>
        <v/>
      </c>
      <c r="L55" s="196" t="str">
        <f>IFERROR(VLOOKUP(INDEX('8- Políticas de Administración '!$B$16:$F$63,MATCH('5- Identificación de Riesgos'!J55,'8- Políticas de Administración '!$C$16:$C$64,0),1),'8- Políticas de Administración '!$B$16:$F$64,5,FALSE),"")</f>
        <v/>
      </c>
      <c r="M55" s="432"/>
      <c r="N55" s="444"/>
      <c r="O55" s="450"/>
    </row>
    <row r="56" spans="1:25">
      <c r="A56" s="438"/>
      <c r="B56" s="456"/>
      <c r="C56" s="426"/>
      <c r="D56" s="210"/>
      <c r="E56" s="426"/>
      <c r="F56" s="426"/>
      <c r="G56" s="420"/>
      <c r="H56" s="423"/>
      <c r="I56" s="162"/>
      <c r="J56" s="97"/>
      <c r="K56" s="162" t="str">
        <f>IFERROR(CONCATENATE(INDEX('8- Políticas de Administración '!$B$16:$F$53,MATCH('5- Identificación de Riesgos'!J56,'8- Políticas de Administración '!$C$16:$C$54,0),1)," - ",L56),"")</f>
        <v/>
      </c>
      <c r="L56" s="196" t="str">
        <f>IFERROR(VLOOKUP(INDEX('8- Políticas de Administración '!$B$16:$F$63,MATCH('5- Identificación de Riesgos'!J56,'8- Políticas de Administración '!$C$16:$C$64,0),1),'8- Políticas de Administración '!$B$16:$F$64,5,FALSE),"")</f>
        <v/>
      </c>
      <c r="M56" s="432"/>
      <c r="N56" s="444"/>
      <c r="O56" s="450"/>
    </row>
    <row r="57" spans="1:25">
      <c r="A57" s="438"/>
      <c r="B57" s="456"/>
      <c r="C57" s="426"/>
      <c r="D57" s="210"/>
      <c r="E57" s="426"/>
      <c r="F57" s="426"/>
      <c r="G57" s="420"/>
      <c r="H57" s="423"/>
      <c r="I57" s="162"/>
      <c r="J57" s="97"/>
      <c r="K57" s="162" t="str">
        <f>IFERROR(CONCATENATE(INDEX('8- Políticas de Administración '!$B$16:$F$53,MATCH('5- Identificación de Riesgos'!J57,'8- Políticas de Administración '!$C$16:$C$54,0),1)," - ",L57),"")</f>
        <v/>
      </c>
      <c r="L57" s="196" t="str">
        <f>IFERROR(VLOOKUP(INDEX('8- Políticas de Administración '!$B$16:$F$63,MATCH('5- Identificación de Riesgos'!J57,'8- Políticas de Administración '!$C$16:$C$64,0),1),'8- Políticas de Administración '!$B$16:$F$64,5,FALSE),"")</f>
        <v/>
      </c>
      <c r="M57" s="432"/>
      <c r="N57" s="444"/>
      <c r="O57" s="450"/>
    </row>
    <row r="58" spans="1:25">
      <c r="A58" s="438"/>
      <c r="B58" s="456"/>
      <c r="C58" s="426"/>
      <c r="D58" s="210"/>
      <c r="E58" s="426"/>
      <c r="F58" s="426"/>
      <c r="G58" s="420"/>
      <c r="H58" s="423"/>
      <c r="I58" s="162"/>
      <c r="J58" s="97"/>
      <c r="K58" s="162" t="str">
        <f>IFERROR(CONCATENATE(INDEX('8- Políticas de Administración '!$B$16:$F$53,MATCH('5- Identificación de Riesgos'!J58,'8- Políticas de Administración '!$C$16:$C$54,0),1)," - ",L58),"")</f>
        <v/>
      </c>
      <c r="L58" s="196" t="str">
        <f>IFERROR(VLOOKUP(INDEX('8- Políticas de Administración '!$B$16:$F$63,MATCH('5- Identificación de Riesgos'!J58,'8- Políticas de Administración '!$C$16:$C$64,0),1),'8- Políticas de Administración '!$B$16:$F$64,5,FALSE),"")</f>
        <v/>
      </c>
      <c r="M58" s="432"/>
      <c r="N58" s="444"/>
      <c r="O58" s="450"/>
    </row>
    <row r="59" spans="1:25" ht="15.75" thickBot="1">
      <c r="A59" s="439"/>
      <c r="B59" s="457"/>
      <c r="C59" s="427"/>
      <c r="D59" s="164"/>
      <c r="E59" s="427"/>
      <c r="F59" s="427"/>
      <c r="G59" s="421"/>
      <c r="H59" s="424"/>
      <c r="I59" s="163"/>
      <c r="J59" s="174"/>
      <c r="K59" s="163" t="str">
        <f>IFERROR(CONCATENATE(INDEX('8- Políticas de Administración '!$B$16:$F$53,MATCH('5- Identificación de Riesgos'!J59,'8- Políticas de Administración '!$C$16:$C$54,0),1)," - ",L59),"")</f>
        <v/>
      </c>
      <c r="L59" s="197" t="str">
        <f>IFERROR(VLOOKUP(INDEX('8- Políticas de Administración '!$B$16:$F$63,MATCH('5- Identificación de Riesgos'!J59,'8- Políticas de Administración '!$C$16:$C$64,0),1),'8- Políticas de Administración '!$B$16:$F$64,5,FALSE),"")</f>
        <v/>
      </c>
      <c r="M59" s="433"/>
      <c r="N59" s="445"/>
      <c r="O59" s="451"/>
    </row>
    <row r="60" spans="1:25" ht="45" customHeight="1">
      <c r="A60" s="494">
        <v>6</v>
      </c>
      <c r="B60" s="506" t="s">
        <v>330</v>
      </c>
      <c r="C60" s="425" t="s">
        <v>331</v>
      </c>
      <c r="D60" s="169" t="s">
        <v>332</v>
      </c>
      <c r="E60" s="428">
        <v>200</v>
      </c>
      <c r="F60" s="416">
        <v>1</v>
      </c>
      <c r="G60" s="419">
        <f t="shared" ref="G60" si="3">F60/E60</f>
        <v>5.0000000000000001E-3</v>
      </c>
      <c r="H60" s="422"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291</v>
      </c>
      <c r="J60" s="173" t="s">
        <v>333</v>
      </c>
      <c r="K60" s="161" t="str">
        <f>IFERROR(CONCATENATE(INDEX('8- Políticas de Administración '!$B$16:$F$53,MATCH('5- Identificación de Riesgos'!J60,'8- Políticas de Administración '!$C$16:$C$54,0),1)," - ",L60),"")</f>
        <v>Catastrófico - 5</v>
      </c>
      <c r="L60" s="195">
        <f>IFERROR(VLOOKUP(INDEX('8- Políticas de Administración '!$B$16:$F$63,MATCH('5- Identificación de Riesgos'!J60,'8- Políticas de Administración '!$C$16:$C$64,0),1),'8- Políticas de Administración '!$B$16:$F$64,5,FALSE),"")</f>
        <v>5</v>
      </c>
      <c r="M60" s="431" t="str">
        <f>IFERROR(CONCATENATE(INDEX('8- Políticas de Administración '!$B$16:$F$53,MATCH(ROUND(AVERAGE(L60:L69),0),'8- Políticas de Administración '!$F$16:$F$53,0),1)," - ",ROUND(AVERAGE(L60:L69),0)),"")</f>
        <v>Mayor - 4</v>
      </c>
      <c r="N60" s="428" t="str">
        <f>IFERROR(CONCATENATE(VLOOKUP((LEFT(H60,LEN(H60)-4)&amp;LEFT(M60,LEN(M60)-4)),'9- Matriz de Calor '!$D$18:$E$42,2,0)," - ",RIGHT(H60,1)*RIGHT(M60,1)),"")</f>
        <v>Alto  - 4</v>
      </c>
      <c r="Q60" s="413"/>
      <c r="R60" s="414"/>
      <c r="S60" s="414"/>
      <c r="T60" s="414"/>
      <c r="U60" s="414"/>
      <c r="V60" s="414"/>
      <c r="W60" s="414"/>
      <c r="X60" s="414"/>
      <c r="Y60" s="415"/>
    </row>
    <row r="61" spans="1:25" ht="59.25" customHeight="1">
      <c r="A61" s="495"/>
      <c r="B61" s="507"/>
      <c r="C61" s="426"/>
      <c r="D61" s="211" t="s">
        <v>334</v>
      </c>
      <c r="E61" s="429"/>
      <c r="F61" s="417"/>
      <c r="G61" s="420"/>
      <c r="H61" s="423"/>
      <c r="I61" s="162" t="s">
        <v>294</v>
      </c>
      <c r="J61" s="97" t="s">
        <v>335</v>
      </c>
      <c r="K61" s="162" t="str">
        <f>IFERROR(CONCATENATE(INDEX('8- Políticas de Administración '!$B$16:$F$53,MATCH('5- Identificación de Riesgos'!J61,'8- Políticas de Administración '!$C$16:$C$54,0),1)," - ",L61),"")</f>
        <v>Moderado - 3</v>
      </c>
      <c r="L61" s="196">
        <f>IFERROR(VLOOKUP(INDEX('8- Políticas de Administración '!$B$16:$F$63,MATCH('5- Identificación de Riesgos'!J61,'8- Políticas de Administración '!$C$16:$C$64,0),1),'8- Políticas de Administración '!$B$16:$F$64,5,FALSE),"")</f>
        <v>3</v>
      </c>
      <c r="M61" s="432"/>
      <c r="N61" s="429"/>
      <c r="Q61" s="413"/>
      <c r="R61" s="414"/>
      <c r="S61" s="414"/>
      <c r="T61" s="414"/>
      <c r="U61" s="414"/>
      <c r="V61" s="414"/>
      <c r="W61" s="414"/>
      <c r="X61" s="414"/>
      <c r="Y61" s="415"/>
    </row>
    <row r="62" spans="1:25" ht="15" customHeight="1">
      <c r="A62" s="495"/>
      <c r="B62" s="507"/>
      <c r="C62" s="426"/>
      <c r="D62" s="211"/>
      <c r="E62" s="429"/>
      <c r="F62" s="417"/>
      <c r="G62" s="420"/>
      <c r="H62" s="423"/>
      <c r="I62" s="162"/>
      <c r="J62" s="97"/>
      <c r="K62" s="162" t="str">
        <f>IFERROR(CONCATENATE(INDEX('8- Políticas de Administración '!$B$16:$F$53,MATCH('5- Identificación de Riesgos'!J62,'8- Políticas de Administración '!$C$16:$C$54,0),1)," - ",L62),"")</f>
        <v/>
      </c>
      <c r="L62" s="196" t="str">
        <f>IFERROR(VLOOKUP(INDEX('8- Políticas de Administración '!$B$16:$F$63,MATCH('5- Identificación de Riesgos'!J62,'8- Políticas de Administración '!$C$16:$C$64,0),1),'8- Políticas de Administración '!$B$16:$F$64,5,FALSE),"")</f>
        <v/>
      </c>
      <c r="M62" s="432"/>
      <c r="N62" s="429"/>
      <c r="Q62" s="413"/>
      <c r="R62" s="414"/>
      <c r="S62" s="414"/>
      <c r="T62" s="414"/>
      <c r="U62" s="414"/>
      <c r="V62" s="414"/>
      <c r="W62" s="414"/>
      <c r="X62" s="414"/>
      <c r="Y62" s="415"/>
    </row>
    <row r="63" spans="1:25" ht="15" customHeight="1">
      <c r="A63" s="495"/>
      <c r="B63" s="507"/>
      <c r="C63" s="426"/>
      <c r="D63" s="170"/>
      <c r="E63" s="429"/>
      <c r="F63" s="417"/>
      <c r="G63" s="420"/>
      <c r="H63" s="423"/>
      <c r="I63" s="162"/>
      <c r="J63" s="97"/>
      <c r="K63" s="162" t="str">
        <f>IFERROR(CONCATENATE(INDEX('8- Políticas de Administración '!$B$16:$F$53,MATCH('5- Identificación de Riesgos'!J63,'8- Políticas de Administración '!$C$16:$C$54,0),1)," - ",L63),"")</f>
        <v/>
      </c>
      <c r="L63" s="196" t="str">
        <f>IFERROR(VLOOKUP(INDEX('8- Políticas de Administración '!$B$16:$F$63,MATCH('5- Identificación de Riesgos'!J63,'8- Políticas de Administración '!$C$16:$C$64,0),1),'8- Políticas de Administración '!$B$16:$F$64,5,FALSE),"")</f>
        <v/>
      </c>
      <c r="M63" s="432"/>
      <c r="N63" s="429"/>
      <c r="Q63" s="413"/>
      <c r="R63" s="414"/>
      <c r="S63" s="414"/>
      <c r="T63" s="414"/>
      <c r="U63" s="414"/>
      <c r="V63" s="414"/>
      <c r="W63" s="414"/>
      <c r="X63" s="414"/>
      <c r="Y63" s="415"/>
    </row>
    <row r="64" spans="1:25" ht="15" customHeight="1">
      <c r="A64" s="495"/>
      <c r="B64" s="507"/>
      <c r="C64" s="426"/>
      <c r="D64" s="170"/>
      <c r="E64" s="429"/>
      <c r="F64" s="417"/>
      <c r="G64" s="420"/>
      <c r="H64" s="423"/>
      <c r="I64" s="162"/>
      <c r="J64" s="97"/>
      <c r="K64" s="162" t="str">
        <f>IFERROR(CONCATENATE(INDEX('8- Políticas de Administración '!$B$16:$F$53,MATCH('5- Identificación de Riesgos'!J64,'8- Políticas de Administración '!$C$16:$C$54,0),1)," - ",L64),"")</f>
        <v/>
      </c>
      <c r="L64" s="196" t="str">
        <f>IFERROR(VLOOKUP(INDEX('8- Políticas de Administración '!$B$16:$F$63,MATCH('5- Identificación de Riesgos'!J64,'8- Políticas de Administración '!$C$16:$C$64,0),1),'8- Políticas de Administración '!$B$16:$F$64,5,FALSE),"")</f>
        <v/>
      </c>
      <c r="M64" s="432"/>
      <c r="N64" s="429"/>
      <c r="Q64" s="413"/>
      <c r="R64" s="414"/>
      <c r="S64" s="414"/>
      <c r="T64" s="414"/>
      <c r="U64" s="414"/>
      <c r="V64" s="414"/>
      <c r="W64" s="414"/>
      <c r="X64" s="414"/>
      <c r="Y64" s="415"/>
    </row>
    <row r="65" spans="1:25" ht="15" customHeight="1">
      <c r="A65" s="495"/>
      <c r="B65" s="507"/>
      <c r="C65" s="426"/>
      <c r="D65" s="170"/>
      <c r="E65" s="429"/>
      <c r="F65" s="417"/>
      <c r="G65" s="420"/>
      <c r="H65" s="423"/>
      <c r="I65" s="162"/>
      <c r="J65" s="97"/>
      <c r="K65" s="162" t="str">
        <f>IFERROR(CONCATENATE(INDEX('8- Políticas de Administración '!$B$16:$F$53,MATCH('5- Identificación de Riesgos'!J65,'8- Políticas de Administración '!$C$16:$C$54,0),1)," - ",L65),"")</f>
        <v/>
      </c>
      <c r="L65" s="196" t="str">
        <f>IFERROR(VLOOKUP(INDEX('8- Políticas de Administración '!$B$16:$F$63,MATCH('5- Identificación de Riesgos'!J65,'8- Políticas de Administración '!$C$16:$C$64,0),1),'8- Políticas de Administración '!$B$16:$F$64,5,FALSE),"")</f>
        <v/>
      </c>
      <c r="M65" s="432"/>
      <c r="N65" s="429"/>
      <c r="Q65" s="413"/>
      <c r="R65" s="414"/>
      <c r="S65" s="414"/>
      <c r="T65" s="414"/>
      <c r="U65" s="414"/>
      <c r="V65" s="414"/>
      <c r="W65" s="414"/>
      <c r="X65" s="414"/>
      <c r="Y65" s="415"/>
    </row>
    <row r="66" spans="1:25" ht="15" customHeight="1">
      <c r="A66" s="495"/>
      <c r="B66" s="507"/>
      <c r="C66" s="426"/>
      <c r="D66" s="170"/>
      <c r="E66" s="429"/>
      <c r="F66" s="417"/>
      <c r="G66" s="420"/>
      <c r="H66" s="423"/>
      <c r="I66" s="162"/>
      <c r="J66" s="97"/>
      <c r="K66" s="162" t="str">
        <f>IFERROR(CONCATENATE(INDEX('8- Políticas de Administración '!$B$16:$F$53,MATCH('5- Identificación de Riesgos'!J66,'8- Políticas de Administración '!$C$16:$C$54,0),1)," - ",L66),"")</f>
        <v/>
      </c>
      <c r="L66" s="196" t="str">
        <f>IFERROR(VLOOKUP(INDEX('8- Políticas de Administración '!$B$16:$F$63,MATCH('5- Identificación de Riesgos'!J66,'8- Políticas de Administración '!$C$16:$C$64,0),1),'8- Políticas de Administración '!$B$16:$F$64,5,FALSE),"")</f>
        <v/>
      </c>
      <c r="M66" s="432"/>
      <c r="N66" s="429"/>
      <c r="Q66" s="413"/>
      <c r="R66" s="414"/>
      <c r="S66" s="414"/>
      <c r="T66" s="414"/>
      <c r="U66" s="414"/>
      <c r="V66" s="414"/>
      <c r="W66" s="414"/>
      <c r="X66" s="414"/>
      <c r="Y66" s="415"/>
    </row>
    <row r="67" spans="1:25" ht="15.75" customHeight="1" thickBot="1">
      <c r="A67" s="495"/>
      <c r="B67" s="507"/>
      <c r="C67" s="426"/>
      <c r="D67" s="170"/>
      <c r="E67" s="429"/>
      <c r="F67" s="417"/>
      <c r="G67" s="420"/>
      <c r="H67" s="423"/>
      <c r="I67" s="162"/>
      <c r="J67" s="97"/>
      <c r="K67" s="162" t="str">
        <f>IFERROR(CONCATENATE(INDEX('8- Políticas de Administración '!$B$16:$F$53,MATCH('5- Identificación de Riesgos'!J67,'8- Políticas de Administración '!$C$16:$C$54,0),1)," - ",L67),"")</f>
        <v/>
      </c>
      <c r="L67" s="197" t="str">
        <f>IFERROR(VLOOKUP(INDEX('8- Políticas de Administración '!$B$16:$F$63,MATCH('5- Identificación de Riesgos'!J67,'8- Políticas de Administración '!$C$16:$C$64,0),1),'8- Políticas de Administración '!$B$16:$F$64,5,FALSE),"")</f>
        <v/>
      </c>
      <c r="M67" s="432"/>
      <c r="N67" s="429"/>
      <c r="Q67" s="413"/>
      <c r="R67" s="414"/>
      <c r="S67" s="414"/>
      <c r="T67" s="414"/>
      <c r="U67" s="414"/>
      <c r="V67" s="414"/>
      <c r="W67" s="414"/>
      <c r="X67" s="414"/>
      <c r="Y67" s="415"/>
    </row>
    <row r="68" spans="1:25" ht="23.25" customHeight="1">
      <c r="A68" s="495"/>
      <c r="B68" s="507"/>
      <c r="C68" s="426"/>
      <c r="D68" s="170"/>
      <c r="E68" s="429"/>
      <c r="F68" s="417"/>
      <c r="G68" s="420"/>
      <c r="H68" s="423"/>
      <c r="I68" s="162"/>
      <c r="J68" s="97"/>
      <c r="K68" s="162" t="str">
        <f>IFERROR(CONCATENATE(INDEX('8- Políticas de Administración '!$B$16:$F$53,MATCH('5- Identificación de Riesgos'!J68,'8- Políticas de Administración '!$C$16:$C$54,0),1)," - ",L68),"")</f>
        <v/>
      </c>
      <c r="L68" s="219" t="str">
        <f>IFERROR(VLOOKUP(INDEX('8- Políticas de Administración '!$B$16:$F$63,MATCH('5- Identificación de Riesgos'!J68,'8- Políticas de Administración '!$C$16:$C$64,0),1),'8- Políticas de Administración '!$B$16:$F$64,5,FALSE),"")</f>
        <v/>
      </c>
      <c r="M68" s="432"/>
      <c r="N68" s="429"/>
      <c r="Q68" s="413"/>
      <c r="R68" s="414"/>
      <c r="S68" s="414"/>
      <c r="T68" s="414"/>
      <c r="U68" s="414"/>
      <c r="V68" s="414"/>
      <c r="W68" s="414"/>
      <c r="X68" s="414"/>
      <c r="Y68" s="415"/>
    </row>
    <row r="69" spans="1:25" ht="15" customHeight="1" thickBot="1">
      <c r="A69" s="496"/>
      <c r="B69" s="508"/>
      <c r="C69" s="427"/>
      <c r="D69" s="236"/>
      <c r="E69" s="430"/>
      <c r="F69" s="418"/>
      <c r="G69" s="421"/>
      <c r="H69" s="424"/>
      <c r="I69" s="163"/>
      <c r="J69" s="174"/>
      <c r="K69" s="163" t="str">
        <f>IFERROR(CONCATENATE(INDEX('8- Políticas de Administración '!$B$16:$F$53,MATCH('5- Identificación de Riesgos'!J69,'8- Políticas de Administración '!$C$16:$C$54,0),1)," - ",L69),"")</f>
        <v/>
      </c>
      <c r="L69" s="197" t="str">
        <f>IFERROR(VLOOKUP(INDEX('8- Políticas de Administración '!$B$16:$F$63,MATCH('5- Identificación de Riesgos'!J69,'8- Políticas de Administración '!$C$16:$C$64,0),1),'8- Políticas de Administración '!$B$16:$F$64,5,FALSE),"")</f>
        <v/>
      </c>
      <c r="M69" s="433"/>
      <c r="N69" s="430"/>
    </row>
    <row r="70" spans="1:25" ht="45" customHeight="1">
      <c r="A70" s="497">
        <v>7</v>
      </c>
      <c r="B70" s="502" t="s">
        <v>336</v>
      </c>
      <c r="C70" s="504" t="s">
        <v>337</v>
      </c>
      <c r="D70" s="160" t="s">
        <v>332</v>
      </c>
      <c r="E70" s="429">
        <v>200</v>
      </c>
      <c r="F70" s="417">
        <v>1</v>
      </c>
      <c r="G70" s="420">
        <f t="shared" ref="G70" si="4">F70/E70</f>
        <v>5.0000000000000001E-3</v>
      </c>
      <c r="H70" s="423"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4" t="s">
        <v>291</v>
      </c>
      <c r="J70" s="252" t="s">
        <v>333</v>
      </c>
      <c r="K70" s="164" t="str">
        <f>IFERROR(CONCATENATE(INDEX('8- Políticas de Administración '!$B$16:$F$53,MATCH('5- Identificación de Riesgos'!J70,'8- Políticas de Administración '!$C$16:$C$54,0),1)," - ",L70),"")</f>
        <v>Catastrófico - 5</v>
      </c>
      <c r="L70" s="219">
        <f>IFERROR(VLOOKUP(INDEX('8- Políticas de Administración '!$B$16:$F$63,MATCH('5- Identificación de Riesgos'!J70,'8- Políticas de Administración '!$C$16:$C$64,0),1),'8- Políticas de Administración '!$B$16:$F$64,5,FALSE),"")</f>
        <v>5</v>
      </c>
      <c r="M70" s="500" t="str">
        <f>IFERROR(CONCATENATE(INDEX('8- Políticas de Administración '!$B$16:$F$53,MATCH(ROUND(AVERAGE(L70:L79),0),'8- Políticas de Administración '!$F$16:$F$53,0),1)," - ",ROUND(AVERAGE(L70:L79),0)),"")</f>
        <v>Mayor - 4</v>
      </c>
      <c r="N70" s="429" t="str">
        <f>IFERROR(CONCATENATE(VLOOKUP((LEFT(H70,LEN(H70)-4)&amp;LEFT(M70,LEN(M70)-4)),'9- Matriz de Calor '!$D$18:$E$42,2,0)," - ",RIGHT(H70,1)*RIGHT(M70,1)),"")</f>
        <v>Alto  - 4</v>
      </c>
    </row>
    <row r="71" spans="1:25" ht="30.75" customHeight="1">
      <c r="A71" s="498"/>
      <c r="B71" s="502"/>
      <c r="C71" s="504"/>
      <c r="D71" s="247" t="s">
        <v>338</v>
      </c>
      <c r="E71" s="429"/>
      <c r="F71" s="417"/>
      <c r="G71" s="420"/>
      <c r="H71" s="423"/>
      <c r="I71" s="162" t="s">
        <v>294</v>
      </c>
      <c r="J71" s="97" t="s">
        <v>335</v>
      </c>
      <c r="K71" s="162" t="str">
        <f>IFERROR(CONCATENATE(INDEX('8- Políticas de Administración '!$B$16:$F$53,MATCH('5- Identificación de Riesgos'!J71,'8- Políticas de Administración '!$C$16:$C$54,0),1)," - ",L71),"")</f>
        <v>Moderado - 3</v>
      </c>
      <c r="L71" s="196">
        <f>IFERROR(VLOOKUP(INDEX('8- Políticas de Administración '!$B$16:$F$63,MATCH('5- Identificación de Riesgos'!J71,'8- Políticas de Administración '!$C$16:$C$64,0),1),'8- Políticas de Administración '!$B$16:$F$64,5,FALSE),"")</f>
        <v>3</v>
      </c>
      <c r="M71" s="432"/>
      <c r="N71" s="429"/>
    </row>
    <row r="72" spans="1:25" ht="15" customHeight="1">
      <c r="A72" s="498"/>
      <c r="B72" s="502"/>
      <c r="C72" s="504"/>
      <c r="D72" s="248"/>
      <c r="E72" s="429"/>
      <c r="F72" s="417"/>
      <c r="G72" s="420"/>
      <c r="H72" s="423"/>
      <c r="I72" s="162"/>
      <c r="J72" s="97"/>
      <c r="K72" s="162" t="str">
        <f>IFERROR(CONCATENATE(INDEX('8- Políticas de Administración '!$B$16:$F$53,MATCH('5- Identificación de Riesgos'!J72,'8- Políticas de Administración '!$C$16:$C$54,0),1)," - ",L72),"")</f>
        <v/>
      </c>
      <c r="L72" s="196" t="str">
        <f>IFERROR(VLOOKUP(INDEX('8- Políticas de Administración '!$B$16:$F$63,MATCH('5- Identificación de Riesgos'!J72,'8- Políticas de Administración '!$C$16:$C$64,0),1),'8- Políticas de Administración '!$B$16:$F$64,5,FALSE),"")</f>
        <v/>
      </c>
      <c r="M72" s="432"/>
      <c r="N72" s="429"/>
    </row>
    <row r="73" spans="1:25" ht="15" customHeight="1">
      <c r="A73" s="498"/>
      <c r="B73" s="502"/>
      <c r="C73" s="504"/>
      <c r="D73" s="248"/>
      <c r="E73" s="429"/>
      <c r="F73" s="417"/>
      <c r="G73" s="420"/>
      <c r="H73" s="423"/>
      <c r="I73" s="162"/>
      <c r="J73" s="97"/>
      <c r="K73" s="162" t="str">
        <f>IFERROR(CONCATENATE(INDEX('8- Políticas de Administración '!$B$16:$F$53,MATCH('5- Identificación de Riesgos'!J73,'8- Políticas de Administración '!$C$16:$C$54,0),1)," - ",L73),"")</f>
        <v/>
      </c>
      <c r="L73" s="196" t="str">
        <f>IFERROR(VLOOKUP(INDEX('8- Políticas de Administración '!$B$16:$F$63,MATCH('5- Identificación de Riesgos'!J73,'8- Políticas de Administración '!$C$16:$C$64,0),1),'8- Políticas de Administración '!$B$16:$F$64,5,FALSE),"")</f>
        <v/>
      </c>
      <c r="M73" s="432"/>
      <c r="N73" s="429"/>
    </row>
    <row r="74" spans="1:25" ht="15" customHeight="1">
      <c r="A74" s="498"/>
      <c r="B74" s="502"/>
      <c r="C74" s="504"/>
      <c r="D74" s="249"/>
      <c r="E74" s="429"/>
      <c r="F74" s="417"/>
      <c r="G74" s="420"/>
      <c r="H74" s="423"/>
      <c r="I74" s="162"/>
      <c r="J74" s="97"/>
      <c r="K74" s="162" t="str">
        <f>IFERROR(CONCATENATE(INDEX('8- Políticas de Administración '!$B$16:$F$53,MATCH('5- Identificación de Riesgos'!J74,'8- Políticas de Administración '!$C$16:$C$54,0),1)," - ",L74),"")</f>
        <v/>
      </c>
      <c r="L74" s="196" t="str">
        <f>IFERROR(VLOOKUP(INDEX('8- Políticas de Administración '!$B$16:$F$63,MATCH('5- Identificación de Riesgos'!J74,'8- Políticas de Administración '!$C$16:$C$64,0),1),'8- Políticas de Administración '!$B$16:$F$64,5,FALSE),"")</f>
        <v/>
      </c>
      <c r="M74" s="432"/>
      <c r="N74" s="429"/>
    </row>
    <row r="75" spans="1:25" ht="15" customHeight="1">
      <c r="A75" s="498"/>
      <c r="B75" s="502"/>
      <c r="C75" s="504"/>
      <c r="D75" s="247"/>
      <c r="E75" s="429"/>
      <c r="F75" s="417"/>
      <c r="G75" s="420"/>
      <c r="H75" s="423"/>
      <c r="I75" s="162"/>
      <c r="J75" s="97"/>
      <c r="K75" s="162" t="str">
        <f>IFERROR(CONCATENATE(INDEX('8- Políticas de Administración '!$B$16:$F$53,MATCH('5- Identificación de Riesgos'!J75,'8- Políticas de Administración '!$C$16:$C$54,0),1)," - ",L75),"")</f>
        <v/>
      </c>
      <c r="L75" s="196" t="str">
        <f>IFERROR(VLOOKUP(INDEX('8- Políticas de Administración '!$B$16:$F$63,MATCH('5- Identificación de Riesgos'!J75,'8- Políticas de Administración '!$C$16:$C$64,0),1),'8- Políticas de Administración '!$B$16:$F$64,5,FALSE),"")</f>
        <v/>
      </c>
      <c r="M75" s="432"/>
      <c r="N75" s="429"/>
    </row>
    <row r="76" spans="1:25" ht="15" customHeight="1">
      <c r="A76" s="498"/>
      <c r="B76" s="502"/>
      <c r="C76" s="504"/>
      <c r="D76" s="247"/>
      <c r="E76" s="429"/>
      <c r="F76" s="417"/>
      <c r="G76" s="420"/>
      <c r="H76" s="423"/>
      <c r="I76" s="162"/>
      <c r="J76" s="97"/>
      <c r="K76" s="162" t="str">
        <f>IFERROR(CONCATENATE(INDEX('8- Políticas de Administración '!$B$16:$F$53,MATCH('5- Identificación de Riesgos'!J76,'8- Políticas de Administración '!$C$16:$C$54,0),1)," - ",L76),"")</f>
        <v/>
      </c>
      <c r="L76" s="196" t="str">
        <f>IFERROR(VLOOKUP(INDEX('8- Políticas de Administración '!$B$16:$F$63,MATCH('5- Identificación de Riesgos'!J76,'8- Políticas de Administración '!$C$16:$C$64,0),1),'8- Políticas de Administración '!$B$16:$F$64,5,FALSE),"")</f>
        <v/>
      </c>
      <c r="M76" s="432"/>
      <c r="N76" s="429"/>
    </row>
    <row r="77" spans="1:25" ht="15.75" customHeight="1" thickBot="1">
      <c r="A77" s="498"/>
      <c r="B77" s="502"/>
      <c r="C77" s="504"/>
      <c r="D77" s="247"/>
      <c r="E77" s="429"/>
      <c r="F77" s="417"/>
      <c r="G77" s="420"/>
      <c r="H77" s="423"/>
      <c r="I77" s="162"/>
      <c r="J77" s="97"/>
      <c r="K77" s="162" t="str">
        <f>IFERROR(CONCATENATE(INDEX('8- Políticas de Administración '!$B$16:$F$53,MATCH('5- Identificación de Riesgos'!J77,'8- Políticas de Administración '!$C$16:$C$54,0),1)," - ",L77),"")</f>
        <v/>
      </c>
      <c r="L77" s="197" t="str">
        <f>IFERROR(VLOOKUP(INDEX('8- Políticas de Administración '!$B$16:$F$63,MATCH('5- Identificación de Riesgos'!J77,'8- Políticas de Administración '!$C$16:$C$64,0),1),'8- Políticas de Administración '!$B$16:$F$64,5,FALSE),"")</f>
        <v/>
      </c>
      <c r="M77" s="432"/>
      <c r="N77" s="429"/>
    </row>
    <row r="78" spans="1:25" ht="23.25" customHeight="1">
      <c r="A78" s="498"/>
      <c r="B78" s="502"/>
      <c r="C78" s="504"/>
      <c r="D78" s="247"/>
      <c r="E78" s="429"/>
      <c r="F78" s="417"/>
      <c r="G78" s="420"/>
      <c r="H78" s="423"/>
      <c r="I78" s="162"/>
      <c r="J78" s="97"/>
      <c r="K78" s="162" t="str">
        <f>IFERROR(CONCATENATE(INDEX('8- Políticas de Administración '!$B$16:$F$53,MATCH('5- Identificación de Riesgos'!J78,'8- Políticas de Administración '!$C$16:$C$54,0),1)," - ",L78),"")</f>
        <v/>
      </c>
      <c r="L78" s="219" t="str">
        <f>IFERROR(VLOOKUP(INDEX('8- Políticas de Administración '!$B$16:$F$63,MATCH('5- Identificación de Riesgos'!J78,'8- Políticas de Administración '!$C$16:$C$64,0),1),'8- Políticas de Administración '!$B$16:$F$64,5,FALSE),"")</f>
        <v/>
      </c>
      <c r="M78" s="432"/>
      <c r="N78" s="429"/>
    </row>
    <row r="79" spans="1:25" ht="15" customHeight="1" thickBot="1">
      <c r="A79" s="499"/>
      <c r="B79" s="503"/>
      <c r="C79" s="505"/>
      <c r="D79" s="250"/>
      <c r="E79" s="429"/>
      <c r="F79" s="417"/>
      <c r="G79" s="420"/>
      <c r="H79" s="423"/>
      <c r="I79" s="212"/>
      <c r="J79" s="234"/>
      <c r="K79" s="212" t="str">
        <f>IFERROR(CONCATENATE(INDEX('8- Políticas de Administración '!$B$16:$F$53,MATCH('5- Identificación de Riesgos'!J79,'8- Políticas de Administración '!$C$16:$C$54,0),1)," - ",L79),"")</f>
        <v/>
      </c>
      <c r="L79" s="235" t="str">
        <f>IFERROR(VLOOKUP(INDEX('8- Políticas de Administración '!$B$16:$F$63,MATCH('5- Identificación de Riesgos'!J79,'8- Políticas de Administración '!$C$16:$C$64,0),1),'8- Políticas de Administración '!$B$16:$F$64,5,FALSE),"")</f>
        <v/>
      </c>
      <c r="M79" s="501"/>
      <c r="N79" s="429"/>
    </row>
  </sheetData>
  <mergeCells count="92">
    <mergeCell ref="A60:A69"/>
    <mergeCell ref="A70:A79"/>
    <mergeCell ref="N60:N69"/>
    <mergeCell ref="H70:H79"/>
    <mergeCell ref="M70:M79"/>
    <mergeCell ref="N70:N79"/>
    <mergeCell ref="B70:B79"/>
    <mergeCell ref="C70:C79"/>
    <mergeCell ref="E70:E79"/>
    <mergeCell ref="F70:F79"/>
    <mergeCell ref="G70:G79"/>
    <mergeCell ref="B60:B6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0:A59"/>
    <mergeCell ref="B50:B59"/>
    <mergeCell ref="C50:C59"/>
    <mergeCell ref="E50:E59"/>
    <mergeCell ref="F50:F5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F40:F49"/>
    <mergeCell ref="G40:G49"/>
    <mergeCell ref="A40:A49"/>
    <mergeCell ref="B40:B49"/>
    <mergeCell ref="C40:C49"/>
    <mergeCell ref="E40:E49"/>
    <mergeCell ref="Q60:Y68"/>
    <mergeCell ref="F60:F69"/>
    <mergeCell ref="G60:G69"/>
    <mergeCell ref="H60:H69"/>
    <mergeCell ref="C60:C69"/>
    <mergeCell ref="E60:E69"/>
    <mergeCell ref="M60:M69"/>
  </mergeCells>
  <conditionalFormatting sqref="H10 H20">
    <cfRule type="containsText" dxfId="696" priority="726" operator="containsText" text="Muy Baja">
      <formula>NOT(ISERROR(SEARCH("Muy Baja",H10)))</formula>
    </cfRule>
    <cfRule type="containsText" dxfId="695" priority="727" operator="containsText" text="Baja">
      <formula>NOT(ISERROR(SEARCH("Baja",H10)))</formula>
    </cfRule>
    <cfRule type="containsText" dxfId="694" priority="728" operator="containsText" text="Muy Alta">
      <formula>NOT(ISERROR(SEARCH("Muy Alta",H10)))</formula>
    </cfRule>
    <cfRule type="containsText" dxfId="693" priority="730" operator="containsText" text="Alta">
      <formula>NOT(ISERROR(SEARCH("Alta",H10)))</formula>
    </cfRule>
    <cfRule type="containsText" dxfId="692" priority="731" operator="containsText" text="Media">
      <formula>NOT(ISERROR(SEARCH("Media",H10)))</formula>
    </cfRule>
    <cfRule type="containsText" dxfId="691" priority="732" operator="containsText" text="Media">
      <formula>NOT(ISERROR(SEARCH("Media",H10)))</formula>
    </cfRule>
    <cfRule type="containsText" dxfId="690" priority="733" operator="containsText" text="Media">
      <formula>NOT(ISERROR(SEARCH("Media",H10)))</formula>
    </cfRule>
    <cfRule type="containsText" dxfId="689" priority="734" operator="containsText" text="Muy Baja">
      <formula>NOT(ISERROR(SEARCH("Muy Baja",H10)))</formula>
    </cfRule>
    <cfRule type="containsText" dxfId="688" priority="735" operator="containsText" text="Baja">
      <formula>NOT(ISERROR(SEARCH("Baja",H10)))</formula>
    </cfRule>
    <cfRule type="containsText" dxfId="687" priority="736" operator="containsText" text="Muy Baja">
      <formula>NOT(ISERROR(SEARCH("Muy Baja",H10)))</formula>
    </cfRule>
    <cfRule type="containsText" dxfId="686" priority="737" operator="containsText" text="Muy Baja">
      <formula>NOT(ISERROR(SEARCH("Muy Baja",H10)))</formula>
    </cfRule>
    <cfRule type="containsText" dxfId="685" priority="738" operator="containsText" text="Muy Baja">
      <formula>NOT(ISERROR(SEARCH("Muy Baja",H10)))</formula>
    </cfRule>
    <cfRule type="containsText" dxfId="684" priority="739" operator="containsText" text="Muy Baja'Tabla probabilidad'!">
      <formula>NOT(ISERROR(SEARCH("Muy Baja'Tabla probabilidad'!",H10)))</formula>
    </cfRule>
    <cfRule type="containsText" dxfId="683" priority="740" operator="containsText" text="Muy bajo">
      <formula>NOT(ISERROR(SEARCH("Muy bajo",H10)))</formula>
    </cfRule>
    <cfRule type="containsText" dxfId="682" priority="741" operator="containsText" text="Alta">
      <formula>NOT(ISERROR(SEARCH("Alta",H10)))</formula>
    </cfRule>
    <cfRule type="containsText" dxfId="681" priority="742" operator="containsText" text="Media">
      <formula>NOT(ISERROR(SEARCH("Media",H10)))</formula>
    </cfRule>
    <cfRule type="containsText" dxfId="680" priority="743" operator="containsText" text="Baja">
      <formula>NOT(ISERROR(SEARCH("Baja",H10)))</formula>
    </cfRule>
    <cfRule type="containsText" dxfId="679" priority="744" operator="containsText" text="Muy baja">
      <formula>NOT(ISERROR(SEARCH("Muy baja",H10)))</formula>
    </cfRule>
    <cfRule type="cellIs" dxfId="676" priority="747" operator="between">
      <formula>1</formula>
      <formula>2</formula>
    </cfRule>
    <cfRule type="cellIs" dxfId="675" priority="748" operator="between">
      <formula>0</formula>
      <formula>2</formula>
    </cfRule>
  </conditionalFormatting>
  <conditionalFormatting sqref="H30">
    <cfRule type="containsText" dxfId="674" priority="333" operator="containsText" text="Muy Baja">
      <formula>NOT(ISERROR(SEARCH("Muy Baja",H30)))</formula>
    </cfRule>
    <cfRule type="containsText" dxfId="673" priority="334" operator="containsText" text="Baja">
      <formula>NOT(ISERROR(SEARCH("Baja",H30)))</formula>
    </cfRule>
    <cfRule type="containsText" dxfId="672" priority="335" operator="containsText" text="Muy Alta">
      <formula>NOT(ISERROR(SEARCH("Muy Alta",H30)))</formula>
    </cfRule>
    <cfRule type="containsText" dxfId="671" priority="337" operator="containsText" text="Alta">
      <formula>NOT(ISERROR(SEARCH("Alta",H30)))</formula>
    </cfRule>
    <cfRule type="containsText" dxfId="670" priority="338" operator="containsText" text="Media">
      <formula>NOT(ISERROR(SEARCH("Media",H30)))</formula>
    </cfRule>
    <cfRule type="containsText" dxfId="669" priority="339" operator="containsText" text="Media">
      <formula>NOT(ISERROR(SEARCH("Media",H30)))</formula>
    </cfRule>
    <cfRule type="containsText" dxfId="668" priority="340" operator="containsText" text="Media">
      <formula>NOT(ISERROR(SEARCH("Media",H30)))</formula>
    </cfRule>
    <cfRule type="containsText" dxfId="667" priority="341" operator="containsText" text="Muy Baja">
      <formula>NOT(ISERROR(SEARCH("Muy Baja",H30)))</formula>
    </cfRule>
    <cfRule type="containsText" dxfId="666" priority="342" operator="containsText" text="Baja">
      <formula>NOT(ISERROR(SEARCH("Baja",H30)))</formula>
    </cfRule>
    <cfRule type="containsText" dxfId="665" priority="343" operator="containsText" text="Muy Baja">
      <formula>NOT(ISERROR(SEARCH("Muy Baja",H30)))</formula>
    </cfRule>
    <cfRule type="containsText" dxfId="664" priority="344" operator="containsText" text="Muy Baja">
      <formula>NOT(ISERROR(SEARCH("Muy Baja",H30)))</formula>
    </cfRule>
    <cfRule type="containsText" dxfId="663" priority="345" operator="containsText" text="Muy Baja">
      <formula>NOT(ISERROR(SEARCH("Muy Baja",H30)))</formula>
    </cfRule>
    <cfRule type="containsText" dxfId="662" priority="346" operator="containsText" text="Muy Baja'Tabla probabilidad'!">
      <formula>NOT(ISERROR(SEARCH("Muy Baja'Tabla probabilidad'!",H30)))</formula>
    </cfRule>
    <cfRule type="containsText" dxfId="661" priority="347" operator="containsText" text="Muy bajo">
      <formula>NOT(ISERROR(SEARCH("Muy bajo",H30)))</formula>
    </cfRule>
    <cfRule type="containsText" dxfId="660" priority="348" operator="containsText" text="Alta">
      <formula>NOT(ISERROR(SEARCH("Alta",H30)))</formula>
    </cfRule>
    <cfRule type="containsText" dxfId="659" priority="349" operator="containsText" text="Media">
      <formula>NOT(ISERROR(SEARCH("Media",H30)))</formula>
    </cfRule>
    <cfRule type="containsText" dxfId="658" priority="350" operator="containsText" text="Baja">
      <formula>NOT(ISERROR(SEARCH("Baja",H30)))</formula>
    </cfRule>
    <cfRule type="containsText" dxfId="657" priority="351" operator="containsText" text="Muy baja">
      <formula>NOT(ISERROR(SEARCH("Muy baja",H30)))</formula>
    </cfRule>
    <cfRule type="cellIs" dxfId="654" priority="354" operator="between">
      <formula>1</formula>
      <formula>2</formula>
    </cfRule>
    <cfRule type="cellIs" dxfId="653" priority="355" operator="between">
      <formula>0</formula>
      <formula>2</formula>
    </cfRule>
  </conditionalFormatting>
  <conditionalFormatting sqref="H40">
    <cfRule type="containsText" dxfId="652" priority="403" operator="containsText" text="Muy Baja">
      <formula>NOT(ISERROR(SEARCH("Muy Baja",H40)))</formula>
    </cfRule>
    <cfRule type="containsText" dxfId="651" priority="404" operator="containsText" text="Baja">
      <formula>NOT(ISERROR(SEARCH("Baja",H40)))</formula>
    </cfRule>
    <cfRule type="containsText" dxfId="650" priority="405" operator="containsText" text="Muy Alta">
      <formula>NOT(ISERROR(SEARCH("Muy Alta",H40)))</formula>
    </cfRule>
    <cfRule type="containsText" dxfId="649" priority="407" operator="containsText" text="Alta">
      <formula>NOT(ISERROR(SEARCH("Alta",H40)))</formula>
    </cfRule>
    <cfRule type="containsText" dxfId="648" priority="408" operator="containsText" text="Media">
      <formula>NOT(ISERROR(SEARCH("Media",H40)))</formula>
    </cfRule>
    <cfRule type="containsText" dxfId="647" priority="409" operator="containsText" text="Media">
      <formula>NOT(ISERROR(SEARCH("Media",H40)))</formula>
    </cfRule>
    <cfRule type="containsText" dxfId="646" priority="410" operator="containsText" text="Media">
      <formula>NOT(ISERROR(SEARCH("Media",H40)))</formula>
    </cfRule>
    <cfRule type="containsText" dxfId="645" priority="411" operator="containsText" text="Muy Baja">
      <formula>NOT(ISERROR(SEARCH("Muy Baja",H40)))</formula>
    </cfRule>
    <cfRule type="containsText" dxfId="644" priority="412" operator="containsText" text="Baja">
      <formula>NOT(ISERROR(SEARCH("Baja",H40)))</formula>
    </cfRule>
    <cfRule type="containsText" dxfId="643" priority="413" operator="containsText" text="Muy Baja">
      <formula>NOT(ISERROR(SEARCH("Muy Baja",H40)))</formula>
    </cfRule>
    <cfRule type="containsText" dxfId="642" priority="414" operator="containsText" text="Muy Baja">
      <formula>NOT(ISERROR(SEARCH("Muy Baja",H40)))</formula>
    </cfRule>
    <cfRule type="containsText" dxfId="641" priority="415" operator="containsText" text="Muy Baja">
      <formula>NOT(ISERROR(SEARCH("Muy Baja",H40)))</formula>
    </cfRule>
    <cfRule type="containsText" dxfId="640" priority="416" operator="containsText" text="Muy Baja'Tabla probabilidad'!">
      <formula>NOT(ISERROR(SEARCH("Muy Baja'Tabla probabilidad'!",H40)))</formula>
    </cfRule>
    <cfRule type="containsText" dxfId="639" priority="417" operator="containsText" text="Muy bajo">
      <formula>NOT(ISERROR(SEARCH("Muy bajo",H40)))</formula>
    </cfRule>
    <cfRule type="containsText" dxfId="638" priority="418" operator="containsText" text="Alta">
      <formula>NOT(ISERROR(SEARCH("Alta",H40)))</formula>
    </cfRule>
    <cfRule type="containsText" dxfId="637" priority="419" operator="containsText" text="Media">
      <formula>NOT(ISERROR(SEARCH("Media",H40)))</formula>
    </cfRule>
    <cfRule type="containsText" dxfId="636" priority="420" operator="containsText" text="Baja">
      <formula>NOT(ISERROR(SEARCH("Baja",H40)))</formula>
    </cfRule>
    <cfRule type="containsText" dxfId="635" priority="421" operator="containsText" text="Muy baja">
      <formula>NOT(ISERROR(SEARCH("Muy baja",H40)))</formula>
    </cfRule>
    <cfRule type="cellIs" dxfId="634" priority="422" operator="between">
      <formula>1</formula>
      <formula>2</formula>
    </cfRule>
    <cfRule type="cellIs" dxfId="633" priority="423" operator="between">
      <formula>0</formula>
      <formula>2</formula>
    </cfRule>
  </conditionalFormatting>
  <conditionalFormatting sqref="H50">
    <cfRule type="containsText" dxfId="632" priority="506" operator="containsText" text="Muy Baja">
      <formula>NOT(ISERROR(SEARCH("Muy Baja",H50)))</formula>
    </cfRule>
    <cfRule type="containsText" dxfId="631" priority="507" operator="containsText" text="Baja">
      <formula>NOT(ISERROR(SEARCH("Baja",H50)))</formula>
    </cfRule>
    <cfRule type="containsText" dxfId="630" priority="508" operator="containsText" text="Muy Alta">
      <formula>NOT(ISERROR(SEARCH("Muy Alta",H50)))</formula>
    </cfRule>
    <cfRule type="containsText" dxfId="629" priority="510" operator="containsText" text="Alta">
      <formula>NOT(ISERROR(SEARCH("Alta",H50)))</formula>
    </cfRule>
    <cfRule type="containsText" dxfId="628" priority="511" operator="containsText" text="Media">
      <formula>NOT(ISERROR(SEARCH("Media",H50)))</formula>
    </cfRule>
    <cfRule type="containsText" dxfId="627" priority="512" operator="containsText" text="Media">
      <formula>NOT(ISERROR(SEARCH("Media",H50)))</formula>
    </cfRule>
    <cfRule type="containsText" dxfId="626" priority="513" operator="containsText" text="Media">
      <formula>NOT(ISERROR(SEARCH("Media",H50)))</formula>
    </cfRule>
    <cfRule type="containsText" dxfId="625" priority="514" operator="containsText" text="Muy Baja">
      <formula>NOT(ISERROR(SEARCH("Muy Baja",H50)))</formula>
    </cfRule>
    <cfRule type="containsText" dxfId="624" priority="515" operator="containsText" text="Baja">
      <formula>NOT(ISERROR(SEARCH("Baja",H50)))</formula>
    </cfRule>
    <cfRule type="containsText" dxfId="623" priority="516" operator="containsText" text="Muy Baja">
      <formula>NOT(ISERROR(SEARCH("Muy Baja",H50)))</formula>
    </cfRule>
    <cfRule type="containsText" dxfId="622" priority="517" operator="containsText" text="Muy Baja">
      <formula>NOT(ISERROR(SEARCH("Muy Baja",H50)))</formula>
    </cfRule>
    <cfRule type="containsText" dxfId="621" priority="518" operator="containsText" text="Muy Baja">
      <formula>NOT(ISERROR(SEARCH("Muy Baja",H50)))</formula>
    </cfRule>
    <cfRule type="containsText" dxfId="620" priority="519" operator="containsText" text="Muy Baja'Tabla probabilidad'!">
      <formula>NOT(ISERROR(SEARCH("Muy Baja'Tabla probabilidad'!",H50)))</formula>
    </cfRule>
    <cfRule type="containsText" dxfId="619" priority="520" operator="containsText" text="Muy bajo">
      <formula>NOT(ISERROR(SEARCH("Muy bajo",H50)))</formula>
    </cfRule>
    <cfRule type="containsText" dxfId="618" priority="521" operator="containsText" text="Alta">
      <formula>NOT(ISERROR(SEARCH("Alta",H50)))</formula>
    </cfRule>
    <cfRule type="containsText" dxfId="617" priority="522" operator="containsText" text="Media">
      <formula>NOT(ISERROR(SEARCH("Media",H50)))</formula>
    </cfRule>
    <cfRule type="containsText" dxfId="616" priority="523" operator="containsText" text="Baja">
      <formula>NOT(ISERROR(SEARCH("Baja",H50)))</formula>
    </cfRule>
    <cfRule type="containsText" dxfId="615" priority="524" operator="containsText" text="Muy baja">
      <formula>NOT(ISERROR(SEARCH("Muy baja",H50)))</formula>
    </cfRule>
    <cfRule type="cellIs" dxfId="612" priority="527" operator="between">
      <formula>1</formula>
      <formula>2</formula>
    </cfRule>
    <cfRule type="cellIs" dxfId="611" priority="528" operator="between">
      <formula>0</formula>
      <formula>2</formula>
    </cfRule>
  </conditionalFormatting>
  <conditionalFormatting sqref="H60">
    <cfRule type="containsText" dxfId="610" priority="187" operator="containsText" text="Muy Baja">
      <formula>NOT(ISERROR(SEARCH("Muy Baja",H60)))</formula>
    </cfRule>
    <cfRule type="containsText" dxfId="609" priority="188" operator="containsText" text="Baja">
      <formula>NOT(ISERROR(SEARCH("Baja",H60)))</formula>
    </cfRule>
    <cfRule type="containsText" dxfId="608" priority="189" operator="containsText" text="Muy Alta">
      <formula>NOT(ISERROR(SEARCH("Muy Alta",H60)))</formula>
    </cfRule>
    <cfRule type="containsText" dxfId="607" priority="190" operator="containsText" text="Alta">
      <formula>NOT(ISERROR(SEARCH("Alta",H60)))</formula>
    </cfRule>
    <cfRule type="containsText" dxfId="606" priority="191" operator="containsText" text="Media">
      <formula>NOT(ISERROR(SEARCH("Media",H60)))</formula>
    </cfRule>
    <cfRule type="containsText" dxfId="605" priority="192" operator="containsText" text="Media">
      <formula>NOT(ISERROR(SEARCH("Media",H60)))</formula>
    </cfRule>
    <cfRule type="containsText" dxfId="604" priority="193" operator="containsText" text="Media">
      <formula>NOT(ISERROR(SEARCH("Media",H60)))</formula>
    </cfRule>
    <cfRule type="containsText" dxfId="603" priority="194" operator="containsText" text="Muy Baja">
      <formula>NOT(ISERROR(SEARCH("Muy Baja",H60)))</formula>
    </cfRule>
    <cfRule type="containsText" dxfId="602" priority="195" operator="containsText" text="Baja">
      <formula>NOT(ISERROR(SEARCH("Baja",H60)))</formula>
    </cfRule>
    <cfRule type="containsText" dxfId="601" priority="196" operator="containsText" text="Muy Baja">
      <formula>NOT(ISERROR(SEARCH("Muy Baja",H60)))</formula>
    </cfRule>
    <cfRule type="containsText" dxfId="600" priority="197" operator="containsText" text="Muy Baja">
      <formula>NOT(ISERROR(SEARCH("Muy Baja",H60)))</formula>
    </cfRule>
    <cfRule type="containsText" dxfId="599" priority="198" operator="containsText" text="Muy Baja">
      <formula>NOT(ISERROR(SEARCH("Muy Baja",H60)))</formula>
    </cfRule>
    <cfRule type="containsText" dxfId="598" priority="199" operator="containsText" text="Muy Baja'Tabla probabilidad'!">
      <formula>NOT(ISERROR(SEARCH("Muy Baja'Tabla probabilidad'!",H60)))</formula>
    </cfRule>
    <cfRule type="containsText" dxfId="597" priority="200" operator="containsText" text="Muy bajo">
      <formula>NOT(ISERROR(SEARCH("Muy bajo",H60)))</formula>
    </cfRule>
    <cfRule type="containsText" dxfId="596" priority="201" operator="containsText" text="Alta">
      <formula>NOT(ISERROR(SEARCH("Alta",H60)))</formula>
    </cfRule>
    <cfRule type="containsText" dxfId="595" priority="202" operator="containsText" text="Media">
      <formula>NOT(ISERROR(SEARCH("Media",H60)))</formula>
    </cfRule>
    <cfRule type="containsText" dxfId="594" priority="203" operator="containsText" text="Baja">
      <formula>NOT(ISERROR(SEARCH("Baja",H60)))</formula>
    </cfRule>
    <cfRule type="containsText" dxfId="593" priority="204" operator="containsText" text="Muy baja">
      <formula>NOT(ISERROR(SEARCH("Muy baja",H60)))</formula>
    </cfRule>
    <cfRule type="cellIs" dxfId="590" priority="207" operator="between">
      <formula>1</formula>
      <formula>2</formula>
    </cfRule>
    <cfRule type="cellIs" dxfId="589" priority="208" operator="between">
      <formula>0</formula>
      <formula>2</formula>
    </cfRule>
  </conditionalFormatting>
  <conditionalFormatting sqref="H70">
    <cfRule type="containsText" dxfId="588" priority="11" operator="containsText" text="Muy Baja">
      <formula>NOT(ISERROR(SEARCH("Muy Baja",H70)))</formula>
    </cfRule>
    <cfRule type="containsText" dxfId="587" priority="12" operator="containsText" text="Baja">
      <formula>NOT(ISERROR(SEARCH("Baja",H70)))</formula>
    </cfRule>
    <cfRule type="containsText" dxfId="586" priority="13" operator="containsText" text="Muy Alta">
      <formula>NOT(ISERROR(SEARCH("Muy Alta",H70)))</formula>
    </cfRule>
    <cfRule type="containsText" dxfId="585" priority="14" operator="containsText" text="Alta">
      <formula>NOT(ISERROR(SEARCH("Alta",H70)))</formula>
    </cfRule>
    <cfRule type="containsText" dxfId="584" priority="15" operator="containsText" text="Media">
      <formula>NOT(ISERROR(SEARCH("Media",H70)))</formula>
    </cfRule>
    <cfRule type="containsText" dxfId="583" priority="16" operator="containsText" text="Media">
      <formula>NOT(ISERROR(SEARCH("Media",H70)))</formula>
    </cfRule>
    <cfRule type="containsText" dxfId="582" priority="17" operator="containsText" text="Media">
      <formula>NOT(ISERROR(SEARCH("Media",H70)))</formula>
    </cfRule>
    <cfRule type="containsText" dxfId="581" priority="18" operator="containsText" text="Muy Baja">
      <formula>NOT(ISERROR(SEARCH("Muy Baja",H70)))</formula>
    </cfRule>
    <cfRule type="containsText" dxfId="580" priority="19" operator="containsText" text="Baja">
      <formula>NOT(ISERROR(SEARCH("Baja",H70)))</formula>
    </cfRule>
    <cfRule type="containsText" dxfId="579" priority="20" operator="containsText" text="Muy Baja">
      <formula>NOT(ISERROR(SEARCH("Muy Baja",H70)))</formula>
    </cfRule>
    <cfRule type="containsText" dxfId="578" priority="21" operator="containsText" text="Muy Baja">
      <formula>NOT(ISERROR(SEARCH("Muy Baja",H70)))</formula>
    </cfRule>
    <cfRule type="containsText" dxfId="577" priority="22" operator="containsText" text="Muy Baja">
      <formula>NOT(ISERROR(SEARCH("Muy Baja",H70)))</formula>
    </cfRule>
    <cfRule type="containsText" dxfId="576" priority="23" operator="containsText" text="Muy Baja'Tabla probabilidad'!">
      <formula>NOT(ISERROR(SEARCH("Muy Baja'Tabla probabilidad'!",H70)))</formula>
    </cfRule>
    <cfRule type="containsText" dxfId="575" priority="24" operator="containsText" text="Muy bajo">
      <formula>NOT(ISERROR(SEARCH("Muy bajo",H70)))</formula>
    </cfRule>
    <cfRule type="containsText" dxfId="574" priority="25" operator="containsText" text="Alta">
      <formula>NOT(ISERROR(SEARCH("Alta",H70)))</formula>
    </cfRule>
    <cfRule type="containsText" dxfId="573" priority="26" operator="containsText" text="Media">
      <formula>NOT(ISERROR(SEARCH("Media",H70)))</formula>
    </cfRule>
    <cfRule type="containsText" dxfId="572" priority="27" operator="containsText" text="Baja">
      <formula>NOT(ISERROR(SEARCH("Baja",H70)))</formula>
    </cfRule>
    <cfRule type="containsText" dxfId="571" priority="28" operator="containsText" text="Muy baja">
      <formula>NOT(ISERROR(SEARCH("Muy baja",H70)))</formula>
    </cfRule>
    <cfRule type="cellIs" dxfId="568" priority="31" operator="between">
      <formula>1</formula>
      <formula>2</formula>
    </cfRule>
    <cfRule type="cellIs" dxfId="567" priority="32" operator="between">
      <formula>0</formula>
      <formula>2</formula>
    </cfRule>
  </conditionalFormatting>
  <conditionalFormatting sqref="M10 K10:K79 M20">
    <cfRule type="containsText" dxfId="566" priority="720" operator="containsText" text="Catastrófico">
      <formula>NOT(ISERROR(SEARCH("Catastrófico",K10)))</formula>
    </cfRule>
    <cfRule type="containsText" dxfId="565" priority="721" operator="containsText" text="Mayor">
      <formula>NOT(ISERROR(SEARCH("Mayor",K10)))</formula>
    </cfRule>
    <cfRule type="containsText" dxfId="564" priority="722" operator="containsText" text="Alta">
      <formula>NOT(ISERROR(SEARCH("Alta",K10)))</formula>
    </cfRule>
    <cfRule type="containsText" dxfId="563" priority="724" operator="containsText" text="Menor">
      <formula>NOT(ISERROR(SEARCH("Menor",K10)))</formula>
    </cfRule>
    <cfRule type="containsText" dxfId="562" priority="725" operator="containsText" text="Leve">
      <formula>NOT(ISERROR(SEARCH("Leve",K10)))</formula>
    </cfRule>
  </conditionalFormatting>
  <conditionalFormatting sqref="M30">
    <cfRule type="containsText" dxfId="561" priority="327" operator="containsText" text="Catastrófico">
      <formula>NOT(ISERROR(SEARCH("Catastrófico",M30)))</formula>
    </cfRule>
    <cfRule type="containsText" dxfId="560" priority="328" operator="containsText" text="Mayor">
      <formula>NOT(ISERROR(SEARCH("Mayor",M30)))</formula>
    </cfRule>
    <cfRule type="containsText" dxfId="559" priority="329" operator="containsText" text="Alta">
      <formula>NOT(ISERROR(SEARCH("Alta",M30)))</formula>
    </cfRule>
    <cfRule type="containsText" dxfId="558" priority="330" operator="containsText" text="Moderado">
      <formula>NOT(ISERROR(SEARCH("Moderado",M30)))</formula>
    </cfRule>
    <cfRule type="containsText" dxfId="557" priority="331" operator="containsText" text="Menor">
      <formula>NOT(ISERROR(SEARCH("Menor",M30)))</formula>
    </cfRule>
    <cfRule type="containsText" dxfId="556" priority="332" operator="containsText" text="Leve">
      <formula>NOT(ISERROR(SEARCH("Leve",M30)))</formula>
    </cfRule>
  </conditionalFormatting>
  <conditionalFormatting sqref="M40">
    <cfRule type="containsText" dxfId="555" priority="239" operator="containsText" text="Catastrófico">
      <formula>NOT(ISERROR(SEARCH("Catastrófico",M40)))</formula>
    </cfRule>
    <cfRule type="containsText" dxfId="554" priority="240" operator="containsText" text="Mayor">
      <formula>NOT(ISERROR(SEARCH("Mayor",M40)))</formula>
    </cfRule>
    <cfRule type="containsText" dxfId="553" priority="241" operator="containsText" text="Alta">
      <formula>NOT(ISERROR(SEARCH("Alta",M40)))</formula>
    </cfRule>
    <cfRule type="containsText" dxfId="552" priority="242" operator="containsText" text="Moderado">
      <formula>NOT(ISERROR(SEARCH("Moderado",M40)))</formula>
    </cfRule>
    <cfRule type="containsText" dxfId="551" priority="243" operator="containsText" text="Menor">
      <formula>NOT(ISERROR(SEARCH("Menor",M40)))</formula>
    </cfRule>
    <cfRule type="containsText" dxfId="550" priority="244" operator="containsText" text="Leve">
      <formula>NOT(ISERROR(SEARCH("Leve",M40)))</formula>
    </cfRule>
  </conditionalFormatting>
  <conditionalFormatting sqref="M50">
    <cfRule type="containsText" dxfId="549" priority="229" operator="containsText" text="Catastrófico">
      <formula>NOT(ISERROR(SEARCH("Catastrófico",M50)))</formula>
    </cfRule>
    <cfRule type="containsText" dxfId="548" priority="230" operator="containsText" text="Mayor">
      <formula>NOT(ISERROR(SEARCH("Mayor",M50)))</formula>
    </cfRule>
    <cfRule type="containsText" dxfId="547" priority="231" operator="containsText" text="Alta">
      <formula>NOT(ISERROR(SEARCH("Alta",M50)))</formula>
    </cfRule>
    <cfRule type="containsText" dxfId="546" priority="232" operator="containsText" text="Moderado">
      <formula>NOT(ISERROR(SEARCH("Moderado",M50)))</formula>
    </cfRule>
    <cfRule type="containsText" dxfId="545" priority="233" operator="containsText" text="Menor">
      <formula>NOT(ISERROR(SEARCH("Menor",M50)))</formula>
    </cfRule>
    <cfRule type="containsText" dxfId="544" priority="234" operator="containsText" text="Leve">
      <formula>NOT(ISERROR(SEARCH("Leve",M50)))</formula>
    </cfRule>
  </conditionalFormatting>
  <conditionalFormatting sqref="M60">
    <cfRule type="containsText" dxfId="543" priority="93" operator="containsText" text="Catastrófico">
      <formula>NOT(ISERROR(SEARCH("Catastrófico",M60)))</formula>
    </cfRule>
    <cfRule type="containsText" dxfId="542" priority="94" operator="containsText" text="Mayor">
      <formula>NOT(ISERROR(SEARCH("Mayor",M60)))</formula>
    </cfRule>
    <cfRule type="containsText" dxfId="541" priority="95" operator="containsText" text="Alta">
      <formula>NOT(ISERROR(SEARCH("Alta",M60)))</formula>
    </cfRule>
    <cfRule type="containsText" dxfId="540" priority="96" operator="containsText" text="Moderado">
      <formula>NOT(ISERROR(SEARCH("Moderado",M60)))</formula>
    </cfRule>
    <cfRule type="containsText" dxfId="539" priority="97" operator="containsText" text="Menor">
      <formula>NOT(ISERROR(SEARCH("Menor",M60)))</formula>
    </cfRule>
    <cfRule type="containsText" dxfId="538" priority="98" operator="containsText" text="Leve">
      <formula>NOT(ISERROR(SEARCH("Leve",M60)))</formula>
    </cfRule>
  </conditionalFormatting>
  <conditionalFormatting sqref="M70">
    <cfRule type="containsText" dxfId="537" priority="1" operator="containsText" text="Catastrófico">
      <formula>NOT(ISERROR(SEARCH("Catastrófico",M70)))</formula>
    </cfRule>
    <cfRule type="containsText" dxfId="536" priority="2" operator="containsText" text="Mayor">
      <formula>NOT(ISERROR(SEARCH("Mayor",M70)))</formula>
    </cfRule>
    <cfRule type="containsText" dxfId="535" priority="3" operator="containsText" text="Alta">
      <formula>NOT(ISERROR(SEARCH("Alta",M70)))</formula>
    </cfRule>
    <cfRule type="containsText" dxfId="534" priority="4" operator="containsText" text="Moderado">
      <formula>NOT(ISERROR(SEARCH("Moderado",M70)))</formula>
    </cfRule>
    <cfRule type="containsText" dxfId="533" priority="5" operator="containsText" text="Menor">
      <formula>NOT(ISERROR(SEARCH("Menor",M70)))</formula>
    </cfRule>
    <cfRule type="containsText" dxfId="532" priority="6" operator="containsText" text="Leve">
      <formula>NOT(ISERROR(SEARCH("Leve",M70)))</formula>
    </cfRule>
  </conditionalFormatting>
  <conditionalFormatting sqref="M10:N10 K10:K79 M20">
    <cfRule type="containsText" dxfId="531" priority="723" operator="containsText" text="Moderado">
      <formula>NOT(ISERROR(SEARCH("Moderado",K10)))</formula>
    </cfRule>
  </conditionalFormatting>
  <conditionalFormatting sqref="N60">
    <cfRule type="containsText" dxfId="530" priority="161" operator="containsText" text="Extremo">
      <formula>NOT(ISERROR(SEARCH("Extremo",N60)))</formula>
    </cfRule>
    <cfRule type="containsText" dxfId="529" priority="162" operator="containsText" text="Alto">
      <formula>NOT(ISERROR(SEARCH("Alto",N60)))</formula>
    </cfRule>
    <cfRule type="containsText" dxfId="528" priority="163" operator="containsText" text="Bajo">
      <formula>NOT(ISERROR(SEARCH("Bajo",N60)))</formula>
    </cfRule>
    <cfRule type="containsText" dxfId="527" priority="164" operator="containsText" text="Moderado">
      <formula>NOT(ISERROR(SEARCH("Moderado",N60)))</formula>
    </cfRule>
  </conditionalFormatting>
  <conditionalFormatting sqref="N70">
    <cfRule type="containsText" dxfId="526" priority="7" operator="containsText" text="Extremo">
      <formula>NOT(ISERROR(SEARCH("Extremo",N70)))</formula>
    </cfRule>
    <cfRule type="containsText" dxfId="525" priority="8" operator="containsText" text="Alto">
      <formula>NOT(ISERROR(SEARCH("Alto",N70)))</formula>
    </cfRule>
    <cfRule type="containsText" dxfId="524" priority="9" operator="containsText" text="Bajo">
      <formula>NOT(ISERROR(SEARCH("Bajo",N70)))</formula>
    </cfRule>
    <cfRule type="containsText" dxfId="523" priority="10" operator="containsText" text="Moderado">
      <formula>NOT(ISERROR(SEARCH("Moderado",N70)))</formula>
    </cfRule>
  </conditionalFormatting>
  <conditionalFormatting sqref="N8:O8">
    <cfRule type="containsText" dxfId="522" priority="285" operator="containsText" text="3- Moderado">
      <formula>NOT(ISERROR(SEARCH("3- Moderado",N8)))</formula>
    </cfRule>
    <cfRule type="containsText" dxfId="521" priority="286" operator="containsText" text="6- Moderado">
      <formula>NOT(ISERROR(SEARCH("6- Moderado",N8)))</formula>
    </cfRule>
    <cfRule type="containsText" dxfId="520" priority="287" operator="containsText" text="4- Moderado">
      <formula>NOT(ISERROR(SEARCH("4- Moderado",N8)))</formula>
    </cfRule>
    <cfRule type="containsText" dxfId="519" priority="288" operator="containsText" text="3- Bajo">
      <formula>NOT(ISERROR(SEARCH("3- Bajo",N8)))</formula>
    </cfRule>
    <cfRule type="containsText" dxfId="518" priority="289" operator="containsText" text="4- Bajo">
      <formula>NOT(ISERROR(SEARCH("4- Bajo",N8)))</formula>
    </cfRule>
    <cfRule type="containsText" dxfId="517" priority="290" operator="containsText" text="1- Bajo">
      <formula>NOT(ISERROR(SEARCH("1- Bajo",N8)))</formula>
    </cfRule>
  </conditionalFormatting>
  <conditionalFormatting sqref="N10:O10">
    <cfRule type="containsText" dxfId="516" priority="281" operator="containsText" text="Extremo">
      <formula>NOT(ISERROR(SEARCH("Extremo",N10)))</formula>
    </cfRule>
    <cfRule type="containsText" dxfId="515" priority="282" operator="containsText" text="Alto">
      <formula>NOT(ISERROR(SEARCH("Alto",N10)))</formula>
    </cfRule>
    <cfRule type="containsText" dxfId="514" priority="283" operator="containsText" text="Bajo">
      <formula>NOT(ISERROR(SEARCH("Bajo",N10)))</formula>
    </cfRule>
  </conditionalFormatting>
  <conditionalFormatting sqref="N20:O20">
    <cfRule type="containsText" dxfId="513" priority="1307" operator="containsText" text="Extremo">
      <formula>NOT(ISERROR(SEARCH("Extremo",N20)))</formula>
    </cfRule>
    <cfRule type="containsText" dxfId="512" priority="1308" operator="containsText" text="Alto">
      <formula>NOT(ISERROR(SEARCH("Alto",N20)))</formula>
    </cfRule>
    <cfRule type="containsText" dxfId="511" priority="1309" operator="containsText" text="Bajo">
      <formula>NOT(ISERROR(SEARCH("Bajo",N20)))</formula>
    </cfRule>
    <cfRule type="containsText" dxfId="510" priority="1310" operator="containsText" text="Moderado">
      <formula>NOT(ISERROR(SEARCH("Moderado",N20)))</formula>
    </cfRule>
  </conditionalFormatting>
  <conditionalFormatting sqref="N30:O30">
    <cfRule type="containsText" dxfId="509" priority="356" operator="containsText" text="Extremo">
      <formula>NOT(ISERROR(SEARCH("Extremo",N30)))</formula>
    </cfRule>
    <cfRule type="containsText" dxfId="508" priority="357" operator="containsText" text="Alto">
      <formula>NOT(ISERROR(SEARCH("Alto",N30)))</formula>
    </cfRule>
    <cfRule type="containsText" dxfId="507" priority="358" operator="containsText" text="Bajo">
      <formula>NOT(ISERROR(SEARCH("Bajo",N30)))</formula>
    </cfRule>
    <cfRule type="containsText" dxfId="506" priority="359" operator="containsText" text="Moderado">
      <formula>NOT(ISERROR(SEARCH("Moderado",N30)))</formula>
    </cfRule>
  </conditionalFormatting>
  <conditionalFormatting sqref="N40:O40">
    <cfRule type="containsText" dxfId="505" priority="245" operator="containsText" text="Extremo">
      <formula>NOT(ISERROR(SEARCH("Extremo",N40)))</formula>
    </cfRule>
    <cfRule type="containsText" dxfId="504" priority="246" operator="containsText" text="Alto">
      <formula>NOT(ISERROR(SEARCH("Alto",N40)))</formula>
    </cfRule>
    <cfRule type="containsText" dxfId="503" priority="247" operator="containsText" text="Bajo">
      <formula>NOT(ISERROR(SEARCH("Bajo",N40)))</formula>
    </cfRule>
    <cfRule type="containsText" dxfId="502" priority="248" operator="containsText" text="Moderado">
      <formula>NOT(ISERROR(SEARCH("Moderado",N40)))</formula>
    </cfRule>
  </conditionalFormatting>
  <conditionalFormatting sqref="N50:O50">
    <cfRule type="containsText" dxfId="501" priority="235" operator="containsText" text="Extremo">
      <formula>NOT(ISERROR(SEARCH("Extremo",N50)))</formula>
    </cfRule>
    <cfRule type="containsText" dxfId="500" priority="236" operator="containsText" text="Alto">
      <formula>NOT(ISERROR(SEARCH("Alto",N50)))</formula>
    </cfRule>
    <cfRule type="containsText" dxfId="499" priority="237" operator="containsText" text="Bajo">
      <formula>NOT(ISERROR(SEARCH("Bajo",N50)))</formula>
    </cfRule>
    <cfRule type="containsText" dxfId="498" priority="238" operator="containsText" text="Moderado">
      <formula>NOT(ISERROR(SEARCH("Moderado",N50)))</formula>
    </cfRule>
  </conditionalFormatting>
  <conditionalFormatting sqref="O10">
    <cfRule type="containsText" dxfId="497"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I10:I79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1"/>
  <sheetViews>
    <sheetView showGridLines="0" topLeftCell="A11" zoomScale="90" zoomScaleNormal="90" zoomScalePageLayoutView="70" workbookViewId="0">
      <selection activeCell="E22" sqref="E22"/>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11.140625" customWidth="1"/>
    <col min="15" max="15" width="22.42578125" customWidth="1"/>
    <col min="16" max="16" width="18.5703125" customWidth="1"/>
    <col min="17" max="17" width="16.140625" customWidth="1"/>
    <col min="18" max="18" width="6.710937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26"/>
      <c r="B1" s="527"/>
      <c r="C1" s="528"/>
      <c r="D1" s="46"/>
      <c r="E1" s="522" t="s">
        <v>339</v>
      </c>
      <c r="F1" s="523"/>
      <c r="G1" s="523"/>
      <c r="H1" s="523"/>
      <c r="I1" s="523"/>
      <c r="J1" s="523"/>
      <c r="K1" s="523"/>
      <c r="L1" s="523"/>
      <c r="M1" s="523"/>
      <c r="N1" s="523"/>
      <c r="O1" s="523"/>
      <c r="P1" s="523"/>
      <c r="Q1" s="523"/>
      <c r="R1" s="523"/>
      <c r="S1" s="523"/>
      <c r="T1" s="523"/>
      <c r="U1" s="523"/>
      <c r="V1" s="523"/>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29"/>
      <c r="B2" s="480"/>
      <c r="C2" s="530"/>
      <c r="D2" s="46"/>
      <c r="E2" s="524"/>
      <c r="F2" s="525"/>
      <c r="G2" s="525"/>
      <c r="H2" s="525"/>
      <c r="I2" s="525"/>
      <c r="J2" s="525"/>
      <c r="K2" s="525"/>
      <c r="L2" s="525"/>
      <c r="M2" s="525"/>
      <c r="N2" s="525"/>
      <c r="O2" s="525"/>
      <c r="P2" s="525"/>
      <c r="Q2" s="525"/>
      <c r="R2" s="525"/>
      <c r="S2" s="525"/>
      <c r="T2" s="525"/>
      <c r="U2" s="525"/>
      <c r="V2" s="525"/>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29"/>
      <c r="B3" s="480"/>
      <c r="C3" s="530"/>
      <c r="D3" s="157"/>
      <c r="E3" s="524"/>
      <c r="F3" s="525"/>
      <c r="G3" s="525"/>
      <c r="H3" s="525"/>
      <c r="I3" s="525"/>
      <c r="J3" s="525"/>
      <c r="K3" s="525"/>
      <c r="L3" s="525"/>
      <c r="M3" s="525"/>
      <c r="N3" s="525"/>
      <c r="O3" s="525"/>
      <c r="P3" s="525"/>
      <c r="Q3" s="525"/>
      <c r="R3" s="525"/>
      <c r="S3" s="525"/>
      <c r="T3" s="525"/>
      <c r="U3" s="525"/>
      <c r="V3" s="525"/>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32.25" customHeight="1">
      <c r="A4" s="461" t="s">
        <v>264</v>
      </c>
      <c r="B4" s="461"/>
      <c r="C4" s="544" t="s">
        <v>4</v>
      </c>
      <c r="D4" s="544"/>
      <c r="E4" s="544"/>
      <c r="F4" s="544"/>
      <c r="G4" s="544"/>
      <c r="H4" s="544"/>
      <c r="I4" s="544"/>
      <c r="J4" s="544"/>
      <c r="K4" s="544"/>
      <c r="L4" s="544"/>
      <c r="M4" s="544"/>
      <c r="N4" s="544"/>
      <c r="O4" s="544"/>
      <c r="P4" s="544"/>
      <c r="Q4" s="544"/>
      <c r="R4" s="544"/>
      <c r="S4" s="544"/>
      <c r="T4" s="544"/>
      <c r="U4" s="544"/>
      <c r="V4" s="544"/>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61" t="s">
        <v>265</v>
      </c>
      <c r="B5" s="461"/>
      <c r="C5" s="548" t="s">
        <v>340</v>
      </c>
      <c r="D5" s="548"/>
      <c r="E5" s="548"/>
      <c r="F5" s="548"/>
      <c r="G5" s="548"/>
      <c r="H5" s="548"/>
      <c r="I5" s="548"/>
      <c r="J5" s="548"/>
      <c r="K5" s="548"/>
      <c r="L5" s="548"/>
      <c r="M5" s="548"/>
      <c r="N5" s="548"/>
      <c r="O5" s="548"/>
      <c r="P5" s="548"/>
      <c r="Q5" s="548"/>
      <c r="R5" s="548"/>
      <c r="S5" s="548"/>
      <c r="T5" s="548"/>
      <c r="U5" s="548"/>
      <c r="V5" s="548"/>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32.25" customHeight="1">
      <c r="A6" s="461" t="s">
        <v>266</v>
      </c>
      <c r="B6" s="461"/>
      <c r="C6" s="544"/>
      <c r="D6" s="544"/>
      <c r="E6" s="544"/>
      <c r="F6" s="544"/>
      <c r="G6" s="544"/>
      <c r="H6" s="544"/>
      <c r="I6" s="544"/>
      <c r="J6" s="544"/>
      <c r="K6" s="544"/>
      <c r="L6" s="544"/>
      <c r="M6" s="544"/>
      <c r="N6" s="544"/>
      <c r="O6" s="544"/>
      <c r="P6" s="544"/>
      <c r="Q6" s="544"/>
      <c r="R6" s="544"/>
      <c r="S6" s="544"/>
      <c r="T6" s="544"/>
      <c r="U6" s="544"/>
      <c r="V6" s="544"/>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27.75" customHeight="1" thickBot="1">
      <c r="A7" s="531" t="s">
        <v>268</v>
      </c>
      <c r="B7" s="531"/>
      <c r="C7" s="531"/>
      <c r="D7" s="532" t="s">
        <v>341</v>
      </c>
      <c r="E7" s="475"/>
      <c r="F7" s="475"/>
      <c r="G7" s="475"/>
      <c r="H7" s="475"/>
      <c r="I7" s="475"/>
      <c r="J7" s="475"/>
      <c r="K7" s="475"/>
      <c r="L7" s="475"/>
      <c r="M7" s="475"/>
      <c r="N7" s="475"/>
      <c r="O7" s="475"/>
      <c r="P7" s="475"/>
      <c r="Q7" s="475"/>
      <c r="R7" s="476"/>
      <c r="S7" s="132"/>
      <c r="T7" s="531" t="s">
        <v>342</v>
      </c>
      <c r="U7" s="531"/>
      <c r="V7" s="531"/>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33" t="s">
        <v>273</v>
      </c>
      <c r="B8" s="534" t="s">
        <v>343</v>
      </c>
      <c r="C8" s="536" t="s">
        <v>269</v>
      </c>
      <c r="D8" s="538" t="s">
        <v>344</v>
      </c>
      <c r="E8" s="540" t="s">
        <v>239</v>
      </c>
      <c r="F8" s="541" t="s">
        <v>345</v>
      </c>
      <c r="G8" s="542"/>
      <c r="H8" s="542"/>
      <c r="I8" s="542"/>
      <c r="J8" s="542"/>
      <c r="K8" s="543"/>
      <c r="L8" s="541" t="s">
        <v>346</v>
      </c>
      <c r="M8" s="542"/>
      <c r="N8" s="542"/>
      <c r="O8" s="542"/>
      <c r="P8" s="542"/>
      <c r="Q8" s="542"/>
      <c r="R8" s="542"/>
      <c r="S8" s="543"/>
      <c r="T8" s="60"/>
      <c r="U8" s="61"/>
      <c r="V8" s="89" t="s">
        <v>347</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81"/>
      <c r="B9" s="535"/>
      <c r="C9" s="537"/>
      <c r="D9" s="539"/>
      <c r="E9" s="473"/>
      <c r="F9" s="51" t="s">
        <v>241</v>
      </c>
      <c r="G9" s="51" t="s">
        <v>243</v>
      </c>
      <c r="H9" s="51" t="s">
        <v>348</v>
      </c>
      <c r="I9" s="51" t="s">
        <v>245</v>
      </c>
      <c r="J9" s="135" t="s">
        <v>349</v>
      </c>
      <c r="K9" s="51" t="s">
        <v>251</v>
      </c>
      <c r="L9" s="51" t="s">
        <v>350</v>
      </c>
      <c r="M9" s="127" t="s">
        <v>248</v>
      </c>
      <c r="N9" s="51" t="s">
        <v>351</v>
      </c>
      <c r="O9" s="51" t="s">
        <v>352</v>
      </c>
      <c r="P9" s="51" t="s">
        <v>353</v>
      </c>
      <c r="Q9" s="51" t="s">
        <v>354</v>
      </c>
      <c r="R9" s="135" t="s">
        <v>349</v>
      </c>
      <c r="S9" s="51" t="s">
        <v>355</v>
      </c>
      <c r="T9" s="54" t="s">
        <v>253</v>
      </c>
      <c r="U9" s="54" t="s">
        <v>255</v>
      </c>
      <c r="V9" s="55" t="s">
        <v>356</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63.5" customHeight="1">
      <c r="A10" s="509">
        <f>'5- Identificación de Riesgos'!A10</f>
        <v>1</v>
      </c>
      <c r="B10" s="545" t="str">
        <f>'5- Identificación de Riesgos'!B10</f>
        <v>Vencimiento de Términos</v>
      </c>
      <c r="C10" s="175" t="str">
        <f>'5- Identificación de Riesgos'!D10</f>
        <v>1. Mayor demanda de justicia.</v>
      </c>
      <c r="D10" s="169"/>
      <c r="E10" s="176"/>
      <c r="F10" s="161"/>
      <c r="G10" s="161"/>
      <c r="H10" s="161"/>
      <c r="I10" s="161"/>
      <c r="J10" s="168">
        <f>COUNTIF(F10:I10,"SI")/4</f>
        <v>0</v>
      </c>
      <c r="K10" s="512">
        <f>AVERAGE(J10:J17)</f>
        <v>0.25</v>
      </c>
      <c r="L10" s="161" t="str">
        <f>'5- Identificación de Riesgos'!I10</f>
        <v>Afectación de reputacion,imagén,  credibilidad, satisfacción de usuarios y PI</v>
      </c>
      <c r="M10" s="318" t="s">
        <v>357</v>
      </c>
      <c r="N10" s="161" t="s">
        <v>358</v>
      </c>
      <c r="O10" s="161" t="s">
        <v>358</v>
      </c>
      <c r="P10" s="161" t="s">
        <v>359</v>
      </c>
      <c r="Q10" s="161" t="s">
        <v>359</v>
      </c>
      <c r="R10" s="168">
        <f>SUM(COUNTIF(N10,"SI")*25%,COUNTIF(O10,"SI")*40%,COUNTIF(P10,"SI")*25%,COUNTIF(Q10,"SI")*10%)</f>
        <v>0.35</v>
      </c>
      <c r="S10" s="515">
        <f>AVERAGE(R10:R17)</f>
        <v>0.18125000000000002</v>
      </c>
      <c r="T10" s="54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3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Moderado - 3</v>
      </c>
      <c r="V10" s="443" t="str">
        <f>CONCATENATE(VLOOKUP((LEFT(T10,LEN(T10)-4)&amp;LEFT(U10,LEN(U10)-4)),'9- Matriz de Calor '!$D$18:$E$42,2,0)," - ",RIGHT(T10,1)*RIGHT(U10,1))</f>
        <v>Moderado - 3</v>
      </c>
    </row>
    <row r="11" spans="1:278" ht="184.5" customHeight="1">
      <c r="A11" s="510"/>
      <c r="B11" s="546"/>
      <c r="C11" s="177" t="str">
        <f>'5- Identificación de Riesgos'!D11</f>
        <v>2. Insuficiencia de  personal  para atender la función misional y la atención a las partes interesadas en los despachos judiciales.</v>
      </c>
      <c r="D11" s="170"/>
      <c r="E11" s="178"/>
      <c r="F11" s="162"/>
      <c r="G11" s="162"/>
      <c r="H11" s="162"/>
      <c r="I11" s="162"/>
      <c r="J11" s="166">
        <f t="shared" ref="J11:J26" si="0">COUNTIF(F11:I11,"SI")/4</f>
        <v>0</v>
      </c>
      <c r="K11" s="513"/>
      <c r="L11" s="162" t="str">
        <f>'5- Identificación de Riesgos'!I11</f>
        <v>Afectación Económica</v>
      </c>
      <c r="M11" s="217"/>
      <c r="N11" s="162" t="s">
        <v>358</v>
      </c>
      <c r="O11" s="162" t="s">
        <v>358</v>
      </c>
      <c r="P11" s="162" t="s">
        <v>358</v>
      </c>
      <c r="Q11" s="162" t="s">
        <v>358</v>
      </c>
      <c r="R11" s="166">
        <f t="shared" ref="R11:R26" si="1">SUM(COUNTIF(N11,"SI")*25%,COUNTIF(O11,"SI")*40%,COUNTIF(P11,"SI")*25%,COUNTIF(Q11,"SI")*10%)</f>
        <v>0</v>
      </c>
      <c r="S11" s="516"/>
      <c r="T11" s="550"/>
      <c r="U11" s="432"/>
      <c r="V11" s="444"/>
    </row>
    <row r="12" spans="1:278" ht="151.5" customHeight="1" thickBot="1">
      <c r="A12" s="510"/>
      <c r="B12" s="546"/>
      <c r="C12" s="177" t="str">
        <f>'5- Identificación de Riesgos'!D12</f>
        <v>3. Complejidad de los procesos judiciales y solicitudes, lo cual incrementa los tiempos para su resolución.</v>
      </c>
      <c r="D12" s="170"/>
      <c r="E12" s="178"/>
      <c r="F12" s="162" t="s">
        <v>359</v>
      </c>
      <c r="G12" s="162" t="s">
        <v>359</v>
      </c>
      <c r="H12" s="162" t="s">
        <v>359</v>
      </c>
      <c r="I12" s="162" t="s">
        <v>359</v>
      </c>
      <c r="J12" s="166">
        <f t="shared" si="0"/>
        <v>1</v>
      </c>
      <c r="K12" s="513"/>
      <c r="L12" s="162" t="str">
        <f>'5- Identificación de Riesgos'!I12</f>
        <v>Interrupción o afectación en la prestación del servicio judicial</v>
      </c>
      <c r="N12" s="162" t="s">
        <v>359</v>
      </c>
      <c r="O12" s="162" t="s">
        <v>359</v>
      </c>
      <c r="P12" s="162" t="s">
        <v>359</v>
      </c>
      <c r="Q12" s="162" t="s">
        <v>359</v>
      </c>
      <c r="R12" s="166">
        <f t="shared" si="1"/>
        <v>1</v>
      </c>
      <c r="S12" s="516"/>
      <c r="T12" s="550"/>
      <c r="U12" s="432"/>
      <c r="V12" s="444"/>
    </row>
    <row r="13" spans="1:278" ht="222" customHeight="1">
      <c r="A13" s="510"/>
      <c r="B13" s="546"/>
      <c r="C13" s="177" t="str">
        <f>'5- Identificación de Riesgos'!D13</f>
        <v>4.Fallas en la planeación  para el desarrollo de las tareas propias del despacho.</v>
      </c>
      <c r="D13" s="170"/>
      <c r="E13" s="176" t="s">
        <v>360</v>
      </c>
      <c r="F13" s="162" t="s">
        <v>358</v>
      </c>
      <c r="G13" s="162" t="s">
        <v>359</v>
      </c>
      <c r="H13" s="162" t="s">
        <v>359</v>
      </c>
      <c r="I13" s="162" t="s">
        <v>358</v>
      </c>
      <c r="J13" s="166">
        <f t="shared" si="0"/>
        <v>0.5</v>
      </c>
      <c r="K13" s="513"/>
      <c r="L13" s="162" t="str">
        <f>'5- Identificación de Riesgos'!I13</f>
        <v>Incumplimiento de las metas establecidas</v>
      </c>
      <c r="M13" s="176" t="s">
        <v>361</v>
      </c>
      <c r="N13" s="162" t="s">
        <v>358</v>
      </c>
      <c r="O13" s="162" t="s">
        <v>358</v>
      </c>
      <c r="P13" s="162" t="s">
        <v>358</v>
      </c>
      <c r="Q13" s="162" t="s">
        <v>359</v>
      </c>
      <c r="R13" s="166">
        <f t="shared" si="1"/>
        <v>0.1</v>
      </c>
      <c r="S13" s="516"/>
      <c r="T13" s="550"/>
      <c r="U13" s="432"/>
      <c r="V13" s="444"/>
    </row>
    <row r="14" spans="1:278" ht="213.75" customHeight="1">
      <c r="A14" s="510"/>
      <c r="B14" s="546"/>
      <c r="C14" s="177" t="str">
        <f>'5- Identificación de Riesgos'!D14</f>
        <v>5.  Fallas e insuficiencia de las herramientas tecnológicas.</v>
      </c>
      <c r="D14" s="170"/>
      <c r="E14" s="317" t="s">
        <v>362</v>
      </c>
      <c r="F14" s="162" t="s">
        <v>358</v>
      </c>
      <c r="G14" s="162" t="s">
        <v>359</v>
      </c>
      <c r="H14" s="162" t="s">
        <v>358</v>
      </c>
      <c r="I14" s="162" t="s">
        <v>359</v>
      </c>
      <c r="J14" s="166">
        <f t="shared" si="0"/>
        <v>0.5</v>
      </c>
      <c r="K14" s="513"/>
      <c r="L14" s="162">
        <f>'5- Identificación de Riesgos'!I14</f>
        <v>0</v>
      </c>
      <c r="M14" s="217"/>
      <c r="N14" s="162"/>
      <c r="O14" s="162"/>
      <c r="P14" s="162"/>
      <c r="Q14" s="162"/>
      <c r="R14" s="166">
        <f t="shared" si="1"/>
        <v>0</v>
      </c>
      <c r="S14" s="516"/>
      <c r="T14" s="550"/>
      <c r="U14" s="432"/>
      <c r="V14" s="444"/>
    </row>
    <row r="15" spans="1:278">
      <c r="A15" s="510"/>
      <c r="B15" s="546"/>
      <c r="C15" s="177"/>
      <c r="D15" s="170"/>
      <c r="E15" s="178"/>
      <c r="F15" s="162"/>
      <c r="G15" s="162"/>
      <c r="H15" s="162"/>
      <c r="I15" s="162"/>
      <c r="J15" s="166">
        <f t="shared" si="0"/>
        <v>0</v>
      </c>
      <c r="K15" s="513"/>
      <c r="L15" s="162">
        <f>'5- Identificación de Riesgos'!I17</f>
        <v>0</v>
      </c>
      <c r="M15" s="184"/>
      <c r="N15" s="162"/>
      <c r="O15" s="162"/>
      <c r="P15" s="162"/>
      <c r="Q15" s="162"/>
      <c r="R15" s="166">
        <f t="shared" si="1"/>
        <v>0</v>
      </c>
      <c r="S15" s="516"/>
      <c r="T15" s="550"/>
      <c r="U15" s="432"/>
      <c r="V15" s="444"/>
    </row>
    <row r="16" spans="1:278">
      <c r="A16" s="510"/>
      <c r="B16" s="546"/>
      <c r="C16" s="177"/>
      <c r="D16" s="170"/>
      <c r="E16" s="178"/>
      <c r="F16" s="162"/>
      <c r="G16" s="162"/>
      <c r="H16" s="162"/>
      <c r="I16" s="162"/>
      <c r="J16" s="166">
        <f t="shared" si="0"/>
        <v>0</v>
      </c>
      <c r="K16" s="513"/>
      <c r="L16" s="162">
        <f>'5- Identificación de Riesgos'!I18</f>
        <v>0</v>
      </c>
      <c r="M16" s="184"/>
      <c r="N16" s="162"/>
      <c r="O16" s="162"/>
      <c r="P16" s="162"/>
      <c r="Q16" s="162"/>
      <c r="R16" s="166">
        <f t="shared" si="1"/>
        <v>0</v>
      </c>
      <c r="S16" s="516"/>
      <c r="T16" s="550"/>
      <c r="U16" s="432"/>
      <c r="V16" s="444"/>
    </row>
    <row r="17" spans="1:22" ht="15.75" thickBot="1">
      <c r="A17" s="511"/>
      <c r="B17" s="547"/>
      <c r="C17" s="179"/>
      <c r="D17" s="172"/>
      <c r="E17" s="180"/>
      <c r="F17" s="163"/>
      <c r="G17" s="163"/>
      <c r="H17" s="163"/>
      <c r="I17" s="163"/>
      <c r="J17" s="167">
        <f t="shared" si="0"/>
        <v>0</v>
      </c>
      <c r="K17" s="514"/>
      <c r="L17" s="163">
        <f>'5- Identificación de Riesgos'!I19</f>
        <v>0</v>
      </c>
      <c r="M17" s="185"/>
      <c r="N17" s="163"/>
      <c r="O17" s="163"/>
      <c r="P17" s="163"/>
      <c r="Q17" s="163"/>
      <c r="R17" s="167">
        <f t="shared" si="1"/>
        <v>0</v>
      </c>
      <c r="S17" s="517"/>
      <c r="T17" s="551"/>
      <c r="U17" s="433"/>
      <c r="V17" s="445"/>
    </row>
    <row r="18" spans="1:22" ht="165.75" customHeight="1" thickBot="1">
      <c r="A18" s="509">
        <f>'5- Identificación de Riesgos'!A20</f>
        <v>2</v>
      </c>
      <c r="B18" s="500" t="s">
        <v>363</v>
      </c>
      <c r="C18" s="182"/>
      <c r="D18" s="160"/>
      <c r="E18" s="183"/>
      <c r="F18" s="164"/>
      <c r="G18" s="164"/>
      <c r="H18" s="164"/>
      <c r="I18" s="164"/>
      <c r="J18" s="165">
        <f t="shared" si="0"/>
        <v>0</v>
      </c>
      <c r="K18" s="518">
        <f>AVERAGE(J18:J26)</f>
        <v>0.25</v>
      </c>
      <c r="L18" s="164" t="str">
        <f>'5- Identificación de Riesgos'!I20</f>
        <v>Afectación de reputacion,imagén,  credibilidad, satisfacción de usuarios y PI</v>
      </c>
      <c r="M18" s="216"/>
      <c r="N18" s="164" t="s">
        <v>359</v>
      </c>
      <c r="O18" s="164" t="s">
        <v>359</v>
      </c>
      <c r="P18" s="164" t="s">
        <v>359</v>
      </c>
      <c r="Q18" s="164" t="s">
        <v>359</v>
      </c>
      <c r="R18" s="165">
        <f t="shared" si="1"/>
        <v>1</v>
      </c>
      <c r="S18" s="518">
        <f>AVERAGE(R18:R26)</f>
        <v>0.18888888888888891</v>
      </c>
      <c r="T18" s="453" t="str">
        <f>CONCATENATE(INDEX('8- Políticas de Administración '!$B$6:$F$10,MATCH(ROUND(IF((RIGHT('5- Identificación de Riesgos'!H20,1)-'6- Valoración Controles'!K18)&lt;1,1,(RIGHT('5- Identificación de Riesgos'!H20,1)-'6- Valoración Controles'!K18)),0),'8- Políticas de Administración '!$F$6:$F$10,0),1)," - ",ROUND(IF((RIGHT('5- Identificación de Riesgos'!H20,1)-'6- Valoración Controles'!K18)&lt;1,1,(RIGHT('5- Identificación de Riesgos'!H20,1)-'6- Valoración Controles'!K18)),0))</f>
        <v>Muy Baja - 1</v>
      </c>
      <c r="U18" s="431" t="str">
        <f>CONCATENATE(INDEX('8- Políticas de Administración '!$B$17:$F$21,MATCH(ROUND(IF((RIGHT('5- Identificación de Riesgos'!M20,1)-'6- Valoración Controles'!S18)&lt;1,1,(RIGHT('5- Identificación de Riesgos'!M20,1)-'6- Valoración Controles'!S18)),0),'8- Políticas de Administración '!$F$17:$F$21,0),1)," - ",ROUND(IF((RIGHT('5- Identificación de Riesgos'!M20,1)-'6- Valoración Controles'!S18)&lt;1,1,(RIGHT('5- Identificación de Riesgos'!M20,1)-'6- Valoración Controles'!S18)),0))</f>
        <v>Menor - 2</v>
      </c>
      <c r="V18" s="443" t="str">
        <f>CONCATENATE(VLOOKUP((LEFT(T18,LEN(T18)-4)&amp;LEFT(U18,LEN(U18)-4)),'9- Matriz de Calor '!$D$18:$E$42,2,0)," - ",RIGHT(T18,1)*RIGHT(U18,1))</f>
        <v>Bajo - 2</v>
      </c>
    </row>
    <row r="19" spans="1:22" ht="141" thickBot="1">
      <c r="A19" s="510"/>
      <c r="B19" s="432"/>
      <c r="C19" s="177" t="str">
        <f>'5- Identificación de Riesgos'!D21</f>
        <v xml:space="preserve">2. Retrasos en su programación por exceso de carga laboral.
</v>
      </c>
      <c r="D19" s="170"/>
      <c r="E19" s="316" t="s">
        <v>364</v>
      </c>
      <c r="F19" s="162" t="s">
        <v>358</v>
      </c>
      <c r="G19" s="162" t="s">
        <v>359</v>
      </c>
      <c r="H19" s="162" t="s">
        <v>359</v>
      </c>
      <c r="I19" s="162" t="s">
        <v>359</v>
      </c>
      <c r="J19" s="166">
        <f t="shared" si="0"/>
        <v>0.75</v>
      </c>
      <c r="K19" s="513"/>
      <c r="L19" s="162" t="str">
        <f>'5- Identificación de Riesgos'!I21</f>
        <v>Incumplimiento de las metas establecidas</v>
      </c>
      <c r="M19" s="176" t="s">
        <v>361</v>
      </c>
      <c r="N19" s="162" t="s">
        <v>358</v>
      </c>
      <c r="O19" s="162" t="s">
        <v>358</v>
      </c>
      <c r="P19" s="162" t="s">
        <v>359</v>
      </c>
      <c r="Q19" s="162" t="s">
        <v>359</v>
      </c>
      <c r="R19" s="166">
        <f t="shared" si="1"/>
        <v>0.35</v>
      </c>
      <c r="S19" s="513"/>
      <c r="T19" s="454"/>
      <c r="U19" s="432"/>
      <c r="V19" s="444"/>
    </row>
    <row r="20" spans="1:22" ht="195" customHeight="1" thickBot="1">
      <c r="A20" s="510"/>
      <c r="B20" s="432"/>
      <c r="C20" s="177" t="str">
        <f>'[4]6- Valoración Controles'!$C$18</f>
        <v>3. No solicitud a tiempo del link para la realización de la audiencia virtual</v>
      </c>
      <c r="D20" s="170"/>
      <c r="E20" s="176" t="s">
        <v>365</v>
      </c>
      <c r="F20" s="162" t="s">
        <v>358</v>
      </c>
      <c r="G20" s="162" t="s">
        <v>359</v>
      </c>
      <c r="H20" s="162" t="s">
        <v>359</v>
      </c>
      <c r="I20" s="162" t="s">
        <v>359</v>
      </c>
      <c r="J20" s="166">
        <f t="shared" si="0"/>
        <v>0.75</v>
      </c>
      <c r="K20" s="513"/>
      <c r="L20" s="162" t="str">
        <f>'5- Identificación de Riesgos'!I22</f>
        <v>Interrupción o afectación en la prestación del servicio judicial</v>
      </c>
      <c r="M20" s="176" t="s">
        <v>366</v>
      </c>
      <c r="N20" s="162" t="s">
        <v>358</v>
      </c>
      <c r="O20" s="162" t="s">
        <v>358</v>
      </c>
      <c r="P20" s="162" t="s">
        <v>359</v>
      </c>
      <c r="Q20" s="162" t="s">
        <v>359</v>
      </c>
      <c r="R20" s="166">
        <f t="shared" si="1"/>
        <v>0.35</v>
      </c>
      <c r="S20" s="513"/>
      <c r="T20" s="454"/>
      <c r="U20" s="432"/>
      <c r="V20" s="444"/>
    </row>
    <row r="21" spans="1:22" ht="181.5" customHeight="1">
      <c r="A21" s="510"/>
      <c r="B21" s="432"/>
      <c r="C21" s="177" t="s">
        <v>367</v>
      </c>
      <c r="D21" s="170"/>
      <c r="E21" s="176" t="s">
        <v>368</v>
      </c>
      <c r="F21" s="162" t="s">
        <v>358</v>
      </c>
      <c r="G21" s="162" t="s">
        <v>359</v>
      </c>
      <c r="H21" s="162" t="s">
        <v>359</v>
      </c>
      <c r="I21" s="162" t="s">
        <v>359</v>
      </c>
      <c r="J21" s="166">
        <f t="shared" si="0"/>
        <v>0.75</v>
      </c>
      <c r="K21" s="513"/>
      <c r="L21" s="162">
        <f>'5- Identificación de Riesgos'!I23</f>
        <v>0</v>
      </c>
      <c r="M21" s="176" t="s">
        <v>369</v>
      </c>
      <c r="N21" s="162"/>
      <c r="O21" s="162"/>
      <c r="P21" s="162"/>
      <c r="Q21" s="162"/>
      <c r="R21" s="166">
        <f t="shared" si="1"/>
        <v>0</v>
      </c>
      <c r="S21" s="513"/>
      <c r="T21" s="454"/>
      <c r="U21" s="432"/>
      <c r="V21" s="444"/>
    </row>
    <row r="22" spans="1:22" ht="131.25" customHeight="1">
      <c r="A22" s="510"/>
      <c r="B22" s="432"/>
      <c r="C22" s="177" t="str">
        <f>'5- Identificación de Riesgos'!D24</f>
        <v>5.Fallas en el servicio de internet,  conectividad  irregular.</v>
      </c>
      <c r="D22" s="170"/>
      <c r="E22" s="218"/>
      <c r="F22" s="162"/>
      <c r="G22" s="162"/>
      <c r="H22" s="162"/>
      <c r="I22" s="162"/>
      <c r="J22" s="166">
        <f t="shared" si="0"/>
        <v>0</v>
      </c>
      <c r="K22" s="513"/>
      <c r="L22" s="162"/>
      <c r="M22" s="317" t="s">
        <v>370</v>
      </c>
      <c r="N22" s="162"/>
      <c r="O22" s="162"/>
      <c r="P22" s="162"/>
      <c r="Q22" s="162"/>
      <c r="R22" s="166">
        <f t="shared" si="1"/>
        <v>0</v>
      </c>
      <c r="S22" s="513"/>
      <c r="T22" s="454"/>
      <c r="U22" s="432"/>
      <c r="V22" s="444"/>
    </row>
    <row r="23" spans="1:22">
      <c r="A23" s="510"/>
      <c r="B23" s="432"/>
      <c r="C23" s="177">
        <f>'5- Identificación de Riesgos'!D26</f>
        <v>0</v>
      </c>
      <c r="D23" s="170"/>
      <c r="E23" s="178"/>
      <c r="F23" s="162"/>
      <c r="G23" s="162"/>
      <c r="H23" s="162"/>
      <c r="I23" s="162"/>
      <c r="J23" s="166">
        <f t="shared" si="0"/>
        <v>0</v>
      </c>
      <c r="K23" s="513"/>
      <c r="L23" s="162"/>
      <c r="M23" s="184"/>
      <c r="N23" s="162"/>
      <c r="O23" s="162"/>
      <c r="P23" s="162"/>
      <c r="Q23" s="162"/>
      <c r="R23" s="166">
        <f t="shared" si="1"/>
        <v>0</v>
      </c>
      <c r="S23" s="513"/>
      <c r="T23" s="454"/>
      <c r="U23" s="432"/>
      <c r="V23" s="444"/>
    </row>
    <row r="24" spans="1:22">
      <c r="A24" s="510"/>
      <c r="B24" s="432"/>
      <c r="C24" s="177">
        <f>'5- Identificación de Riesgos'!D27</f>
        <v>0</v>
      </c>
      <c r="D24" s="170"/>
      <c r="E24" s="178"/>
      <c r="F24" s="162"/>
      <c r="G24" s="162"/>
      <c r="H24" s="162"/>
      <c r="I24" s="162"/>
      <c r="J24" s="166">
        <f t="shared" si="0"/>
        <v>0</v>
      </c>
      <c r="K24" s="513"/>
      <c r="L24" s="162"/>
      <c r="M24" s="184"/>
      <c r="N24" s="162"/>
      <c r="O24" s="162"/>
      <c r="P24" s="162"/>
      <c r="Q24" s="162"/>
      <c r="R24" s="166">
        <f t="shared" si="1"/>
        <v>0</v>
      </c>
      <c r="S24" s="513"/>
      <c r="T24" s="454"/>
      <c r="U24" s="432"/>
      <c r="V24" s="444"/>
    </row>
    <row r="25" spans="1:22">
      <c r="A25" s="510"/>
      <c r="B25" s="432"/>
      <c r="C25" s="177">
        <f>'5- Identificación de Riesgos'!D28</f>
        <v>0</v>
      </c>
      <c r="D25" s="170"/>
      <c r="E25" s="178"/>
      <c r="F25" s="162"/>
      <c r="G25" s="162"/>
      <c r="H25" s="162"/>
      <c r="I25" s="162"/>
      <c r="J25" s="166">
        <f t="shared" si="0"/>
        <v>0</v>
      </c>
      <c r="K25" s="513"/>
      <c r="L25" s="162"/>
      <c r="M25" s="184"/>
      <c r="N25" s="162"/>
      <c r="O25" s="162"/>
      <c r="P25" s="162"/>
      <c r="Q25" s="162"/>
      <c r="R25" s="166">
        <f t="shared" si="1"/>
        <v>0</v>
      </c>
      <c r="S25" s="513"/>
      <c r="T25" s="454"/>
      <c r="U25" s="432"/>
      <c r="V25" s="444"/>
    </row>
    <row r="26" spans="1:22" ht="15.75" thickBot="1">
      <c r="A26" s="552"/>
      <c r="B26" s="501"/>
      <c r="C26" s="220">
        <f>'5- Identificación de Riesgos'!D29</f>
        <v>0</v>
      </c>
      <c r="D26" s="213"/>
      <c r="E26" s="223"/>
      <c r="F26" s="212"/>
      <c r="G26" s="212"/>
      <c r="H26" s="212"/>
      <c r="I26" s="212"/>
      <c r="J26" s="221">
        <f t="shared" si="0"/>
        <v>0</v>
      </c>
      <c r="K26" s="519"/>
      <c r="L26" s="212">
        <f>'5- Identificación de Riesgos'!I29</f>
        <v>0</v>
      </c>
      <c r="M26" s="222"/>
      <c r="N26" s="212"/>
      <c r="O26" s="212"/>
      <c r="P26" s="212"/>
      <c r="Q26" s="212"/>
      <c r="R26" s="221">
        <f t="shared" si="1"/>
        <v>0</v>
      </c>
      <c r="S26" s="519"/>
      <c r="T26" s="521"/>
      <c r="U26" s="501"/>
      <c r="V26" s="520"/>
    </row>
    <row r="27" spans="1:22" ht="201" customHeight="1" thickBot="1">
      <c r="A27" s="509">
        <f>'5- Identificación de Riesgos'!A30</f>
        <v>3</v>
      </c>
      <c r="B27" s="431" t="str">
        <f>'5- Identificación de Riesgos'!B30</f>
        <v xml:space="preserve"> No efectuar notificaciones o realizarlas sin el cumplimiento de los requisitos</v>
      </c>
      <c r="C27" s="175" t="str">
        <f>'5- Identificación de Riesgos'!D30</f>
        <v>1. Errores en la digitación de información clave del proceso</v>
      </c>
      <c r="D27" s="169"/>
      <c r="E27" s="176" t="s">
        <v>371</v>
      </c>
      <c r="F27" s="161" t="s">
        <v>359</v>
      </c>
      <c r="G27" s="161" t="s">
        <v>359</v>
      </c>
      <c r="H27" s="161" t="s">
        <v>359</v>
      </c>
      <c r="I27" s="161" t="s">
        <v>359</v>
      </c>
      <c r="J27" s="168">
        <f t="shared" ref="J27:J53" si="2">COUNTIF(F27:I27,"SI")/4</f>
        <v>1</v>
      </c>
      <c r="K27" s="512">
        <f>AVERAGE(J27:J33)</f>
        <v>0.2857142857142857</v>
      </c>
      <c r="L27" s="161" t="str">
        <f>'5- Identificación de Riesgos'!I30</f>
        <v>Afectación de reputacion,imagén,  credibilidad, satisfacción de usuarios y PI</v>
      </c>
      <c r="M27" s="176" t="s">
        <v>372</v>
      </c>
      <c r="N27" s="161" t="s">
        <v>358</v>
      </c>
      <c r="O27" s="161" t="s">
        <v>358</v>
      </c>
      <c r="P27" s="161" t="s">
        <v>359</v>
      </c>
      <c r="Q27" s="161" t="s">
        <v>359</v>
      </c>
      <c r="R27" s="168">
        <f t="shared" ref="R27:R53" si="3">SUM(COUNTIF(N27,"SI")*25%,COUNTIF(O27,"SI")*40%,COUNTIF(P27,"SI")*25%,COUNTIF(Q27,"SI")*10%)</f>
        <v>0.35</v>
      </c>
      <c r="S27" s="515">
        <f>AVERAGE(R27:R33)</f>
        <v>0.19285714285714287</v>
      </c>
      <c r="T27" s="549" t="str">
        <f>CONCATENATE(INDEX('8- Políticas de Administración '!$B$6:$F$10,MATCH(ROUND(IF((RIGHT('5- Identificación de Riesgos'!H30,1)-'6- Valoración Controles'!K27)&lt;1,1,(RIGHT('5- Identificación de Riesgos'!H30,1)-'6- Valoración Controles'!K27)),0),'8- Políticas de Administración '!$F$6:$F$10,0),1)," - ",ROUND(IF((RIGHT('5- Identificación de Riesgos'!H30,1)-'6- Valoración Controles'!K27)&lt;1,1,(RIGHT('5- Identificación de Riesgos'!H30,1)-'6- Valoración Controles'!K27)),0))</f>
        <v>Muy Baja - 1</v>
      </c>
      <c r="U27" s="431" t="str">
        <f>CONCATENATE(INDEX('8- Políticas de Administración '!$B$17:$F$21,MATCH(ROUND(IF((RIGHT('5- Identificación de Riesgos'!M30,1)-'6- Valoración Controles'!S27)&lt;1,1,(RIGHT('5- Identificación de Riesgos'!M30,1)-'6- Valoración Controles'!S27)),0),'8- Políticas de Administración '!$F$17:$F$21,0),1)," - ",ROUND(IF((RIGHT('5- Identificación de Riesgos'!M30,1)-'6- Valoración Controles'!S27)&lt;1,1,(RIGHT('5- Identificación de Riesgos'!M30,1)-'6- Valoración Controles'!S27)),0))</f>
        <v>Menor - 2</v>
      </c>
      <c r="V27" s="443" t="str">
        <f>CONCATENATE(VLOOKUP((LEFT(T27,LEN(T27)-4)&amp;LEFT(U27,LEN(U27)-4)),'9- Matriz de Calor '!$D$18:$E$42,2,0)," - ",RIGHT(T27,1)*RIGHT(U27,1))</f>
        <v>Bajo - 2</v>
      </c>
    </row>
    <row r="28" spans="1:22" ht="228" customHeight="1">
      <c r="A28" s="510"/>
      <c r="B28" s="432"/>
      <c r="C28" s="177" t="str">
        <f>'5- Identificación de Riesgos'!D31</f>
        <v>2. Olvidos involuntarios en la realización de las notificaciones</v>
      </c>
      <c r="D28" s="170"/>
      <c r="E28" s="178"/>
      <c r="F28" s="162"/>
      <c r="G28" s="162"/>
      <c r="H28" s="162"/>
      <c r="I28" s="162"/>
      <c r="J28" s="166">
        <f t="shared" si="2"/>
        <v>0</v>
      </c>
      <c r="K28" s="513"/>
      <c r="L28" s="162" t="str">
        <f>'5- Identificación de Riesgos'!I31</f>
        <v>Afectación Económica</v>
      </c>
      <c r="M28" s="176" t="s">
        <v>373</v>
      </c>
      <c r="N28" s="162" t="s">
        <v>358</v>
      </c>
      <c r="O28" s="162" t="s">
        <v>358</v>
      </c>
      <c r="P28" s="162" t="s">
        <v>358</v>
      </c>
      <c r="Q28" s="162" t="s">
        <v>358</v>
      </c>
      <c r="R28" s="166">
        <f t="shared" si="3"/>
        <v>0</v>
      </c>
      <c r="S28" s="516"/>
      <c r="T28" s="550"/>
      <c r="U28" s="432"/>
      <c r="V28" s="444"/>
    </row>
    <row r="29" spans="1:22" ht="129" customHeight="1">
      <c r="A29" s="510"/>
      <c r="B29" s="432"/>
      <c r="C29" s="177">
        <f>'5- Identificación de Riesgos'!D32</f>
        <v>0</v>
      </c>
      <c r="D29" s="170"/>
      <c r="E29" s="178"/>
      <c r="F29" s="162" t="s">
        <v>359</v>
      </c>
      <c r="G29" s="162" t="s">
        <v>359</v>
      </c>
      <c r="H29" s="162" t="s">
        <v>359</v>
      </c>
      <c r="I29" s="162" t="s">
        <v>359</v>
      </c>
      <c r="J29" s="166">
        <f t="shared" si="2"/>
        <v>1</v>
      </c>
      <c r="K29" s="513"/>
      <c r="L29" s="162" t="str">
        <f>'5- Identificación de Riesgos'!I32</f>
        <v>Interrupción o afectación en la prestación del servicio judicial</v>
      </c>
      <c r="N29" s="162" t="s">
        <v>359</v>
      </c>
      <c r="O29" s="162" t="s">
        <v>359</v>
      </c>
      <c r="P29" s="162" t="s">
        <v>359</v>
      </c>
      <c r="Q29" s="162" t="s">
        <v>359</v>
      </c>
      <c r="R29" s="166">
        <f t="shared" si="3"/>
        <v>1</v>
      </c>
      <c r="S29" s="516"/>
      <c r="T29" s="550"/>
      <c r="U29" s="432"/>
      <c r="V29" s="444"/>
    </row>
    <row r="30" spans="1:22" ht="42.75" customHeight="1">
      <c r="A30" s="510"/>
      <c r="B30" s="432"/>
      <c r="C30" s="177">
        <f>'5- Identificación de Riesgos'!D33</f>
        <v>0</v>
      </c>
      <c r="D30" s="170"/>
      <c r="E30" s="178"/>
      <c r="F30" s="162"/>
      <c r="G30" s="162"/>
      <c r="H30" s="162"/>
      <c r="I30" s="162"/>
      <c r="J30" s="166">
        <f t="shared" si="2"/>
        <v>0</v>
      </c>
      <c r="K30" s="513"/>
      <c r="L30" s="162"/>
      <c r="M30" s="184"/>
      <c r="N30" s="162"/>
      <c r="O30" s="162"/>
      <c r="P30" s="162"/>
      <c r="Q30" s="162"/>
      <c r="R30" s="166">
        <f t="shared" si="3"/>
        <v>0</v>
      </c>
      <c r="S30" s="516"/>
      <c r="T30" s="550"/>
      <c r="U30" s="432"/>
      <c r="V30" s="444"/>
    </row>
    <row r="31" spans="1:22">
      <c r="A31" s="510"/>
      <c r="B31" s="432"/>
      <c r="C31" s="177">
        <f>'5- Identificación de Riesgos'!D37</f>
        <v>0</v>
      </c>
      <c r="D31" s="170"/>
      <c r="E31" s="178"/>
      <c r="F31" s="162"/>
      <c r="G31" s="162"/>
      <c r="H31" s="162"/>
      <c r="I31" s="162"/>
      <c r="J31" s="166">
        <f t="shared" si="2"/>
        <v>0</v>
      </c>
      <c r="K31" s="513"/>
      <c r="L31" s="162"/>
      <c r="M31" s="184"/>
      <c r="N31" s="162"/>
      <c r="O31" s="162"/>
      <c r="P31" s="162"/>
      <c r="Q31" s="162"/>
      <c r="R31" s="166">
        <f t="shared" si="3"/>
        <v>0</v>
      </c>
      <c r="S31" s="516"/>
      <c r="T31" s="550"/>
      <c r="U31" s="432"/>
      <c r="V31" s="444"/>
    </row>
    <row r="32" spans="1:22">
      <c r="A32" s="510"/>
      <c r="B32" s="432"/>
      <c r="C32" s="177">
        <f>'5- Identificación de Riesgos'!D38</f>
        <v>0</v>
      </c>
      <c r="D32" s="170"/>
      <c r="E32" s="178"/>
      <c r="F32" s="162"/>
      <c r="G32" s="162"/>
      <c r="H32" s="162"/>
      <c r="I32" s="162"/>
      <c r="J32" s="166">
        <f t="shared" si="2"/>
        <v>0</v>
      </c>
      <c r="K32" s="513"/>
      <c r="L32" s="162"/>
      <c r="M32" s="184"/>
      <c r="N32" s="162"/>
      <c r="O32" s="162"/>
      <c r="P32" s="162"/>
      <c r="Q32" s="162"/>
      <c r="R32" s="166">
        <f t="shared" si="3"/>
        <v>0</v>
      </c>
      <c r="S32" s="516"/>
      <c r="T32" s="550"/>
      <c r="U32" s="432"/>
      <c r="V32" s="444"/>
    </row>
    <row r="33" spans="1:278" ht="15.75" thickBot="1">
      <c r="A33" s="511"/>
      <c r="B33" s="433"/>
      <c r="C33" s="220">
        <f>'5- Identificación de Riesgos'!D39</f>
        <v>0</v>
      </c>
      <c r="D33" s="213"/>
      <c r="E33" s="223"/>
      <c r="F33" s="212"/>
      <c r="G33" s="212"/>
      <c r="H33" s="212"/>
      <c r="I33" s="212"/>
      <c r="J33" s="221">
        <f t="shared" si="2"/>
        <v>0</v>
      </c>
      <c r="K33" s="514"/>
      <c r="L33" s="212"/>
      <c r="M33" s="222"/>
      <c r="N33" s="212"/>
      <c r="O33" s="212"/>
      <c r="P33" s="212"/>
      <c r="Q33" s="212"/>
      <c r="R33" s="221">
        <f t="shared" si="3"/>
        <v>0</v>
      </c>
      <c r="S33" s="517"/>
      <c r="T33" s="551"/>
      <c r="U33" s="433"/>
      <c r="V33" s="445"/>
    </row>
    <row r="34" spans="1:278" s="230" customFormat="1" ht="75">
      <c r="A34" s="509">
        <f>'5- Identificación de Riesgos'!A40</f>
        <v>4</v>
      </c>
      <c r="B34" s="431" t="str">
        <f>'5- Identificación de Riesgos'!B40</f>
        <v>Afectaciones ambientales</v>
      </c>
      <c r="C34" s="175" t="str">
        <f>'5- Identificación de Riesgos'!D40</f>
        <v>1.  Desconocimiento de la normatividad</v>
      </c>
      <c r="D34" s="169"/>
      <c r="E34" s="176"/>
      <c r="F34" s="161" t="s">
        <v>358</v>
      </c>
      <c r="G34" s="161" t="s">
        <v>358</v>
      </c>
      <c r="H34" s="161" t="s">
        <v>358</v>
      </c>
      <c r="I34" s="161" t="s">
        <v>358</v>
      </c>
      <c r="J34" s="168">
        <f t="shared" si="2"/>
        <v>0</v>
      </c>
      <c r="K34" s="512">
        <f>AVERAGE(J34:J43)</f>
        <v>0</v>
      </c>
      <c r="L34" s="161" t="str">
        <f>'5- Identificación de Riesgos'!I40</f>
        <v>Afectación de reputacion,imagén,  credibilidad, satisfacción de usuarios y PI</v>
      </c>
      <c r="M34" s="318" t="s">
        <v>357</v>
      </c>
      <c r="N34" s="161" t="s">
        <v>359</v>
      </c>
      <c r="O34" s="161" t="s">
        <v>359</v>
      </c>
      <c r="P34" s="161" t="s">
        <v>359</v>
      </c>
      <c r="Q34" s="161" t="s">
        <v>359</v>
      </c>
      <c r="R34" s="168">
        <f t="shared" si="3"/>
        <v>1</v>
      </c>
      <c r="S34" s="512">
        <f t="shared" ref="S34" si="4">AVERAGE(R34:R43)</f>
        <v>0.1</v>
      </c>
      <c r="T34" s="453" t="str">
        <f>CONCATENATE(INDEX('8- Políticas de Administración '!$B$6:$F$10,MATCH(ROUND(IF((RIGHT('5- Identificación de Riesgos'!H40,1)-'6- Valoración Controles'!K34)&lt;1,1,(RIGHT('5- Identificación de Riesgos'!H40,1)-'6- Valoración Controles'!K34)),0),'8- Políticas de Administración '!$F$6:$F$10,0),1)," - ",ROUND(IF((RIGHT('5- Identificación de Riesgos'!H40,1)-'6- Valoración Controles'!K34)&lt;1,1,(RIGHT('5- Identificación de Riesgos'!H40,1)-'6- Valoración Controles'!K34)),0))</f>
        <v>Muy Baja - 1</v>
      </c>
      <c r="U34" s="431" t="str">
        <f>CONCATENATE(INDEX('8- Políticas de Administración '!$B$17:$F$21,MATCH(ROUND(IF((RIGHT('5- Identificación de Riesgos'!M40,1)-'6- Valoración Controles'!S34)&lt;1,1,(RIGHT('5- Identificación de Riesgos'!M40,1)-'6- Valoración Controles'!S34)),0),'8- Políticas de Administración '!$F$17:$F$21,0),1)," - ",ROUND(IF((RIGHT('5- Identificación de Riesgos'!M40,1)-'6- Valoración Controles'!S34)&lt;1,1,(RIGHT('5- Identificación de Riesgos'!M40,1)-'6- Valoración Controles'!S34)),0))</f>
        <v>Menor - 2</v>
      </c>
      <c r="V34" s="443" t="str">
        <f>CONCATENATE(VLOOKUP((LEFT(T34,LEN(T34)-4)&amp;LEFT(U34,LEN(U34)-4)),'9- Matriz de Calor '!$D$18:$E$42,2,0)," - ",RIGHT(T34,1)*RIGHT(U34,1))</f>
        <v>Bajo - 2</v>
      </c>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c r="EO34" s="229"/>
      <c r="EP34" s="229"/>
      <c r="EQ34" s="229"/>
      <c r="ER34" s="229"/>
      <c r="ES34" s="229"/>
      <c r="ET34" s="229"/>
      <c r="EU34" s="229"/>
      <c r="EV34" s="229"/>
      <c r="EW34" s="229"/>
      <c r="EX34" s="229"/>
      <c r="EY34" s="229"/>
      <c r="EZ34" s="229"/>
      <c r="FA34" s="229"/>
      <c r="FB34" s="229"/>
      <c r="FC34" s="229"/>
      <c r="FD34" s="229"/>
      <c r="FE34" s="229"/>
      <c r="FF34" s="229"/>
      <c r="FG34" s="229"/>
      <c r="FH34" s="229"/>
      <c r="FI34" s="229"/>
      <c r="FJ34" s="229"/>
      <c r="FK34" s="229"/>
      <c r="FL34" s="229"/>
      <c r="FM34" s="229"/>
      <c r="FN34" s="229"/>
      <c r="FO34" s="229"/>
      <c r="FP34" s="229"/>
      <c r="FQ34" s="229"/>
      <c r="FR34" s="229"/>
      <c r="FS34" s="229"/>
      <c r="FT34" s="229"/>
      <c r="FU34" s="229"/>
      <c r="FV34" s="229"/>
      <c r="FW34" s="229"/>
      <c r="FX34" s="229"/>
      <c r="FY34" s="229"/>
      <c r="FZ34" s="229"/>
      <c r="GA34" s="229"/>
      <c r="GB34" s="229"/>
      <c r="GC34" s="229"/>
      <c r="GD34" s="229"/>
      <c r="GE34" s="229"/>
      <c r="GF34" s="229"/>
      <c r="GG34" s="229"/>
      <c r="GH34" s="229"/>
      <c r="GI34" s="229"/>
      <c r="GJ34" s="229"/>
      <c r="GK34" s="229"/>
      <c r="GL34" s="229"/>
      <c r="GM34" s="229"/>
      <c r="GN34" s="229"/>
      <c r="GO34" s="229"/>
      <c r="GP34" s="229"/>
      <c r="GQ34" s="229"/>
      <c r="GR34" s="229"/>
      <c r="GS34" s="229"/>
      <c r="GT34" s="229"/>
      <c r="GU34" s="229"/>
      <c r="GV34" s="229"/>
      <c r="GW34" s="229"/>
      <c r="GX34" s="229"/>
      <c r="GY34" s="229"/>
      <c r="GZ34" s="229"/>
      <c r="HA34" s="229"/>
      <c r="HB34" s="229"/>
      <c r="HC34" s="229"/>
      <c r="HD34" s="229"/>
      <c r="HE34" s="229"/>
      <c r="HF34" s="229"/>
      <c r="HG34" s="229"/>
      <c r="HH34" s="229"/>
      <c r="HI34" s="229"/>
      <c r="HJ34" s="229"/>
      <c r="HK34" s="229"/>
      <c r="HL34" s="229"/>
      <c r="HM34" s="229"/>
      <c r="HN34" s="229"/>
      <c r="HO34" s="229"/>
      <c r="HP34" s="229"/>
      <c r="HQ34" s="229"/>
      <c r="HR34" s="229"/>
      <c r="HS34" s="229"/>
      <c r="HT34" s="229"/>
      <c r="HU34" s="229"/>
      <c r="HV34" s="229"/>
      <c r="HW34" s="229"/>
      <c r="HX34" s="229"/>
      <c r="HY34" s="229"/>
      <c r="HZ34" s="229"/>
      <c r="IA34" s="229"/>
      <c r="IB34" s="229"/>
      <c r="IC34" s="229"/>
      <c r="ID34" s="229"/>
      <c r="IE34" s="229"/>
      <c r="IF34" s="229"/>
      <c r="IG34" s="229"/>
      <c r="IH34" s="229"/>
      <c r="II34" s="229"/>
      <c r="IJ34" s="229"/>
      <c r="IK34" s="229"/>
      <c r="IL34" s="229"/>
      <c r="IM34" s="229"/>
      <c r="IN34" s="229"/>
      <c r="IO34" s="229"/>
      <c r="IP34" s="229"/>
      <c r="IQ34" s="229"/>
      <c r="IR34" s="229"/>
      <c r="IS34" s="229"/>
      <c r="IT34" s="229"/>
      <c r="IU34" s="229"/>
      <c r="IV34" s="229"/>
      <c r="IW34" s="229"/>
      <c r="IX34" s="229"/>
      <c r="IY34" s="229"/>
      <c r="IZ34" s="229"/>
      <c r="JA34" s="229"/>
      <c r="JB34" s="229"/>
      <c r="JC34" s="229"/>
      <c r="JD34" s="229"/>
      <c r="JE34" s="229"/>
      <c r="JF34" s="229"/>
      <c r="JG34" s="229"/>
      <c r="JH34" s="229"/>
      <c r="JI34" s="229"/>
      <c r="JJ34" s="229"/>
      <c r="JK34" s="229"/>
      <c r="JL34" s="229"/>
      <c r="JM34" s="229"/>
      <c r="JN34" s="229"/>
      <c r="JO34" s="229"/>
      <c r="JP34" s="229"/>
      <c r="JQ34" s="229"/>
      <c r="JR34" s="229"/>
    </row>
    <row r="35" spans="1:278" ht="60">
      <c r="A35" s="510"/>
      <c r="B35" s="432"/>
      <c r="C35" s="177" t="str">
        <f>'5- Identificación de Riesgos'!D41</f>
        <v>2. Ocurrencia de fenómenos naturales (Huracanes, Tormentas Tropicales)</v>
      </c>
      <c r="D35" s="170"/>
      <c r="E35" s="178"/>
      <c r="F35" s="162" t="s">
        <v>358</v>
      </c>
      <c r="G35" s="162" t="s">
        <v>358</v>
      </c>
      <c r="H35" s="162" t="s">
        <v>358</v>
      </c>
      <c r="I35" s="162" t="s">
        <v>358</v>
      </c>
      <c r="J35" s="166">
        <f t="shared" si="2"/>
        <v>0</v>
      </c>
      <c r="K35" s="513"/>
      <c r="L35" s="162" t="str">
        <f>'5- Identificación de Riesgos'!I41</f>
        <v>Interrupción o afectación en la prestación del servicio administrativo</v>
      </c>
      <c r="M35" s="319" t="s">
        <v>357</v>
      </c>
      <c r="N35" s="162" t="s">
        <v>358</v>
      </c>
      <c r="O35" s="162" t="s">
        <v>358</v>
      </c>
      <c r="P35" s="162" t="s">
        <v>358</v>
      </c>
      <c r="Q35" s="162" t="s">
        <v>358</v>
      </c>
      <c r="R35" s="166">
        <f t="shared" si="3"/>
        <v>0</v>
      </c>
      <c r="S35" s="513"/>
      <c r="T35" s="454"/>
      <c r="U35" s="432"/>
      <c r="V35" s="444"/>
    </row>
    <row r="36" spans="1:278" ht="75.75" customHeight="1">
      <c r="A36" s="510"/>
      <c r="B36" s="432"/>
      <c r="C36" s="177"/>
      <c r="D36" s="170"/>
      <c r="E36" s="224"/>
      <c r="F36" s="162"/>
      <c r="G36" s="162"/>
      <c r="H36" s="162"/>
      <c r="I36" s="162"/>
      <c r="J36" s="166">
        <f t="shared" si="2"/>
        <v>0</v>
      </c>
      <c r="K36" s="513"/>
      <c r="L36" s="162"/>
      <c r="M36" s="215"/>
      <c r="N36" s="162"/>
      <c r="O36" s="162"/>
      <c r="P36" s="162"/>
      <c r="Q36" s="162"/>
      <c r="R36" s="166">
        <f t="shared" si="3"/>
        <v>0</v>
      </c>
      <c r="S36" s="513"/>
      <c r="T36" s="454"/>
      <c r="U36" s="432"/>
      <c r="V36" s="444"/>
    </row>
    <row r="37" spans="1:278">
      <c r="A37" s="510"/>
      <c r="B37" s="432"/>
      <c r="C37" s="177">
        <f>'5- Identificación de Riesgos'!D43</f>
        <v>0</v>
      </c>
      <c r="D37" s="170"/>
      <c r="E37" s="224"/>
      <c r="F37" s="162"/>
      <c r="G37" s="162"/>
      <c r="H37" s="162"/>
      <c r="I37" s="162"/>
      <c r="J37" s="166">
        <f t="shared" si="2"/>
        <v>0</v>
      </c>
      <c r="K37" s="513"/>
      <c r="L37" s="162"/>
      <c r="M37" s="184"/>
      <c r="N37" s="162"/>
      <c r="O37" s="162"/>
      <c r="P37" s="162"/>
      <c r="Q37" s="162"/>
      <c r="R37" s="166">
        <f t="shared" si="3"/>
        <v>0</v>
      </c>
      <c r="S37" s="513"/>
      <c r="T37" s="454"/>
      <c r="U37" s="432"/>
      <c r="V37" s="444"/>
    </row>
    <row r="38" spans="1:278">
      <c r="A38" s="510"/>
      <c r="B38" s="432"/>
      <c r="C38" s="177" t="str">
        <f>'5- Identificación de Riesgos'!D44</f>
        <v xml:space="preserve"> </v>
      </c>
      <c r="D38" s="170"/>
      <c r="E38" s="170"/>
      <c r="F38" s="162"/>
      <c r="G38" s="162"/>
      <c r="H38" s="162"/>
      <c r="I38" s="162"/>
      <c r="J38" s="166">
        <f t="shared" si="2"/>
        <v>0</v>
      </c>
      <c r="K38" s="513"/>
      <c r="L38" s="162"/>
      <c r="M38" s="184"/>
      <c r="N38" s="162"/>
      <c r="O38" s="162"/>
      <c r="P38" s="162"/>
      <c r="Q38" s="162"/>
      <c r="R38" s="166">
        <f t="shared" si="3"/>
        <v>0</v>
      </c>
      <c r="S38" s="513"/>
      <c r="T38" s="454"/>
      <c r="U38" s="432"/>
      <c r="V38" s="444"/>
    </row>
    <row r="39" spans="1:278">
      <c r="A39" s="510"/>
      <c r="B39" s="432"/>
      <c r="C39" s="177">
        <f>'5- Identificación de Riesgos'!D45</f>
        <v>0</v>
      </c>
      <c r="D39" s="170"/>
      <c r="E39" s="178"/>
      <c r="F39" s="162"/>
      <c r="G39" s="162"/>
      <c r="H39" s="162"/>
      <c r="I39" s="162"/>
      <c r="J39" s="166">
        <f t="shared" si="2"/>
        <v>0</v>
      </c>
      <c r="K39" s="513"/>
      <c r="L39" s="162"/>
      <c r="M39" s="184"/>
      <c r="N39" s="162"/>
      <c r="O39" s="162"/>
      <c r="P39" s="162"/>
      <c r="Q39" s="162"/>
      <c r="R39" s="166">
        <f t="shared" si="3"/>
        <v>0</v>
      </c>
      <c r="S39" s="513"/>
      <c r="T39" s="454"/>
      <c r="U39" s="432"/>
      <c r="V39" s="444"/>
    </row>
    <row r="40" spans="1:278">
      <c r="A40" s="510"/>
      <c r="B40" s="432"/>
      <c r="C40" s="177">
        <f>'5- Identificación de Riesgos'!D46</f>
        <v>0</v>
      </c>
      <c r="D40" s="170"/>
      <c r="E40" s="178"/>
      <c r="F40" s="162"/>
      <c r="G40" s="162"/>
      <c r="H40" s="162"/>
      <c r="I40" s="162"/>
      <c r="J40" s="166">
        <f t="shared" si="2"/>
        <v>0</v>
      </c>
      <c r="K40" s="513"/>
      <c r="L40" s="162"/>
      <c r="M40" s="184"/>
      <c r="N40" s="162"/>
      <c r="O40" s="162"/>
      <c r="P40" s="162"/>
      <c r="Q40" s="162"/>
      <c r="R40" s="166">
        <f t="shared" si="3"/>
        <v>0</v>
      </c>
      <c r="S40" s="513"/>
      <c r="T40" s="454"/>
      <c r="U40" s="432"/>
      <c r="V40" s="444"/>
    </row>
    <row r="41" spans="1:278">
      <c r="A41" s="510"/>
      <c r="B41" s="432"/>
      <c r="C41" s="177">
        <f>'5- Identificación de Riesgos'!D47</f>
        <v>0</v>
      </c>
      <c r="D41" s="170"/>
      <c r="E41" s="178"/>
      <c r="F41" s="162"/>
      <c r="G41" s="162"/>
      <c r="H41" s="162"/>
      <c r="I41" s="162"/>
      <c r="J41" s="166">
        <f t="shared" si="2"/>
        <v>0</v>
      </c>
      <c r="K41" s="513"/>
      <c r="L41" s="162"/>
      <c r="M41" s="184"/>
      <c r="N41" s="162"/>
      <c r="O41" s="162"/>
      <c r="P41" s="162"/>
      <c r="Q41" s="162"/>
      <c r="R41" s="166">
        <f t="shared" si="3"/>
        <v>0</v>
      </c>
      <c r="S41" s="513"/>
      <c r="T41" s="454"/>
      <c r="U41" s="432"/>
      <c r="V41" s="444"/>
    </row>
    <row r="42" spans="1:278">
      <c r="A42" s="510"/>
      <c r="B42" s="432"/>
      <c r="C42" s="177">
        <f>'5- Identificación de Riesgos'!D48</f>
        <v>0</v>
      </c>
      <c r="D42" s="170"/>
      <c r="E42" s="178"/>
      <c r="F42" s="162"/>
      <c r="G42" s="162"/>
      <c r="H42" s="162"/>
      <c r="I42" s="162"/>
      <c r="J42" s="166">
        <f t="shared" si="2"/>
        <v>0</v>
      </c>
      <c r="K42" s="513"/>
      <c r="L42" s="162"/>
      <c r="M42" s="184"/>
      <c r="N42" s="162"/>
      <c r="O42" s="162"/>
      <c r="P42" s="162"/>
      <c r="Q42" s="162"/>
      <c r="R42" s="166">
        <f t="shared" si="3"/>
        <v>0</v>
      </c>
      <c r="S42" s="513"/>
      <c r="T42" s="454"/>
      <c r="U42" s="432"/>
      <c r="V42" s="444"/>
    </row>
    <row r="43" spans="1:278" s="232" customFormat="1" ht="15.75" thickBot="1">
      <c r="A43" s="511"/>
      <c r="B43" s="433"/>
      <c r="C43" s="179">
        <f>'5- Identificación de Riesgos'!D49</f>
        <v>0</v>
      </c>
      <c r="D43" s="172"/>
      <c r="E43" s="181"/>
      <c r="F43" s="163"/>
      <c r="G43" s="163"/>
      <c r="H43" s="163"/>
      <c r="I43" s="163"/>
      <c r="J43" s="167">
        <f t="shared" si="2"/>
        <v>0</v>
      </c>
      <c r="K43" s="514"/>
      <c r="L43" s="163"/>
      <c r="M43" s="185"/>
      <c r="N43" s="163"/>
      <c r="O43" s="163"/>
      <c r="P43" s="163"/>
      <c r="Q43" s="163"/>
      <c r="R43" s="167">
        <f t="shared" si="3"/>
        <v>0</v>
      </c>
      <c r="S43" s="514"/>
      <c r="T43" s="455"/>
      <c r="U43" s="433"/>
      <c r="V43" s="445"/>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c r="CR43" s="231"/>
      <c r="CS43" s="231"/>
      <c r="CT43" s="231"/>
      <c r="CU43" s="231"/>
      <c r="CV43" s="231"/>
      <c r="CW43" s="231"/>
      <c r="CX43" s="231"/>
      <c r="CY43" s="231"/>
      <c r="CZ43" s="231"/>
      <c r="DA43" s="231"/>
      <c r="DB43" s="231"/>
      <c r="DC43" s="231"/>
      <c r="DD43" s="231"/>
      <c r="DE43" s="231"/>
      <c r="DF43" s="231"/>
      <c r="DG43" s="231"/>
      <c r="DH43" s="231"/>
      <c r="DI43" s="231"/>
      <c r="DJ43" s="231"/>
      <c r="DK43" s="231"/>
      <c r="DL43" s="231"/>
      <c r="DM43" s="231"/>
      <c r="DN43" s="231"/>
      <c r="DO43" s="231"/>
      <c r="DP43" s="231"/>
      <c r="DQ43" s="231"/>
      <c r="DR43" s="231"/>
      <c r="DS43" s="231"/>
      <c r="DT43" s="231"/>
      <c r="DU43" s="231"/>
      <c r="DV43" s="231"/>
      <c r="DW43" s="231"/>
      <c r="DX43" s="231"/>
      <c r="DY43" s="231"/>
      <c r="DZ43" s="231"/>
      <c r="EA43" s="231"/>
      <c r="EB43" s="231"/>
      <c r="EC43" s="231"/>
      <c r="ED43" s="231"/>
      <c r="EE43" s="231"/>
      <c r="EF43" s="231"/>
      <c r="EG43" s="231"/>
      <c r="EH43" s="231"/>
      <c r="EI43" s="231"/>
      <c r="EJ43" s="231"/>
      <c r="EK43" s="231"/>
      <c r="EL43" s="231"/>
      <c r="EM43" s="231"/>
      <c r="EN43" s="231"/>
      <c r="EO43" s="231"/>
      <c r="EP43" s="231"/>
      <c r="EQ43" s="231"/>
      <c r="ER43" s="231"/>
      <c r="ES43" s="231"/>
      <c r="ET43" s="231"/>
      <c r="EU43" s="231"/>
      <c r="EV43" s="231"/>
      <c r="EW43" s="231"/>
      <c r="EX43" s="231"/>
      <c r="EY43" s="231"/>
      <c r="EZ43" s="231"/>
      <c r="FA43" s="231"/>
      <c r="FB43" s="231"/>
      <c r="FC43" s="231"/>
      <c r="FD43" s="231"/>
      <c r="FE43" s="231"/>
      <c r="FF43" s="231"/>
      <c r="FG43" s="231"/>
      <c r="FH43" s="231"/>
      <c r="FI43" s="231"/>
      <c r="FJ43" s="231"/>
      <c r="FK43" s="231"/>
      <c r="FL43" s="231"/>
      <c r="FM43" s="231"/>
      <c r="FN43" s="231"/>
      <c r="FO43" s="231"/>
      <c r="FP43" s="231"/>
      <c r="FQ43" s="231"/>
      <c r="FR43" s="231"/>
      <c r="FS43" s="231"/>
      <c r="FT43" s="231"/>
      <c r="FU43" s="231"/>
      <c r="FV43" s="231"/>
      <c r="FW43" s="231"/>
      <c r="FX43" s="231"/>
      <c r="FY43" s="231"/>
      <c r="FZ43" s="231"/>
      <c r="GA43" s="231"/>
      <c r="GB43" s="231"/>
      <c r="GC43" s="231"/>
      <c r="GD43" s="231"/>
      <c r="GE43" s="231"/>
      <c r="GF43" s="231"/>
      <c r="GG43" s="231"/>
      <c r="GH43" s="231"/>
      <c r="GI43" s="231"/>
      <c r="GJ43" s="231"/>
      <c r="GK43" s="231"/>
      <c r="GL43" s="231"/>
      <c r="GM43" s="231"/>
      <c r="GN43" s="231"/>
      <c r="GO43" s="231"/>
      <c r="GP43" s="231"/>
      <c r="GQ43" s="231"/>
      <c r="GR43" s="231"/>
      <c r="GS43" s="231"/>
      <c r="GT43" s="231"/>
      <c r="GU43" s="231"/>
      <c r="GV43" s="231"/>
      <c r="GW43" s="231"/>
      <c r="GX43" s="231"/>
      <c r="GY43" s="231"/>
      <c r="GZ43" s="231"/>
      <c r="HA43" s="231"/>
      <c r="HB43" s="231"/>
      <c r="HC43" s="231"/>
      <c r="HD43" s="231"/>
      <c r="HE43" s="231"/>
      <c r="HF43" s="231"/>
      <c r="HG43" s="231"/>
      <c r="HH43" s="231"/>
      <c r="HI43" s="231"/>
      <c r="HJ43" s="231"/>
      <c r="HK43" s="231"/>
      <c r="HL43" s="231"/>
      <c r="HM43" s="231"/>
      <c r="HN43" s="231"/>
      <c r="HO43" s="231"/>
      <c r="HP43" s="231"/>
      <c r="HQ43" s="231"/>
      <c r="HR43" s="231"/>
      <c r="HS43" s="231"/>
      <c r="HT43" s="231"/>
      <c r="HU43" s="231"/>
      <c r="HV43" s="231"/>
      <c r="HW43" s="231"/>
      <c r="HX43" s="231"/>
      <c r="HY43" s="231"/>
      <c r="HZ43" s="231"/>
      <c r="IA43" s="231"/>
      <c r="IB43" s="231"/>
      <c r="IC43" s="231"/>
      <c r="ID43" s="231"/>
      <c r="IE43" s="231"/>
      <c r="IF43" s="231"/>
      <c r="IG43" s="231"/>
      <c r="IH43" s="231"/>
      <c r="II43" s="231"/>
      <c r="IJ43" s="231"/>
      <c r="IK43" s="231"/>
      <c r="IL43" s="231"/>
      <c r="IM43" s="231"/>
      <c r="IN43" s="231"/>
      <c r="IO43" s="231"/>
      <c r="IP43" s="231"/>
      <c r="IQ43" s="231"/>
      <c r="IR43" s="231"/>
      <c r="IS43" s="231"/>
      <c r="IT43" s="231"/>
      <c r="IU43" s="231"/>
      <c r="IV43" s="231"/>
      <c r="IW43" s="231"/>
      <c r="IX43" s="231"/>
      <c r="IY43" s="231"/>
      <c r="IZ43" s="231"/>
      <c r="JA43" s="231"/>
      <c r="JB43" s="231"/>
      <c r="JC43" s="231"/>
      <c r="JD43" s="231"/>
      <c r="JE43" s="231"/>
      <c r="JF43" s="231"/>
      <c r="JG43" s="231"/>
      <c r="JH43" s="231"/>
      <c r="JI43" s="231"/>
      <c r="JJ43" s="231"/>
      <c r="JK43" s="231"/>
      <c r="JL43" s="231"/>
      <c r="JM43" s="231"/>
      <c r="JN43" s="231"/>
      <c r="JO43" s="231"/>
      <c r="JP43" s="231"/>
      <c r="JQ43" s="231"/>
      <c r="JR43" s="231"/>
    </row>
    <row r="44" spans="1:278" ht="194.25" customHeight="1">
      <c r="A44" s="509">
        <v>5</v>
      </c>
      <c r="B44" s="431" t="str">
        <f>'5- Identificación de Riesgos'!B50</f>
        <v>Pérdida de documentos</v>
      </c>
      <c r="C44" s="175" t="str">
        <f>'5- Identificación de Riesgos'!D50</f>
        <v xml:space="preserve">1. Falta de implementación del expediente electrónico en todas las dependencias y juzgados.
</v>
      </c>
      <c r="D44" s="169"/>
      <c r="E44" s="176" t="s">
        <v>374</v>
      </c>
      <c r="F44" s="161" t="s">
        <v>358</v>
      </c>
      <c r="G44" s="161" t="s">
        <v>359</v>
      </c>
      <c r="H44" s="161" t="s">
        <v>358</v>
      </c>
      <c r="I44" s="161" t="s">
        <v>358</v>
      </c>
      <c r="J44" s="168">
        <f t="shared" si="2"/>
        <v>0.25</v>
      </c>
      <c r="K44" s="512">
        <f>AVERAGE(J44:J53)</f>
        <v>0.125</v>
      </c>
      <c r="L44" s="161" t="str">
        <f>'5- Identificación de Riesgos'!I50</f>
        <v>Interrupción o afectación en la prestación del servicio judicial</v>
      </c>
      <c r="M44" s="176" t="s">
        <v>375</v>
      </c>
      <c r="N44" s="161" t="s">
        <v>359</v>
      </c>
      <c r="O44" s="161" t="s">
        <v>359</v>
      </c>
      <c r="P44" s="161" t="s">
        <v>359</v>
      </c>
      <c r="Q44" s="161" t="s">
        <v>359</v>
      </c>
      <c r="R44" s="168">
        <f t="shared" si="3"/>
        <v>1</v>
      </c>
      <c r="S44" s="512">
        <f t="shared" ref="S44" si="5">AVERAGE(R44:R53)</f>
        <v>0.1</v>
      </c>
      <c r="T44" s="453" t="str">
        <f>CONCATENATE(INDEX('8- Políticas de Administración '!$B$6:$F$10,MATCH(ROUND(IF((RIGHT('5- Identificación de Riesgos'!H50,1)-'6- Valoración Controles'!K44)&lt;1,1,(RIGHT('5- Identificación de Riesgos'!H50,1)-'6- Valoración Controles'!K44)),0),'8- Políticas de Administración '!$F$6:$F$10,0),1)," - ",ROUND(IF((RIGHT('5- Identificación de Riesgos'!H50,1)-'6- Valoración Controles'!K44)&lt;1,1,(RIGHT('5- Identificación de Riesgos'!H50,1)-'6- Valoración Controles'!K44)),0))</f>
        <v>Alta - 4</v>
      </c>
      <c r="U44" s="431" t="str">
        <f>CONCATENATE(INDEX('8- Políticas de Administración '!$B$17:$F$21,MATCH(ROUND(IF((RIGHT('5- Identificación de Riesgos'!M50,1)-'6- Valoración Controles'!S44)&lt;1,1,(RIGHT('5- Identificación de Riesgos'!M50,1)-'6- Valoración Controles'!S44)),0),'8- Políticas de Administración '!$F$17:$F$21,0),1)," - ",ROUND(IF((RIGHT('5- Identificación de Riesgos'!M50,1)-'6- Valoración Controles'!S44)&lt;1,1,(RIGHT('5- Identificación de Riesgos'!M50,1)-'6- Valoración Controles'!S44)),0))</f>
        <v>Mayor - 4</v>
      </c>
      <c r="V44" s="443" t="str">
        <f>CONCATENATE(VLOOKUP((LEFT(T44,LEN(T44)-4)&amp;LEFT(U44,LEN(U44)-4)),'9- Matriz de Calor '!$D$18:$E$42,2,0)," - ",RIGHT(T44,1)*RIGHT(U44,1))</f>
        <v>Alto - 16</v>
      </c>
    </row>
    <row r="45" spans="1:278" ht="149.25" customHeight="1">
      <c r="A45" s="510"/>
      <c r="B45" s="432"/>
      <c r="C45" s="177" t="str">
        <f>'5- Identificación de Riesgos'!D51</f>
        <v>2.Falta de software institucional estandarizado para la especialidad para el control del archivo de documentos tanto físicos como virtuales.</v>
      </c>
      <c r="D45" s="170"/>
      <c r="E45" s="178" t="s">
        <v>376</v>
      </c>
      <c r="F45" s="162" t="s">
        <v>358</v>
      </c>
      <c r="G45" s="162" t="s">
        <v>358</v>
      </c>
      <c r="H45" s="162" t="s">
        <v>358</v>
      </c>
      <c r="I45" s="162" t="s">
        <v>358</v>
      </c>
      <c r="J45" s="166">
        <f t="shared" si="2"/>
        <v>0</v>
      </c>
      <c r="K45" s="513"/>
      <c r="L45" s="162"/>
      <c r="M45" s="215"/>
      <c r="N45" s="162" t="s">
        <v>358</v>
      </c>
      <c r="O45" s="162" t="s">
        <v>358</v>
      </c>
      <c r="P45" s="162" t="s">
        <v>358</v>
      </c>
      <c r="Q45" s="162" t="s">
        <v>358</v>
      </c>
      <c r="R45" s="166">
        <f t="shared" si="3"/>
        <v>0</v>
      </c>
      <c r="S45" s="513"/>
      <c r="T45" s="454"/>
      <c r="U45" s="432"/>
      <c r="V45" s="444"/>
    </row>
    <row r="46" spans="1:278" ht="127.5">
      <c r="A46" s="510"/>
      <c r="B46" s="432"/>
      <c r="C46" s="177" t="str">
        <f>'5- Identificación de Riesgos'!D52</f>
        <v>3.Desconocimiento e inaplicabilidad de las Tablas de Retención Documental (TRD)</v>
      </c>
      <c r="D46" s="170"/>
      <c r="E46" s="178" t="s">
        <v>377</v>
      </c>
      <c r="F46" s="162" t="s">
        <v>359</v>
      </c>
      <c r="G46" s="162" t="s">
        <v>359</v>
      </c>
      <c r="H46" s="162" t="s">
        <v>359</v>
      </c>
      <c r="I46" s="162" t="s">
        <v>359</v>
      </c>
      <c r="J46" s="166">
        <f t="shared" si="2"/>
        <v>1</v>
      </c>
      <c r="K46" s="513"/>
      <c r="L46" s="162"/>
      <c r="M46" s="184"/>
      <c r="N46" s="162"/>
      <c r="O46" s="162"/>
      <c r="P46" s="162"/>
      <c r="Q46" s="162"/>
      <c r="R46" s="166">
        <f t="shared" si="3"/>
        <v>0</v>
      </c>
      <c r="S46" s="513"/>
      <c r="T46" s="454"/>
      <c r="U46" s="432"/>
      <c r="V46" s="444"/>
    </row>
    <row r="47" spans="1:278" ht="89.25">
      <c r="A47" s="510"/>
      <c r="B47" s="432"/>
      <c r="C47" s="177" t="str">
        <f>'5- Identificación de Riesgos'!D53</f>
        <v>4.Volumen excesivo de ingreso de expedientes para el personal asignado,  generando demoras en la organización de los expedientes.</v>
      </c>
      <c r="D47" s="170"/>
      <c r="E47" s="178" t="s">
        <v>378</v>
      </c>
      <c r="F47" s="162"/>
      <c r="G47" s="162"/>
      <c r="H47" s="162"/>
      <c r="I47" s="162"/>
      <c r="J47" s="166">
        <f t="shared" si="2"/>
        <v>0</v>
      </c>
      <c r="K47" s="513"/>
      <c r="L47" s="162"/>
      <c r="M47" s="184"/>
      <c r="N47" s="162"/>
      <c r="O47" s="162"/>
      <c r="P47" s="162"/>
      <c r="Q47" s="162"/>
      <c r="R47" s="166">
        <f t="shared" si="3"/>
        <v>0</v>
      </c>
      <c r="S47" s="513"/>
      <c r="T47" s="454"/>
      <c r="U47" s="432"/>
      <c r="V47" s="444"/>
    </row>
    <row r="48" spans="1:278">
      <c r="A48" s="510"/>
      <c r="B48" s="432"/>
      <c r="C48" s="177">
        <f>'5- Identificación de Riesgos'!D54</f>
        <v>0</v>
      </c>
      <c r="D48" s="170"/>
      <c r="E48" s="170"/>
      <c r="F48" s="162"/>
      <c r="G48" s="162"/>
      <c r="H48" s="162"/>
      <c r="I48" s="162"/>
      <c r="J48" s="166">
        <f t="shared" si="2"/>
        <v>0</v>
      </c>
      <c r="K48" s="513"/>
      <c r="L48" s="162"/>
      <c r="M48" s="184"/>
      <c r="N48" s="162"/>
      <c r="O48" s="162"/>
      <c r="P48" s="162"/>
      <c r="Q48" s="162"/>
      <c r="R48" s="166">
        <f t="shared" si="3"/>
        <v>0</v>
      </c>
      <c r="S48" s="513"/>
      <c r="T48" s="454"/>
      <c r="U48" s="432"/>
      <c r="V48" s="444"/>
    </row>
    <row r="49" spans="1:22">
      <c r="A49" s="510"/>
      <c r="B49" s="432"/>
      <c r="C49" s="177">
        <f>'5- Identificación de Riesgos'!D55</f>
        <v>0</v>
      </c>
      <c r="D49" s="170"/>
      <c r="E49" s="178"/>
      <c r="F49" s="162"/>
      <c r="G49" s="162"/>
      <c r="H49" s="162"/>
      <c r="I49" s="162"/>
      <c r="J49" s="166">
        <f t="shared" si="2"/>
        <v>0</v>
      </c>
      <c r="K49" s="513"/>
      <c r="L49" s="162"/>
      <c r="M49" s="184"/>
      <c r="N49" s="162"/>
      <c r="O49" s="162"/>
      <c r="P49" s="162"/>
      <c r="Q49" s="162"/>
      <c r="R49" s="166">
        <f t="shared" si="3"/>
        <v>0</v>
      </c>
      <c r="S49" s="513"/>
      <c r="T49" s="454"/>
      <c r="U49" s="432"/>
      <c r="V49" s="444"/>
    </row>
    <row r="50" spans="1:22">
      <c r="A50" s="510"/>
      <c r="B50" s="432"/>
      <c r="C50" s="177">
        <f>'5- Identificación de Riesgos'!D56</f>
        <v>0</v>
      </c>
      <c r="D50" s="170"/>
      <c r="E50" s="178"/>
      <c r="F50" s="162"/>
      <c r="G50" s="162"/>
      <c r="H50" s="162"/>
      <c r="I50" s="162"/>
      <c r="J50" s="166">
        <f t="shared" si="2"/>
        <v>0</v>
      </c>
      <c r="K50" s="513"/>
      <c r="L50" s="162"/>
      <c r="M50" s="184"/>
      <c r="N50" s="162"/>
      <c r="O50" s="162"/>
      <c r="P50" s="162"/>
      <c r="Q50" s="162"/>
      <c r="R50" s="166">
        <f t="shared" si="3"/>
        <v>0</v>
      </c>
      <c r="S50" s="513"/>
      <c r="T50" s="454"/>
      <c r="U50" s="432"/>
      <c r="V50" s="444"/>
    </row>
    <row r="51" spans="1:22">
      <c r="A51" s="510"/>
      <c r="B51" s="432"/>
      <c r="C51" s="177">
        <f>'5- Identificación de Riesgos'!D57</f>
        <v>0</v>
      </c>
      <c r="D51" s="170"/>
      <c r="E51" s="178"/>
      <c r="F51" s="162"/>
      <c r="G51" s="162"/>
      <c r="H51" s="162"/>
      <c r="I51" s="162"/>
      <c r="J51" s="166">
        <f t="shared" si="2"/>
        <v>0</v>
      </c>
      <c r="K51" s="513"/>
      <c r="L51" s="162"/>
      <c r="M51" s="184"/>
      <c r="N51" s="162"/>
      <c r="O51" s="162"/>
      <c r="P51" s="162"/>
      <c r="Q51" s="162"/>
      <c r="R51" s="166">
        <f t="shared" si="3"/>
        <v>0</v>
      </c>
      <c r="S51" s="513"/>
      <c r="T51" s="454"/>
      <c r="U51" s="432"/>
      <c r="V51" s="444"/>
    </row>
    <row r="52" spans="1:22">
      <c r="A52" s="510"/>
      <c r="B52" s="432"/>
      <c r="C52" s="177">
        <f>'5- Identificación de Riesgos'!D58</f>
        <v>0</v>
      </c>
      <c r="D52" s="170"/>
      <c r="E52" s="178"/>
      <c r="F52" s="162"/>
      <c r="G52" s="162"/>
      <c r="H52" s="162"/>
      <c r="I52" s="162"/>
      <c r="J52" s="166">
        <f t="shared" si="2"/>
        <v>0</v>
      </c>
      <c r="K52" s="513"/>
      <c r="L52" s="162"/>
      <c r="M52" s="184"/>
      <c r="N52" s="162"/>
      <c r="O52" s="162"/>
      <c r="P52" s="162"/>
      <c r="Q52" s="162"/>
      <c r="R52" s="166">
        <f t="shared" si="3"/>
        <v>0</v>
      </c>
      <c r="S52" s="513"/>
      <c r="T52" s="454"/>
      <c r="U52" s="432"/>
      <c r="V52" s="444"/>
    </row>
    <row r="53" spans="1:22" ht="15.75" thickBot="1">
      <c r="A53" s="511"/>
      <c r="B53" s="433"/>
      <c r="C53" s="179">
        <f>'5- Identificación de Riesgos'!D59</f>
        <v>0</v>
      </c>
      <c r="D53" s="172"/>
      <c r="E53" s="181"/>
      <c r="F53" s="163"/>
      <c r="G53" s="163"/>
      <c r="H53" s="163"/>
      <c r="I53" s="163"/>
      <c r="J53" s="167">
        <f t="shared" si="2"/>
        <v>0</v>
      </c>
      <c r="K53" s="514"/>
      <c r="L53" s="163"/>
      <c r="M53" s="185"/>
      <c r="N53" s="163"/>
      <c r="O53" s="163"/>
      <c r="P53" s="163"/>
      <c r="Q53" s="163"/>
      <c r="R53" s="167">
        <f t="shared" si="3"/>
        <v>0</v>
      </c>
      <c r="S53" s="514"/>
      <c r="T53" s="455"/>
      <c r="U53" s="433"/>
      <c r="V53" s="445"/>
    </row>
    <row r="54" spans="1:22" ht="147.75" customHeight="1" thickBot="1">
      <c r="A54" s="553">
        <v>6</v>
      </c>
      <c r="B54" s="431" t="str">
        <f>'5- Identificación de Riesgos'!B60</f>
        <v xml:space="preserve">Recibir , ofrecer, prometer , entregar o aceptar dádivas o beneficios a nombre propio o de terceros para  expedir, alterar,retener , extraviar o entregar  documentos  sin el lleno de requisitos legales </v>
      </c>
      <c r="C54" s="175" t="str">
        <f>'5- Identificación de Riesgos'!D60</f>
        <v xml:space="preserve">2.Falta de ética  de los servidores judiciales 
</v>
      </c>
      <c r="D54" s="169"/>
      <c r="E54" s="176" t="s">
        <v>379</v>
      </c>
      <c r="F54" s="161" t="s">
        <v>358</v>
      </c>
      <c r="G54" s="161" t="s">
        <v>359</v>
      </c>
      <c r="H54" s="161" t="s">
        <v>358</v>
      </c>
      <c r="I54" s="161" t="s">
        <v>358</v>
      </c>
      <c r="J54" s="168">
        <f t="shared" ref="J54:J61" si="6">COUNTIF(F54:I54,"SI")/4</f>
        <v>0.25</v>
      </c>
      <c r="K54" s="512">
        <f>AVERAGE(J54:J61)</f>
        <v>0.15625</v>
      </c>
      <c r="L54" s="161" t="str">
        <f>'5- Identificación de Riesgos'!I60</f>
        <v>Afectación de reputacion,imagén,  credibilidad, satisfacción de usuarios y PI</v>
      </c>
      <c r="M54" s="318" t="s">
        <v>357</v>
      </c>
      <c r="N54" s="161" t="s">
        <v>359</v>
      </c>
      <c r="O54" s="161" t="s">
        <v>358</v>
      </c>
      <c r="P54" s="161" t="s">
        <v>359</v>
      </c>
      <c r="Q54" s="161" t="s">
        <v>359</v>
      </c>
      <c r="R54" s="168">
        <f t="shared" ref="R54:R61" si="7">SUM(COUNTIF(N54,"SI")*25%,COUNTIF(O54,"SI")*40%,COUNTIF(P54,"SI")*25%,COUNTIF(Q54,"SI")*10%)</f>
        <v>0.6</v>
      </c>
      <c r="S54" s="512">
        <f>AVERAGE(R54:R61)</f>
        <v>7.4999999999999997E-2</v>
      </c>
      <c r="T54" s="422" t="str">
        <f>CONCATENATE(INDEX('8- Políticas de Administración '!$B$6:$F$10,MATCH(ROUND(IF((RIGHT('5- Identificación de Riesgos'!H60,1)-'6- Valoración Controles'!K54)&lt;1,1,(RIGHT('5- Identificación de Riesgos'!H60,1)-'6- Valoración Controles'!K54)),0),'8- Políticas de Administración '!$F$6:$F$10,0),1)," - ",ROUND(IF((RIGHT('5- Identificación de Riesgos'!H60,1)-'6- Valoración Controles'!K54)&lt;1,1,(RIGHT('5- Identificación de Riesgos'!H60,1)-'6- Valoración Controles'!K54)),0))</f>
        <v>Muy Baja - 1</v>
      </c>
      <c r="U54" s="425" t="str">
        <f>CONCATENATE(INDEX('8- Políticas de Administración '!$B$17:$F$21,MATCH(ROUND(IF((RIGHT('5- Identificación de Riesgos'!M60,1)-'6- Valoración Controles'!S54)&lt;1,1,(RIGHT('5- Identificación de Riesgos'!M60,1)-'6- Valoración Controles'!S54)),0),'8- Políticas de Administración '!$F$17:$F$21,0),1)," - ",ROUND(IF((RIGHT('5- Identificación de Riesgos'!M60,1)-'6- Valoración Controles'!S54)&lt;1,1,(RIGHT('5- Identificación de Riesgos'!M60,1)-'6- Valoración Controles'!S54)),0))</f>
        <v>Mayor - 4</v>
      </c>
      <c r="V54" s="428" t="str">
        <f>CONCATENATE(VLOOKUP((LEFT(T54,LEN(T54)-4)&amp;LEFT(U54,LEN(U54)-4)),'9- Matriz de Calor '!$D$18:$E$42,2,0)," - ",RIGHT(T54,1)*RIGHT(U54,1))</f>
        <v>Alto  - 4</v>
      </c>
    </row>
    <row r="55" spans="1:22" ht="125.25" customHeight="1">
      <c r="A55" s="554"/>
      <c r="B55" s="432"/>
      <c r="C55" s="177" t="str">
        <f>'5- Identificación de Riesgos'!D61</f>
        <v xml:space="preserve">3. Fallas en los controles de los procesos </v>
      </c>
      <c r="D55" s="170"/>
      <c r="E55" s="176" t="s">
        <v>380</v>
      </c>
      <c r="F55" s="162" t="s">
        <v>358</v>
      </c>
      <c r="G55" s="162" t="s">
        <v>358</v>
      </c>
      <c r="H55" s="162" t="s">
        <v>358</v>
      </c>
      <c r="I55" s="162" t="s">
        <v>358</v>
      </c>
      <c r="J55" s="166">
        <f t="shared" si="6"/>
        <v>0</v>
      </c>
      <c r="K55" s="513"/>
      <c r="L55" s="162" t="str">
        <f>'5- Identificación de Riesgos'!I61</f>
        <v>Afectación Económica</v>
      </c>
      <c r="M55" s="251"/>
      <c r="N55" s="162"/>
      <c r="O55" s="162"/>
      <c r="P55" s="162"/>
      <c r="Q55" s="162"/>
      <c r="R55" s="166">
        <f t="shared" si="7"/>
        <v>0</v>
      </c>
      <c r="S55" s="513"/>
      <c r="T55" s="423"/>
      <c r="U55" s="426"/>
      <c r="V55" s="429"/>
    </row>
    <row r="56" spans="1:22" ht="45" customHeight="1">
      <c r="A56" s="554"/>
      <c r="B56" s="432"/>
      <c r="C56" s="177">
        <f>'5- Identificación de Riesgos'!D62</f>
        <v>0</v>
      </c>
      <c r="D56" s="170"/>
      <c r="E56" s="178"/>
      <c r="F56" s="162" t="s">
        <v>359</v>
      </c>
      <c r="G56" s="162" t="s">
        <v>359</v>
      </c>
      <c r="H56" s="162" t="s">
        <v>359</v>
      </c>
      <c r="I56" s="162" t="s">
        <v>359</v>
      </c>
      <c r="J56" s="166">
        <f t="shared" si="6"/>
        <v>1</v>
      </c>
      <c r="K56" s="513"/>
      <c r="L56" s="162">
        <f>'5- Identificación de Riesgos'!I62</f>
        <v>0</v>
      </c>
      <c r="M56" s="215"/>
      <c r="N56" s="162"/>
      <c r="O56" s="162"/>
      <c r="P56" s="162"/>
      <c r="Q56" s="162"/>
      <c r="R56" s="166">
        <f t="shared" si="7"/>
        <v>0</v>
      </c>
      <c r="S56" s="513"/>
      <c r="T56" s="423"/>
      <c r="U56" s="426"/>
      <c r="V56" s="429"/>
    </row>
    <row r="57" spans="1:22" ht="45" customHeight="1">
      <c r="A57" s="554"/>
      <c r="B57" s="432"/>
      <c r="C57" s="177"/>
      <c r="D57" s="170"/>
      <c r="E57" s="178"/>
      <c r="F57" s="162"/>
      <c r="G57" s="162"/>
      <c r="H57" s="162"/>
      <c r="I57" s="162"/>
      <c r="J57" s="166">
        <f t="shared" si="6"/>
        <v>0</v>
      </c>
      <c r="K57" s="513"/>
      <c r="L57" s="162">
        <f>'5- Identificación de Riesgos'!I63</f>
        <v>0</v>
      </c>
      <c r="M57" s="215"/>
      <c r="N57" s="162"/>
      <c r="O57" s="162"/>
      <c r="P57" s="162"/>
      <c r="Q57" s="162"/>
      <c r="R57" s="166">
        <f t="shared" si="7"/>
        <v>0</v>
      </c>
      <c r="S57" s="513"/>
      <c r="T57" s="423"/>
      <c r="U57" s="426"/>
      <c r="V57" s="429"/>
    </row>
    <row r="58" spans="1:22">
      <c r="A58" s="554"/>
      <c r="B58" s="432"/>
      <c r="C58" s="177"/>
      <c r="D58" s="170"/>
      <c r="E58" s="170"/>
      <c r="F58" s="162"/>
      <c r="G58" s="162"/>
      <c r="H58" s="162"/>
      <c r="I58" s="162"/>
      <c r="J58" s="166">
        <f t="shared" si="6"/>
        <v>0</v>
      </c>
      <c r="K58" s="513"/>
      <c r="L58" s="162">
        <f>'5- Identificación de Riesgos'!I64</f>
        <v>0</v>
      </c>
      <c r="M58" s="215"/>
      <c r="N58" s="162"/>
      <c r="O58" s="162"/>
      <c r="P58" s="162"/>
      <c r="Q58" s="162"/>
      <c r="R58" s="166">
        <f t="shared" si="7"/>
        <v>0</v>
      </c>
      <c r="S58" s="513"/>
      <c r="T58" s="423"/>
      <c r="U58" s="426"/>
      <c r="V58" s="429"/>
    </row>
    <row r="59" spans="1:22">
      <c r="A59" s="554"/>
      <c r="B59" s="432"/>
      <c r="C59" s="177"/>
      <c r="D59" s="170"/>
      <c r="E59" s="178"/>
      <c r="F59" s="162"/>
      <c r="G59" s="162"/>
      <c r="H59" s="162"/>
      <c r="I59" s="162"/>
      <c r="J59" s="166">
        <f t="shared" si="6"/>
        <v>0</v>
      </c>
      <c r="K59" s="513"/>
      <c r="L59" s="162">
        <f>'5- Identificación de Riesgos'!I65</f>
        <v>0</v>
      </c>
      <c r="M59" s="215"/>
      <c r="N59" s="162"/>
      <c r="O59" s="162"/>
      <c r="P59" s="162"/>
      <c r="Q59" s="162"/>
      <c r="R59" s="166">
        <f t="shared" si="7"/>
        <v>0</v>
      </c>
      <c r="S59" s="513"/>
      <c r="T59" s="423"/>
      <c r="U59" s="426"/>
      <c r="V59" s="429"/>
    </row>
    <row r="60" spans="1:22">
      <c r="A60" s="554"/>
      <c r="B60" s="432"/>
      <c r="C60" s="177"/>
      <c r="D60" s="170"/>
      <c r="E60" s="178"/>
      <c r="F60" s="162"/>
      <c r="G60" s="162"/>
      <c r="H60" s="162"/>
      <c r="I60" s="162"/>
      <c r="J60" s="166">
        <f t="shared" si="6"/>
        <v>0</v>
      </c>
      <c r="K60" s="513"/>
      <c r="L60" s="162">
        <f>'5- Identificación de Riesgos'!I66</f>
        <v>0</v>
      </c>
      <c r="M60" s="215"/>
      <c r="N60" s="162"/>
      <c r="O60" s="162"/>
      <c r="P60" s="162"/>
      <c r="Q60" s="162"/>
      <c r="R60" s="166">
        <f t="shared" si="7"/>
        <v>0</v>
      </c>
      <c r="S60" s="513"/>
      <c r="T60" s="423"/>
      <c r="U60" s="426"/>
      <c r="V60" s="429"/>
    </row>
    <row r="61" spans="1:22">
      <c r="A61" s="554"/>
      <c r="B61" s="432"/>
      <c r="C61" s="177"/>
      <c r="D61" s="170"/>
      <c r="E61" s="178"/>
      <c r="F61" s="162"/>
      <c r="G61" s="162"/>
      <c r="H61" s="162"/>
      <c r="I61" s="162"/>
      <c r="J61" s="166">
        <f t="shared" si="6"/>
        <v>0</v>
      </c>
      <c r="K61" s="513"/>
      <c r="L61" s="162">
        <f>'5- Identificación de Riesgos'!I67</f>
        <v>0</v>
      </c>
      <c r="M61" s="215"/>
      <c r="N61" s="162"/>
      <c r="O61" s="162"/>
      <c r="P61" s="162"/>
      <c r="Q61" s="162"/>
      <c r="R61" s="166">
        <f t="shared" si="7"/>
        <v>0</v>
      </c>
      <c r="S61" s="513"/>
      <c r="T61" s="423"/>
      <c r="U61" s="426"/>
      <c r="V61" s="429"/>
    </row>
    <row r="62" spans="1:22" ht="31.5" customHeight="1">
      <c r="A62" s="554"/>
      <c r="B62" s="432"/>
      <c r="C62" s="177">
        <f>'5- Identificación de Riesgos'!D68</f>
        <v>0</v>
      </c>
      <c r="D62" s="170"/>
      <c r="E62" s="178"/>
      <c r="F62" s="162"/>
      <c r="G62" s="162"/>
      <c r="H62" s="162"/>
      <c r="I62" s="162"/>
      <c r="J62" s="166"/>
      <c r="K62" s="239"/>
      <c r="L62" s="162">
        <f>'5- Identificación de Riesgos'!I68</f>
        <v>0</v>
      </c>
      <c r="M62" s="215"/>
      <c r="N62" s="162" t="s">
        <v>359</v>
      </c>
      <c r="O62" s="162" t="s">
        <v>359</v>
      </c>
      <c r="P62" s="162" t="s">
        <v>359</v>
      </c>
      <c r="Q62" s="162" t="s">
        <v>359</v>
      </c>
      <c r="R62" s="166">
        <f t="shared" ref="R62:R69" si="8">SUM(COUNTIF(N62,"SI")*25%,COUNTIF(O62,"SI")*40%,COUNTIF(P62,"SI")*25%,COUNTIF(Q62,"SI")*10%)</f>
        <v>1</v>
      </c>
      <c r="S62" s="239">
        <f>AVERAGE(R62:R71)</f>
        <v>0.3</v>
      </c>
      <c r="T62" s="423"/>
      <c r="U62" s="426"/>
      <c r="V62" s="429"/>
    </row>
    <row r="63" spans="1:22" ht="27" customHeight="1" thickBot="1">
      <c r="A63" s="555"/>
      <c r="B63" s="433"/>
      <c r="C63" s="179">
        <f>'5- Identificación de Riesgos'!D69</f>
        <v>0</v>
      </c>
      <c r="D63" s="172"/>
      <c r="E63" s="180"/>
      <c r="F63" s="163"/>
      <c r="G63" s="163"/>
      <c r="H63" s="163"/>
      <c r="I63" s="163"/>
      <c r="J63" s="167"/>
      <c r="K63" s="240"/>
      <c r="L63" s="163">
        <f>'5- Identificación de Riesgos'!I69</f>
        <v>0</v>
      </c>
      <c r="M63" s="233"/>
      <c r="N63" s="163"/>
      <c r="O63" s="163"/>
      <c r="P63" s="163"/>
      <c r="Q63" s="163"/>
      <c r="R63" s="167">
        <f t="shared" si="8"/>
        <v>0</v>
      </c>
      <c r="S63" s="240"/>
      <c r="T63" s="424"/>
      <c r="U63" s="427"/>
      <c r="V63" s="430"/>
    </row>
    <row r="64" spans="1:22" ht="118.5" customHeight="1" thickBot="1">
      <c r="A64" s="553">
        <v>7</v>
      </c>
      <c r="B64" s="431" t="str">
        <f>'5- Identificación de Riesgos'!B70</f>
        <v xml:space="preserve">Recibir, ofrecer, prometer, entregar o aceptar dadivas  o beneficios a nombre propio o de terceros para  demorar, retener, alterar o direccionar fallos judiciales </v>
      </c>
      <c r="C64" s="175" t="str">
        <f>'5- Identificación de Riesgos'!D70</f>
        <v xml:space="preserve">2.Falta de ética  de los servidores judiciales 
</v>
      </c>
      <c r="D64" s="169"/>
      <c r="E64" s="176" t="s">
        <v>381</v>
      </c>
      <c r="F64" s="161" t="s">
        <v>358</v>
      </c>
      <c r="G64" s="161" t="s">
        <v>359</v>
      </c>
      <c r="H64" s="161" t="s">
        <v>358</v>
      </c>
      <c r="I64" s="161" t="s">
        <v>358</v>
      </c>
      <c r="J64" s="168">
        <f t="shared" ref="J64:J69" si="9">COUNTIF(F64:I64,"SI")/4</f>
        <v>0.25</v>
      </c>
      <c r="K64" s="512">
        <f>AVERAGE(J64:J69)</f>
        <v>0.20833333333333334</v>
      </c>
      <c r="L64" s="161" t="str">
        <f>'5- Identificación de Riesgos'!I70</f>
        <v>Afectación de reputacion,imagén,  credibilidad, satisfacción de usuarios y PI</v>
      </c>
      <c r="M64" s="318" t="s">
        <v>357</v>
      </c>
      <c r="N64" s="161" t="s">
        <v>359</v>
      </c>
      <c r="O64" s="161" t="s">
        <v>359</v>
      </c>
      <c r="P64" s="161" t="s">
        <v>359</v>
      </c>
      <c r="Q64" s="161" t="s">
        <v>359</v>
      </c>
      <c r="R64" s="168">
        <f t="shared" si="8"/>
        <v>1</v>
      </c>
      <c r="S64" s="512">
        <f>AVERAGE(R64:R69)</f>
        <v>0.16666666666666666</v>
      </c>
      <c r="T64" s="422" t="str">
        <f>CONCATENATE(INDEX('8- Políticas de Administración '!$B$6:$F$10,MATCH(ROUND(IF((RIGHT('5- Identificación de Riesgos'!H70,1)-'6- Valoración Controles'!K64)&lt;1,1,(RIGHT('5- Identificación de Riesgos'!H70,1)-'6- Valoración Controles'!K64)),0),'8- Políticas de Administración '!$F$6:$F$10,0),1)," - ",ROUND(IF((RIGHT('5- Identificación de Riesgos'!H70,1)-'6- Valoración Controles'!K64)&lt;1,1,(RIGHT('5- Identificación de Riesgos'!H70,1)-'6- Valoración Controles'!K64)),0))</f>
        <v>Muy Baja - 1</v>
      </c>
      <c r="U64" s="425" t="str">
        <f>CONCATENATE(INDEX('8- Políticas de Administración '!$B$17:$F$21,MATCH(ROUND(IF((RIGHT('5- Identificación de Riesgos'!M70,1)-'6- Valoración Controles'!S64)&lt;1,1,(RIGHT('5- Identificación de Riesgos'!M70,1)-'6- Valoración Controles'!S64)),0),'8- Políticas de Administración '!$F$17:$F$21,0),1)," - ",ROUND(IF((RIGHT('5- Identificación de Riesgos'!M70,1)-'6- Valoración Controles'!S64)&lt;1,1,(RIGHT('5- Identificación de Riesgos'!M70,1)-'6- Valoración Controles'!S64)),0))</f>
        <v>Mayor - 4</v>
      </c>
      <c r="V64" s="428" t="str">
        <f>CONCATENATE(VLOOKUP((LEFT(T64,LEN(T64)-4)&amp;LEFT(U64,LEN(U64)-4)),'9- Matriz de Calor '!$D$18:$E$42,2,0)," - ",RIGHT(T64,1)*RIGHT(U64,1))</f>
        <v>Alto  - 4</v>
      </c>
    </row>
    <row r="65" spans="1:22" ht="96" customHeight="1">
      <c r="A65" s="554"/>
      <c r="B65" s="432"/>
      <c r="C65" s="177" t="str">
        <f>'5- Identificación de Riesgos'!D71</f>
        <v xml:space="preserve">2. Desconocimiento del Código de Etica y Buen Gobierno.   </v>
      </c>
      <c r="D65" s="170"/>
      <c r="E65" s="178"/>
      <c r="F65" s="162" t="s">
        <v>358</v>
      </c>
      <c r="G65" s="162" t="s">
        <v>358</v>
      </c>
      <c r="H65" s="162" t="s">
        <v>358</v>
      </c>
      <c r="I65" s="162" t="s">
        <v>358</v>
      </c>
      <c r="J65" s="166">
        <f t="shared" si="9"/>
        <v>0</v>
      </c>
      <c r="K65" s="513"/>
      <c r="L65" s="162"/>
      <c r="M65" s="214"/>
      <c r="N65" s="162"/>
      <c r="O65" s="162"/>
      <c r="P65" s="162"/>
      <c r="Q65" s="162"/>
      <c r="R65" s="166">
        <f t="shared" si="8"/>
        <v>0</v>
      </c>
      <c r="S65" s="513"/>
      <c r="T65" s="423"/>
      <c r="U65" s="426"/>
      <c r="V65" s="429"/>
    </row>
    <row r="66" spans="1:22" ht="123" customHeight="1">
      <c r="A66" s="554"/>
      <c r="B66" s="432"/>
      <c r="C66" s="177">
        <f>'5- Identificación de Riesgos'!D72</f>
        <v>0</v>
      </c>
      <c r="D66" s="170"/>
      <c r="E66" s="178"/>
      <c r="F66" s="162" t="s">
        <v>359</v>
      </c>
      <c r="G66" s="162" t="s">
        <v>359</v>
      </c>
      <c r="H66" s="162" t="s">
        <v>359</v>
      </c>
      <c r="I66" s="162" t="s">
        <v>359</v>
      </c>
      <c r="J66" s="166">
        <f t="shared" si="9"/>
        <v>1</v>
      </c>
      <c r="K66" s="513"/>
      <c r="L66" s="162"/>
      <c r="M66" s="217"/>
      <c r="N66" s="162"/>
      <c r="O66" s="162"/>
      <c r="P66" s="162"/>
      <c r="Q66" s="162"/>
      <c r="R66" s="166">
        <f t="shared" si="8"/>
        <v>0</v>
      </c>
      <c r="S66" s="513"/>
      <c r="T66" s="423"/>
      <c r="U66" s="426"/>
      <c r="V66" s="429"/>
    </row>
    <row r="67" spans="1:22" ht="45" customHeight="1">
      <c r="A67" s="554"/>
      <c r="B67" s="432"/>
      <c r="C67" s="177"/>
      <c r="D67" s="170"/>
      <c r="E67" s="178"/>
      <c r="F67" s="162"/>
      <c r="G67" s="162"/>
      <c r="H67" s="162"/>
      <c r="I67" s="162"/>
      <c r="J67" s="166">
        <f t="shared" si="9"/>
        <v>0</v>
      </c>
      <c r="K67" s="513"/>
      <c r="L67" s="162">
        <f>'5- Identificación de Riesgos'!I73</f>
        <v>0</v>
      </c>
      <c r="M67" s="215"/>
      <c r="N67" s="162"/>
      <c r="O67" s="162"/>
      <c r="P67" s="162"/>
      <c r="Q67" s="162"/>
      <c r="R67" s="166">
        <f t="shared" si="8"/>
        <v>0</v>
      </c>
      <c r="S67" s="513"/>
      <c r="T67" s="423"/>
      <c r="U67" s="426"/>
      <c r="V67" s="429"/>
    </row>
    <row r="68" spans="1:22">
      <c r="A68" s="554"/>
      <c r="B68" s="432"/>
      <c r="C68" s="177"/>
      <c r="D68" s="170"/>
      <c r="E68" s="178"/>
      <c r="F68" s="162"/>
      <c r="G68" s="162"/>
      <c r="H68" s="162"/>
      <c r="I68" s="162"/>
      <c r="J68" s="166">
        <f t="shared" si="9"/>
        <v>0</v>
      </c>
      <c r="K68" s="513"/>
      <c r="L68" s="162">
        <f>'5- Identificación de Riesgos'!I76</f>
        <v>0</v>
      </c>
      <c r="M68" s="215"/>
      <c r="N68" s="162"/>
      <c r="O68" s="162"/>
      <c r="P68" s="162"/>
      <c r="Q68" s="162"/>
      <c r="R68" s="166">
        <f t="shared" si="8"/>
        <v>0</v>
      </c>
      <c r="S68" s="513"/>
      <c r="T68" s="423"/>
      <c r="U68" s="426"/>
      <c r="V68" s="429"/>
    </row>
    <row r="69" spans="1:22">
      <c r="A69" s="554"/>
      <c r="B69" s="432"/>
      <c r="C69" s="177"/>
      <c r="D69" s="170"/>
      <c r="E69" s="178"/>
      <c r="F69" s="162"/>
      <c r="G69" s="162"/>
      <c r="H69" s="162"/>
      <c r="I69" s="162"/>
      <c r="J69" s="166">
        <f t="shared" si="9"/>
        <v>0</v>
      </c>
      <c r="K69" s="513"/>
      <c r="L69" s="162">
        <f>'5- Identificación de Riesgos'!I77</f>
        <v>0</v>
      </c>
      <c r="M69" s="215"/>
      <c r="N69" s="162"/>
      <c r="O69" s="162"/>
      <c r="P69" s="162"/>
      <c r="Q69" s="162"/>
      <c r="R69" s="166">
        <f t="shared" si="8"/>
        <v>0</v>
      </c>
      <c r="S69" s="513"/>
      <c r="T69" s="423"/>
      <c r="U69" s="426"/>
      <c r="V69" s="429"/>
    </row>
    <row r="70" spans="1:22" ht="31.5" customHeight="1">
      <c r="A70" s="554"/>
      <c r="B70" s="432"/>
      <c r="C70" s="177">
        <f>'5- Identificación de Riesgos'!D78</f>
        <v>0</v>
      </c>
      <c r="D70" s="170"/>
      <c r="E70" s="178"/>
      <c r="F70" s="162"/>
      <c r="G70" s="162"/>
      <c r="H70" s="162"/>
      <c r="I70" s="162"/>
      <c r="J70" s="166"/>
      <c r="K70" s="239"/>
      <c r="L70" s="162">
        <f>'5- Identificación de Riesgos'!I78</f>
        <v>0</v>
      </c>
      <c r="M70" s="215"/>
      <c r="N70" s="162" t="s">
        <v>359</v>
      </c>
      <c r="O70" s="162" t="s">
        <v>359</v>
      </c>
      <c r="P70" s="162" t="s">
        <v>359</v>
      </c>
      <c r="Q70" s="162" t="s">
        <v>359</v>
      </c>
      <c r="R70" s="166">
        <f t="shared" ref="R70:R71" si="10">SUM(COUNTIF(N70,"SI")*25%,COUNTIF(O70,"SI")*40%,COUNTIF(P70,"SI")*25%,COUNTIF(Q70,"SI")*10%)</f>
        <v>1</v>
      </c>
      <c r="S70" s="239">
        <f t="shared" ref="S70" si="11">AVERAGE(R70:R78)</f>
        <v>0.5</v>
      </c>
      <c r="T70" s="423"/>
      <c r="U70" s="426"/>
      <c r="V70" s="429"/>
    </row>
    <row r="71" spans="1:22" ht="27" customHeight="1" thickBot="1">
      <c r="A71" s="555"/>
      <c r="B71" s="433"/>
      <c r="C71" s="179">
        <f>'5- Identificación de Riesgos'!D79</f>
        <v>0</v>
      </c>
      <c r="D71" s="172"/>
      <c r="E71" s="180"/>
      <c r="F71" s="163"/>
      <c r="G71" s="163"/>
      <c r="H71" s="163"/>
      <c r="I71" s="163"/>
      <c r="J71" s="167"/>
      <c r="K71" s="240"/>
      <c r="L71" s="163">
        <f>'5- Identificación de Riesgos'!I79</f>
        <v>0</v>
      </c>
      <c r="M71" s="233"/>
      <c r="N71" s="163"/>
      <c r="O71" s="163"/>
      <c r="P71" s="163"/>
      <c r="Q71" s="163"/>
      <c r="R71" s="167">
        <f t="shared" si="10"/>
        <v>0</v>
      </c>
      <c r="S71" s="240"/>
      <c r="T71" s="424"/>
      <c r="U71" s="427"/>
      <c r="V71" s="430"/>
    </row>
  </sheetData>
  <mergeCells count="67">
    <mergeCell ref="T54:T63"/>
    <mergeCell ref="U54:U63"/>
    <mergeCell ref="A64:A71"/>
    <mergeCell ref="B64:B71"/>
    <mergeCell ref="B54:B63"/>
    <mergeCell ref="A54:A63"/>
    <mergeCell ref="K54:K61"/>
    <mergeCell ref="S54:S61"/>
    <mergeCell ref="K64:K69"/>
    <mergeCell ref="S64:S69"/>
    <mergeCell ref="T64:T71"/>
    <mergeCell ref="U64:U71"/>
    <mergeCell ref="V64:V71"/>
    <mergeCell ref="V54:V63"/>
    <mergeCell ref="A10:A17"/>
    <mergeCell ref="B10:B17"/>
    <mergeCell ref="C5:V5"/>
    <mergeCell ref="C6:V6"/>
    <mergeCell ref="S10:S17"/>
    <mergeCell ref="T10:T17"/>
    <mergeCell ref="U10:U17"/>
    <mergeCell ref="V10:V17"/>
    <mergeCell ref="K10:K17"/>
    <mergeCell ref="A18:A26"/>
    <mergeCell ref="T27:T33"/>
    <mergeCell ref="U27:U33"/>
    <mergeCell ref="V27:V33"/>
    <mergeCell ref="A27:A33"/>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27:K33"/>
    <mergeCell ref="S27:S33"/>
    <mergeCell ref="B18:B26"/>
    <mergeCell ref="K18:K26"/>
    <mergeCell ref="V18:V26"/>
    <mergeCell ref="T18:T26"/>
    <mergeCell ref="U18:U26"/>
    <mergeCell ref="S18:S26"/>
    <mergeCell ref="B27:B33"/>
    <mergeCell ref="T34:T43"/>
    <mergeCell ref="U34:U43"/>
    <mergeCell ref="V34:V43"/>
    <mergeCell ref="A34:A43"/>
    <mergeCell ref="B34:B43"/>
    <mergeCell ref="K34:K43"/>
    <mergeCell ref="S34:S43"/>
    <mergeCell ref="T44:T53"/>
    <mergeCell ref="U44:U53"/>
    <mergeCell ref="V44:V53"/>
    <mergeCell ref="A44:A53"/>
    <mergeCell ref="B44:B53"/>
    <mergeCell ref="K44:K53"/>
    <mergeCell ref="S44:S53"/>
  </mergeCells>
  <conditionalFormatting sqref="T10 T18 T27 T34">
    <cfRule type="containsText" dxfId="496" priority="466" operator="containsText" text="Muy Baja">
      <formula>NOT(ISERROR(SEARCH("Muy Baja",T10)))</formula>
    </cfRule>
    <cfRule type="containsText" dxfId="495" priority="467" operator="containsText" text="Baja">
      <formula>NOT(ISERROR(SEARCH("Baja",T10)))</formula>
    </cfRule>
    <cfRule type="containsText" dxfId="494" priority="468" operator="containsText" text="Muy Alta">
      <formula>NOT(ISERROR(SEARCH("Muy Alta",T10)))</formula>
    </cfRule>
    <cfRule type="containsText" dxfId="493" priority="470" operator="containsText" text="Alta">
      <formula>NOT(ISERROR(SEARCH("Alta",T10)))</formula>
    </cfRule>
    <cfRule type="containsText" dxfId="492" priority="471" operator="containsText" text="Media">
      <formula>NOT(ISERROR(SEARCH("Media",T10)))</formula>
    </cfRule>
    <cfRule type="containsText" dxfId="491" priority="472" operator="containsText" text="Media">
      <formula>NOT(ISERROR(SEARCH("Media",T10)))</formula>
    </cfRule>
    <cfRule type="containsText" dxfId="490" priority="473" operator="containsText" text="Media">
      <formula>NOT(ISERROR(SEARCH("Media",T10)))</formula>
    </cfRule>
    <cfRule type="containsText" dxfId="489" priority="474" operator="containsText" text="Muy Baja">
      <formula>NOT(ISERROR(SEARCH("Muy Baja",T10)))</formula>
    </cfRule>
    <cfRule type="containsText" dxfId="488" priority="475" operator="containsText" text="Baja">
      <formula>NOT(ISERROR(SEARCH("Baja",T10)))</formula>
    </cfRule>
    <cfRule type="containsText" dxfId="487" priority="476" operator="containsText" text="Muy Baja">
      <formula>NOT(ISERROR(SEARCH("Muy Baja",T10)))</formula>
    </cfRule>
    <cfRule type="containsText" dxfId="486" priority="477" operator="containsText" text="Muy Baja">
      <formula>NOT(ISERROR(SEARCH("Muy Baja",T10)))</formula>
    </cfRule>
    <cfRule type="containsText" dxfId="485" priority="478" operator="containsText" text="Muy Baja">
      <formula>NOT(ISERROR(SEARCH("Muy Baja",T10)))</formula>
    </cfRule>
    <cfRule type="containsText" dxfId="484" priority="479" operator="containsText" text="Muy Baja'Tabla probabilidad'!">
      <formula>NOT(ISERROR(SEARCH("Muy Baja'Tabla probabilidad'!",T10)))</formula>
    </cfRule>
    <cfRule type="containsText" dxfId="483" priority="480" operator="containsText" text="Muy bajo">
      <formula>NOT(ISERROR(SEARCH("Muy bajo",T10)))</formula>
    </cfRule>
    <cfRule type="containsText" dxfId="482" priority="481" operator="containsText" text="Alta">
      <formula>NOT(ISERROR(SEARCH("Alta",T10)))</formula>
    </cfRule>
    <cfRule type="containsText" dxfId="481" priority="482" operator="containsText" text="Media">
      <formula>NOT(ISERROR(SEARCH("Media",T10)))</formula>
    </cfRule>
    <cfRule type="containsText" dxfId="480" priority="483" operator="containsText" text="Baja">
      <formula>NOT(ISERROR(SEARCH("Baja",T10)))</formula>
    </cfRule>
    <cfRule type="containsText" dxfId="479" priority="484" operator="containsText" text="Muy baja">
      <formula>NOT(ISERROR(SEARCH("Muy baja",T10)))</formula>
    </cfRule>
    <cfRule type="cellIs" dxfId="476" priority="487" operator="between">
      <formula>1</formula>
      <formula>2</formula>
    </cfRule>
    <cfRule type="cellIs" dxfId="475" priority="488" operator="between">
      <formula>0</formula>
      <formula>2</formula>
    </cfRule>
  </conditionalFormatting>
  <conditionalFormatting sqref="T44 T54">
    <cfRule type="containsText" dxfId="474" priority="236" operator="containsText" text="Muy Baja">
      <formula>NOT(ISERROR(SEARCH("Muy Baja",T44)))</formula>
    </cfRule>
    <cfRule type="containsText" dxfId="473" priority="237" operator="containsText" text="Baja">
      <formula>NOT(ISERROR(SEARCH("Baja",T44)))</formula>
    </cfRule>
    <cfRule type="containsText" dxfId="472" priority="238" operator="containsText" text="Muy Alta">
      <formula>NOT(ISERROR(SEARCH("Muy Alta",T44)))</formula>
    </cfRule>
    <cfRule type="containsText" dxfId="471" priority="240" operator="containsText" text="Alta">
      <formula>NOT(ISERROR(SEARCH("Alta",T44)))</formula>
    </cfRule>
    <cfRule type="containsText" dxfId="470" priority="241" operator="containsText" text="Media">
      <formula>NOT(ISERROR(SEARCH("Media",T44)))</formula>
    </cfRule>
    <cfRule type="containsText" dxfId="469" priority="242" operator="containsText" text="Media">
      <formula>NOT(ISERROR(SEARCH("Media",T44)))</formula>
    </cfRule>
    <cfRule type="containsText" dxfId="468" priority="243" operator="containsText" text="Media">
      <formula>NOT(ISERROR(SEARCH("Media",T44)))</formula>
    </cfRule>
    <cfRule type="containsText" dxfId="467" priority="244" operator="containsText" text="Muy Baja">
      <formula>NOT(ISERROR(SEARCH("Muy Baja",T44)))</formula>
    </cfRule>
    <cfRule type="containsText" dxfId="466" priority="245" operator="containsText" text="Baja">
      <formula>NOT(ISERROR(SEARCH("Baja",T44)))</formula>
    </cfRule>
    <cfRule type="containsText" dxfId="465" priority="246" operator="containsText" text="Muy Baja">
      <formula>NOT(ISERROR(SEARCH("Muy Baja",T44)))</formula>
    </cfRule>
    <cfRule type="containsText" dxfId="464" priority="247" operator="containsText" text="Muy Baja">
      <formula>NOT(ISERROR(SEARCH("Muy Baja",T44)))</formula>
    </cfRule>
    <cfRule type="containsText" dxfId="463" priority="248" operator="containsText" text="Muy Baja">
      <formula>NOT(ISERROR(SEARCH("Muy Baja",T44)))</formula>
    </cfRule>
    <cfRule type="containsText" dxfId="462" priority="249" operator="containsText" text="Muy Baja'Tabla probabilidad'!">
      <formula>NOT(ISERROR(SEARCH("Muy Baja'Tabla probabilidad'!",T44)))</formula>
    </cfRule>
    <cfRule type="containsText" dxfId="461" priority="250" operator="containsText" text="Muy bajo">
      <formula>NOT(ISERROR(SEARCH("Muy bajo",T44)))</formula>
    </cfRule>
    <cfRule type="containsText" dxfId="460" priority="251" operator="containsText" text="Alta">
      <formula>NOT(ISERROR(SEARCH("Alta",T44)))</formula>
    </cfRule>
    <cfRule type="containsText" dxfId="459" priority="252" operator="containsText" text="Media">
      <formula>NOT(ISERROR(SEARCH("Media",T44)))</formula>
    </cfRule>
    <cfRule type="containsText" dxfId="458" priority="253" operator="containsText" text="Baja">
      <formula>NOT(ISERROR(SEARCH("Baja",T44)))</formula>
    </cfRule>
    <cfRule type="containsText" dxfId="457" priority="254" operator="containsText" text="Muy baja">
      <formula>NOT(ISERROR(SEARCH("Muy baja",T44)))</formula>
    </cfRule>
    <cfRule type="cellIs" dxfId="454" priority="257" operator="between">
      <formula>1</formula>
      <formula>2</formula>
    </cfRule>
    <cfRule type="cellIs" dxfId="453" priority="258" operator="between">
      <formula>0</formula>
      <formula>2</formula>
    </cfRule>
  </conditionalFormatting>
  <conditionalFormatting sqref="T64">
    <cfRule type="containsText" dxfId="452" priority="11" operator="containsText" text="Muy Baja">
      <formula>NOT(ISERROR(SEARCH("Muy Baja",T64)))</formula>
    </cfRule>
    <cfRule type="containsText" dxfId="451" priority="12" operator="containsText" text="Baja">
      <formula>NOT(ISERROR(SEARCH("Baja",T64)))</formula>
    </cfRule>
    <cfRule type="containsText" dxfId="450" priority="13" operator="containsText" text="Muy Alta">
      <formula>NOT(ISERROR(SEARCH("Muy Alta",T64)))</formula>
    </cfRule>
    <cfRule type="containsText" dxfId="449" priority="14" operator="containsText" text="Alta">
      <formula>NOT(ISERROR(SEARCH("Alta",T64)))</formula>
    </cfRule>
    <cfRule type="containsText" dxfId="448" priority="15" operator="containsText" text="Media">
      <formula>NOT(ISERROR(SEARCH("Media",T64)))</formula>
    </cfRule>
    <cfRule type="containsText" dxfId="447" priority="16" operator="containsText" text="Media">
      <formula>NOT(ISERROR(SEARCH("Media",T64)))</formula>
    </cfRule>
    <cfRule type="containsText" dxfId="446" priority="17" operator="containsText" text="Media">
      <formula>NOT(ISERROR(SEARCH("Media",T64)))</formula>
    </cfRule>
    <cfRule type="containsText" dxfId="445" priority="18" operator="containsText" text="Muy Baja">
      <formula>NOT(ISERROR(SEARCH("Muy Baja",T64)))</formula>
    </cfRule>
    <cfRule type="containsText" dxfId="444" priority="19" operator="containsText" text="Baja">
      <formula>NOT(ISERROR(SEARCH("Baja",T64)))</formula>
    </cfRule>
    <cfRule type="containsText" dxfId="443" priority="20" operator="containsText" text="Muy Baja">
      <formula>NOT(ISERROR(SEARCH("Muy Baja",T64)))</formula>
    </cfRule>
    <cfRule type="containsText" dxfId="442" priority="21" operator="containsText" text="Muy Baja">
      <formula>NOT(ISERROR(SEARCH("Muy Baja",T64)))</formula>
    </cfRule>
    <cfRule type="containsText" dxfId="441" priority="22" operator="containsText" text="Muy Baja">
      <formula>NOT(ISERROR(SEARCH("Muy Baja",T64)))</formula>
    </cfRule>
    <cfRule type="containsText" dxfId="440" priority="23" operator="containsText" text="Muy Baja'Tabla probabilidad'!">
      <formula>NOT(ISERROR(SEARCH("Muy Baja'Tabla probabilidad'!",T64)))</formula>
    </cfRule>
    <cfRule type="containsText" dxfId="439" priority="24" operator="containsText" text="Muy bajo">
      <formula>NOT(ISERROR(SEARCH("Muy bajo",T64)))</formula>
    </cfRule>
    <cfRule type="containsText" dxfId="438" priority="25" operator="containsText" text="Alta">
      <formula>NOT(ISERROR(SEARCH("Alta",T64)))</formula>
    </cfRule>
    <cfRule type="containsText" dxfId="437" priority="26" operator="containsText" text="Media">
      <formula>NOT(ISERROR(SEARCH("Media",T64)))</formula>
    </cfRule>
    <cfRule type="containsText" dxfId="436" priority="27" operator="containsText" text="Baja">
      <formula>NOT(ISERROR(SEARCH("Baja",T64)))</formula>
    </cfRule>
    <cfRule type="containsText" dxfId="435" priority="28" operator="containsText" text="Muy baja">
      <formula>NOT(ISERROR(SEARCH("Muy baja",T64)))</formula>
    </cfRule>
    <cfRule type="cellIs" dxfId="432" priority="31" operator="between">
      <formula>1</formula>
      <formula>2</formula>
    </cfRule>
    <cfRule type="cellIs" dxfId="431" priority="32" operator="between">
      <formula>0</formula>
      <formula>2</formula>
    </cfRule>
  </conditionalFormatting>
  <conditionalFormatting sqref="U10 U18 U27 U34">
    <cfRule type="containsText" dxfId="430" priority="460" operator="containsText" text="Catastrófico">
      <formula>NOT(ISERROR(SEARCH("Catastrófico",U10)))</formula>
    </cfRule>
    <cfRule type="containsText" dxfId="429" priority="461" operator="containsText" text="Mayor">
      <formula>NOT(ISERROR(SEARCH("Mayor",U10)))</formula>
    </cfRule>
    <cfRule type="containsText" dxfId="428" priority="462" operator="containsText" text="Alta">
      <formula>NOT(ISERROR(SEARCH("Alta",U10)))</formula>
    </cfRule>
    <cfRule type="containsText" dxfId="427" priority="463" operator="containsText" text="Moderado">
      <formula>NOT(ISERROR(SEARCH("Moderado",U10)))</formula>
    </cfRule>
    <cfRule type="containsText" dxfId="426" priority="464" operator="containsText" text="Menor">
      <formula>NOT(ISERROR(SEARCH("Menor",U10)))</formula>
    </cfRule>
    <cfRule type="containsText" dxfId="425" priority="465" operator="containsText" text="Leve">
      <formula>NOT(ISERROR(SEARCH("Leve",U10)))</formula>
    </cfRule>
  </conditionalFormatting>
  <conditionalFormatting sqref="U44 U54">
    <cfRule type="containsText" dxfId="424" priority="230" operator="containsText" text="Catastrófico">
      <formula>NOT(ISERROR(SEARCH("Catastrófico",U44)))</formula>
    </cfRule>
    <cfRule type="containsText" dxfId="423" priority="231" operator="containsText" text="Mayor">
      <formula>NOT(ISERROR(SEARCH("Mayor",U44)))</formula>
    </cfRule>
    <cfRule type="containsText" dxfId="422" priority="232" operator="containsText" text="Alta">
      <formula>NOT(ISERROR(SEARCH("Alta",U44)))</formula>
    </cfRule>
    <cfRule type="containsText" dxfId="421" priority="233" operator="containsText" text="Moderado">
      <formula>NOT(ISERROR(SEARCH("Moderado",U44)))</formula>
    </cfRule>
    <cfRule type="containsText" dxfId="420" priority="234" operator="containsText" text="Menor">
      <formula>NOT(ISERROR(SEARCH("Menor",U44)))</formula>
    </cfRule>
    <cfRule type="containsText" dxfId="419" priority="235" operator="containsText" text="Leve">
      <formula>NOT(ISERROR(SEARCH("Leve",U44)))</formula>
    </cfRule>
  </conditionalFormatting>
  <conditionalFormatting sqref="U64">
    <cfRule type="containsText" dxfId="418" priority="5" operator="containsText" text="Catastrófico">
      <formula>NOT(ISERROR(SEARCH("Catastrófico",U64)))</formula>
    </cfRule>
    <cfRule type="containsText" dxfId="417" priority="6" operator="containsText" text="Mayor">
      <formula>NOT(ISERROR(SEARCH("Mayor",U64)))</formula>
    </cfRule>
    <cfRule type="containsText" dxfId="416" priority="7" operator="containsText" text="Alta">
      <formula>NOT(ISERROR(SEARCH("Alta",U64)))</formula>
    </cfRule>
    <cfRule type="containsText" dxfId="415" priority="8" operator="containsText" text="Moderado">
      <formula>NOT(ISERROR(SEARCH("Moderado",U64)))</formula>
    </cfRule>
    <cfRule type="containsText" dxfId="414" priority="9" operator="containsText" text="Menor">
      <formula>NOT(ISERROR(SEARCH("Menor",U64)))</formula>
    </cfRule>
    <cfRule type="containsText" dxfId="413" priority="10" operator="containsText" text="Leve">
      <formula>NOT(ISERROR(SEARCH("Leve",U64)))</formula>
    </cfRule>
  </conditionalFormatting>
  <conditionalFormatting sqref="V10 V18">
    <cfRule type="containsText" dxfId="412" priority="424" operator="containsText" text="Extremo">
      <formula>NOT(ISERROR(SEARCH("Extremo",V10)))</formula>
    </cfRule>
    <cfRule type="containsText" dxfId="411" priority="425" operator="containsText" text="Alto">
      <formula>NOT(ISERROR(SEARCH("Alto",V10)))</formula>
    </cfRule>
    <cfRule type="containsText" dxfId="410" priority="426" operator="containsText" text="Bajo">
      <formula>NOT(ISERROR(SEARCH("Bajo",V10)))</formula>
    </cfRule>
    <cfRule type="containsText" dxfId="409" priority="427" operator="containsText" text="Moderado">
      <formula>NOT(ISERROR(SEARCH("Moderado",V10)))</formula>
    </cfRule>
  </conditionalFormatting>
  <conditionalFormatting sqref="V27">
    <cfRule type="containsText" dxfId="408" priority="391" operator="containsText" text="Extremo">
      <formula>NOT(ISERROR(SEARCH("Extremo",V27)))</formula>
    </cfRule>
    <cfRule type="containsText" dxfId="407" priority="392" operator="containsText" text="Alto">
      <formula>NOT(ISERROR(SEARCH("Alto",V27)))</formula>
    </cfRule>
    <cfRule type="containsText" dxfId="406" priority="393" operator="containsText" text="Bajo">
      <formula>NOT(ISERROR(SEARCH("Bajo",V27)))</formula>
    </cfRule>
    <cfRule type="containsText" dxfId="405" priority="394" operator="containsText" text="Moderado">
      <formula>NOT(ISERROR(SEARCH("Moderado",V27)))</formula>
    </cfRule>
  </conditionalFormatting>
  <conditionalFormatting sqref="V34">
    <cfRule type="containsText" dxfId="404" priority="358" operator="containsText" text="Extremo">
      <formula>NOT(ISERROR(SEARCH("Extremo",V34)))</formula>
    </cfRule>
    <cfRule type="containsText" dxfId="403" priority="359" operator="containsText" text="Alto">
      <formula>NOT(ISERROR(SEARCH("Alto",V34)))</formula>
    </cfRule>
    <cfRule type="containsText" dxfId="402" priority="360" operator="containsText" text="Bajo">
      <formula>NOT(ISERROR(SEARCH("Bajo",V34)))</formula>
    </cfRule>
    <cfRule type="containsText" dxfId="401" priority="361" operator="containsText" text="Moderado">
      <formula>NOT(ISERROR(SEARCH("Moderado",V34)))</formula>
    </cfRule>
  </conditionalFormatting>
  <conditionalFormatting sqref="V44 V54">
    <cfRule type="containsText" dxfId="400" priority="226" operator="containsText" text="Extremo">
      <formula>NOT(ISERROR(SEARCH("Extremo",V44)))</formula>
    </cfRule>
    <cfRule type="containsText" dxfId="399" priority="227" operator="containsText" text="Alto">
      <formula>NOT(ISERROR(SEARCH("Alto",V44)))</formula>
    </cfRule>
    <cfRule type="containsText" dxfId="398" priority="228" operator="containsText" text="Bajo">
      <formula>NOT(ISERROR(SEARCH("Bajo",V44)))</formula>
    </cfRule>
    <cfRule type="containsText" dxfId="397" priority="229" operator="containsText" text="Moderado">
      <formula>NOT(ISERROR(SEARCH("Moderado",V44)))</formula>
    </cfRule>
  </conditionalFormatting>
  <conditionalFormatting sqref="V64">
    <cfRule type="containsText" dxfId="396" priority="1" operator="containsText" text="Extremo">
      <formula>NOT(ISERROR(SEARCH("Extremo",V64)))</formula>
    </cfRule>
    <cfRule type="containsText" dxfId="395" priority="2" operator="containsText" text="Alto">
      <formula>NOT(ISERROR(SEARCH("Alto",V64)))</formula>
    </cfRule>
    <cfRule type="containsText" dxfId="394" priority="3" operator="containsText" text="Bajo">
      <formula>NOT(ISERROR(SEARCH("Bajo",V64)))</formula>
    </cfRule>
    <cfRule type="containsText" dxfId="393" priority="4" operator="containsText" text="Moderado">
      <formula>NOT(ISERROR(SEARCH("Moderado",V64)))</formula>
    </cfRule>
  </conditionalFormatting>
  <dataValidations xWindow="583" yWindow="701" count="2">
    <dataValidation allowBlank="1" showInputMessage="1" showErrorMessage="1" prompt="Enunciar cuál es el control" sqref="E49:E52 M27:M28 E57 E39:E42 E34:E37 M13 E44:E47 E59:E65 E20:E21 E54:E55 E27:E28 M19:M22 E23:E25 E30:E32 E10:E18 M44 E67:E71" xr:uid="{00000000-0002-0000-0600-000000000000}"/>
    <dataValidation type="list" allowBlank="1" showInputMessage="1" showErrorMessage="1" sqref="F10:I71 N10:Q71"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T18 T27 T34</xm:sqref>
        </x14:conditionalFormatting>
        <x14:conditionalFormatting xmlns:xm="http://schemas.microsoft.com/office/excel/2006/main">
          <x14:cfRule type="containsText" priority="255" operator="containsText" id="{A5173A80-D256-4C96-9694-525C9DB1E3BD}">
            <xm:f>NOT(ISERROR(SEARCH('8- Políticas de Administración '!$B$5,T44)))</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'!$B$5,T44)))</xm:f>
            <xm:f>'8- Políticas de Administración '!$B$5</xm:f>
            <x14:dxf>
              <font>
                <color rgb="FF9C0006"/>
              </font>
              <fill>
                <patternFill>
                  <bgColor rgb="FFFFC7CE"/>
                </patternFill>
              </fill>
            </x14:dxf>
          </x14:cfRule>
          <xm:sqref>T44 T54</xm:sqref>
        </x14:conditionalFormatting>
        <x14:conditionalFormatting xmlns:xm="http://schemas.microsoft.com/office/excel/2006/main">
          <x14:cfRule type="containsText" priority="29" operator="containsText" id="{ADE80DBC-25DB-4C91-949B-C7D172DA4BF7}">
            <xm:f>NOT(ISERROR(SEARCH('8- Políticas de Administración '!$B$5,T64)))</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'!$B$5,T64)))</xm:f>
            <xm:f>'8- Políticas de Administración '!$B$5</xm:f>
            <x14:dxf>
              <font>
                <color rgb="FF9C0006"/>
              </font>
              <fill>
                <patternFill>
                  <bgColor rgb="FFFFC7CE"/>
                </patternFill>
              </fill>
            </x14:dxf>
          </x14:cfRule>
          <xm:sqref>T64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79"/>
  <sheetViews>
    <sheetView showGridLines="0" zoomScale="70" zoomScaleNormal="70" zoomScalePageLayoutView="70" workbookViewId="0">
      <selection activeCell="C70" sqref="C70:C7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72"/>
      <c r="B1" s="572"/>
      <c r="C1" s="572"/>
      <c r="D1" s="572"/>
      <c r="E1" s="572"/>
      <c r="F1" s="571" t="s">
        <v>382</v>
      </c>
      <c r="G1" s="571"/>
      <c r="H1" s="571"/>
      <c r="I1" s="571"/>
      <c r="J1" s="571"/>
      <c r="K1" s="571"/>
      <c r="L1" s="571"/>
      <c r="M1" s="571"/>
      <c r="N1" s="571"/>
      <c r="O1" s="571"/>
      <c r="P1" s="571"/>
      <c r="Q1" s="571"/>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72"/>
      <c r="B2" s="572"/>
      <c r="C2" s="572"/>
      <c r="D2" s="572"/>
      <c r="E2" s="572"/>
      <c r="F2" s="571"/>
      <c r="G2" s="571"/>
      <c r="H2" s="571"/>
      <c r="I2" s="571"/>
      <c r="J2" s="571"/>
      <c r="K2" s="571"/>
      <c r="L2" s="571"/>
      <c r="M2" s="571"/>
      <c r="N2" s="571"/>
      <c r="O2" s="571"/>
      <c r="P2" s="571"/>
      <c r="Q2" s="57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72"/>
      <c r="B3" s="572"/>
      <c r="C3" s="572"/>
      <c r="D3" s="572"/>
      <c r="E3" s="572"/>
      <c r="F3" s="571"/>
      <c r="G3" s="571"/>
      <c r="H3" s="571"/>
      <c r="I3" s="571"/>
      <c r="J3" s="571"/>
      <c r="K3" s="571"/>
      <c r="L3" s="571"/>
      <c r="M3" s="571"/>
      <c r="N3" s="571"/>
      <c r="O3" s="571"/>
      <c r="P3" s="571"/>
      <c r="Q3" s="571"/>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61" t="s">
        <v>264</v>
      </c>
      <c r="B4" s="461"/>
      <c r="C4" s="548" t="s">
        <v>4</v>
      </c>
      <c r="D4" s="548"/>
      <c r="E4" s="548"/>
      <c r="F4" s="548"/>
      <c r="G4" s="548"/>
      <c r="H4" s="548"/>
      <c r="I4" s="548"/>
      <c r="J4" s="548"/>
      <c r="K4" s="548"/>
      <c r="L4" s="548"/>
      <c r="M4" s="548"/>
      <c r="N4" s="548"/>
      <c r="O4" s="548"/>
      <c r="P4" s="548"/>
      <c r="Q4" s="548"/>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61" t="s">
        <v>265</v>
      </c>
      <c r="B5" s="461"/>
      <c r="C5" s="548" t="s">
        <v>383</v>
      </c>
      <c r="D5" s="548"/>
      <c r="E5" s="548"/>
      <c r="F5" s="548"/>
      <c r="G5" s="548"/>
      <c r="H5" s="548"/>
      <c r="I5" s="548"/>
      <c r="J5" s="548"/>
      <c r="K5" s="548"/>
      <c r="L5" s="548"/>
      <c r="M5" s="548"/>
      <c r="N5" s="548"/>
      <c r="O5" s="548"/>
      <c r="P5" s="548"/>
      <c r="Q5" s="548"/>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61" t="s">
        <v>266</v>
      </c>
      <c r="B6" s="461"/>
      <c r="C6" s="544" t="s">
        <v>267</v>
      </c>
      <c r="D6" s="544"/>
      <c r="E6" s="544"/>
      <c r="F6" s="544"/>
      <c r="G6" s="544"/>
      <c r="H6" s="544"/>
      <c r="I6" s="544"/>
      <c r="J6" s="544"/>
      <c r="K6" s="544"/>
      <c r="L6" s="544"/>
      <c r="M6" s="544"/>
      <c r="N6" s="544"/>
      <c r="O6" s="544"/>
      <c r="P6" s="544"/>
      <c r="Q6" s="544"/>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31" t="s">
        <v>384</v>
      </c>
      <c r="B7" s="531"/>
      <c r="C7" s="531"/>
      <c r="D7" s="531"/>
      <c r="E7" s="531"/>
      <c r="F7" s="531" t="s">
        <v>283</v>
      </c>
      <c r="G7" s="531"/>
      <c r="H7" s="531"/>
      <c r="I7" s="90"/>
      <c r="J7" s="475" t="s">
        <v>385</v>
      </c>
      <c r="K7" s="475"/>
      <c r="L7" s="475"/>
      <c r="M7" s="475"/>
      <c r="N7" s="476"/>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33" t="s">
        <v>273</v>
      </c>
      <c r="B8" s="534" t="s">
        <v>343</v>
      </c>
      <c r="C8" s="573" t="s">
        <v>275</v>
      </c>
      <c r="D8" s="575" t="s">
        <v>285</v>
      </c>
      <c r="E8" s="534" t="s">
        <v>269</v>
      </c>
      <c r="F8" s="564" t="s">
        <v>386</v>
      </c>
      <c r="G8" s="564" t="s">
        <v>387</v>
      </c>
      <c r="H8" s="564" t="s">
        <v>388</v>
      </c>
      <c r="I8" s="566"/>
      <c r="J8" s="564" t="s">
        <v>389</v>
      </c>
      <c r="K8" s="564" t="s">
        <v>390</v>
      </c>
      <c r="L8" s="564" t="s">
        <v>391</v>
      </c>
      <c r="M8" s="564" t="s">
        <v>392</v>
      </c>
      <c r="N8" s="564" t="s">
        <v>393</v>
      </c>
      <c r="O8" s="564" t="s">
        <v>394</v>
      </c>
      <c r="P8" s="564" t="s">
        <v>395</v>
      </c>
      <c r="Q8" s="564" t="s">
        <v>396</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81"/>
      <c r="B9" s="535"/>
      <c r="C9" s="574"/>
      <c r="D9" s="576"/>
      <c r="E9" s="535"/>
      <c r="F9" s="565"/>
      <c r="G9" s="565"/>
      <c r="H9" s="565"/>
      <c r="I9" s="567"/>
      <c r="J9" s="565"/>
      <c r="K9" s="565"/>
      <c r="L9" s="565"/>
      <c r="M9" s="565"/>
      <c r="N9" s="565"/>
      <c r="O9" s="565"/>
      <c r="P9" s="565"/>
      <c r="Q9" s="565"/>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45">
        <f>'5- Identificación de Riesgos'!A10</f>
        <v>1</v>
      </c>
      <c r="B10" s="425" t="str">
        <f>'5- Identificación de Riesgos'!B10</f>
        <v>Vencimiento de Términos</v>
      </c>
      <c r="C10" s="431" t="str">
        <f>'5- Identificación de Riesgos'!C10</f>
        <v>Se realizan  actuaciones procesales o se da  respuesta a las solicitudes de los usuarios de la administración de justicia, después del  término legal establecido para decidir sobre los conflictos presentados a los jueces.</v>
      </c>
      <c r="D10" s="431" t="s">
        <v>300</v>
      </c>
      <c r="E10" s="186" t="str">
        <f>'5- Identificación de Riesgos'!D10</f>
        <v>1. Mayor demanda de justicia.</v>
      </c>
      <c r="F10" s="453" t="str">
        <f>'5- Identificación de Riesgos'!H10</f>
        <v>Muy Baja - 1</v>
      </c>
      <c r="G10" s="431" t="str">
        <f>'5- Identificación de Riesgos'!M10</f>
        <v>Moderado - 3</v>
      </c>
      <c r="H10" s="431" t="str">
        <f>'5- Identificación de Riesgos'!N10</f>
        <v>Moderado - 3</v>
      </c>
      <c r="I10" s="158"/>
      <c r="J10" s="569" t="str">
        <f>'6- Valoración Controles'!T10</f>
        <v>Muy Baja - 1</v>
      </c>
      <c r="K10" s="569" t="str">
        <f>'6- Valoración Controles'!U10</f>
        <v>Moderado - 3</v>
      </c>
      <c r="L10" s="568" t="e">
        <f>AVERAGE(#REF!)</f>
        <v>#REF!</v>
      </c>
      <c r="M10" s="425" t="str">
        <f>'6- Valoración Controles'!V10</f>
        <v>Moderado - 3</v>
      </c>
      <c r="N10" s="425" t="s">
        <v>397</v>
      </c>
      <c r="O10" s="187"/>
      <c r="P10" s="187"/>
      <c r="Q10" s="188"/>
    </row>
    <row r="11" spans="1:269" ht="13.5" customHeight="1">
      <c r="A11" s="546"/>
      <c r="B11" s="426"/>
      <c r="C11" s="432"/>
      <c r="D11" s="432"/>
      <c r="E11" s="189" t="str">
        <f>'5- Identificación de Riesgos'!D11</f>
        <v>2. Insuficiencia de  personal  para atender la función misional y la atención a las partes interesadas en los despachos judiciales.</v>
      </c>
      <c r="F11" s="454"/>
      <c r="G11" s="563"/>
      <c r="H11" s="432"/>
      <c r="I11" s="91"/>
      <c r="J11" s="556"/>
      <c r="K11" s="556"/>
      <c r="L11" s="558"/>
      <c r="M11" s="426"/>
      <c r="N11" s="426"/>
      <c r="O11" s="190"/>
      <c r="P11" s="190">
        <v>5</v>
      </c>
      <c r="Q11" s="191"/>
    </row>
    <row r="12" spans="1:269" ht="13.5" customHeight="1">
      <c r="A12" s="546"/>
      <c r="B12" s="426"/>
      <c r="C12" s="432"/>
      <c r="D12" s="432"/>
      <c r="E12" s="200" t="str">
        <f>'5- Identificación de Riesgos'!D12</f>
        <v>3. Complejidad de los procesos judiciales y solicitudes, lo cual incrementa los tiempos para su resolución.</v>
      </c>
      <c r="F12" s="454"/>
      <c r="G12" s="563"/>
      <c r="H12" s="432"/>
      <c r="I12" s="91"/>
      <c r="J12" s="556"/>
      <c r="K12" s="556"/>
      <c r="L12" s="558"/>
      <c r="M12" s="426"/>
      <c r="N12" s="426"/>
      <c r="O12" s="190"/>
      <c r="P12" s="190"/>
      <c r="Q12" s="191"/>
    </row>
    <row r="13" spans="1:269" ht="13.5" customHeight="1">
      <c r="A13" s="546"/>
      <c r="B13" s="426"/>
      <c r="C13" s="432"/>
      <c r="D13" s="432"/>
      <c r="E13" s="189" t="str">
        <f>'5- Identificación de Riesgos'!D13</f>
        <v>4.Fallas en la planeación  para el desarrollo de las tareas propias del despacho.</v>
      </c>
      <c r="F13" s="454"/>
      <c r="G13" s="563"/>
      <c r="H13" s="432"/>
      <c r="I13" s="91"/>
      <c r="J13" s="556"/>
      <c r="K13" s="556"/>
      <c r="L13" s="558"/>
      <c r="M13" s="426"/>
      <c r="N13" s="426"/>
      <c r="O13" s="190"/>
      <c r="P13" s="190"/>
      <c r="Q13" s="191"/>
    </row>
    <row r="14" spans="1:269" ht="13.5" customHeight="1">
      <c r="A14" s="546"/>
      <c r="B14" s="426"/>
      <c r="C14" s="432"/>
      <c r="D14" s="432"/>
      <c r="E14" s="189" t="str">
        <f>'5- Identificación de Riesgos'!D14</f>
        <v>5.  Fallas e insuficiencia de las herramientas tecnológicas.</v>
      </c>
      <c r="F14" s="454"/>
      <c r="G14" s="563"/>
      <c r="H14" s="432"/>
      <c r="I14" s="91"/>
      <c r="J14" s="556"/>
      <c r="K14" s="556"/>
      <c r="L14" s="558"/>
      <c r="M14" s="426"/>
      <c r="N14" s="426"/>
      <c r="O14" s="190"/>
      <c r="P14" s="190"/>
      <c r="Q14" s="191"/>
    </row>
    <row r="15" spans="1:269" ht="13.5" customHeight="1">
      <c r="A15" s="546"/>
      <c r="B15" s="426"/>
      <c r="C15" s="432"/>
      <c r="D15" s="432"/>
      <c r="E15" s="189">
        <f>'5- Identificación de Riesgos'!D15</f>
        <v>0</v>
      </c>
      <c r="F15" s="454"/>
      <c r="G15" s="563"/>
      <c r="H15" s="432"/>
      <c r="I15" s="91"/>
      <c r="J15" s="556"/>
      <c r="K15" s="556"/>
      <c r="L15" s="558"/>
      <c r="M15" s="426"/>
      <c r="N15" s="426"/>
      <c r="O15" s="190"/>
      <c r="P15" s="190"/>
      <c r="Q15" s="191"/>
    </row>
    <row r="16" spans="1:269" ht="13.5" customHeight="1">
      <c r="A16" s="546"/>
      <c r="B16" s="426"/>
      <c r="C16" s="432"/>
      <c r="D16" s="432"/>
      <c r="E16" s="189">
        <f>'5- Identificación de Riesgos'!D16</f>
        <v>0</v>
      </c>
      <c r="F16" s="454"/>
      <c r="G16" s="563"/>
      <c r="H16" s="432"/>
      <c r="I16" s="91"/>
      <c r="J16" s="556"/>
      <c r="K16" s="556"/>
      <c r="L16" s="558"/>
      <c r="M16" s="426"/>
      <c r="N16" s="426"/>
      <c r="O16" s="190"/>
      <c r="P16" s="190"/>
      <c r="Q16" s="191"/>
    </row>
    <row r="17" spans="1:17" ht="13.5" customHeight="1">
      <c r="A17" s="546"/>
      <c r="B17" s="426"/>
      <c r="C17" s="432"/>
      <c r="D17" s="432"/>
      <c r="E17" s="189">
        <f>'5- Identificación de Riesgos'!D17</f>
        <v>0</v>
      </c>
      <c r="F17" s="454"/>
      <c r="G17" s="563"/>
      <c r="H17" s="432"/>
      <c r="I17" s="91"/>
      <c r="J17" s="556"/>
      <c r="K17" s="556"/>
      <c r="L17" s="558"/>
      <c r="M17" s="426"/>
      <c r="N17" s="426"/>
      <c r="O17" s="190"/>
      <c r="P17" s="190"/>
      <c r="Q17" s="191"/>
    </row>
    <row r="18" spans="1:17" ht="13.5" customHeight="1">
      <c r="A18" s="546"/>
      <c r="B18" s="426"/>
      <c r="C18" s="432"/>
      <c r="D18" s="432"/>
      <c r="E18" s="189">
        <f>'5- Identificación de Riesgos'!D18</f>
        <v>0</v>
      </c>
      <c r="F18" s="454"/>
      <c r="G18" s="563"/>
      <c r="H18" s="432"/>
      <c r="I18" s="91"/>
      <c r="J18" s="556"/>
      <c r="K18" s="556"/>
      <c r="L18" s="558"/>
      <c r="M18" s="426"/>
      <c r="N18" s="426"/>
      <c r="O18" s="190"/>
      <c r="P18" s="190"/>
      <c r="Q18" s="191"/>
    </row>
    <row r="19" spans="1:17" ht="13.5" customHeight="1">
      <c r="A19" s="546"/>
      <c r="B19" s="500"/>
      <c r="C19" s="432"/>
      <c r="D19" s="432"/>
      <c r="E19" s="189">
        <f>'5- Identificación de Riesgos'!D19</f>
        <v>0</v>
      </c>
      <c r="F19" s="454"/>
      <c r="G19" s="563"/>
      <c r="H19" s="432"/>
      <c r="I19" s="92"/>
      <c r="J19" s="557"/>
      <c r="K19" s="557"/>
      <c r="L19" s="559"/>
      <c r="M19" s="500"/>
      <c r="N19" s="500"/>
      <c r="O19" s="190"/>
      <c r="P19" s="190"/>
      <c r="Q19" s="191"/>
    </row>
    <row r="20" spans="1:17" ht="13.5" customHeight="1">
      <c r="A20" s="562">
        <f>'5- Identificación de Riesgos'!A20</f>
        <v>2</v>
      </c>
      <c r="B20" s="426" t="str">
        <f>'5- Identificación de Riesgos'!B20</f>
        <v xml:space="preserve">Incumplimientos en la realizacion de audiencias </v>
      </c>
      <c r="C20" s="500" t="str">
        <f>'5- Identificación de Riesgos'!C20</f>
        <v>No se atiende la  solicitud  de una parte interesada para la realización de una audiencia, o éstas deben ser aplazadas por la inasistencia de alguna de las partes indispensables.</v>
      </c>
      <c r="D20" s="500" t="s">
        <v>300</v>
      </c>
      <c r="E20" s="189" t="str">
        <f>'5- Identificación de Riesgos'!D20</f>
        <v>1. Inasistencia de las partes convocadas.</v>
      </c>
      <c r="F20" s="561" t="str">
        <f>'5- Identificación de Riesgos'!H20</f>
        <v>Muy Baja - 1</v>
      </c>
      <c r="G20" s="500" t="str">
        <f>'5- Identificación de Riesgos'!M20</f>
        <v>Menor - 2</v>
      </c>
      <c r="H20" s="500" t="str">
        <f>'5- Identificación de Riesgos'!N20</f>
        <v>Bajo - 2</v>
      </c>
      <c r="I20" s="91"/>
      <c r="J20" s="556" t="str">
        <f>'6- Valoración Controles'!T18</f>
        <v>Muy Baja - 1</v>
      </c>
      <c r="K20" s="556" t="str">
        <f>'6- Valoración Controles'!U18</f>
        <v>Menor - 2</v>
      </c>
      <c r="L20" s="558" t="e">
        <f>AVERAGE(#REF!)</f>
        <v>#REF!</v>
      </c>
      <c r="M20" s="426" t="str">
        <f>'6- Valoración Controles'!V18</f>
        <v>Bajo - 2</v>
      </c>
      <c r="N20" s="426" t="s">
        <v>397</v>
      </c>
      <c r="O20" s="190"/>
      <c r="P20" s="190"/>
      <c r="Q20" s="191"/>
    </row>
    <row r="21" spans="1:17" ht="13.5" customHeight="1">
      <c r="A21" s="546"/>
      <c r="B21" s="426"/>
      <c r="C21" s="432"/>
      <c r="D21" s="432"/>
      <c r="E21" s="189" t="str">
        <f>'5- Identificación de Riesgos'!D21</f>
        <v xml:space="preserve">2. Retrasos en su programación por exceso de carga laboral.
</v>
      </c>
      <c r="F21" s="454"/>
      <c r="G21" s="563"/>
      <c r="H21" s="432"/>
      <c r="I21" s="91"/>
      <c r="J21" s="556"/>
      <c r="K21" s="556"/>
      <c r="L21" s="558"/>
      <c r="M21" s="426"/>
      <c r="N21" s="426"/>
      <c r="O21" s="190"/>
      <c r="P21" s="190"/>
      <c r="Q21" s="191"/>
    </row>
    <row r="22" spans="1:17" ht="13.5" customHeight="1">
      <c r="A22" s="546"/>
      <c r="B22" s="426"/>
      <c r="C22" s="432"/>
      <c r="D22" s="432"/>
      <c r="E22" s="189" t="str">
        <f>'5- Identificación de Riesgos'!D22</f>
        <v>3. Programación de audiencias sin tener en cuenta tiempos de duración para su realización.</v>
      </c>
      <c r="F22" s="454"/>
      <c r="G22" s="563"/>
      <c r="H22" s="432"/>
      <c r="I22" s="91"/>
      <c r="J22" s="556"/>
      <c r="K22" s="556"/>
      <c r="L22" s="558"/>
      <c r="M22" s="426"/>
      <c r="N22" s="426"/>
      <c r="O22" s="190"/>
      <c r="P22" s="190"/>
      <c r="Q22" s="191"/>
    </row>
    <row r="23" spans="1:17" ht="13.5" customHeight="1">
      <c r="A23" s="546"/>
      <c r="B23" s="426"/>
      <c r="C23" s="432"/>
      <c r="D23" s="432"/>
      <c r="E23" s="189" t="str">
        <f>'5- Identificación de Riesgos'!D23</f>
        <v>4. Dificultades para notificar a alguna de las partes.</v>
      </c>
      <c r="F23" s="454"/>
      <c r="G23" s="563"/>
      <c r="H23" s="432"/>
      <c r="I23" s="91"/>
      <c r="J23" s="556"/>
      <c r="K23" s="556"/>
      <c r="L23" s="558"/>
      <c r="M23" s="426"/>
      <c r="N23" s="426"/>
      <c r="O23" s="190"/>
      <c r="P23" s="190"/>
      <c r="Q23" s="191"/>
    </row>
    <row r="24" spans="1:17" ht="13.5" customHeight="1">
      <c r="A24" s="546"/>
      <c r="B24" s="426"/>
      <c r="C24" s="432"/>
      <c r="D24" s="432"/>
      <c r="E24" s="189" t="str">
        <f>'5- Identificación de Riesgos'!D24</f>
        <v>5.Fallas en el servicio de internet,  conectividad  irregular.</v>
      </c>
      <c r="F24" s="454"/>
      <c r="G24" s="563"/>
      <c r="H24" s="432"/>
      <c r="I24" s="91"/>
      <c r="J24" s="556"/>
      <c r="K24" s="556"/>
      <c r="L24" s="558"/>
      <c r="M24" s="426"/>
      <c r="N24" s="426"/>
      <c r="O24" s="190"/>
      <c r="P24" s="190"/>
      <c r="Q24" s="191"/>
    </row>
    <row r="25" spans="1:17" ht="13.5" customHeight="1">
      <c r="A25" s="546"/>
      <c r="B25" s="426"/>
      <c r="C25" s="432"/>
      <c r="D25" s="432"/>
      <c r="E25" s="189">
        <f>'5- Identificación de Riesgos'!D25</f>
        <v>0</v>
      </c>
      <c r="F25" s="454"/>
      <c r="G25" s="563"/>
      <c r="H25" s="432"/>
      <c r="I25" s="91"/>
      <c r="J25" s="556"/>
      <c r="K25" s="556"/>
      <c r="L25" s="558"/>
      <c r="M25" s="426"/>
      <c r="N25" s="426"/>
      <c r="O25" s="190"/>
      <c r="P25" s="190"/>
      <c r="Q25" s="191"/>
    </row>
    <row r="26" spans="1:17" ht="13.5" customHeight="1">
      <c r="A26" s="546"/>
      <c r="B26" s="426"/>
      <c r="C26" s="432"/>
      <c r="D26" s="432"/>
      <c r="E26" s="189">
        <f>'5- Identificación de Riesgos'!D26</f>
        <v>0</v>
      </c>
      <c r="F26" s="454"/>
      <c r="G26" s="563"/>
      <c r="H26" s="432"/>
      <c r="I26" s="91"/>
      <c r="J26" s="556"/>
      <c r="K26" s="556"/>
      <c r="L26" s="558"/>
      <c r="M26" s="426"/>
      <c r="N26" s="426"/>
      <c r="O26" s="190"/>
      <c r="P26" s="190"/>
      <c r="Q26" s="191"/>
    </row>
    <row r="27" spans="1:17" ht="13.5" customHeight="1">
      <c r="A27" s="546"/>
      <c r="B27" s="426"/>
      <c r="C27" s="432"/>
      <c r="D27" s="432"/>
      <c r="E27" s="189">
        <f>'5- Identificación de Riesgos'!D27</f>
        <v>0</v>
      </c>
      <c r="F27" s="454"/>
      <c r="G27" s="563"/>
      <c r="H27" s="432"/>
      <c r="I27" s="91"/>
      <c r="J27" s="556"/>
      <c r="K27" s="556"/>
      <c r="L27" s="558"/>
      <c r="M27" s="426"/>
      <c r="N27" s="426"/>
      <c r="O27" s="190"/>
      <c r="P27" s="190"/>
      <c r="Q27" s="191"/>
    </row>
    <row r="28" spans="1:17" ht="13.5" customHeight="1">
      <c r="A28" s="546"/>
      <c r="B28" s="426"/>
      <c r="C28" s="432"/>
      <c r="D28" s="432"/>
      <c r="E28" s="189">
        <f>'5- Identificación de Riesgos'!D28</f>
        <v>0</v>
      </c>
      <c r="F28" s="454"/>
      <c r="G28" s="563"/>
      <c r="H28" s="432"/>
      <c r="I28" s="91"/>
      <c r="J28" s="556"/>
      <c r="K28" s="556"/>
      <c r="L28" s="558"/>
      <c r="M28" s="426"/>
      <c r="N28" s="426"/>
      <c r="O28" s="190"/>
      <c r="P28" s="190"/>
      <c r="Q28" s="191"/>
    </row>
    <row r="29" spans="1:17" ht="13.5" customHeight="1">
      <c r="A29" s="546"/>
      <c r="B29" s="500"/>
      <c r="C29" s="432"/>
      <c r="D29" s="432"/>
      <c r="E29" s="189">
        <f>'5- Identificación de Riesgos'!D29</f>
        <v>0</v>
      </c>
      <c r="F29" s="454"/>
      <c r="G29" s="563"/>
      <c r="H29" s="432"/>
      <c r="I29" s="92"/>
      <c r="J29" s="557"/>
      <c r="K29" s="557"/>
      <c r="L29" s="559"/>
      <c r="M29" s="500"/>
      <c r="N29" s="500"/>
      <c r="O29" s="190"/>
      <c r="P29" s="190"/>
      <c r="Q29" s="191"/>
    </row>
    <row r="30" spans="1:17" ht="13.5" customHeight="1">
      <c r="A30" s="562">
        <f>'5- Identificación de Riesgos'!A30</f>
        <v>3</v>
      </c>
      <c r="B30" s="426" t="str">
        <f>'5- Identificación de Riesgos'!B30</f>
        <v xml:space="preserve"> No efectuar notificaciones o realizarlas sin el cumplimiento de los requisitos</v>
      </c>
      <c r="C30" s="500" t="str">
        <f>'5- Identificación de Riesgos'!C30</f>
        <v xml:space="preserve">No se realizan las  notificaciones , no se efectuan  oportunamente o no se realizan aplicando la normatividad </v>
      </c>
      <c r="D30" s="500" t="s">
        <v>300</v>
      </c>
      <c r="E30" s="189" t="str">
        <f>'5- Identificación de Riesgos'!D30</f>
        <v>1. Errores en la digitación de información clave del proceso</v>
      </c>
      <c r="F30" s="561" t="str">
        <f>'5- Identificación de Riesgos'!H30</f>
        <v>Muy Baja - 1</v>
      </c>
      <c r="G30" s="500" t="str">
        <f>'5- Identificación de Riesgos'!M30</f>
        <v>Menor - 2</v>
      </c>
      <c r="H30" s="500" t="str">
        <f>'5- Identificación de Riesgos'!N30</f>
        <v>Bajo - 2</v>
      </c>
      <c r="I30" s="91"/>
      <c r="J30" s="556" t="str">
        <f>'6- Valoración Controles'!T27</f>
        <v>Muy Baja - 1</v>
      </c>
      <c r="K30" s="556" t="str">
        <f>'6- Valoración Controles'!U27</f>
        <v>Menor - 2</v>
      </c>
      <c r="L30" s="558" t="e">
        <f>AVERAGE(#REF!)</f>
        <v>#REF!</v>
      </c>
      <c r="M30" s="426" t="str">
        <f>'6- Valoración Controles'!V27</f>
        <v>Bajo - 2</v>
      </c>
      <c r="N30" s="426" t="s">
        <v>397</v>
      </c>
      <c r="O30" s="190"/>
      <c r="P30" s="190"/>
      <c r="Q30" s="191"/>
    </row>
    <row r="31" spans="1:17" ht="13.5" customHeight="1">
      <c r="A31" s="546"/>
      <c r="B31" s="426"/>
      <c r="C31" s="432"/>
      <c r="D31" s="432"/>
      <c r="E31" s="189" t="str">
        <f>'5- Identificación de Riesgos'!D31</f>
        <v>2. Olvidos involuntarios en la realización de las notificaciones</v>
      </c>
      <c r="F31" s="454"/>
      <c r="G31" s="563"/>
      <c r="H31" s="432"/>
      <c r="I31" s="91"/>
      <c r="J31" s="556"/>
      <c r="K31" s="556"/>
      <c r="L31" s="558"/>
      <c r="M31" s="426"/>
      <c r="N31" s="426"/>
      <c r="O31" s="190"/>
      <c r="P31" s="190"/>
      <c r="Q31" s="191"/>
    </row>
    <row r="32" spans="1:17" ht="13.5" customHeight="1">
      <c r="A32" s="546"/>
      <c r="B32" s="426"/>
      <c r="C32" s="432"/>
      <c r="D32" s="432"/>
      <c r="E32" s="189">
        <f>'5- Identificación de Riesgos'!D32</f>
        <v>0</v>
      </c>
      <c r="F32" s="454"/>
      <c r="G32" s="563"/>
      <c r="H32" s="432"/>
      <c r="I32" s="91"/>
      <c r="J32" s="556"/>
      <c r="K32" s="556"/>
      <c r="L32" s="558"/>
      <c r="M32" s="426"/>
      <c r="N32" s="426"/>
      <c r="O32" s="190"/>
      <c r="P32" s="190"/>
      <c r="Q32" s="191"/>
    </row>
    <row r="33" spans="1:17" ht="13.5" customHeight="1">
      <c r="A33" s="546"/>
      <c r="B33" s="426"/>
      <c r="C33" s="432"/>
      <c r="D33" s="432"/>
      <c r="E33" s="189">
        <f>'5- Identificación de Riesgos'!D33</f>
        <v>0</v>
      </c>
      <c r="F33" s="454"/>
      <c r="G33" s="563"/>
      <c r="H33" s="432"/>
      <c r="I33" s="91"/>
      <c r="J33" s="556"/>
      <c r="K33" s="556"/>
      <c r="L33" s="558"/>
      <c r="M33" s="426"/>
      <c r="N33" s="426"/>
      <c r="O33" s="190"/>
      <c r="P33" s="190"/>
      <c r="Q33" s="191"/>
    </row>
    <row r="34" spans="1:17" ht="13.5" customHeight="1">
      <c r="A34" s="546"/>
      <c r="B34" s="426"/>
      <c r="C34" s="432"/>
      <c r="D34" s="432"/>
      <c r="E34" s="189">
        <f>'5- Identificación de Riesgos'!D34</f>
        <v>0</v>
      </c>
      <c r="F34" s="454"/>
      <c r="G34" s="563"/>
      <c r="H34" s="432"/>
      <c r="I34" s="91"/>
      <c r="J34" s="556"/>
      <c r="K34" s="556"/>
      <c r="L34" s="558"/>
      <c r="M34" s="426"/>
      <c r="N34" s="426"/>
      <c r="O34" s="190"/>
      <c r="P34" s="190"/>
      <c r="Q34" s="191"/>
    </row>
    <row r="35" spans="1:17" ht="13.5" customHeight="1">
      <c r="A35" s="546"/>
      <c r="B35" s="426"/>
      <c r="C35" s="432"/>
      <c r="D35" s="432"/>
      <c r="E35" s="189">
        <f>'5- Identificación de Riesgos'!D35</f>
        <v>0</v>
      </c>
      <c r="F35" s="454"/>
      <c r="G35" s="563"/>
      <c r="H35" s="432"/>
      <c r="I35" s="91"/>
      <c r="J35" s="556"/>
      <c r="K35" s="556"/>
      <c r="L35" s="558"/>
      <c r="M35" s="426"/>
      <c r="N35" s="426"/>
      <c r="O35" s="190"/>
      <c r="P35" s="190"/>
      <c r="Q35" s="191"/>
    </row>
    <row r="36" spans="1:17" ht="13.5" customHeight="1">
      <c r="A36" s="546"/>
      <c r="B36" s="426"/>
      <c r="C36" s="432"/>
      <c r="D36" s="432"/>
      <c r="E36" s="189">
        <f>'5- Identificación de Riesgos'!D36</f>
        <v>0</v>
      </c>
      <c r="F36" s="454"/>
      <c r="G36" s="563"/>
      <c r="H36" s="432"/>
      <c r="I36" s="91"/>
      <c r="J36" s="556"/>
      <c r="K36" s="556"/>
      <c r="L36" s="558"/>
      <c r="M36" s="426"/>
      <c r="N36" s="426"/>
      <c r="O36" s="190"/>
      <c r="P36" s="190"/>
      <c r="Q36" s="191"/>
    </row>
    <row r="37" spans="1:17" ht="13.5" customHeight="1">
      <c r="A37" s="546"/>
      <c r="B37" s="426"/>
      <c r="C37" s="432"/>
      <c r="D37" s="432"/>
      <c r="E37" s="189">
        <f>'5- Identificación de Riesgos'!D37</f>
        <v>0</v>
      </c>
      <c r="F37" s="454"/>
      <c r="G37" s="563"/>
      <c r="H37" s="432"/>
      <c r="I37" s="91"/>
      <c r="J37" s="556"/>
      <c r="K37" s="556"/>
      <c r="L37" s="558"/>
      <c r="M37" s="426"/>
      <c r="N37" s="426"/>
      <c r="O37" s="190"/>
      <c r="P37" s="190"/>
      <c r="Q37" s="191"/>
    </row>
    <row r="38" spans="1:17" ht="13.5" customHeight="1">
      <c r="A38" s="546"/>
      <c r="B38" s="426"/>
      <c r="C38" s="432"/>
      <c r="D38" s="432"/>
      <c r="E38" s="189">
        <f>'5- Identificación de Riesgos'!D38</f>
        <v>0</v>
      </c>
      <c r="F38" s="454"/>
      <c r="G38" s="563"/>
      <c r="H38" s="432"/>
      <c r="I38" s="91"/>
      <c r="J38" s="556"/>
      <c r="K38" s="556"/>
      <c r="L38" s="558"/>
      <c r="M38" s="426"/>
      <c r="N38" s="426"/>
      <c r="O38" s="190"/>
      <c r="P38" s="190"/>
      <c r="Q38" s="191"/>
    </row>
    <row r="39" spans="1:17" ht="13.5" customHeight="1">
      <c r="A39" s="546"/>
      <c r="B39" s="500"/>
      <c r="C39" s="432"/>
      <c r="D39" s="432"/>
      <c r="E39" s="189">
        <f>'5- Identificación de Riesgos'!D39</f>
        <v>0</v>
      </c>
      <c r="F39" s="454"/>
      <c r="G39" s="563"/>
      <c r="H39" s="432"/>
      <c r="I39" s="92"/>
      <c r="J39" s="557"/>
      <c r="K39" s="557"/>
      <c r="L39" s="559"/>
      <c r="M39" s="500"/>
      <c r="N39" s="500"/>
      <c r="O39" s="190"/>
      <c r="P39" s="190"/>
      <c r="Q39" s="191"/>
    </row>
    <row r="40" spans="1:17" ht="13.5" customHeight="1">
      <c r="A40" s="560">
        <f>'5- Identificación de Riesgos'!A40</f>
        <v>4</v>
      </c>
      <c r="B40" s="426" t="str">
        <f>'5- Identificación de Riesgos'!B40</f>
        <v>Afectaciones ambientales</v>
      </c>
      <c r="C40" s="500" t="str">
        <f>'5- Identificación de Riesgos'!C40</f>
        <v>Se tienen afectaciones ambientales que generen impactos negativos en el entorno</v>
      </c>
      <c r="D40" s="500" t="s">
        <v>300</v>
      </c>
      <c r="E40" s="189" t="str">
        <f>'5- Identificación de Riesgos'!D40</f>
        <v>1.  Desconocimiento de la normatividad</v>
      </c>
      <c r="F40" s="561" t="str">
        <f>'5- Identificación de Riesgos'!H40</f>
        <v>Muy Baja - 1</v>
      </c>
      <c r="G40" s="500" t="str">
        <f>'5- Identificación de Riesgos'!M40</f>
        <v>Menor - 2</v>
      </c>
      <c r="H40" s="500" t="str">
        <f>'5- Identificación de Riesgos'!N40</f>
        <v>Bajo - 2</v>
      </c>
      <c r="I40" s="91"/>
      <c r="J40" s="556" t="str">
        <f>'6- Valoración Controles'!T34</f>
        <v>Muy Baja - 1</v>
      </c>
      <c r="K40" s="556" t="str">
        <f>'6- Valoración Controles'!U34</f>
        <v>Menor - 2</v>
      </c>
      <c r="L40" s="558" t="e">
        <f>AVERAGE(#REF!)</f>
        <v>#REF!</v>
      </c>
      <c r="M40" s="426" t="str">
        <f>'6- Valoración Controles'!V34</f>
        <v>Bajo - 2</v>
      </c>
      <c r="N40" s="426" t="s">
        <v>398</v>
      </c>
      <c r="O40" s="190"/>
      <c r="P40" s="190"/>
      <c r="Q40" s="191"/>
    </row>
    <row r="41" spans="1:17" ht="13.5" customHeight="1">
      <c r="A41" s="438"/>
      <c r="B41" s="426"/>
      <c r="C41" s="432"/>
      <c r="D41" s="432"/>
      <c r="E41" s="189" t="str">
        <f>'5- Identificación de Riesgos'!D41</f>
        <v>2. Ocurrencia de fenómenos naturales (Huracanes, Tormentas Tropicales)</v>
      </c>
      <c r="F41" s="454"/>
      <c r="G41" s="563"/>
      <c r="H41" s="432"/>
      <c r="I41" s="91"/>
      <c r="J41" s="556"/>
      <c r="K41" s="556"/>
      <c r="L41" s="558"/>
      <c r="M41" s="426"/>
      <c r="N41" s="426"/>
      <c r="O41" s="190"/>
      <c r="P41" s="190"/>
      <c r="Q41" s="191"/>
    </row>
    <row r="42" spans="1:17" ht="13.5" customHeight="1">
      <c r="A42" s="438"/>
      <c r="B42" s="426"/>
      <c r="C42" s="432"/>
      <c r="D42" s="432"/>
      <c r="E42" s="189">
        <f>'5- Identificación de Riesgos'!D42</f>
        <v>0</v>
      </c>
      <c r="F42" s="454"/>
      <c r="G42" s="563"/>
      <c r="H42" s="432"/>
      <c r="I42" s="91"/>
      <c r="J42" s="556"/>
      <c r="K42" s="556"/>
      <c r="L42" s="558"/>
      <c r="M42" s="426"/>
      <c r="N42" s="426"/>
      <c r="O42" s="190"/>
      <c r="P42" s="190"/>
      <c r="Q42" s="191"/>
    </row>
    <row r="43" spans="1:17" ht="13.5" customHeight="1">
      <c r="A43" s="438"/>
      <c r="B43" s="426"/>
      <c r="C43" s="432"/>
      <c r="D43" s="432"/>
      <c r="E43" s="189">
        <f>'5- Identificación de Riesgos'!D43</f>
        <v>0</v>
      </c>
      <c r="F43" s="454"/>
      <c r="G43" s="563"/>
      <c r="H43" s="432"/>
      <c r="I43" s="91"/>
      <c r="J43" s="556"/>
      <c r="K43" s="556"/>
      <c r="L43" s="558"/>
      <c r="M43" s="426"/>
      <c r="N43" s="426"/>
      <c r="O43" s="190"/>
      <c r="P43" s="190"/>
      <c r="Q43" s="191"/>
    </row>
    <row r="44" spans="1:17" ht="13.5" customHeight="1">
      <c r="A44" s="438"/>
      <c r="B44" s="426"/>
      <c r="C44" s="432"/>
      <c r="D44" s="432"/>
      <c r="E44" s="189" t="str">
        <f>'5- Identificación de Riesgos'!D44</f>
        <v xml:space="preserve"> </v>
      </c>
      <c r="F44" s="454"/>
      <c r="G44" s="563"/>
      <c r="H44" s="432"/>
      <c r="I44" s="91"/>
      <c r="J44" s="556"/>
      <c r="K44" s="556"/>
      <c r="L44" s="558"/>
      <c r="M44" s="426"/>
      <c r="N44" s="426"/>
      <c r="O44" s="190"/>
      <c r="P44" s="190"/>
      <c r="Q44" s="191"/>
    </row>
    <row r="45" spans="1:17" ht="13.5" customHeight="1">
      <c r="A45" s="438"/>
      <c r="B45" s="426"/>
      <c r="C45" s="432"/>
      <c r="D45" s="432"/>
      <c r="E45" s="189">
        <f>'5- Identificación de Riesgos'!D45</f>
        <v>0</v>
      </c>
      <c r="F45" s="454"/>
      <c r="G45" s="563"/>
      <c r="H45" s="432"/>
      <c r="I45" s="91"/>
      <c r="J45" s="556"/>
      <c r="K45" s="556"/>
      <c r="L45" s="558"/>
      <c r="M45" s="426"/>
      <c r="N45" s="426"/>
      <c r="O45" s="190"/>
      <c r="P45" s="190"/>
      <c r="Q45" s="191"/>
    </row>
    <row r="46" spans="1:17" ht="13.5" customHeight="1">
      <c r="A46" s="438"/>
      <c r="B46" s="426"/>
      <c r="C46" s="432"/>
      <c r="D46" s="432"/>
      <c r="E46" s="189">
        <f>'5- Identificación de Riesgos'!D46</f>
        <v>0</v>
      </c>
      <c r="F46" s="454"/>
      <c r="G46" s="563"/>
      <c r="H46" s="432"/>
      <c r="I46" s="91"/>
      <c r="J46" s="556"/>
      <c r="K46" s="556"/>
      <c r="L46" s="558"/>
      <c r="M46" s="426"/>
      <c r="N46" s="426"/>
      <c r="O46" s="190"/>
      <c r="P46" s="190"/>
      <c r="Q46" s="191"/>
    </row>
    <row r="47" spans="1:17" ht="13.5" customHeight="1">
      <c r="A47" s="438"/>
      <c r="B47" s="426"/>
      <c r="C47" s="432"/>
      <c r="D47" s="432"/>
      <c r="E47" s="189">
        <f>'5- Identificación de Riesgos'!D47</f>
        <v>0</v>
      </c>
      <c r="F47" s="454"/>
      <c r="G47" s="563"/>
      <c r="H47" s="432"/>
      <c r="I47" s="91"/>
      <c r="J47" s="556"/>
      <c r="K47" s="556"/>
      <c r="L47" s="558"/>
      <c r="M47" s="426"/>
      <c r="N47" s="426"/>
      <c r="O47" s="190"/>
      <c r="P47" s="190"/>
      <c r="Q47" s="191"/>
    </row>
    <row r="48" spans="1:17" ht="13.5" customHeight="1">
      <c r="A48" s="438"/>
      <c r="B48" s="426"/>
      <c r="C48" s="432"/>
      <c r="D48" s="432"/>
      <c r="E48" s="189">
        <f>'5- Identificación de Riesgos'!D48</f>
        <v>0</v>
      </c>
      <c r="F48" s="454"/>
      <c r="G48" s="563"/>
      <c r="H48" s="432"/>
      <c r="I48" s="91"/>
      <c r="J48" s="556"/>
      <c r="K48" s="556"/>
      <c r="L48" s="558"/>
      <c r="M48" s="426"/>
      <c r="N48" s="426"/>
      <c r="O48" s="190"/>
      <c r="P48" s="190"/>
      <c r="Q48" s="191"/>
    </row>
    <row r="49" spans="1:17" ht="13.5" customHeight="1">
      <c r="A49" s="438"/>
      <c r="B49" s="500"/>
      <c r="C49" s="432"/>
      <c r="D49" s="432"/>
      <c r="E49" s="189">
        <f>'5- Identificación de Riesgos'!D49</f>
        <v>0</v>
      </c>
      <c r="F49" s="454"/>
      <c r="G49" s="563"/>
      <c r="H49" s="432"/>
      <c r="I49" s="92"/>
      <c r="J49" s="557"/>
      <c r="K49" s="557"/>
      <c r="L49" s="559"/>
      <c r="M49" s="500"/>
      <c r="N49" s="500"/>
      <c r="O49" s="190"/>
      <c r="P49" s="190"/>
      <c r="Q49" s="191"/>
    </row>
    <row r="50" spans="1:17" ht="13.5" customHeight="1">
      <c r="A50" s="560">
        <v>5</v>
      </c>
      <c r="B50" s="426" t="str">
        <f>'5- Identificación de Riesgos'!B50</f>
        <v>Pérdida de documentos</v>
      </c>
      <c r="C50" s="500" t="str">
        <f>'5- Identificación de Riesgos'!C50</f>
        <v>Extravío temporal o definitivo de los  documentos de los procesos judiciales</v>
      </c>
      <c r="D50" s="500" t="s">
        <v>300</v>
      </c>
      <c r="E50" s="189" t="str">
        <f>'5- Identificación de Riesgos'!D50</f>
        <v xml:space="preserve">1. Falta de implementación del expediente electrónico en todas las dependencias y juzgados.
</v>
      </c>
      <c r="F50" s="561" t="str">
        <f>'5- Identificación de Riesgos'!H50</f>
        <v>Alta - 4</v>
      </c>
      <c r="G50" s="500" t="str">
        <f>'5- Identificación de Riesgos'!M50</f>
        <v>Mayor - 4</v>
      </c>
      <c r="H50" s="500" t="str">
        <f>'5- Identificación de Riesgos'!N50</f>
        <v>Alto - 16</v>
      </c>
      <c r="I50" s="91"/>
      <c r="J50" s="556" t="str">
        <f>'6- Valoración Controles'!T44</f>
        <v>Alta - 4</v>
      </c>
      <c r="K50" s="556" t="str">
        <f>'6- Valoración Controles'!U44</f>
        <v>Mayor - 4</v>
      </c>
      <c r="L50" s="558" t="e">
        <f>AVERAGE(#REF!)</f>
        <v>#REF!</v>
      </c>
      <c r="M50" s="426" t="str">
        <f>'6- Valoración Controles'!V44</f>
        <v>Alto - 16</v>
      </c>
      <c r="N50" s="426" t="s">
        <v>397</v>
      </c>
      <c r="O50" s="190"/>
      <c r="P50" s="190"/>
      <c r="Q50" s="191"/>
    </row>
    <row r="51" spans="1:17" ht="13.5" customHeight="1">
      <c r="A51" s="438"/>
      <c r="B51" s="426"/>
      <c r="C51" s="432"/>
      <c r="D51" s="432"/>
      <c r="E51" s="189" t="str">
        <f>'5- Identificación de Riesgos'!D51</f>
        <v>2.Falta de software institucional estandarizado para la especialidad para el control del archivo de documentos tanto físicos como virtuales.</v>
      </c>
      <c r="F51" s="454"/>
      <c r="G51" s="563"/>
      <c r="H51" s="432"/>
      <c r="I51" s="91"/>
      <c r="J51" s="556"/>
      <c r="K51" s="556"/>
      <c r="L51" s="558"/>
      <c r="M51" s="426"/>
      <c r="N51" s="426"/>
      <c r="O51" s="190"/>
      <c r="P51" s="190"/>
      <c r="Q51" s="191"/>
    </row>
    <row r="52" spans="1:17" ht="13.5" customHeight="1">
      <c r="A52" s="438"/>
      <c r="B52" s="426"/>
      <c r="C52" s="432"/>
      <c r="D52" s="432"/>
      <c r="E52" s="189" t="str">
        <f>'5- Identificación de Riesgos'!D52</f>
        <v>3.Desconocimiento e inaplicabilidad de las Tablas de Retención Documental (TRD)</v>
      </c>
      <c r="F52" s="454"/>
      <c r="G52" s="563"/>
      <c r="H52" s="432"/>
      <c r="I52" s="91"/>
      <c r="J52" s="556"/>
      <c r="K52" s="556"/>
      <c r="L52" s="558"/>
      <c r="M52" s="426"/>
      <c r="N52" s="426"/>
      <c r="O52" s="190"/>
      <c r="P52" s="190"/>
      <c r="Q52" s="191"/>
    </row>
    <row r="53" spans="1:17" ht="13.5" customHeight="1">
      <c r="A53" s="438"/>
      <c r="B53" s="426"/>
      <c r="C53" s="432"/>
      <c r="D53" s="432"/>
      <c r="E53" s="189" t="str">
        <f>'5- Identificación de Riesgos'!D53</f>
        <v>4.Volumen excesivo de ingreso de expedientes para el personal asignado,  generando demoras en la organización de los expedientes.</v>
      </c>
      <c r="F53" s="454"/>
      <c r="G53" s="563"/>
      <c r="H53" s="432"/>
      <c r="I53" s="91"/>
      <c r="J53" s="556"/>
      <c r="K53" s="556"/>
      <c r="L53" s="558"/>
      <c r="M53" s="426"/>
      <c r="N53" s="426"/>
      <c r="O53" s="190"/>
      <c r="P53" s="190"/>
      <c r="Q53" s="191"/>
    </row>
    <row r="54" spans="1:17" ht="13.5" customHeight="1">
      <c r="A54" s="438"/>
      <c r="B54" s="426"/>
      <c r="C54" s="432"/>
      <c r="D54" s="432"/>
      <c r="E54" s="189">
        <f>'5- Identificación de Riesgos'!D54</f>
        <v>0</v>
      </c>
      <c r="F54" s="454"/>
      <c r="G54" s="563"/>
      <c r="H54" s="432"/>
      <c r="I54" s="91"/>
      <c r="J54" s="556"/>
      <c r="K54" s="556"/>
      <c r="L54" s="558"/>
      <c r="M54" s="426"/>
      <c r="N54" s="426"/>
      <c r="O54" s="190"/>
      <c r="P54" s="190"/>
      <c r="Q54" s="191"/>
    </row>
    <row r="55" spans="1:17" ht="13.5" customHeight="1">
      <c r="A55" s="438"/>
      <c r="B55" s="426"/>
      <c r="C55" s="432"/>
      <c r="D55" s="432"/>
      <c r="E55" s="189">
        <f>'5- Identificación de Riesgos'!D55</f>
        <v>0</v>
      </c>
      <c r="F55" s="454"/>
      <c r="G55" s="563"/>
      <c r="H55" s="432"/>
      <c r="I55" s="91"/>
      <c r="J55" s="556"/>
      <c r="K55" s="556"/>
      <c r="L55" s="558"/>
      <c r="M55" s="426"/>
      <c r="N55" s="426"/>
      <c r="O55" s="190"/>
      <c r="P55" s="190"/>
      <c r="Q55" s="191"/>
    </row>
    <row r="56" spans="1:17" ht="13.5" customHeight="1">
      <c r="A56" s="438"/>
      <c r="B56" s="426"/>
      <c r="C56" s="432"/>
      <c r="D56" s="432"/>
      <c r="E56" s="189">
        <f>'5- Identificación de Riesgos'!D56</f>
        <v>0</v>
      </c>
      <c r="F56" s="454"/>
      <c r="G56" s="563"/>
      <c r="H56" s="432"/>
      <c r="I56" s="91"/>
      <c r="J56" s="556"/>
      <c r="K56" s="556"/>
      <c r="L56" s="558"/>
      <c r="M56" s="426"/>
      <c r="N56" s="426"/>
      <c r="O56" s="190"/>
      <c r="P56" s="190"/>
      <c r="Q56" s="191"/>
    </row>
    <row r="57" spans="1:17" ht="13.5" customHeight="1">
      <c r="A57" s="438"/>
      <c r="B57" s="426"/>
      <c r="C57" s="432"/>
      <c r="D57" s="432"/>
      <c r="E57" s="189">
        <f>'5- Identificación de Riesgos'!D57</f>
        <v>0</v>
      </c>
      <c r="F57" s="454"/>
      <c r="G57" s="563"/>
      <c r="H57" s="432"/>
      <c r="I57" s="91"/>
      <c r="J57" s="556"/>
      <c r="K57" s="556"/>
      <c r="L57" s="558"/>
      <c r="M57" s="426"/>
      <c r="N57" s="426"/>
      <c r="O57" s="190"/>
      <c r="P57" s="190"/>
      <c r="Q57" s="191"/>
    </row>
    <row r="58" spans="1:17" ht="13.5" customHeight="1">
      <c r="A58" s="438"/>
      <c r="B58" s="426"/>
      <c r="C58" s="432"/>
      <c r="D58" s="432"/>
      <c r="E58" s="189">
        <f>'5- Identificación de Riesgos'!D58</f>
        <v>0</v>
      </c>
      <c r="F58" s="454"/>
      <c r="G58" s="563"/>
      <c r="H58" s="432"/>
      <c r="I58" s="91"/>
      <c r="J58" s="556"/>
      <c r="K58" s="556"/>
      <c r="L58" s="558"/>
      <c r="M58" s="426"/>
      <c r="N58" s="426"/>
      <c r="O58" s="190"/>
      <c r="P58" s="190"/>
      <c r="Q58" s="191"/>
    </row>
    <row r="59" spans="1:17" ht="13.5" customHeight="1" thickBot="1">
      <c r="A59" s="439"/>
      <c r="B59" s="427"/>
      <c r="C59" s="433"/>
      <c r="D59" s="433"/>
      <c r="E59" s="192">
        <f>'5- Identificación de Riesgos'!D59</f>
        <v>0</v>
      </c>
      <c r="F59" s="455"/>
      <c r="G59" s="570"/>
      <c r="H59" s="433"/>
      <c r="I59" s="159"/>
      <c r="J59" s="557"/>
      <c r="K59" s="557"/>
      <c r="L59" s="559"/>
      <c r="M59" s="500"/>
      <c r="N59" s="427"/>
      <c r="O59" s="193"/>
      <c r="P59" s="193"/>
      <c r="Q59" s="194"/>
    </row>
    <row r="60" spans="1:17" ht="13.5" customHeight="1">
      <c r="A60" s="577">
        <v>6</v>
      </c>
      <c r="B60" s="426" t="str">
        <f>'5- Identificación de Riesgos'!B60</f>
        <v xml:space="preserve">Recibir , ofrecer, prometer , entregar o aceptar dádivas o beneficios a nombre propio o de terceros para  expedir, alterar,retener , extraviar o entregar  documentos  sin el lleno de requisitos legales </v>
      </c>
      <c r="C60" s="500" t="str">
        <f>'5- Identificación de Riesgos'!C60</f>
        <v xml:space="preserve"> Realizar trámites sin el cumplimiento de los requisitos legales  o  con informacion falsa</v>
      </c>
      <c r="D60" s="500" t="s">
        <v>300</v>
      </c>
      <c r="E60" s="189" t="str">
        <f>'5- Identificación de Riesgos'!D60</f>
        <v xml:space="preserve">2.Falta de ética  de los servidores judiciales 
</v>
      </c>
      <c r="F60" s="561" t="str">
        <f>'5- Identificación de Riesgos'!H60</f>
        <v>Muy Baja - 1</v>
      </c>
      <c r="G60" s="500" t="str">
        <f>'5- Identificación de Riesgos'!M60</f>
        <v>Mayor - 4</v>
      </c>
      <c r="H60" s="500" t="str">
        <f>'5- Identificación de Riesgos'!N60</f>
        <v>Alto  - 4</v>
      </c>
      <c r="I60" s="91"/>
      <c r="J60" s="556" t="str">
        <f>'6- Valoración Controles'!T54</f>
        <v>Muy Baja - 1</v>
      </c>
      <c r="K60" s="556" t="str">
        <f>'6- Valoración Controles'!U54</f>
        <v>Mayor - 4</v>
      </c>
      <c r="L60" s="558" t="e">
        <f>AVERAGE(#REF!)</f>
        <v>#REF!</v>
      </c>
      <c r="M60" s="426" t="str">
        <f>'6- Valoración Controles'!V54</f>
        <v>Alto  - 4</v>
      </c>
      <c r="N60" s="426" t="s">
        <v>397</v>
      </c>
      <c r="O60" s="190"/>
      <c r="P60" s="190"/>
      <c r="Q60" s="191"/>
    </row>
    <row r="61" spans="1:17" ht="13.5" customHeight="1">
      <c r="A61" s="495"/>
      <c r="B61" s="426"/>
      <c r="C61" s="432"/>
      <c r="D61" s="432"/>
      <c r="E61" s="189" t="str">
        <f>'5- Identificación de Riesgos'!D61</f>
        <v xml:space="preserve">3. Fallas en los controles de los procesos </v>
      </c>
      <c r="F61" s="454"/>
      <c r="G61" s="563"/>
      <c r="H61" s="432"/>
      <c r="I61" s="91"/>
      <c r="J61" s="556"/>
      <c r="K61" s="556"/>
      <c r="L61" s="558"/>
      <c r="M61" s="426"/>
      <c r="N61" s="426"/>
      <c r="O61" s="190"/>
      <c r="P61" s="190"/>
      <c r="Q61" s="191"/>
    </row>
    <row r="62" spans="1:17" ht="13.5" customHeight="1">
      <c r="A62" s="495"/>
      <c r="B62" s="426"/>
      <c r="C62" s="432"/>
      <c r="D62" s="432"/>
      <c r="E62" s="189">
        <f>'5- Identificación de Riesgos'!D62</f>
        <v>0</v>
      </c>
      <c r="F62" s="454"/>
      <c r="G62" s="563"/>
      <c r="H62" s="432"/>
      <c r="I62" s="91"/>
      <c r="J62" s="556"/>
      <c r="K62" s="556"/>
      <c r="L62" s="558"/>
      <c r="M62" s="426"/>
      <c r="N62" s="426"/>
      <c r="O62" s="190"/>
      <c r="P62" s="190"/>
      <c r="Q62" s="191"/>
    </row>
    <row r="63" spans="1:17" ht="13.5" customHeight="1">
      <c r="A63" s="495"/>
      <c r="B63" s="426"/>
      <c r="C63" s="432"/>
      <c r="D63" s="432"/>
      <c r="E63" s="189">
        <f>'5- Identificación de Riesgos'!D63</f>
        <v>0</v>
      </c>
      <c r="F63" s="454"/>
      <c r="G63" s="563"/>
      <c r="H63" s="432"/>
      <c r="I63" s="91"/>
      <c r="J63" s="556"/>
      <c r="K63" s="556"/>
      <c r="L63" s="558"/>
      <c r="M63" s="426"/>
      <c r="N63" s="426"/>
      <c r="O63" s="190"/>
      <c r="P63" s="190"/>
      <c r="Q63" s="191"/>
    </row>
    <row r="64" spans="1:17" ht="13.5" customHeight="1">
      <c r="A64" s="495"/>
      <c r="B64" s="426"/>
      <c r="C64" s="432"/>
      <c r="D64" s="432"/>
      <c r="E64" s="189">
        <f>'5- Identificación de Riesgos'!D64</f>
        <v>0</v>
      </c>
      <c r="F64" s="454"/>
      <c r="G64" s="563"/>
      <c r="H64" s="432"/>
      <c r="I64" s="91"/>
      <c r="J64" s="556"/>
      <c r="K64" s="556"/>
      <c r="L64" s="558"/>
      <c r="M64" s="426"/>
      <c r="N64" s="426"/>
      <c r="O64" s="190"/>
      <c r="P64" s="190"/>
      <c r="Q64" s="191"/>
    </row>
    <row r="65" spans="1:17" ht="13.5" customHeight="1">
      <c r="A65" s="495"/>
      <c r="B65" s="426"/>
      <c r="C65" s="432"/>
      <c r="D65" s="432"/>
      <c r="E65" s="189">
        <f>'5- Identificación de Riesgos'!D65</f>
        <v>0</v>
      </c>
      <c r="F65" s="454"/>
      <c r="G65" s="563"/>
      <c r="H65" s="432"/>
      <c r="I65" s="91"/>
      <c r="J65" s="556"/>
      <c r="K65" s="556"/>
      <c r="L65" s="558"/>
      <c r="M65" s="426"/>
      <c r="N65" s="426"/>
      <c r="O65" s="190"/>
      <c r="P65" s="190"/>
      <c r="Q65" s="191"/>
    </row>
    <row r="66" spans="1:17" ht="13.5" customHeight="1">
      <c r="A66" s="495"/>
      <c r="B66" s="426"/>
      <c r="C66" s="432"/>
      <c r="D66" s="432"/>
      <c r="E66" s="189">
        <f>'5- Identificación de Riesgos'!D66</f>
        <v>0</v>
      </c>
      <c r="F66" s="454"/>
      <c r="G66" s="563"/>
      <c r="H66" s="432"/>
      <c r="I66" s="91"/>
      <c r="J66" s="556"/>
      <c r="K66" s="556"/>
      <c r="L66" s="558"/>
      <c r="M66" s="426"/>
      <c r="N66" s="426"/>
      <c r="O66" s="190"/>
      <c r="P66" s="190"/>
      <c r="Q66" s="191"/>
    </row>
    <row r="67" spans="1:17" ht="13.5" customHeight="1">
      <c r="A67" s="495"/>
      <c r="B67" s="426"/>
      <c r="C67" s="432"/>
      <c r="D67" s="432"/>
      <c r="E67" s="189">
        <f>'5- Identificación de Riesgos'!D67</f>
        <v>0</v>
      </c>
      <c r="F67" s="454"/>
      <c r="G67" s="563"/>
      <c r="H67" s="432"/>
      <c r="I67" s="91"/>
      <c r="J67" s="556"/>
      <c r="K67" s="556"/>
      <c r="L67" s="558"/>
      <c r="M67" s="426"/>
      <c r="N67" s="426"/>
      <c r="O67" s="190"/>
      <c r="P67" s="190"/>
      <c r="Q67" s="191"/>
    </row>
    <row r="68" spans="1:17" ht="13.5" customHeight="1">
      <c r="A68" s="495"/>
      <c r="B68" s="426"/>
      <c r="C68" s="432"/>
      <c r="D68" s="432"/>
      <c r="E68" s="189">
        <f>'5- Identificación de Riesgos'!D68</f>
        <v>0</v>
      </c>
      <c r="F68" s="454"/>
      <c r="G68" s="563"/>
      <c r="H68" s="432"/>
      <c r="I68" s="91"/>
      <c r="J68" s="556"/>
      <c r="K68" s="556"/>
      <c r="L68" s="558"/>
      <c r="M68" s="426"/>
      <c r="N68" s="426"/>
      <c r="O68" s="190"/>
      <c r="P68" s="190"/>
      <c r="Q68" s="191"/>
    </row>
    <row r="69" spans="1:17" ht="13.5" customHeight="1" thickBot="1">
      <c r="A69" s="496"/>
      <c r="B69" s="427"/>
      <c r="C69" s="433"/>
      <c r="D69" s="433"/>
      <c r="E69" s="192">
        <f>'5- Identificación de Riesgos'!D69</f>
        <v>0</v>
      </c>
      <c r="F69" s="455"/>
      <c r="G69" s="570"/>
      <c r="H69" s="433"/>
      <c r="I69" s="159"/>
      <c r="J69" s="557"/>
      <c r="K69" s="557"/>
      <c r="L69" s="559"/>
      <c r="M69" s="500"/>
      <c r="N69" s="427"/>
      <c r="O69" s="193"/>
      <c r="P69" s="193"/>
      <c r="Q69" s="194"/>
    </row>
    <row r="70" spans="1:17" ht="13.5" customHeight="1">
      <c r="A70" s="577">
        <v>7</v>
      </c>
      <c r="B70" s="426" t="str">
        <f>'5- Identificación de Riesgos'!B70</f>
        <v xml:space="preserve">Recibir, ofrecer, prometer, entregar o aceptar dadivas  o beneficios a nombre propio o de terceros para  demorar, retener, alterar o direccionar fallos judiciales </v>
      </c>
      <c r="C70" s="500" t="str">
        <f>'5- Identificación de Riesgos'!C70</f>
        <v xml:space="preserve">Proferir  sentencias judiciales incumpliendo los principios de la administracion de justicia o sin la observancia de los Códigos  Procesales en la materia </v>
      </c>
      <c r="D70" s="500" t="s">
        <v>300</v>
      </c>
      <c r="E70" s="189" t="e">
        <f>'5- Identificación de Riesgos'!#REF!</f>
        <v>#REF!</v>
      </c>
      <c r="F70" s="561" t="str">
        <f>'5- Identificación de Riesgos'!H70</f>
        <v>Muy Baja - 1</v>
      </c>
      <c r="G70" s="500" t="str">
        <f>'5- Identificación de Riesgos'!M70</f>
        <v>Mayor - 4</v>
      </c>
      <c r="H70" s="500" t="str">
        <f>'5- Identificación de Riesgos'!N70</f>
        <v>Alto  - 4</v>
      </c>
      <c r="I70" s="91"/>
      <c r="J70" s="556" t="str">
        <f>'6- Valoración Controles'!T64</f>
        <v>Muy Baja - 1</v>
      </c>
      <c r="K70" s="556" t="str">
        <f>'6- Valoración Controles'!U64</f>
        <v>Mayor - 4</v>
      </c>
      <c r="L70" s="558" t="e">
        <f>AVERAGE(#REF!)</f>
        <v>#REF!</v>
      </c>
      <c r="M70" s="426" t="str">
        <f>'6- Valoración Controles'!V64</f>
        <v>Alto  - 4</v>
      </c>
      <c r="N70" s="426" t="s">
        <v>397</v>
      </c>
      <c r="O70" s="190"/>
      <c r="P70" s="190"/>
      <c r="Q70" s="191"/>
    </row>
    <row r="71" spans="1:17" ht="13.5" customHeight="1">
      <c r="A71" s="495"/>
      <c r="B71" s="426"/>
      <c r="C71" s="432"/>
      <c r="D71" s="432"/>
      <c r="E71" s="189" t="e">
        <f>'5- Identificación de Riesgos'!#REF!</f>
        <v>#REF!</v>
      </c>
      <c r="F71" s="454"/>
      <c r="G71" s="563"/>
      <c r="H71" s="432"/>
      <c r="I71" s="91"/>
      <c r="J71" s="556"/>
      <c r="K71" s="556"/>
      <c r="L71" s="558"/>
      <c r="M71" s="426"/>
      <c r="N71" s="426"/>
      <c r="O71" s="190"/>
      <c r="P71" s="190"/>
      <c r="Q71" s="191"/>
    </row>
    <row r="72" spans="1:17" ht="13.5" customHeight="1">
      <c r="A72" s="495"/>
      <c r="B72" s="426"/>
      <c r="C72" s="432"/>
      <c r="D72" s="432"/>
      <c r="E72" s="189" t="e">
        <f>'5- Identificación de Riesgos'!#REF!</f>
        <v>#REF!</v>
      </c>
      <c r="F72" s="454"/>
      <c r="G72" s="563"/>
      <c r="H72" s="432"/>
      <c r="I72" s="91"/>
      <c r="J72" s="556"/>
      <c r="K72" s="556"/>
      <c r="L72" s="558"/>
      <c r="M72" s="426"/>
      <c r="N72" s="426"/>
      <c r="O72" s="190"/>
      <c r="P72" s="190"/>
      <c r="Q72" s="191"/>
    </row>
    <row r="73" spans="1:17" ht="13.5" customHeight="1">
      <c r="A73" s="495"/>
      <c r="B73" s="426"/>
      <c r="C73" s="432"/>
      <c r="D73" s="432"/>
      <c r="E73" s="189" t="e">
        <f>'5- Identificación de Riesgos'!#REF!</f>
        <v>#REF!</v>
      </c>
      <c r="F73" s="454"/>
      <c r="G73" s="563"/>
      <c r="H73" s="432"/>
      <c r="I73" s="91"/>
      <c r="J73" s="556"/>
      <c r="K73" s="556"/>
      <c r="L73" s="558"/>
      <c r="M73" s="426"/>
      <c r="N73" s="426"/>
      <c r="O73" s="190"/>
      <c r="P73" s="190"/>
      <c r="Q73" s="191"/>
    </row>
    <row r="74" spans="1:17" ht="13.5" customHeight="1">
      <c r="A74" s="495"/>
      <c r="B74" s="426"/>
      <c r="C74" s="432"/>
      <c r="D74" s="432"/>
      <c r="E74" s="189" t="e">
        <f>'5- Identificación de Riesgos'!#REF!</f>
        <v>#REF!</v>
      </c>
      <c r="F74" s="454"/>
      <c r="G74" s="563"/>
      <c r="H74" s="432"/>
      <c r="I74" s="91"/>
      <c r="J74" s="556"/>
      <c r="K74" s="556"/>
      <c r="L74" s="558"/>
      <c r="M74" s="426"/>
      <c r="N74" s="426"/>
      <c r="O74" s="190"/>
      <c r="P74" s="190"/>
      <c r="Q74" s="191"/>
    </row>
    <row r="75" spans="1:17" ht="13.5" customHeight="1">
      <c r="A75" s="495"/>
      <c r="B75" s="426"/>
      <c r="C75" s="432"/>
      <c r="D75" s="432"/>
      <c r="E75" s="189" t="e">
        <f>'5- Identificación de Riesgos'!#REF!</f>
        <v>#REF!</v>
      </c>
      <c r="F75" s="454"/>
      <c r="G75" s="563"/>
      <c r="H75" s="432"/>
      <c r="I75" s="91"/>
      <c r="J75" s="556"/>
      <c r="K75" s="556"/>
      <c r="L75" s="558"/>
      <c r="M75" s="426"/>
      <c r="N75" s="426"/>
      <c r="O75" s="190"/>
      <c r="P75" s="190"/>
      <c r="Q75" s="191"/>
    </row>
    <row r="76" spans="1:17" ht="13.5" customHeight="1">
      <c r="A76" s="495"/>
      <c r="B76" s="426"/>
      <c r="C76" s="432"/>
      <c r="D76" s="432"/>
      <c r="E76" s="189" t="e">
        <f>'5- Identificación de Riesgos'!#REF!</f>
        <v>#REF!</v>
      </c>
      <c r="F76" s="454"/>
      <c r="G76" s="563"/>
      <c r="H76" s="432"/>
      <c r="I76" s="91"/>
      <c r="J76" s="556"/>
      <c r="K76" s="556"/>
      <c r="L76" s="558"/>
      <c r="M76" s="426"/>
      <c r="N76" s="426"/>
      <c r="O76" s="190"/>
      <c r="P76" s="190"/>
      <c r="Q76" s="191"/>
    </row>
    <row r="77" spans="1:17" ht="13.5" customHeight="1">
      <c r="A77" s="495"/>
      <c r="B77" s="426"/>
      <c r="C77" s="432"/>
      <c r="D77" s="432"/>
      <c r="E77" s="189" t="e">
        <f>'5- Identificación de Riesgos'!#REF!</f>
        <v>#REF!</v>
      </c>
      <c r="F77" s="454"/>
      <c r="G77" s="563"/>
      <c r="H77" s="432"/>
      <c r="I77" s="91"/>
      <c r="J77" s="556"/>
      <c r="K77" s="556"/>
      <c r="L77" s="558"/>
      <c r="M77" s="426"/>
      <c r="N77" s="426"/>
      <c r="O77" s="190"/>
      <c r="P77" s="190"/>
      <c r="Q77" s="191"/>
    </row>
    <row r="78" spans="1:17" ht="13.5" customHeight="1">
      <c r="A78" s="495"/>
      <c r="B78" s="426"/>
      <c r="C78" s="432"/>
      <c r="D78" s="432"/>
      <c r="E78" s="189" t="e">
        <f>'5- Identificación de Riesgos'!#REF!</f>
        <v>#REF!</v>
      </c>
      <c r="F78" s="454"/>
      <c r="G78" s="563"/>
      <c r="H78" s="432"/>
      <c r="I78" s="91"/>
      <c r="J78" s="556"/>
      <c r="K78" s="556"/>
      <c r="L78" s="558"/>
      <c r="M78" s="426"/>
      <c r="N78" s="426"/>
      <c r="O78" s="190"/>
      <c r="P78" s="190"/>
      <c r="Q78" s="191"/>
    </row>
    <row r="79" spans="1:17" ht="13.5" customHeight="1" thickBot="1">
      <c r="A79" s="496"/>
      <c r="B79" s="427"/>
      <c r="C79" s="433"/>
      <c r="D79" s="433"/>
      <c r="E79" s="192" t="e">
        <f>'5- Identificación de Riesgos'!#REF!</f>
        <v>#REF!</v>
      </c>
      <c r="F79" s="455"/>
      <c r="G79" s="570"/>
      <c r="H79" s="433"/>
      <c r="I79" s="159"/>
      <c r="J79" s="557"/>
      <c r="K79" s="557"/>
      <c r="L79" s="559"/>
      <c r="M79" s="500"/>
      <c r="N79" s="427"/>
      <c r="O79" s="193"/>
      <c r="P79" s="193"/>
      <c r="Q79" s="194"/>
    </row>
  </sheetData>
  <mergeCells count="112">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s>
  <conditionalFormatting sqref="F10 F20 F30 F40 F50">
    <cfRule type="containsText" dxfId="392" priority="587" operator="containsText" text="Muy Baja">
      <formula>NOT(ISERROR(SEARCH("Muy Baja",F10)))</formula>
    </cfRule>
    <cfRule type="containsText" dxfId="391" priority="588" operator="containsText" text="Baja">
      <formula>NOT(ISERROR(SEARCH("Baja",F10)))</formula>
    </cfRule>
    <cfRule type="containsText" dxfId="390" priority="589" operator="containsText" text="Muy Alta">
      <formula>NOT(ISERROR(SEARCH("Muy Alta",F10)))</formula>
    </cfRule>
    <cfRule type="containsText" dxfId="389" priority="591" operator="containsText" text="Alta">
      <formula>NOT(ISERROR(SEARCH("Alta",F10)))</formula>
    </cfRule>
    <cfRule type="containsText" dxfId="388" priority="592" operator="containsText" text="Media">
      <formula>NOT(ISERROR(SEARCH("Media",F10)))</formula>
    </cfRule>
    <cfRule type="containsText" dxfId="387" priority="593" operator="containsText" text="Media">
      <formula>NOT(ISERROR(SEARCH("Media",F10)))</formula>
    </cfRule>
    <cfRule type="containsText" dxfId="386" priority="594" operator="containsText" text="Media">
      <formula>NOT(ISERROR(SEARCH("Media",F10)))</formula>
    </cfRule>
    <cfRule type="containsText" dxfId="385" priority="595" operator="containsText" text="Muy Baja">
      <formula>NOT(ISERROR(SEARCH("Muy Baja",F10)))</formula>
    </cfRule>
    <cfRule type="containsText" dxfId="384" priority="596" operator="containsText" text="Baja">
      <formula>NOT(ISERROR(SEARCH("Baja",F10)))</formula>
    </cfRule>
    <cfRule type="containsText" dxfId="383" priority="597" operator="containsText" text="Muy Baja">
      <formula>NOT(ISERROR(SEARCH("Muy Baja",F10)))</formula>
    </cfRule>
    <cfRule type="containsText" dxfId="382" priority="598" operator="containsText" text="Muy Baja">
      <formula>NOT(ISERROR(SEARCH("Muy Baja",F10)))</formula>
    </cfRule>
    <cfRule type="containsText" dxfId="381" priority="599" operator="containsText" text="Muy Baja">
      <formula>NOT(ISERROR(SEARCH("Muy Baja",F10)))</formula>
    </cfRule>
    <cfRule type="containsText" dxfId="380" priority="600" operator="containsText" text="Muy Baja'Tabla probabilidad'!">
      <formula>NOT(ISERROR(SEARCH("Muy Baja'Tabla probabilidad'!",F10)))</formula>
    </cfRule>
    <cfRule type="containsText" dxfId="379" priority="601" operator="containsText" text="Muy bajo">
      <formula>NOT(ISERROR(SEARCH("Muy bajo",F10)))</formula>
    </cfRule>
    <cfRule type="containsText" dxfId="378" priority="602" operator="containsText" text="Alta">
      <formula>NOT(ISERROR(SEARCH("Alta",F10)))</formula>
    </cfRule>
    <cfRule type="containsText" dxfId="377" priority="603" operator="containsText" text="Media">
      <formula>NOT(ISERROR(SEARCH("Media",F10)))</formula>
    </cfRule>
    <cfRule type="containsText" dxfId="376" priority="604" operator="containsText" text="Baja">
      <formula>NOT(ISERROR(SEARCH("Baja",F10)))</formula>
    </cfRule>
    <cfRule type="containsText" dxfId="375" priority="605" operator="containsText" text="Muy baja">
      <formula>NOT(ISERROR(SEARCH("Muy baja",F10)))</formula>
    </cfRule>
    <cfRule type="cellIs" dxfId="372" priority="608" operator="between">
      <formula>1</formula>
      <formula>2</formula>
    </cfRule>
    <cfRule type="cellIs" dxfId="371" priority="609" operator="between">
      <formula>0</formula>
      <formula>2</formula>
    </cfRule>
  </conditionalFormatting>
  <conditionalFormatting sqref="F60">
    <cfRule type="containsText" dxfId="370" priority="189" operator="containsText" text="Muy Baja">
      <formula>NOT(ISERROR(SEARCH("Muy Baja",F60)))</formula>
    </cfRule>
    <cfRule type="containsText" dxfId="369" priority="190" operator="containsText" text="Baja">
      <formula>NOT(ISERROR(SEARCH("Baja",F60)))</formula>
    </cfRule>
    <cfRule type="containsText" dxfId="368" priority="191" operator="containsText" text="Muy Alta">
      <formula>NOT(ISERROR(SEARCH("Muy Alta",F60)))</formula>
    </cfRule>
    <cfRule type="containsText" dxfId="367" priority="192" operator="containsText" text="Alta">
      <formula>NOT(ISERROR(SEARCH("Alta",F60)))</formula>
    </cfRule>
    <cfRule type="containsText" dxfId="366" priority="193" operator="containsText" text="Media">
      <formula>NOT(ISERROR(SEARCH("Media",F60)))</formula>
    </cfRule>
    <cfRule type="containsText" dxfId="365" priority="194" operator="containsText" text="Media">
      <formula>NOT(ISERROR(SEARCH("Media",F60)))</formula>
    </cfRule>
    <cfRule type="containsText" dxfId="364" priority="195" operator="containsText" text="Media">
      <formula>NOT(ISERROR(SEARCH("Media",F60)))</formula>
    </cfRule>
    <cfRule type="containsText" dxfId="363" priority="196" operator="containsText" text="Muy Baja">
      <formula>NOT(ISERROR(SEARCH("Muy Baja",F60)))</formula>
    </cfRule>
    <cfRule type="containsText" dxfId="362" priority="197" operator="containsText" text="Baja">
      <formula>NOT(ISERROR(SEARCH("Baja",F60)))</formula>
    </cfRule>
    <cfRule type="containsText" dxfId="361" priority="198" operator="containsText" text="Muy Baja">
      <formula>NOT(ISERROR(SEARCH("Muy Baja",F60)))</formula>
    </cfRule>
    <cfRule type="containsText" dxfId="360" priority="199" operator="containsText" text="Muy Baja">
      <formula>NOT(ISERROR(SEARCH("Muy Baja",F60)))</formula>
    </cfRule>
    <cfRule type="containsText" dxfId="359" priority="200" operator="containsText" text="Muy Baja">
      <formula>NOT(ISERROR(SEARCH("Muy Baja",F60)))</formula>
    </cfRule>
    <cfRule type="containsText" dxfId="358" priority="201" operator="containsText" text="Muy Baja'Tabla probabilidad'!">
      <formula>NOT(ISERROR(SEARCH("Muy Baja'Tabla probabilidad'!",F60)))</formula>
    </cfRule>
    <cfRule type="containsText" dxfId="357" priority="202" operator="containsText" text="Muy bajo">
      <formula>NOT(ISERROR(SEARCH("Muy bajo",F60)))</formula>
    </cfRule>
    <cfRule type="containsText" dxfId="356" priority="203" operator="containsText" text="Alta">
      <formula>NOT(ISERROR(SEARCH("Alta",F60)))</formula>
    </cfRule>
    <cfRule type="containsText" dxfId="355" priority="204" operator="containsText" text="Media">
      <formula>NOT(ISERROR(SEARCH("Media",F60)))</formula>
    </cfRule>
    <cfRule type="containsText" dxfId="354" priority="205" operator="containsText" text="Baja">
      <formula>NOT(ISERROR(SEARCH("Baja",F60)))</formula>
    </cfRule>
    <cfRule type="containsText" dxfId="353" priority="206" operator="containsText" text="Muy baja">
      <formula>NOT(ISERROR(SEARCH("Muy baja",F60)))</formula>
    </cfRule>
    <cfRule type="cellIs" dxfId="350" priority="209" operator="between">
      <formula>1</formula>
      <formula>2</formula>
    </cfRule>
    <cfRule type="cellIs" dxfId="349" priority="210" operator="between">
      <formula>0</formula>
      <formula>2</formula>
    </cfRule>
  </conditionalFormatting>
  <conditionalFormatting sqref="F70">
    <cfRule type="containsText" dxfId="348" priority="63" operator="containsText" text="Muy Baja">
      <formula>NOT(ISERROR(SEARCH("Muy Baja",F70)))</formula>
    </cfRule>
    <cfRule type="containsText" dxfId="347" priority="64" operator="containsText" text="Baja">
      <formula>NOT(ISERROR(SEARCH("Baja",F70)))</formula>
    </cfRule>
    <cfRule type="containsText" dxfId="346" priority="65" operator="containsText" text="Muy Alta">
      <formula>NOT(ISERROR(SEARCH("Muy Alta",F70)))</formula>
    </cfRule>
    <cfRule type="containsText" dxfId="345" priority="66" operator="containsText" text="Alta">
      <formula>NOT(ISERROR(SEARCH("Alta",F70)))</formula>
    </cfRule>
    <cfRule type="containsText" dxfId="344" priority="67" operator="containsText" text="Media">
      <formula>NOT(ISERROR(SEARCH("Media",F70)))</formula>
    </cfRule>
    <cfRule type="containsText" dxfId="343" priority="68" operator="containsText" text="Media">
      <formula>NOT(ISERROR(SEARCH("Media",F70)))</formula>
    </cfRule>
    <cfRule type="containsText" dxfId="342" priority="69" operator="containsText" text="Media">
      <formula>NOT(ISERROR(SEARCH("Media",F70)))</formula>
    </cfRule>
    <cfRule type="containsText" dxfId="341" priority="70" operator="containsText" text="Muy Baja">
      <formula>NOT(ISERROR(SEARCH("Muy Baja",F70)))</formula>
    </cfRule>
    <cfRule type="containsText" dxfId="340" priority="71" operator="containsText" text="Baja">
      <formula>NOT(ISERROR(SEARCH("Baja",F70)))</formula>
    </cfRule>
    <cfRule type="containsText" dxfId="339" priority="72" operator="containsText" text="Muy Baja">
      <formula>NOT(ISERROR(SEARCH("Muy Baja",F70)))</formula>
    </cfRule>
    <cfRule type="containsText" dxfId="338" priority="73" operator="containsText" text="Muy Baja">
      <formula>NOT(ISERROR(SEARCH("Muy Baja",F70)))</formula>
    </cfRule>
    <cfRule type="containsText" dxfId="337" priority="74" operator="containsText" text="Muy Baja">
      <formula>NOT(ISERROR(SEARCH("Muy Baja",F70)))</formula>
    </cfRule>
    <cfRule type="containsText" dxfId="336" priority="75" operator="containsText" text="Muy Baja'Tabla probabilidad'!">
      <formula>NOT(ISERROR(SEARCH("Muy Baja'Tabla probabilidad'!",F70)))</formula>
    </cfRule>
    <cfRule type="containsText" dxfId="335" priority="76" operator="containsText" text="Muy bajo">
      <formula>NOT(ISERROR(SEARCH("Muy bajo",F70)))</formula>
    </cfRule>
    <cfRule type="containsText" dxfId="334" priority="77" operator="containsText" text="Alta">
      <formula>NOT(ISERROR(SEARCH("Alta",F70)))</formula>
    </cfRule>
    <cfRule type="containsText" dxfId="333" priority="78" operator="containsText" text="Media">
      <formula>NOT(ISERROR(SEARCH("Media",F70)))</formula>
    </cfRule>
    <cfRule type="containsText" dxfId="332" priority="79" operator="containsText" text="Baja">
      <formula>NOT(ISERROR(SEARCH("Baja",F70)))</formula>
    </cfRule>
    <cfRule type="containsText" dxfId="331" priority="80" operator="containsText" text="Muy baja">
      <formula>NOT(ISERROR(SEARCH("Muy baja",F70)))</formula>
    </cfRule>
    <cfRule type="cellIs" dxfId="328" priority="83" operator="between">
      <formula>1</formula>
      <formula>2</formula>
    </cfRule>
    <cfRule type="cellIs" dxfId="327" priority="84" operator="between">
      <formula>0</formula>
      <formula>2</formula>
    </cfRule>
  </conditionalFormatting>
  <conditionalFormatting sqref="G10 G20 G30 G40 G50">
    <cfRule type="containsText" dxfId="326" priority="581" operator="containsText" text="Catastrófico">
      <formula>NOT(ISERROR(SEARCH("Catastrófico",G10)))</formula>
    </cfRule>
    <cfRule type="containsText" dxfId="325" priority="582" operator="containsText" text="Mayor">
      <formula>NOT(ISERROR(SEARCH("Mayor",G10)))</formula>
    </cfRule>
    <cfRule type="containsText" dxfId="324" priority="583" operator="containsText" text="Alta">
      <formula>NOT(ISERROR(SEARCH("Alta",G10)))</formula>
    </cfRule>
    <cfRule type="containsText" dxfId="323" priority="584" operator="containsText" text="Moderado">
      <formula>NOT(ISERROR(SEARCH("Moderado",G10)))</formula>
    </cfRule>
    <cfRule type="containsText" dxfId="322" priority="585" operator="containsText" text="Menor">
      <formula>NOT(ISERROR(SEARCH("Menor",G10)))</formula>
    </cfRule>
    <cfRule type="containsText" dxfId="321" priority="586" operator="containsText" text="Leve">
      <formula>NOT(ISERROR(SEARCH("Leve",G10)))</formula>
    </cfRule>
  </conditionalFormatting>
  <conditionalFormatting sqref="G60">
    <cfRule type="containsText" dxfId="320" priority="183" operator="containsText" text="Catastrófico">
      <formula>NOT(ISERROR(SEARCH("Catastrófico",G60)))</formula>
    </cfRule>
    <cfRule type="containsText" dxfId="319" priority="184" operator="containsText" text="Mayor">
      <formula>NOT(ISERROR(SEARCH("Mayor",G60)))</formula>
    </cfRule>
    <cfRule type="containsText" dxfId="318" priority="185" operator="containsText" text="Alta">
      <formula>NOT(ISERROR(SEARCH("Alta",G60)))</formula>
    </cfRule>
    <cfRule type="containsText" dxfId="317" priority="186" operator="containsText" text="Moderado">
      <formula>NOT(ISERROR(SEARCH("Moderado",G60)))</formula>
    </cfRule>
    <cfRule type="containsText" dxfId="316" priority="187" operator="containsText" text="Menor">
      <formula>NOT(ISERROR(SEARCH("Menor",G60)))</formula>
    </cfRule>
    <cfRule type="containsText" dxfId="315" priority="188" operator="containsText" text="Leve">
      <formula>NOT(ISERROR(SEARCH("Leve",G60)))</formula>
    </cfRule>
  </conditionalFormatting>
  <conditionalFormatting sqref="G70">
    <cfRule type="containsText" dxfId="314" priority="57" operator="containsText" text="Catastrófico">
      <formula>NOT(ISERROR(SEARCH("Catastrófico",G70)))</formula>
    </cfRule>
    <cfRule type="containsText" dxfId="313" priority="58" operator="containsText" text="Mayor">
      <formula>NOT(ISERROR(SEARCH("Mayor",G70)))</formula>
    </cfRule>
    <cfRule type="containsText" dxfId="312" priority="59" operator="containsText" text="Alta">
      <formula>NOT(ISERROR(SEARCH("Alta",G70)))</formula>
    </cfRule>
    <cfRule type="containsText" dxfId="311" priority="60" operator="containsText" text="Moderado">
      <formula>NOT(ISERROR(SEARCH("Moderado",G70)))</formula>
    </cfRule>
    <cfRule type="containsText" dxfId="310" priority="61" operator="containsText" text="Menor">
      <formula>NOT(ISERROR(SEARCH("Menor",G70)))</formula>
    </cfRule>
    <cfRule type="containsText" dxfId="309" priority="62" operator="containsText" text="Leve">
      <formula>NOT(ISERROR(SEARCH("Leve",G70)))</formula>
    </cfRule>
  </conditionalFormatting>
  <conditionalFormatting sqref="H10:I10 H20:I20 H30:I30 H40:I40 H50:I50">
    <cfRule type="containsText" dxfId="308" priority="576" operator="containsText" text="Extremo">
      <formula>NOT(ISERROR(SEARCH("Extremo",H10)))</formula>
    </cfRule>
    <cfRule type="containsText" dxfId="307" priority="577" operator="containsText" text="Alto">
      <formula>NOT(ISERROR(SEARCH("Alto",H10)))</formula>
    </cfRule>
    <cfRule type="containsText" dxfId="306" priority="578" operator="containsText" text="Bajo">
      <formula>NOT(ISERROR(SEARCH("Bajo",H10)))</formula>
    </cfRule>
    <cfRule type="containsText" dxfId="305" priority="579" operator="containsText" text="Moderado">
      <formula>NOT(ISERROR(SEARCH("Moderado",H10)))</formula>
    </cfRule>
    <cfRule type="containsText" dxfId="304" priority="580" operator="containsText" text="Extremo">
      <formula>NOT(ISERROR(SEARCH("Extremo",H10)))</formula>
    </cfRule>
  </conditionalFormatting>
  <conditionalFormatting sqref="H60:I60">
    <cfRule type="containsText" dxfId="303" priority="178" operator="containsText" text="Extremo">
      <formula>NOT(ISERROR(SEARCH("Extremo",H60)))</formula>
    </cfRule>
    <cfRule type="containsText" dxfId="302" priority="179" operator="containsText" text="Alto">
      <formula>NOT(ISERROR(SEARCH("Alto",H60)))</formula>
    </cfRule>
    <cfRule type="containsText" dxfId="301" priority="180" operator="containsText" text="Bajo">
      <formula>NOT(ISERROR(SEARCH("Bajo",H60)))</formula>
    </cfRule>
    <cfRule type="containsText" dxfId="300" priority="181" operator="containsText" text="Moderado">
      <formula>NOT(ISERROR(SEARCH("Moderado",H60)))</formula>
    </cfRule>
    <cfRule type="containsText" dxfId="299" priority="182" operator="containsText" text="Extremo">
      <formula>NOT(ISERROR(SEARCH("Extremo",H60)))</formula>
    </cfRule>
  </conditionalFormatting>
  <conditionalFormatting sqref="H70:I70">
    <cfRule type="containsText" dxfId="298" priority="52" operator="containsText" text="Extremo">
      <formula>NOT(ISERROR(SEARCH("Extremo",H70)))</formula>
    </cfRule>
    <cfRule type="containsText" dxfId="297" priority="53" operator="containsText" text="Alto">
      <formula>NOT(ISERROR(SEARCH("Alto",H70)))</formula>
    </cfRule>
    <cfRule type="containsText" dxfId="296" priority="54" operator="containsText" text="Bajo">
      <formula>NOT(ISERROR(SEARCH("Bajo",H70)))</formula>
    </cfRule>
    <cfRule type="containsText" dxfId="295" priority="55" operator="containsText" text="Moderado">
      <formula>NOT(ISERROR(SEARCH("Moderado",H70)))</formula>
    </cfRule>
    <cfRule type="containsText" dxfId="294" priority="56" operator="containsText" text="Extremo">
      <formula>NOT(ISERROR(SEARCH("Extremo",H70)))</formula>
    </cfRule>
  </conditionalFormatting>
  <conditionalFormatting sqref="J10:J49">
    <cfRule type="containsText" dxfId="293" priority="545" operator="containsText" text="Muy Alta">
      <formula>NOT(ISERROR(SEARCH("Muy Alta",J10)))</formula>
    </cfRule>
    <cfRule type="containsText" dxfId="292" priority="546" operator="containsText" text="Alta">
      <formula>NOT(ISERROR(SEARCH("Alta",J10)))</formula>
    </cfRule>
    <cfRule type="containsText" dxfId="291" priority="547" operator="containsText" text="Media">
      <formula>NOT(ISERROR(SEARCH("Media",J10)))</formula>
    </cfRule>
    <cfRule type="containsText" dxfId="290" priority="548" operator="containsText" text="Baja">
      <formula>NOT(ISERROR(SEARCH("Baja",J10)))</formula>
    </cfRule>
    <cfRule type="containsText" dxfId="289" priority="549" operator="containsText" text="Muy Baja">
      <formula>NOT(ISERROR(SEARCH("Muy Baja",J10)))</formula>
    </cfRule>
  </conditionalFormatting>
  <conditionalFormatting sqref="J10:J79">
    <cfRule type="containsText" dxfId="288" priority="263" operator="containsText" text="Muy Baja">
      <formula>NOT(ISERROR(SEARCH("Muy Baja",J10)))</formula>
    </cfRule>
  </conditionalFormatting>
  <conditionalFormatting sqref="J50:J79">
    <cfRule type="containsText" dxfId="287" priority="253" operator="containsText" text="Muy Baja">
      <formula>NOT(ISERROR(SEARCH("Muy Baja",J50)))</formula>
    </cfRule>
    <cfRule type="containsText" dxfId="286" priority="259" operator="containsText" text="Muy Alta">
      <formula>NOT(ISERROR(SEARCH("Muy Alta",J50)))</formula>
    </cfRule>
    <cfRule type="containsText" dxfId="285" priority="260" operator="containsText" text="Alta">
      <formula>NOT(ISERROR(SEARCH("Alta",J50)))</formula>
    </cfRule>
    <cfRule type="containsText" dxfId="284" priority="261" operator="containsText" text="Media">
      <formula>NOT(ISERROR(SEARCH("Media",J50)))</formula>
    </cfRule>
    <cfRule type="containsText" dxfId="283" priority="262" operator="containsText" text="Baja">
      <formula>NOT(ISERROR(SEARCH("Baja",J50)))</formula>
    </cfRule>
  </conditionalFormatting>
  <conditionalFormatting sqref="K10:K79">
    <cfRule type="containsText" dxfId="282" priority="254" operator="containsText" text="Catastrófico">
      <formula>NOT(ISERROR(SEARCH("Catastrófico",K10)))</formula>
    </cfRule>
    <cfRule type="containsText" dxfId="281" priority="255" operator="containsText" text="Moderado">
      <formula>NOT(ISERROR(SEARCH("Moderado",K10)))</formula>
    </cfRule>
    <cfRule type="containsText" dxfId="280" priority="256" operator="containsText" text="Menor">
      <formula>NOT(ISERROR(SEARCH("Menor",K10)))</formula>
    </cfRule>
    <cfRule type="containsText" dxfId="279" priority="257" operator="containsText" text="Leve">
      <formula>NOT(ISERROR(SEARCH("Leve",K10)))</formula>
    </cfRule>
    <cfRule type="containsText" dxfId="278" priority="258" operator="containsText" text="Mayor">
      <formula>NOT(ISERROR(SEARCH("Mayor",K10)))</formula>
    </cfRule>
  </conditionalFormatting>
  <conditionalFormatting sqref="M10 M20 M30 M40">
    <cfRule type="containsText" dxfId="277" priority="550" operator="containsText" text="Extremo">
      <formula>NOT(ISERROR(SEARCH("Extremo",M10)))</formula>
    </cfRule>
    <cfRule type="containsText" dxfId="276" priority="551" operator="containsText" text="Alto">
      <formula>NOT(ISERROR(SEARCH("Alto",M10)))</formula>
    </cfRule>
    <cfRule type="containsText" dxfId="275" priority="552" operator="containsText" text="Moderado">
      <formula>NOT(ISERROR(SEARCH("Moderado",M10)))</formula>
    </cfRule>
    <cfRule type="containsText" dxfId="274" priority="553" operator="containsText" text="Menor">
      <formula>NOT(ISERROR(SEARCH("Menor",M10)))</formula>
    </cfRule>
    <cfRule type="containsText" dxfId="273" priority="554" operator="containsText" text="Bajo">
      <formula>NOT(ISERROR(SEARCH("Bajo",M10)))</formula>
    </cfRule>
    <cfRule type="containsText" dxfId="272" priority="555" operator="containsText" text="Moderado">
      <formula>NOT(ISERROR(SEARCH("Moderado",M10)))</formula>
    </cfRule>
    <cfRule type="containsText" dxfId="271" priority="556" operator="containsText" text="Extremo">
      <formula>NOT(ISERROR(SEARCH("Extremo",M10)))</formula>
    </cfRule>
    <cfRule type="containsText" dxfId="270" priority="557" operator="containsText" text="Baja">
      <formula>NOT(ISERROR(SEARCH("Baja",M10)))</formula>
    </cfRule>
    <cfRule type="containsText" dxfId="269" priority="558" operator="containsText" text="Alto">
      <formula>NOT(ISERROR(SEARCH("Alto",M10)))</formula>
    </cfRule>
  </conditionalFormatting>
  <conditionalFormatting sqref="M50">
    <cfRule type="containsText" dxfId="268" priority="264" operator="containsText" text="Extremo">
      <formula>NOT(ISERROR(SEARCH("Extremo",M50)))</formula>
    </cfRule>
    <cfRule type="containsText" dxfId="267" priority="265" operator="containsText" text="Alto">
      <formula>NOT(ISERROR(SEARCH("Alto",M50)))</formula>
    </cfRule>
    <cfRule type="containsText" dxfId="266" priority="266" operator="containsText" text="Moderado">
      <formula>NOT(ISERROR(SEARCH("Moderado",M50)))</formula>
    </cfRule>
    <cfRule type="containsText" dxfId="265" priority="267" operator="containsText" text="Menor">
      <formula>NOT(ISERROR(SEARCH("Menor",M50)))</formula>
    </cfRule>
    <cfRule type="containsText" dxfId="264" priority="268" operator="containsText" text="Bajo">
      <formula>NOT(ISERROR(SEARCH("Bajo",M50)))</formula>
    </cfRule>
    <cfRule type="containsText" dxfId="263" priority="269" operator="containsText" text="Moderado">
      <formula>NOT(ISERROR(SEARCH("Moderado",M50)))</formula>
    </cfRule>
    <cfRule type="containsText" dxfId="262" priority="270" operator="containsText" text="Extremo">
      <formula>NOT(ISERROR(SEARCH("Extremo",M50)))</formula>
    </cfRule>
    <cfRule type="containsText" dxfId="261" priority="271" operator="containsText" text="Baja">
      <formula>NOT(ISERROR(SEARCH("Baja",M50)))</formula>
    </cfRule>
    <cfRule type="containsText" dxfId="260" priority="272" operator="containsText" text="Alto">
      <formula>NOT(ISERROR(SEARCH("Alto",M50)))</formula>
    </cfRule>
  </conditionalFormatting>
  <conditionalFormatting sqref="M60">
    <cfRule type="containsText" dxfId="259" priority="169" operator="containsText" text="Extremo">
      <formula>NOT(ISERROR(SEARCH("Extremo",M60)))</formula>
    </cfRule>
    <cfRule type="containsText" dxfId="258" priority="170" operator="containsText" text="Alto">
      <formula>NOT(ISERROR(SEARCH("Alto",M60)))</formula>
    </cfRule>
    <cfRule type="containsText" dxfId="257" priority="171" operator="containsText" text="Moderado">
      <formula>NOT(ISERROR(SEARCH("Moderado",M60)))</formula>
    </cfRule>
    <cfRule type="containsText" dxfId="256" priority="172" operator="containsText" text="Menor">
      <formula>NOT(ISERROR(SEARCH("Menor",M60)))</formula>
    </cfRule>
    <cfRule type="containsText" dxfId="255" priority="173" operator="containsText" text="Bajo">
      <formula>NOT(ISERROR(SEARCH("Bajo",M60)))</formula>
    </cfRule>
    <cfRule type="containsText" dxfId="254" priority="174" operator="containsText" text="Moderado">
      <formula>NOT(ISERROR(SEARCH("Moderado",M60)))</formula>
    </cfRule>
    <cfRule type="containsText" dxfId="253" priority="175" operator="containsText" text="Extremo">
      <formula>NOT(ISERROR(SEARCH("Extremo",M60)))</formula>
    </cfRule>
    <cfRule type="containsText" dxfId="252" priority="176" operator="containsText" text="Baja">
      <formula>NOT(ISERROR(SEARCH("Baja",M60)))</formula>
    </cfRule>
    <cfRule type="containsText" dxfId="251" priority="177" operator="containsText" text="Alto">
      <formula>NOT(ISERROR(SEARCH("Alto",M60)))</formula>
    </cfRule>
  </conditionalFormatting>
  <conditionalFormatting sqref="M70">
    <cfRule type="containsText" dxfId="250" priority="43" operator="containsText" text="Extremo">
      <formula>NOT(ISERROR(SEARCH("Extremo",M70)))</formula>
    </cfRule>
    <cfRule type="containsText" dxfId="249" priority="44" operator="containsText" text="Alto">
      <formula>NOT(ISERROR(SEARCH("Alto",M70)))</formula>
    </cfRule>
    <cfRule type="containsText" dxfId="248" priority="45" operator="containsText" text="Moderado">
      <formula>NOT(ISERROR(SEARCH("Moderado",M70)))</formula>
    </cfRule>
    <cfRule type="containsText" dxfId="247" priority="46" operator="containsText" text="Menor">
      <formula>NOT(ISERROR(SEARCH("Menor",M70)))</formula>
    </cfRule>
    <cfRule type="containsText" dxfId="246" priority="47" operator="containsText" text="Bajo">
      <formula>NOT(ISERROR(SEARCH("Bajo",M70)))</formula>
    </cfRule>
    <cfRule type="containsText" dxfId="245" priority="48" operator="containsText" text="Moderado">
      <formula>NOT(ISERROR(SEARCH("Moderado",M70)))</formula>
    </cfRule>
    <cfRule type="containsText" dxfId="244" priority="49" operator="containsText" text="Extremo">
      <formula>NOT(ISERROR(SEARCH("Extremo",M70)))</formula>
    </cfRule>
    <cfRule type="containsText" dxfId="243" priority="50" operator="containsText" text="Baja">
      <formula>NOT(ISERROR(SEARCH("Baja",M70)))</formula>
    </cfRule>
    <cfRule type="containsText" dxfId="242" priority="51" operator="containsText" text="Alto">
      <formula>NOT(ISERROR(SEARCH("Alto",M70)))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6" customWidth="1"/>
    <col min="16" max="32" width="11.5703125" style="99"/>
    <col min="33" max="36" width="11.42578125" style="3"/>
    <col min="37" max="138" width="11.42578125" style="2"/>
  </cols>
  <sheetData>
    <row r="1" spans="1:138" s="2" customFormat="1">
      <c r="E1" s="47"/>
      <c r="N1" s="128"/>
      <c r="O1" s="241"/>
      <c r="P1" s="3"/>
      <c r="Q1" s="3"/>
      <c r="R1" s="3"/>
      <c r="S1" s="3"/>
      <c r="T1" s="3"/>
      <c r="U1" s="3"/>
      <c r="V1" s="3"/>
      <c r="W1" s="3"/>
      <c r="X1" s="3"/>
      <c r="Y1" s="3"/>
      <c r="Z1" s="3"/>
      <c r="AA1" s="3"/>
      <c r="AB1" s="3"/>
      <c r="AC1" s="3"/>
      <c r="AD1" s="3"/>
      <c r="AE1" s="3"/>
      <c r="AF1" s="3"/>
      <c r="AG1" s="3"/>
      <c r="AH1" s="3"/>
      <c r="AI1" s="3"/>
      <c r="AJ1" s="3"/>
    </row>
    <row r="2" spans="1:138" ht="24" thickBot="1">
      <c r="A2" s="2"/>
      <c r="B2" s="587" t="s">
        <v>399</v>
      </c>
      <c r="C2" s="587"/>
      <c r="D2" s="587"/>
      <c r="E2" s="587"/>
      <c r="F2" s="88"/>
      <c r="G2" s="2"/>
      <c r="H2" s="2"/>
      <c r="I2" s="2"/>
      <c r="J2" s="2"/>
      <c r="K2" s="2"/>
      <c r="L2" s="2"/>
      <c r="M2" s="2"/>
      <c r="N2" s="128"/>
      <c r="O2" s="241"/>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41"/>
      <c r="P3" s="3"/>
      <c r="Q3" s="3"/>
      <c r="R3" s="3"/>
      <c r="S3" s="3"/>
      <c r="T3" s="3"/>
      <c r="U3" s="3"/>
      <c r="V3" s="3"/>
      <c r="W3" s="3"/>
      <c r="X3" s="3"/>
      <c r="Y3" s="3"/>
      <c r="Z3" s="3"/>
      <c r="AA3" s="3"/>
      <c r="AB3" s="3"/>
      <c r="AC3" s="3"/>
      <c r="AD3" s="3"/>
      <c r="AE3" s="3"/>
      <c r="AF3" s="3"/>
    </row>
    <row r="4" spans="1:138" ht="21">
      <c r="A4" s="2"/>
      <c r="B4" s="63"/>
      <c r="C4" s="64" t="s">
        <v>400</v>
      </c>
      <c r="D4" s="64"/>
      <c r="E4" s="64" t="s">
        <v>401</v>
      </c>
      <c r="F4" s="65"/>
      <c r="G4" s="2"/>
      <c r="H4" s="2"/>
      <c r="I4" s="2"/>
      <c r="J4" s="2"/>
      <c r="K4" s="2"/>
      <c r="L4" s="2"/>
      <c r="M4" s="2"/>
      <c r="N4" s="128"/>
      <c r="O4" s="241"/>
      <c r="P4" s="3"/>
      <c r="Q4" s="3"/>
      <c r="R4" s="3"/>
      <c r="S4" s="3"/>
      <c r="T4" s="3"/>
      <c r="U4" s="3"/>
      <c r="V4" s="3"/>
      <c r="W4" s="3"/>
      <c r="X4" s="3"/>
      <c r="Y4" s="3"/>
      <c r="Z4" s="3"/>
      <c r="AA4" s="3"/>
      <c r="AB4" s="3"/>
      <c r="AC4" s="3"/>
      <c r="AD4" s="3"/>
      <c r="AE4" s="3"/>
      <c r="AF4" s="3"/>
    </row>
    <row r="5" spans="1:138" ht="40.5">
      <c r="A5" s="2"/>
      <c r="B5" s="63"/>
      <c r="C5" s="64" t="s">
        <v>402</v>
      </c>
      <c r="D5" s="64"/>
      <c r="E5" s="66" t="s">
        <v>403</v>
      </c>
      <c r="F5" s="64" t="s">
        <v>401</v>
      </c>
      <c r="G5" s="2"/>
      <c r="H5" s="2"/>
      <c r="I5" s="2"/>
      <c r="J5" s="2"/>
      <c r="K5" s="2"/>
      <c r="L5" s="2"/>
      <c r="M5" s="2"/>
      <c r="N5" s="128"/>
      <c r="O5" s="241"/>
      <c r="P5" s="3"/>
      <c r="Q5" s="3"/>
      <c r="R5" s="3"/>
      <c r="S5" s="3"/>
      <c r="T5" s="3"/>
      <c r="U5" s="3"/>
      <c r="V5" s="3"/>
      <c r="W5" s="3"/>
      <c r="X5" s="3"/>
      <c r="Y5" s="3"/>
      <c r="Z5" s="3"/>
      <c r="AA5" s="3"/>
      <c r="AB5" s="3"/>
      <c r="AC5" s="3"/>
      <c r="AD5" s="3"/>
      <c r="AE5" s="3"/>
      <c r="AF5" s="3"/>
    </row>
    <row r="6" spans="1:138" ht="20.25">
      <c r="A6" s="2"/>
      <c r="B6" s="67" t="s">
        <v>404</v>
      </c>
      <c r="C6" s="113" t="s">
        <v>405</v>
      </c>
      <c r="D6" s="68">
        <v>0.04</v>
      </c>
      <c r="E6" s="69" t="s">
        <v>406</v>
      </c>
      <c r="F6" s="70">
        <v>1</v>
      </c>
      <c r="G6" s="2"/>
      <c r="H6" s="52"/>
      <c r="I6" s="2"/>
      <c r="J6" s="2"/>
      <c r="K6" s="2"/>
      <c r="L6" s="2"/>
      <c r="M6" s="2"/>
      <c r="N6" s="128"/>
      <c r="O6" s="242"/>
      <c r="P6" s="3"/>
      <c r="Q6" s="3"/>
      <c r="R6" s="3"/>
      <c r="S6" s="3"/>
      <c r="T6" s="3"/>
      <c r="U6" s="3"/>
      <c r="V6" s="3"/>
      <c r="W6" s="3"/>
      <c r="X6" s="3"/>
      <c r="Y6" s="3"/>
      <c r="Z6" s="3"/>
      <c r="AA6" s="3"/>
      <c r="AB6" s="3"/>
      <c r="AC6" s="3"/>
      <c r="AD6" s="3"/>
      <c r="AE6" s="3"/>
      <c r="AF6" s="3"/>
    </row>
    <row r="7" spans="1:138" ht="20.25">
      <c r="A7" s="2"/>
      <c r="B7" s="71" t="s">
        <v>407</v>
      </c>
      <c r="C7" s="113" t="s">
        <v>408</v>
      </c>
      <c r="D7" s="68">
        <v>0.09</v>
      </c>
      <c r="E7" s="69" t="s">
        <v>409</v>
      </c>
      <c r="F7" s="70">
        <v>2</v>
      </c>
      <c r="G7" s="2"/>
      <c r="H7" s="2"/>
      <c r="I7" s="2"/>
      <c r="J7" s="2"/>
      <c r="K7" s="2"/>
      <c r="L7" s="2"/>
      <c r="M7" s="2"/>
      <c r="N7" s="128"/>
      <c r="O7" s="242"/>
      <c r="P7" s="3"/>
      <c r="Q7" s="3"/>
      <c r="R7" s="3"/>
      <c r="S7" s="3"/>
      <c r="T7" s="3"/>
      <c r="U7" s="3"/>
      <c r="V7" s="3"/>
      <c r="W7" s="3"/>
      <c r="X7" s="3"/>
      <c r="Y7" s="3"/>
      <c r="Z7" s="3"/>
      <c r="AA7" s="3"/>
      <c r="AB7" s="3"/>
      <c r="AC7" s="3"/>
      <c r="AD7" s="3"/>
      <c r="AE7" s="3"/>
      <c r="AF7" s="3"/>
    </row>
    <row r="8" spans="1:138" ht="20.25">
      <c r="A8" s="2"/>
      <c r="B8" s="72" t="s">
        <v>410</v>
      </c>
      <c r="C8" s="113" t="s">
        <v>411</v>
      </c>
      <c r="D8" s="68">
        <v>0.28999999999999998</v>
      </c>
      <c r="E8" s="69" t="s">
        <v>412</v>
      </c>
      <c r="F8" s="70">
        <v>3</v>
      </c>
      <c r="G8" s="2"/>
      <c r="H8" s="2"/>
      <c r="I8" s="2"/>
      <c r="J8" s="2"/>
      <c r="K8" s="2"/>
      <c r="L8" s="2"/>
      <c r="M8" s="2"/>
      <c r="N8" s="128"/>
      <c r="O8" s="242"/>
      <c r="P8" s="3"/>
      <c r="Q8" s="3"/>
      <c r="R8" s="3"/>
      <c r="S8" s="3"/>
      <c r="T8" s="3"/>
      <c r="U8" s="3"/>
      <c r="V8" s="3"/>
      <c r="W8" s="3"/>
      <c r="X8" s="3"/>
      <c r="Y8" s="3"/>
      <c r="Z8" s="3"/>
      <c r="AA8" s="3"/>
      <c r="AB8" s="3"/>
      <c r="AC8" s="3"/>
      <c r="AD8" s="3"/>
      <c r="AE8" s="3"/>
      <c r="AF8" s="3"/>
    </row>
    <row r="9" spans="1:138" ht="20.25">
      <c r="A9" s="2"/>
      <c r="B9" s="73" t="s">
        <v>413</v>
      </c>
      <c r="C9" s="113" t="s">
        <v>414</v>
      </c>
      <c r="D9" s="68">
        <v>0.49</v>
      </c>
      <c r="E9" s="69" t="s">
        <v>415</v>
      </c>
      <c r="F9" s="70">
        <v>4</v>
      </c>
      <c r="G9" s="2"/>
      <c r="H9" s="2"/>
      <c r="I9" s="2"/>
      <c r="J9" s="2"/>
      <c r="K9" s="2"/>
      <c r="L9" s="2"/>
      <c r="M9" s="2"/>
      <c r="N9" s="128"/>
      <c r="O9" s="242"/>
      <c r="P9" s="3"/>
      <c r="Q9" s="3"/>
      <c r="R9" s="3"/>
      <c r="S9" s="3"/>
      <c r="T9" s="3"/>
      <c r="U9" s="3"/>
      <c r="V9" s="3"/>
      <c r="W9" s="3"/>
      <c r="X9" s="3"/>
      <c r="Y9" s="3"/>
      <c r="Z9" s="3"/>
      <c r="AA9" s="3"/>
      <c r="AB9" s="3"/>
      <c r="AC9" s="3"/>
      <c r="AD9" s="3"/>
      <c r="AE9" s="3"/>
      <c r="AF9" s="3"/>
    </row>
    <row r="10" spans="1:138" ht="20.25">
      <c r="A10" s="2"/>
      <c r="B10" s="74" t="s">
        <v>416</v>
      </c>
      <c r="C10" s="113" t="s">
        <v>417</v>
      </c>
      <c r="D10" s="68">
        <v>1</v>
      </c>
      <c r="E10" s="69" t="s">
        <v>418</v>
      </c>
      <c r="F10" s="70">
        <v>5</v>
      </c>
      <c r="G10" s="2"/>
      <c r="H10" s="2"/>
      <c r="I10" s="93" t="s">
        <v>419</v>
      </c>
      <c r="J10" s="2"/>
      <c r="K10" s="2"/>
      <c r="L10" s="2"/>
      <c r="M10" s="2"/>
      <c r="N10" s="128"/>
      <c r="O10" s="242"/>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41"/>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41"/>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41"/>
      <c r="P13" s="3"/>
      <c r="Q13" s="3"/>
      <c r="R13" s="3"/>
      <c r="S13" s="3"/>
      <c r="T13" s="3"/>
      <c r="U13" s="3"/>
      <c r="V13" s="3"/>
      <c r="W13" s="3"/>
      <c r="X13" s="3"/>
      <c r="Y13" s="3"/>
      <c r="Z13" s="3"/>
      <c r="AA13" s="3"/>
      <c r="AB13" s="3"/>
      <c r="AC13" s="3"/>
      <c r="AD13" s="3"/>
      <c r="AE13" s="3"/>
      <c r="AF13" s="3"/>
    </row>
    <row r="14" spans="1:138" ht="23.25">
      <c r="A14" s="2"/>
      <c r="B14" s="588" t="s">
        <v>420</v>
      </c>
      <c r="C14" s="588"/>
      <c r="D14" s="588"/>
      <c r="E14" s="588"/>
      <c r="F14" s="101"/>
      <c r="G14" s="62"/>
      <c r="H14" s="2"/>
      <c r="I14" s="2"/>
      <c r="J14" s="2"/>
      <c r="K14" s="2"/>
      <c r="L14" s="2"/>
      <c r="M14" s="2"/>
      <c r="N14" s="128"/>
      <c r="O14" s="241"/>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41"/>
      <c r="P15" s="3"/>
      <c r="Q15" s="3"/>
      <c r="R15" s="3"/>
      <c r="S15" s="3"/>
      <c r="T15" s="3"/>
      <c r="U15" s="3"/>
      <c r="V15" s="3"/>
      <c r="W15" s="3"/>
      <c r="X15" s="3"/>
      <c r="Y15" s="3"/>
      <c r="Z15" s="3"/>
      <c r="AA15" s="3"/>
      <c r="AB15" s="3"/>
      <c r="AC15" s="3"/>
      <c r="AD15" s="3"/>
      <c r="AE15" s="3"/>
      <c r="AF15" s="3"/>
    </row>
    <row r="16" spans="1:138" s="78" customFormat="1" ht="20.25">
      <c r="A16" s="76"/>
      <c r="B16" s="103"/>
      <c r="C16" s="586" t="s">
        <v>291</v>
      </c>
      <c r="D16" s="586"/>
      <c r="E16" s="586"/>
      <c r="F16" s="104"/>
      <c r="G16" s="76"/>
      <c r="H16" s="76"/>
      <c r="I16" s="94" t="s">
        <v>285</v>
      </c>
      <c r="J16" s="76"/>
      <c r="K16" s="76"/>
      <c r="L16" s="76"/>
      <c r="M16" s="76"/>
      <c r="N16" s="129"/>
      <c r="O16" s="243"/>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421</v>
      </c>
      <c r="C17" s="584" t="s">
        <v>422</v>
      </c>
      <c r="D17" s="584"/>
      <c r="E17" s="584"/>
      <c r="F17" s="105">
        <v>1</v>
      </c>
      <c r="G17" s="76"/>
      <c r="H17" s="76"/>
      <c r="I17" s="93" t="s">
        <v>291</v>
      </c>
      <c r="J17" s="76"/>
      <c r="K17" s="76"/>
      <c r="L17" s="76"/>
      <c r="M17" s="76"/>
      <c r="N17" s="129"/>
      <c r="O17" s="244"/>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423</v>
      </c>
      <c r="C18" s="584" t="s">
        <v>292</v>
      </c>
      <c r="D18" s="584"/>
      <c r="E18" s="584"/>
      <c r="F18" s="105">
        <v>2</v>
      </c>
      <c r="G18" s="76"/>
      <c r="H18" s="76"/>
      <c r="I18" s="93" t="s">
        <v>294</v>
      </c>
      <c r="J18" s="76"/>
      <c r="K18" s="76"/>
      <c r="L18" s="76"/>
      <c r="M18" s="76"/>
      <c r="N18" s="129"/>
      <c r="O18" s="244"/>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424</v>
      </c>
      <c r="C19" s="584" t="s">
        <v>425</v>
      </c>
      <c r="D19" s="584"/>
      <c r="E19" s="584"/>
      <c r="F19" s="105">
        <v>3</v>
      </c>
      <c r="G19" s="76"/>
      <c r="H19" s="76"/>
      <c r="I19" s="93" t="s">
        <v>300</v>
      </c>
      <c r="J19" s="76"/>
      <c r="K19" s="76"/>
      <c r="L19" s="76"/>
      <c r="M19" s="76"/>
      <c r="N19" s="129"/>
      <c r="O19" s="244"/>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426</v>
      </c>
      <c r="C20" s="584" t="s">
        <v>427</v>
      </c>
      <c r="D20" s="584"/>
      <c r="E20" s="584"/>
      <c r="F20" s="105">
        <v>4</v>
      </c>
      <c r="G20" s="76"/>
      <c r="H20" s="76"/>
      <c r="I20" s="93" t="s">
        <v>297</v>
      </c>
      <c r="J20" s="76"/>
      <c r="K20" s="76"/>
      <c r="L20" s="76"/>
      <c r="M20" s="76"/>
      <c r="N20" s="129"/>
      <c r="O20" s="244"/>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428</v>
      </c>
      <c r="C21" s="584" t="s">
        <v>333</v>
      </c>
      <c r="D21" s="584"/>
      <c r="E21" s="584"/>
      <c r="F21" s="105">
        <v>5</v>
      </c>
      <c r="G21" s="76"/>
      <c r="H21" s="76"/>
      <c r="I21" s="93" t="str">
        <f>C48</f>
        <v>Interrupción o afectación en la prestación del servicio administrativo</v>
      </c>
      <c r="J21" s="76"/>
      <c r="K21" s="76"/>
      <c r="L21" s="76"/>
      <c r="M21" s="76"/>
      <c r="N21" s="129"/>
      <c r="O21" s="244"/>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43"/>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43"/>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85" t="s">
        <v>294</v>
      </c>
      <c r="D24" s="585"/>
      <c r="E24" s="585"/>
      <c r="F24" s="85"/>
      <c r="G24" s="76"/>
      <c r="H24" s="76"/>
      <c r="I24" s="76"/>
      <c r="J24" s="76"/>
      <c r="K24" s="76"/>
      <c r="L24" s="76"/>
      <c r="M24" s="76"/>
      <c r="N24" s="129"/>
      <c r="O24" s="243"/>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421</v>
      </c>
      <c r="C25" s="584" t="s">
        <v>429</v>
      </c>
      <c r="D25" s="584"/>
      <c r="E25" s="584"/>
      <c r="F25" s="105">
        <v>1</v>
      </c>
      <c r="G25" s="76"/>
      <c r="H25" s="76"/>
      <c r="I25" s="76"/>
      <c r="J25" s="76"/>
      <c r="K25" s="76"/>
      <c r="L25" s="76"/>
      <c r="M25" s="76"/>
      <c r="N25" s="129"/>
      <c r="O25" s="245"/>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423</v>
      </c>
      <c r="C26" s="584" t="s">
        <v>430</v>
      </c>
      <c r="D26" s="584"/>
      <c r="E26" s="584"/>
      <c r="F26" s="105">
        <v>2</v>
      </c>
      <c r="G26" s="76"/>
      <c r="H26" s="76"/>
      <c r="I26" s="84"/>
      <c r="J26" s="84"/>
      <c r="K26" s="84"/>
      <c r="L26" s="84"/>
      <c r="M26" s="84"/>
      <c r="N26" s="130"/>
      <c r="O26" s="245"/>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424</v>
      </c>
      <c r="C27" s="584" t="s">
        <v>335</v>
      </c>
      <c r="D27" s="584"/>
      <c r="E27" s="584"/>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45"/>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426</v>
      </c>
      <c r="C28" s="584" t="s">
        <v>431</v>
      </c>
      <c r="D28" s="584"/>
      <c r="E28" s="584"/>
      <c r="F28" s="105">
        <v>4</v>
      </c>
      <c r="G28" s="76"/>
      <c r="H28" s="76"/>
      <c r="I28" s="84" t="str">
        <v xml:space="preserve">Si el hecho llegara a presentarse, tendría bajo impacto o efecto sobre la entidad.
</v>
      </c>
      <c r="J28" s="84"/>
      <c r="K28" s="84"/>
      <c r="L28" s="84"/>
      <c r="M28" s="84"/>
      <c r="N28" s="130"/>
      <c r="O28" s="245"/>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428</v>
      </c>
      <c r="C29" s="584" t="s">
        <v>295</v>
      </c>
      <c r="D29" s="584"/>
      <c r="E29" s="584"/>
      <c r="F29" s="105">
        <v>5</v>
      </c>
      <c r="G29" s="76"/>
      <c r="H29" s="76"/>
      <c r="I29" s="84" t="str">
        <v xml:space="preserve">Si el hecho llegara a presentarse, tendría medianas consecuencias o efectos sobre la entidad.
</v>
      </c>
      <c r="J29" s="84"/>
      <c r="K29" s="84"/>
      <c r="L29" s="84"/>
      <c r="M29" s="84"/>
      <c r="N29" s="130"/>
      <c r="O29" s="245"/>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43"/>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43"/>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586" t="s">
        <v>300</v>
      </c>
      <c r="D32" s="586"/>
      <c r="E32" s="586"/>
      <c r="F32" s="85"/>
      <c r="I32" s="84"/>
      <c r="J32" s="84"/>
      <c r="K32" s="84"/>
      <c r="L32" s="84"/>
      <c r="M32" s="84"/>
      <c r="N32" s="130"/>
      <c r="O32" s="243"/>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421</v>
      </c>
      <c r="C33" s="584" t="s">
        <v>432</v>
      </c>
      <c r="D33" s="584"/>
      <c r="E33" s="584"/>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43"/>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423</v>
      </c>
      <c r="C34" s="584" t="s">
        <v>307</v>
      </c>
      <c r="D34" s="584"/>
      <c r="E34" s="584"/>
      <c r="F34" s="107">
        <v>2</v>
      </c>
      <c r="I34" s="84" t="str">
        <v xml:space="preserve">Si el hecho llegara a presentarse, tendría bajo impacto o efecto sobre la entidad.
</v>
      </c>
      <c r="J34" s="84"/>
      <c r="K34" s="84"/>
      <c r="L34" s="84"/>
      <c r="M34" s="84"/>
      <c r="N34" s="130"/>
      <c r="O34" s="243"/>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424</v>
      </c>
      <c r="C35" s="584" t="s">
        <v>301</v>
      </c>
      <c r="D35" s="584"/>
      <c r="E35" s="584"/>
      <c r="F35" s="107">
        <v>3</v>
      </c>
      <c r="I35" s="84" t="str">
        <v xml:space="preserve">Si el hecho llegara a presentarse, tendría medianas consecuencias o efectos sobre la entidad.
</v>
      </c>
      <c r="J35" s="84"/>
      <c r="K35" s="84"/>
      <c r="L35" s="84"/>
      <c r="M35" s="84"/>
      <c r="N35" s="130"/>
      <c r="O35" s="243"/>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426</v>
      </c>
      <c r="C36" s="584" t="s">
        <v>433</v>
      </c>
      <c r="D36" s="584"/>
      <c r="E36" s="584"/>
      <c r="F36" s="107">
        <v>4</v>
      </c>
      <c r="I36" s="84" t="str">
        <v xml:space="preserve">Si el hecho llegara a presentarse, tendría altas consecuencias o efectos sobre la entidad
</v>
      </c>
      <c r="J36" s="84"/>
      <c r="K36" s="84"/>
      <c r="L36" s="84"/>
      <c r="M36" s="84"/>
      <c r="N36" s="130"/>
      <c r="O36" s="243"/>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428</v>
      </c>
      <c r="C37" s="584" t="s">
        <v>434</v>
      </c>
      <c r="D37" s="584"/>
      <c r="E37" s="584"/>
      <c r="F37" s="107">
        <v>5</v>
      </c>
      <c r="I37" s="84" t="str">
        <v xml:space="preserve">Si el hecho llegara a presentarse, tendría desastrosas consecuencias o efectos sobre la entidad.
</v>
      </c>
      <c r="J37" s="84"/>
      <c r="K37" s="84"/>
      <c r="L37" s="84"/>
      <c r="M37" s="84"/>
      <c r="N37" s="130"/>
      <c r="O37" s="243"/>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43"/>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43"/>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586" t="s">
        <v>297</v>
      </c>
      <c r="D40" s="586"/>
      <c r="E40" s="586"/>
      <c r="F40" s="85"/>
      <c r="N40" s="129"/>
      <c r="O40" s="243"/>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421</v>
      </c>
      <c r="C41" s="584" t="s">
        <v>298</v>
      </c>
      <c r="D41" s="584"/>
      <c r="E41" s="584"/>
      <c r="F41" s="107">
        <v>1</v>
      </c>
      <c r="N41" s="129"/>
      <c r="O41" s="243"/>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423</v>
      </c>
      <c r="C42" s="584" t="s">
        <v>309</v>
      </c>
      <c r="D42" s="584"/>
      <c r="E42" s="584"/>
      <c r="F42" s="107">
        <v>2</v>
      </c>
      <c r="N42" s="129"/>
      <c r="O42" s="243"/>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424</v>
      </c>
      <c r="C43" s="584" t="s">
        <v>435</v>
      </c>
      <c r="D43" s="584"/>
      <c r="E43" s="584"/>
      <c r="F43" s="107">
        <v>3</v>
      </c>
      <c r="N43" s="129"/>
      <c r="O43" s="243"/>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426</v>
      </c>
      <c r="C44" s="584" t="s">
        <v>326</v>
      </c>
      <c r="D44" s="584"/>
      <c r="E44" s="584"/>
      <c r="F44" s="107">
        <v>4</v>
      </c>
      <c r="N44" s="129"/>
      <c r="O44" s="243"/>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428</v>
      </c>
      <c r="C45" s="584" t="s">
        <v>436</v>
      </c>
      <c r="D45" s="584"/>
      <c r="E45" s="584"/>
      <c r="F45" s="107">
        <v>5</v>
      </c>
      <c r="N45" s="129"/>
      <c r="O45" s="243"/>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437</v>
      </c>
      <c r="D46" s="84"/>
      <c r="F46" s="85"/>
      <c r="N46" s="129"/>
      <c r="O46" s="243"/>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43"/>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585" t="s">
        <v>322</v>
      </c>
      <c r="D48" s="585"/>
      <c r="E48" s="585"/>
      <c r="F48" s="85"/>
      <c r="N48" s="129"/>
      <c r="O48" s="243"/>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421</v>
      </c>
      <c r="C49" s="581" t="s">
        <v>438</v>
      </c>
      <c r="D49" s="582"/>
      <c r="E49" s="583"/>
      <c r="F49" s="70">
        <v>1</v>
      </c>
      <c r="N49" s="129"/>
      <c r="O49" s="243"/>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423</v>
      </c>
      <c r="C50" s="581" t="s">
        <v>316</v>
      </c>
      <c r="D50" s="582"/>
      <c r="E50" s="583"/>
      <c r="F50" s="70">
        <v>2</v>
      </c>
      <c r="N50" s="129"/>
      <c r="O50" s="243"/>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424</v>
      </c>
      <c r="C51" s="581" t="s">
        <v>439</v>
      </c>
      <c r="D51" s="582"/>
      <c r="E51" s="583"/>
      <c r="F51" s="70">
        <v>3</v>
      </c>
      <c r="N51" s="129"/>
      <c r="O51" s="243"/>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426</v>
      </c>
      <c r="C52" s="581" t="s">
        <v>440</v>
      </c>
      <c r="D52" s="582"/>
      <c r="E52" s="583"/>
      <c r="F52" s="70">
        <v>4</v>
      </c>
      <c r="N52" s="129"/>
      <c r="O52" s="243"/>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428</v>
      </c>
      <c r="C53" s="581" t="s">
        <v>441</v>
      </c>
      <c r="D53" s="582"/>
      <c r="E53" s="583"/>
      <c r="F53" s="70">
        <v>5</v>
      </c>
      <c r="N53" s="129"/>
      <c r="O53" s="243"/>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43"/>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43"/>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419</v>
      </c>
      <c r="D56" s="96"/>
      <c r="E56" s="96"/>
      <c r="F56" s="85"/>
      <c r="N56" s="129"/>
      <c r="O56" s="243"/>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421</v>
      </c>
      <c r="C57" s="578" t="s">
        <v>442</v>
      </c>
      <c r="D57" s="579"/>
      <c r="E57" s="580"/>
      <c r="F57" s="70">
        <v>1</v>
      </c>
      <c r="N57" s="129"/>
      <c r="O57" s="243"/>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423</v>
      </c>
      <c r="C58" s="578" t="s">
        <v>443</v>
      </c>
      <c r="D58" s="579"/>
      <c r="E58" s="580"/>
      <c r="F58" s="70">
        <v>2</v>
      </c>
      <c r="N58" s="129"/>
      <c r="O58" s="243"/>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424</v>
      </c>
      <c r="C59" s="578" t="s">
        <v>444</v>
      </c>
      <c r="D59" s="579"/>
      <c r="E59" s="580"/>
      <c r="F59" s="70">
        <v>3</v>
      </c>
      <c r="N59" s="129"/>
      <c r="O59" s="243"/>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426</v>
      </c>
      <c r="C60" s="578" t="s">
        <v>445</v>
      </c>
      <c r="D60" s="579"/>
      <c r="E60" s="580"/>
      <c r="F60" s="70">
        <v>4</v>
      </c>
      <c r="N60" s="129"/>
      <c r="O60" s="243"/>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428</v>
      </c>
      <c r="C61" s="578" t="s">
        <v>446</v>
      </c>
      <c r="D61" s="579"/>
      <c r="E61" s="580"/>
      <c r="F61" s="70">
        <v>5</v>
      </c>
      <c r="N61" s="129"/>
      <c r="O61" s="243"/>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43"/>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43"/>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43"/>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43"/>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43"/>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43"/>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43"/>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43"/>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43"/>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43"/>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43"/>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43"/>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43"/>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43"/>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43"/>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43"/>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43"/>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43"/>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43"/>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43"/>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43"/>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43"/>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43"/>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43"/>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43"/>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43"/>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43"/>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43"/>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43"/>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43"/>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43"/>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43"/>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43"/>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43"/>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43"/>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43"/>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43"/>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43"/>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43"/>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43"/>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43"/>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43"/>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43"/>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43"/>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43"/>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43"/>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43"/>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43"/>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43"/>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43"/>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43"/>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43"/>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43"/>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43"/>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43"/>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43"/>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43"/>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43"/>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43"/>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43"/>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43"/>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43"/>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43"/>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43"/>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43"/>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43"/>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43"/>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43"/>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43"/>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43"/>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43"/>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43"/>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43"/>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43"/>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43"/>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43"/>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43"/>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43"/>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43"/>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43"/>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43"/>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43"/>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43"/>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43"/>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43"/>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43"/>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43"/>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43"/>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43"/>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43"/>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43"/>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43"/>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43"/>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43"/>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43"/>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43"/>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43"/>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43"/>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43"/>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43"/>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43"/>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43"/>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43"/>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43"/>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43"/>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43"/>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43"/>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43"/>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43"/>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43"/>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43"/>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43"/>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43"/>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43"/>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43"/>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43"/>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43"/>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43"/>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43"/>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43"/>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43"/>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43"/>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43"/>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43"/>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43"/>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43"/>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43"/>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43"/>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43"/>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43"/>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43"/>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43"/>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43"/>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43"/>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43"/>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43"/>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43"/>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41"/>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41"/>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41"/>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41"/>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41"/>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41"/>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41"/>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41"/>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41"/>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41"/>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41"/>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41"/>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41"/>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41"/>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41"/>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41"/>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41"/>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41"/>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41"/>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41"/>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41"/>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41"/>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41"/>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41"/>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41"/>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41"/>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41"/>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41"/>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41"/>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41"/>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41"/>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41"/>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41"/>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41"/>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41"/>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41"/>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41"/>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41"/>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41"/>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41"/>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41"/>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41"/>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41"/>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41"/>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41"/>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41"/>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41"/>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41"/>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41"/>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41"/>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41"/>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41"/>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41"/>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41"/>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41"/>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41"/>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41"/>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41"/>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41"/>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41"/>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41"/>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41"/>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41"/>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41"/>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41"/>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41"/>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41"/>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41"/>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41"/>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41"/>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41"/>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41"/>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41"/>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41"/>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41"/>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41"/>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41"/>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41"/>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41"/>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41"/>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41"/>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41"/>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41"/>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41"/>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41"/>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41"/>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41"/>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41"/>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41"/>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41"/>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41"/>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41"/>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41"/>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41"/>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41"/>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41"/>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41"/>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41"/>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41"/>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41"/>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41"/>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41"/>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41"/>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41"/>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41"/>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41"/>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41"/>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41"/>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41"/>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41"/>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41"/>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41"/>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41"/>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41"/>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41"/>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41"/>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41"/>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41"/>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41"/>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41"/>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41"/>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41"/>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41"/>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41"/>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41"/>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41"/>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41"/>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41"/>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41"/>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41"/>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41"/>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41"/>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41"/>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41"/>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41"/>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41"/>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41"/>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41"/>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41"/>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41"/>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41"/>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41"/>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41"/>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41"/>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41"/>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41"/>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41"/>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41"/>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41"/>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41"/>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41"/>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41"/>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41"/>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41"/>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41"/>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41"/>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41"/>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41"/>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41"/>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41"/>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41"/>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41"/>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41"/>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41"/>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41"/>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41"/>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41"/>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41"/>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41"/>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41"/>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41"/>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41"/>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41"/>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41"/>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41"/>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41"/>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41"/>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41"/>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41"/>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41"/>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41"/>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41"/>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41"/>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41"/>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41"/>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41"/>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41"/>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41"/>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41"/>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41"/>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41"/>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41"/>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41"/>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41"/>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41"/>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41"/>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41"/>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41"/>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41"/>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41"/>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41"/>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41"/>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41"/>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41"/>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41"/>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41"/>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41"/>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41"/>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41"/>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41"/>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41"/>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41"/>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41"/>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41"/>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41"/>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41"/>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41"/>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41"/>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41"/>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41"/>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41"/>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41"/>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41"/>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41"/>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41"/>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41"/>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41"/>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41"/>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41"/>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41"/>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41"/>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41"/>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41"/>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41"/>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41"/>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41"/>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41"/>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41"/>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41"/>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41"/>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41"/>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41"/>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41"/>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41"/>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41"/>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41"/>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41"/>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41"/>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41"/>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41"/>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41"/>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41"/>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41"/>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41"/>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41"/>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41"/>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41"/>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41"/>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41"/>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41"/>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41"/>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41"/>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41"/>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41"/>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41"/>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41"/>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41"/>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41"/>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41"/>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41"/>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41"/>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41"/>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41"/>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41"/>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41"/>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41"/>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41"/>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41"/>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41"/>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41"/>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41"/>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41"/>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41"/>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41"/>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41"/>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41"/>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41"/>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41"/>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41"/>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41"/>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41"/>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41"/>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41"/>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41"/>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41"/>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41"/>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41"/>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41"/>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41"/>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41"/>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41"/>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41"/>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41"/>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41"/>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41"/>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41"/>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41"/>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41"/>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41"/>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41"/>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41"/>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41"/>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41"/>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41"/>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41"/>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41"/>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41"/>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41"/>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41"/>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41"/>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41"/>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41"/>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41"/>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41"/>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41"/>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41"/>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41"/>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41"/>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41"/>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41"/>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41"/>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41"/>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41"/>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41"/>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41"/>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41"/>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41"/>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41"/>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41"/>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41"/>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41"/>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41"/>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41"/>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41"/>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41"/>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41"/>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41"/>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41"/>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41"/>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41"/>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41"/>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41"/>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41"/>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41"/>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41"/>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41"/>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41"/>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41"/>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41"/>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41"/>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41"/>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41"/>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41"/>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41"/>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41"/>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41"/>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41"/>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41"/>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41"/>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41"/>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41"/>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41"/>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41"/>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41"/>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41"/>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41"/>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41"/>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41"/>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41"/>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41"/>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41"/>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41"/>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41"/>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41"/>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41"/>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41"/>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41"/>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41"/>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41"/>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41"/>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41"/>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41"/>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41"/>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41"/>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41"/>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41"/>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41"/>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41"/>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41"/>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41"/>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41"/>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41"/>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41"/>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41"/>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41"/>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41"/>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41"/>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41"/>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41"/>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41"/>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41"/>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41"/>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41"/>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41"/>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41"/>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41"/>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41"/>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41"/>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41"/>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41"/>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41"/>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41"/>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41"/>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41"/>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41"/>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41"/>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41"/>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41"/>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41"/>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41"/>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41"/>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41"/>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41"/>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41"/>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41"/>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41"/>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41"/>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41"/>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41"/>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41"/>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41"/>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41"/>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41"/>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41"/>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41"/>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41"/>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41"/>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41"/>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41"/>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41"/>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41"/>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41"/>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41"/>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41"/>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41"/>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41"/>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41"/>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41"/>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41"/>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41"/>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41"/>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41"/>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41"/>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41"/>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41"/>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41"/>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41"/>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41"/>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41"/>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41"/>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41"/>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41"/>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41"/>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41"/>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41"/>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41"/>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41"/>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41"/>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41"/>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41"/>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41"/>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41"/>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41"/>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41"/>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41"/>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41"/>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41"/>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41"/>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41"/>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41"/>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41"/>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41"/>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41"/>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41"/>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41"/>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41"/>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41"/>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41"/>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41"/>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41"/>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41"/>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41"/>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41"/>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41"/>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41"/>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41"/>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41"/>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41"/>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41"/>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41"/>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41"/>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41"/>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41"/>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41"/>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41"/>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41"/>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41"/>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41"/>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41"/>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41"/>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591" t="s">
        <v>447</v>
      </c>
      <c r="C4" s="592"/>
      <c r="D4" s="592"/>
      <c r="E4" s="593" t="s">
        <v>448</v>
      </c>
      <c r="F4" s="593"/>
      <c r="G4" s="593"/>
      <c r="H4" s="593"/>
      <c r="I4" s="594"/>
      <c r="Q4" s="595" t="s">
        <v>449</v>
      </c>
      <c r="R4" s="595"/>
    </row>
    <row r="5" spans="2:19">
      <c r="B5" s="591"/>
      <c r="C5" s="592"/>
      <c r="D5" s="592"/>
      <c r="E5" s="593"/>
      <c r="F5" s="593"/>
      <c r="G5" s="593"/>
      <c r="H5" s="593"/>
      <c r="I5" s="594"/>
      <c r="Q5" s="595"/>
      <c r="R5" s="595"/>
    </row>
    <row r="6" spans="2:19">
      <c r="B6" s="591"/>
      <c r="C6" s="592"/>
      <c r="D6" s="592"/>
      <c r="E6" s="593"/>
      <c r="F6" s="593"/>
      <c r="G6" s="593"/>
      <c r="H6" s="593"/>
      <c r="I6" s="594"/>
      <c r="Q6" s="595"/>
      <c r="R6" s="595"/>
    </row>
    <row r="7" spans="2:19" ht="15.75" thickBot="1">
      <c r="B7" s="117"/>
      <c r="I7" s="118"/>
    </row>
    <row r="8" spans="2:19" ht="62.25" customHeight="1" thickBot="1">
      <c r="B8" s="596" t="s">
        <v>401</v>
      </c>
      <c r="C8" s="597"/>
      <c r="D8" s="56" t="s">
        <v>450</v>
      </c>
      <c r="E8" s="57">
        <v>5</v>
      </c>
      <c r="F8" s="57">
        <v>10</v>
      </c>
      <c r="G8" s="57">
        <v>15</v>
      </c>
      <c r="H8" s="57">
        <v>20</v>
      </c>
      <c r="I8" s="119">
        <v>25</v>
      </c>
      <c r="K8" s="598" t="s">
        <v>451</v>
      </c>
      <c r="L8" s="599"/>
      <c r="M8" s="599"/>
      <c r="N8" s="599"/>
      <c r="O8" s="599"/>
      <c r="P8" s="600"/>
      <c r="Q8" s="601" t="s">
        <v>452</v>
      </c>
      <c r="R8" s="601"/>
      <c r="S8" s="16" t="s">
        <v>453</v>
      </c>
    </row>
    <row r="9" spans="2:19" ht="62.25" customHeight="1" thickBot="1">
      <c r="B9" s="596"/>
      <c r="C9" s="597"/>
      <c r="D9" s="56" t="s">
        <v>454</v>
      </c>
      <c r="E9" s="58">
        <v>4</v>
      </c>
      <c r="F9" s="58">
        <v>8</v>
      </c>
      <c r="G9" s="57">
        <v>12</v>
      </c>
      <c r="H9" s="57">
        <v>16</v>
      </c>
      <c r="I9" s="119">
        <v>20</v>
      </c>
      <c r="K9" s="602" t="s">
        <v>455</v>
      </c>
      <c r="L9" s="603"/>
      <c r="M9" s="603"/>
      <c r="N9" s="603"/>
      <c r="O9" s="603"/>
      <c r="P9" s="603"/>
      <c r="Q9" s="604" t="s">
        <v>456</v>
      </c>
      <c r="R9" s="605"/>
      <c r="S9" s="16" t="s">
        <v>397</v>
      </c>
    </row>
    <row r="10" spans="2:19" ht="62.25" customHeight="1" thickBot="1">
      <c r="B10" s="596"/>
      <c r="C10" s="597"/>
      <c r="D10" s="56" t="s">
        <v>457</v>
      </c>
      <c r="E10" s="58">
        <v>3</v>
      </c>
      <c r="F10" s="58">
        <v>6</v>
      </c>
      <c r="G10" s="58">
        <v>9</v>
      </c>
      <c r="H10" s="57">
        <v>12</v>
      </c>
      <c r="I10" s="119">
        <v>15</v>
      </c>
      <c r="K10" s="606" t="s">
        <v>424</v>
      </c>
      <c r="L10" s="607"/>
      <c r="M10" s="607"/>
      <c r="N10" s="607"/>
      <c r="O10" s="607"/>
      <c r="P10" s="607"/>
      <c r="Q10" s="601" t="s">
        <v>458</v>
      </c>
      <c r="R10" s="601"/>
      <c r="S10" s="16" t="s">
        <v>459</v>
      </c>
    </row>
    <row r="11" spans="2:19" ht="62.25" customHeight="1">
      <c r="B11" s="596"/>
      <c r="C11" s="597"/>
      <c r="D11" s="56" t="s">
        <v>460</v>
      </c>
      <c r="E11" s="59">
        <v>2</v>
      </c>
      <c r="F11" s="58">
        <v>4</v>
      </c>
      <c r="G11" s="58">
        <v>6</v>
      </c>
      <c r="H11" s="57">
        <v>8</v>
      </c>
      <c r="I11" s="119">
        <v>10</v>
      </c>
      <c r="K11" s="608" t="s">
        <v>461</v>
      </c>
      <c r="L11" s="609"/>
      <c r="M11" s="609"/>
      <c r="N11" s="609"/>
      <c r="O11" s="609"/>
      <c r="P11" s="609"/>
      <c r="Q11" s="601" t="s">
        <v>398</v>
      </c>
      <c r="R11" s="610"/>
      <c r="S11" s="16" t="s">
        <v>398</v>
      </c>
    </row>
    <row r="12" spans="2:19" ht="62.25" customHeight="1">
      <c r="B12" s="596"/>
      <c r="C12" s="597"/>
      <c r="D12" s="56" t="s">
        <v>462</v>
      </c>
      <c r="E12" s="59">
        <v>1</v>
      </c>
      <c r="F12" s="59">
        <v>2</v>
      </c>
      <c r="G12" s="58">
        <v>3</v>
      </c>
      <c r="H12" s="57">
        <v>4</v>
      </c>
      <c r="I12" s="119">
        <v>5</v>
      </c>
    </row>
    <row r="13" spans="2:19" ht="62.25" customHeight="1" thickBot="1">
      <c r="B13" s="120"/>
      <c r="C13" s="589" t="s">
        <v>463</v>
      </c>
      <c r="D13" s="590"/>
      <c r="E13" s="121" t="s">
        <v>464</v>
      </c>
      <c r="F13" s="121" t="s">
        <v>465</v>
      </c>
      <c r="G13" s="121" t="s">
        <v>466</v>
      </c>
      <c r="H13" s="121" t="s">
        <v>467</v>
      </c>
      <c r="I13" s="122" t="s">
        <v>468</v>
      </c>
    </row>
    <row r="17" spans="4:6">
      <c r="D17" s="16"/>
      <c r="E17" s="16"/>
      <c r="F17" s="16"/>
    </row>
    <row r="18" spans="4:6" ht="15.75">
      <c r="D18" s="21" t="s">
        <v>469</v>
      </c>
      <c r="E18" s="123" t="s">
        <v>461</v>
      </c>
      <c r="F18" s="123">
        <v>1</v>
      </c>
    </row>
    <row r="19" spans="4:6">
      <c r="D19" s="21" t="s">
        <v>470</v>
      </c>
      <c r="E19" s="21" t="s">
        <v>461</v>
      </c>
      <c r="F19" s="21">
        <v>2</v>
      </c>
    </row>
    <row r="20" spans="4:6">
      <c r="D20" s="21" t="s">
        <v>471</v>
      </c>
      <c r="E20" s="21" t="s">
        <v>424</v>
      </c>
      <c r="F20" s="21">
        <v>2</v>
      </c>
    </row>
    <row r="21" spans="4:6">
      <c r="D21" s="21" t="s">
        <v>472</v>
      </c>
      <c r="E21" s="21" t="s">
        <v>473</v>
      </c>
      <c r="F21" s="21">
        <v>3</v>
      </c>
    </row>
    <row r="22" spans="4:6">
      <c r="D22" s="21" t="s">
        <v>474</v>
      </c>
      <c r="E22" s="21" t="s">
        <v>451</v>
      </c>
      <c r="F22" s="21">
        <v>4</v>
      </c>
    </row>
    <row r="23" spans="4:6">
      <c r="D23" s="21" t="s">
        <v>475</v>
      </c>
      <c r="E23" s="21" t="s">
        <v>461</v>
      </c>
      <c r="F23" s="21">
        <v>1</v>
      </c>
    </row>
    <row r="24" spans="4:6">
      <c r="D24" s="21" t="s">
        <v>476</v>
      </c>
      <c r="E24" s="21" t="s">
        <v>424</v>
      </c>
      <c r="F24" s="21">
        <v>2</v>
      </c>
    </row>
    <row r="25" spans="4:6">
      <c r="D25" s="21" t="s">
        <v>477</v>
      </c>
      <c r="E25" s="21" t="s">
        <v>424</v>
      </c>
      <c r="F25" s="21">
        <v>2</v>
      </c>
    </row>
    <row r="26" spans="4:6">
      <c r="D26" s="21" t="s">
        <v>478</v>
      </c>
      <c r="E26" s="21" t="s">
        <v>455</v>
      </c>
      <c r="F26" s="21">
        <v>3</v>
      </c>
    </row>
    <row r="27" spans="4:6">
      <c r="D27" s="21" t="s">
        <v>479</v>
      </c>
      <c r="E27" s="21" t="s">
        <v>451</v>
      </c>
      <c r="F27" s="21">
        <v>4</v>
      </c>
    </row>
    <row r="28" spans="4:6">
      <c r="D28" s="21" t="s">
        <v>480</v>
      </c>
      <c r="E28" s="21" t="s">
        <v>424</v>
      </c>
      <c r="F28" s="21">
        <v>2</v>
      </c>
    </row>
    <row r="29" spans="4:6">
      <c r="D29" s="21" t="s">
        <v>481</v>
      </c>
      <c r="E29" s="21" t="s">
        <v>424</v>
      </c>
      <c r="F29" s="21">
        <v>2</v>
      </c>
    </row>
    <row r="30" spans="4:6">
      <c r="D30" s="21" t="s">
        <v>482</v>
      </c>
      <c r="E30" s="21" t="s">
        <v>424</v>
      </c>
      <c r="F30" s="21">
        <v>2</v>
      </c>
    </row>
    <row r="31" spans="4:6">
      <c r="D31" s="21" t="s">
        <v>483</v>
      </c>
      <c r="E31" s="21" t="s">
        <v>455</v>
      </c>
      <c r="F31" s="21">
        <v>3</v>
      </c>
    </row>
    <row r="32" spans="4:6">
      <c r="D32" s="21" t="s">
        <v>484</v>
      </c>
      <c r="E32" s="21" t="s">
        <v>451</v>
      </c>
      <c r="F32" s="21">
        <v>4</v>
      </c>
    </row>
    <row r="33" spans="4:6">
      <c r="D33" s="21" t="s">
        <v>485</v>
      </c>
      <c r="E33" s="21" t="s">
        <v>424</v>
      </c>
      <c r="F33" s="21">
        <v>2</v>
      </c>
    </row>
    <row r="34" spans="4:6">
      <c r="D34" s="21" t="s">
        <v>486</v>
      </c>
      <c r="E34" s="21" t="s">
        <v>424</v>
      </c>
      <c r="F34" s="21">
        <v>2</v>
      </c>
    </row>
    <row r="35" spans="4:6">
      <c r="D35" s="21" t="s">
        <v>487</v>
      </c>
      <c r="E35" s="21" t="s">
        <v>455</v>
      </c>
      <c r="F35" s="21">
        <v>3</v>
      </c>
    </row>
    <row r="36" spans="4:6">
      <c r="D36" s="21" t="s">
        <v>488</v>
      </c>
      <c r="E36" s="21" t="s">
        <v>455</v>
      </c>
      <c r="F36" s="21">
        <v>3</v>
      </c>
    </row>
    <row r="37" spans="4:6">
      <c r="D37" s="21" t="s">
        <v>489</v>
      </c>
      <c r="E37" s="21" t="s">
        <v>451</v>
      </c>
      <c r="F37" s="21">
        <v>4</v>
      </c>
    </row>
    <row r="38" spans="4:6">
      <c r="D38" s="21" t="s">
        <v>490</v>
      </c>
      <c r="E38" s="21" t="s">
        <v>455</v>
      </c>
      <c r="F38" s="21">
        <v>3</v>
      </c>
    </row>
    <row r="39" spans="4:6">
      <c r="D39" s="21" t="s">
        <v>491</v>
      </c>
      <c r="E39" s="21" t="s">
        <v>455</v>
      </c>
      <c r="F39" s="21">
        <v>3</v>
      </c>
    </row>
    <row r="40" spans="4:6">
      <c r="D40" s="21" t="s">
        <v>492</v>
      </c>
      <c r="E40" s="21" t="s">
        <v>455</v>
      </c>
      <c r="F40" s="21">
        <v>3</v>
      </c>
    </row>
    <row r="41" spans="4:6">
      <c r="D41" s="21" t="s">
        <v>493</v>
      </c>
      <c r="E41" s="21" t="s">
        <v>455</v>
      </c>
      <c r="F41" s="21">
        <v>3</v>
      </c>
    </row>
    <row r="42" spans="4:6">
      <c r="D42" s="21" t="s">
        <v>494</v>
      </c>
      <c r="E42" s="21" t="s">
        <v>451</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abSelected="1" topLeftCell="A8" zoomScale="60" zoomScaleNormal="60" workbookViewId="0">
      <selection activeCell="M70" sqref="M70:M7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33"/>
      <c r="B1" s="634"/>
      <c r="C1" s="637"/>
      <c r="D1" s="637"/>
      <c r="E1" s="637"/>
      <c r="F1" s="637"/>
      <c r="G1" s="637"/>
      <c r="H1" s="637"/>
      <c r="I1" s="637"/>
      <c r="J1" s="638"/>
      <c r="K1" s="632"/>
      <c r="L1" s="632"/>
      <c r="M1" s="63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35"/>
      <c r="B2" s="636"/>
      <c r="C2" s="639"/>
      <c r="D2" s="639"/>
      <c r="E2" s="639"/>
      <c r="F2" s="639"/>
      <c r="G2" s="639"/>
      <c r="H2" s="639"/>
      <c r="I2" s="639"/>
      <c r="J2" s="640"/>
      <c r="K2" s="632"/>
      <c r="L2" s="632"/>
      <c r="M2" s="63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39"/>
      <c r="D3" s="639"/>
      <c r="E3" s="639"/>
      <c r="F3" s="639"/>
      <c r="G3" s="639"/>
      <c r="H3" s="639"/>
      <c r="I3" s="639"/>
      <c r="J3" s="640"/>
      <c r="K3" s="632"/>
      <c r="L3" s="632"/>
      <c r="M3" s="63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1" t="s">
        <v>264</v>
      </c>
      <c r="B4" s="461"/>
      <c r="C4" s="544" t="s">
        <v>4</v>
      </c>
      <c r="D4" s="544"/>
      <c r="E4" s="544"/>
      <c r="F4" s="544"/>
      <c r="G4" s="544"/>
      <c r="H4" s="544"/>
      <c r="I4" s="544"/>
      <c r="J4" s="544"/>
      <c r="K4" s="544"/>
      <c r="L4" s="544"/>
      <c r="M4" s="54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1" t="s">
        <v>265</v>
      </c>
      <c r="B5" s="461"/>
      <c r="C5" s="548" t="s">
        <v>495</v>
      </c>
      <c r="D5" s="548"/>
      <c r="E5" s="548"/>
      <c r="F5" s="548"/>
      <c r="G5" s="548"/>
      <c r="H5" s="548"/>
      <c r="I5" s="548"/>
      <c r="J5" s="548"/>
      <c r="K5" s="548"/>
      <c r="L5" s="548"/>
      <c r="M5" s="54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1" t="s">
        <v>266</v>
      </c>
      <c r="B6" s="461"/>
      <c r="C6" s="659" t="s">
        <v>496</v>
      </c>
      <c r="D6" s="660"/>
      <c r="E6" s="660"/>
      <c r="F6" s="660"/>
      <c r="G6" s="660"/>
      <c r="H6" s="660"/>
      <c r="I6" s="660"/>
      <c r="J6" s="660"/>
      <c r="K6" s="660"/>
      <c r="L6" s="660"/>
      <c r="M6" s="66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497</v>
      </c>
      <c r="B7" s="655"/>
      <c r="C7" s="656"/>
      <c r="D7" s="657" t="s">
        <v>498</v>
      </c>
      <c r="E7" s="657"/>
      <c r="F7" s="657"/>
      <c r="G7" s="658" t="s">
        <v>499</v>
      </c>
      <c r="H7" s="649" t="s">
        <v>500</v>
      </c>
      <c r="I7" s="651" t="s">
        <v>501</v>
      </c>
      <c r="J7" s="652"/>
      <c r="K7" s="651" t="s">
        <v>502</v>
      </c>
      <c r="L7" s="652"/>
      <c r="M7" s="653" t="s">
        <v>503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206</v>
      </c>
      <c r="C8" s="34" t="s">
        <v>208</v>
      </c>
      <c r="D8" s="27" t="s">
        <v>218</v>
      </c>
      <c r="E8" s="27" t="s">
        <v>504</v>
      </c>
      <c r="F8" s="27" t="s">
        <v>505</v>
      </c>
      <c r="G8" s="658"/>
      <c r="H8" s="650"/>
      <c r="I8" s="28" t="s">
        <v>506</v>
      </c>
      <c r="J8" s="28" t="s">
        <v>507</v>
      </c>
      <c r="K8" s="28" t="s">
        <v>508</v>
      </c>
      <c r="L8" s="28" t="s">
        <v>509</v>
      </c>
      <c r="M8" s="65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1"/>
      <c r="B9" s="642"/>
      <c r="C9" s="642"/>
      <c r="D9" s="642"/>
      <c r="E9" s="642"/>
      <c r="F9" s="642"/>
      <c r="G9" s="64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43">
        <f>'7- Mapa Final'!A10</f>
        <v>1</v>
      </c>
      <c r="B10" s="644" t="str">
        <f>'7- Mapa Final'!B10</f>
        <v>Vencimiento de Términos</v>
      </c>
      <c r="C10" s="644" t="str">
        <f>'7- Mapa Final'!C10</f>
        <v>Se realizan  actuaciones procesales o se da  respuesta a las solicitudes de los usuarios de la administración de justicia, después del  término legal establecido para decidir sobre los conflictos presentados a los jueces.</v>
      </c>
      <c r="D10" s="662" t="str">
        <f>'7- Mapa Final'!J10</f>
        <v>Muy Baja - 1</v>
      </c>
      <c r="E10" s="663" t="str">
        <f>'7- Mapa Final'!K10</f>
        <v>Moderado - 3</v>
      </c>
      <c r="F10" s="646" t="str">
        <f>'7- Mapa Final'!M10</f>
        <v>Moderado - 3</v>
      </c>
      <c r="G10" s="431" t="s">
        <v>397</v>
      </c>
      <c r="H10" s="647" t="s">
        <v>510</v>
      </c>
      <c r="I10" s="648"/>
      <c r="J10" s="648" t="s">
        <v>511</v>
      </c>
      <c r="K10" s="623">
        <v>45670</v>
      </c>
      <c r="L10" s="623">
        <v>45747</v>
      </c>
      <c r="M10" s="645" t="str">
        <f>'[4]Seguimiento 1 Trimestre'!$M$10</f>
        <v>Se llevó un control de los términos y actuaciones de cada proceso.</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1"/>
      <c r="B11" s="613"/>
      <c r="C11" s="613"/>
      <c r="D11" s="616"/>
      <c r="E11" s="619"/>
      <c r="F11" s="626"/>
      <c r="G11" s="432"/>
      <c r="H11" s="628"/>
      <c r="I11" s="622"/>
      <c r="J11" s="622"/>
      <c r="K11" s="622"/>
      <c r="L11" s="622"/>
      <c r="M11" s="62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1"/>
      <c r="B12" s="613"/>
      <c r="C12" s="613"/>
      <c r="D12" s="616"/>
      <c r="E12" s="619"/>
      <c r="F12" s="626"/>
      <c r="G12" s="432"/>
      <c r="H12" s="628"/>
      <c r="I12" s="622"/>
      <c r="J12" s="622"/>
      <c r="K12" s="622"/>
      <c r="L12" s="622"/>
      <c r="M12" s="62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1"/>
      <c r="B13" s="613"/>
      <c r="C13" s="613"/>
      <c r="D13" s="616"/>
      <c r="E13" s="619"/>
      <c r="F13" s="626"/>
      <c r="G13" s="432"/>
      <c r="H13" s="628"/>
      <c r="I13" s="622"/>
      <c r="J13" s="622"/>
      <c r="K13" s="622"/>
      <c r="L13" s="622"/>
      <c r="M13" s="62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1"/>
      <c r="B14" s="613"/>
      <c r="C14" s="613"/>
      <c r="D14" s="616"/>
      <c r="E14" s="619"/>
      <c r="F14" s="626"/>
      <c r="G14" s="432"/>
      <c r="H14" s="628"/>
      <c r="I14" s="622"/>
      <c r="J14" s="622"/>
      <c r="K14" s="622"/>
      <c r="L14" s="622"/>
      <c r="M14" s="62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1"/>
      <c r="B15" s="613"/>
      <c r="C15" s="613"/>
      <c r="D15" s="616"/>
      <c r="E15" s="619"/>
      <c r="F15" s="626"/>
      <c r="G15" s="432"/>
      <c r="H15" s="628"/>
      <c r="I15" s="622"/>
      <c r="J15" s="622"/>
      <c r="K15" s="622"/>
      <c r="L15" s="622"/>
      <c r="M15" s="62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1"/>
      <c r="B16" s="613"/>
      <c r="C16" s="613"/>
      <c r="D16" s="616"/>
      <c r="E16" s="619"/>
      <c r="F16" s="626"/>
      <c r="G16" s="432"/>
      <c r="H16" s="628"/>
      <c r="I16" s="622"/>
      <c r="J16" s="622"/>
      <c r="K16" s="622"/>
      <c r="L16" s="622"/>
      <c r="M16" s="62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1"/>
      <c r="B17" s="613"/>
      <c r="C17" s="613"/>
      <c r="D17" s="616"/>
      <c r="E17" s="619"/>
      <c r="F17" s="626"/>
      <c r="G17" s="432"/>
      <c r="H17" s="628"/>
      <c r="I17" s="622"/>
      <c r="J17" s="622"/>
      <c r="K17" s="622"/>
      <c r="L17" s="622"/>
      <c r="M17" s="62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1"/>
      <c r="B18" s="613"/>
      <c r="C18" s="613"/>
      <c r="D18" s="616"/>
      <c r="E18" s="619"/>
      <c r="F18" s="626"/>
      <c r="G18" s="432"/>
      <c r="H18" s="628"/>
      <c r="I18" s="622"/>
      <c r="J18" s="622"/>
      <c r="K18" s="622"/>
      <c r="L18" s="622"/>
      <c r="M18" s="62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11"/>
      <c r="B19" s="613"/>
      <c r="C19" s="613"/>
      <c r="D19" s="616"/>
      <c r="E19" s="619"/>
      <c r="F19" s="626"/>
      <c r="G19" s="432"/>
      <c r="H19" s="628"/>
      <c r="I19" s="622"/>
      <c r="J19" s="622"/>
      <c r="K19" s="622"/>
      <c r="L19" s="622"/>
      <c r="M19" s="62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1">
        <f>'7- Mapa Final'!A20</f>
        <v>2</v>
      </c>
      <c r="B20" s="613" t="str">
        <f>'7- Mapa Final'!B20</f>
        <v xml:space="preserve">Incumplimientos en la realizacion de audiencias </v>
      </c>
      <c r="C20" s="613" t="str">
        <f>'7- Mapa Final'!C20</f>
        <v>No se atiende la  solicitud  de una parte interesada para la realización de una audiencia, o éstas deben ser aplazadas por la inasistencia de alguna de las partes indispensables.</v>
      </c>
      <c r="D20" s="615" t="str">
        <f>'7- Mapa Final'!J20</f>
        <v>Muy Baja - 1</v>
      </c>
      <c r="E20" s="618" t="str">
        <f>'7- Mapa Final'!K20</f>
        <v>Menor - 2</v>
      </c>
      <c r="F20" s="626" t="str">
        <f>'7- Mapa Final'!M20</f>
        <v>Bajo - 2</v>
      </c>
      <c r="G20" s="432" t="s">
        <v>453</v>
      </c>
      <c r="H20" s="628" t="s">
        <v>512</v>
      </c>
      <c r="I20" s="622"/>
      <c r="J20" s="622" t="s">
        <v>511</v>
      </c>
      <c r="K20" s="621">
        <v>45670</v>
      </c>
      <c r="L20" s="623">
        <v>45747</v>
      </c>
      <c r="M20" s="631" t="str">
        <f>'[4]Seguimiento 1 Trimestre'!$M$20</f>
        <v xml:space="preserve">Se hicieron requerimientos  a los Defensores Públicos </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1"/>
      <c r="B21" s="613"/>
      <c r="C21" s="613"/>
      <c r="D21" s="616"/>
      <c r="E21" s="619"/>
      <c r="F21" s="626"/>
      <c r="G21" s="432"/>
      <c r="H21" s="628"/>
      <c r="I21" s="622"/>
      <c r="J21" s="622"/>
      <c r="K21" s="622"/>
      <c r="L21" s="622"/>
      <c r="M21" s="63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1"/>
      <c r="B22" s="613"/>
      <c r="C22" s="613"/>
      <c r="D22" s="616"/>
      <c r="E22" s="619"/>
      <c r="F22" s="626"/>
      <c r="G22" s="432"/>
      <c r="H22" s="628"/>
      <c r="I22" s="622"/>
      <c r="J22" s="622"/>
      <c r="K22" s="622"/>
      <c r="L22" s="622"/>
      <c r="M22" s="63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1"/>
      <c r="B23" s="613"/>
      <c r="C23" s="613"/>
      <c r="D23" s="616"/>
      <c r="E23" s="619"/>
      <c r="F23" s="626"/>
      <c r="G23" s="432"/>
      <c r="H23" s="628"/>
      <c r="I23" s="622"/>
      <c r="J23" s="622"/>
      <c r="K23" s="622"/>
      <c r="L23" s="622"/>
      <c r="M23" s="63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1"/>
      <c r="B24" s="613"/>
      <c r="C24" s="613"/>
      <c r="D24" s="616"/>
      <c r="E24" s="619"/>
      <c r="F24" s="626"/>
      <c r="G24" s="432"/>
      <c r="H24" s="628"/>
      <c r="I24" s="622"/>
      <c r="J24" s="622"/>
      <c r="K24" s="622"/>
      <c r="L24" s="622"/>
      <c r="M24" s="63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1"/>
      <c r="B25" s="613"/>
      <c r="C25" s="613"/>
      <c r="D25" s="616"/>
      <c r="E25" s="619"/>
      <c r="F25" s="626"/>
      <c r="G25" s="432"/>
      <c r="H25" s="628"/>
      <c r="I25" s="622"/>
      <c r="J25" s="622"/>
      <c r="K25" s="622"/>
      <c r="L25" s="622"/>
      <c r="M25" s="631"/>
      <c r="N25" s="33"/>
      <c r="O25" s="33"/>
    </row>
    <row r="26" spans="1:169">
      <c r="A26" s="611"/>
      <c r="B26" s="613"/>
      <c r="C26" s="613"/>
      <c r="D26" s="616"/>
      <c r="E26" s="619"/>
      <c r="F26" s="626"/>
      <c r="G26" s="432"/>
      <c r="H26" s="628"/>
      <c r="I26" s="622"/>
      <c r="J26" s="622"/>
      <c r="K26" s="622"/>
      <c r="L26" s="622"/>
      <c r="M26" s="631"/>
      <c r="N26" s="33"/>
      <c r="O26" s="33"/>
    </row>
    <row r="27" spans="1:169">
      <c r="A27" s="611"/>
      <c r="B27" s="613"/>
      <c r="C27" s="613"/>
      <c r="D27" s="616"/>
      <c r="E27" s="619"/>
      <c r="F27" s="626"/>
      <c r="G27" s="432"/>
      <c r="H27" s="628"/>
      <c r="I27" s="622"/>
      <c r="J27" s="622"/>
      <c r="K27" s="622"/>
      <c r="L27" s="622"/>
      <c r="M27" s="631"/>
      <c r="N27" s="33"/>
      <c r="O27" s="33"/>
    </row>
    <row r="28" spans="1:169">
      <c r="A28" s="611"/>
      <c r="B28" s="613"/>
      <c r="C28" s="613"/>
      <c r="D28" s="616"/>
      <c r="E28" s="619"/>
      <c r="F28" s="626"/>
      <c r="G28" s="432"/>
      <c r="H28" s="628"/>
      <c r="I28" s="622"/>
      <c r="J28" s="622"/>
      <c r="K28" s="622"/>
      <c r="L28" s="622"/>
      <c r="M28" s="631"/>
      <c r="N28" s="33"/>
      <c r="O28" s="33"/>
    </row>
    <row r="29" spans="1:169" ht="15.75" thickBot="1">
      <c r="A29" s="611"/>
      <c r="B29" s="613"/>
      <c r="C29" s="613"/>
      <c r="D29" s="616"/>
      <c r="E29" s="619"/>
      <c r="F29" s="626"/>
      <c r="G29" s="432"/>
      <c r="H29" s="628"/>
      <c r="I29" s="622"/>
      <c r="J29" s="622"/>
      <c r="K29" s="622"/>
      <c r="L29" s="622"/>
      <c r="M29" s="631"/>
      <c r="N29" s="33"/>
      <c r="O29" s="33"/>
    </row>
    <row r="30" spans="1:169" s="25" customFormat="1" ht="12.75">
      <c r="A30" s="611">
        <f>'7- Mapa Final'!A30</f>
        <v>3</v>
      </c>
      <c r="B30" s="613" t="str">
        <f>'7- Mapa Final'!B30</f>
        <v xml:space="preserve"> No efectuar notificaciones o realizarlas sin el cumplimiento de los requisitos</v>
      </c>
      <c r="C30" s="613" t="str">
        <f>'7- Mapa Final'!C30</f>
        <v xml:space="preserve">No se realizan las  notificaciones , no se efectuan  oportunamente o no se realizan aplicando la normatividad </v>
      </c>
      <c r="D30" s="615" t="str">
        <f>'7- Mapa Final'!J30</f>
        <v>Muy Baja - 1</v>
      </c>
      <c r="E30" s="618" t="str">
        <f>'7- Mapa Final'!K30</f>
        <v>Menor - 2</v>
      </c>
      <c r="F30" s="626" t="str">
        <f>'7- Mapa Final'!M30</f>
        <v>Bajo - 2</v>
      </c>
      <c r="G30" s="432" t="s">
        <v>397</v>
      </c>
      <c r="H30" s="628" t="str">
        <f>'[4]Seguimiento 1 Trimestre'!$H$30</f>
        <v>Revisar los oficios, memoriales, etc antes de que sean enviados a las partes con el fin de evitar errores en su digitación, tiempo de envío, etc</v>
      </c>
      <c r="I30" s="622"/>
      <c r="J30" s="622" t="s">
        <v>511</v>
      </c>
      <c r="K30" s="621">
        <v>45670</v>
      </c>
      <c r="L30" s="623">
        <v>45747</v>
      </c>
      <c r="M30" s="624" t="str">
        <f>'[4]Seguimiento 1 Trimestre'!$M$30</f>
        <v>Se revisaron los memoriales, oficios, y en general las notificaciones para que no fuesen enviadas con errores.</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1"/>
      <c r="B31" s="613"/>
      <c r="C31" s="613"/>
      <c r="D31" s="616"/>
      <c r="E31" s="619"/>
      <c r="F31" s="626"/>
      <c r="G31" s="432"/>
      <c r="H31" s="628"/>
      <c r="I31" s="622"/>
      <c r="J31" s="622"/>
      <c r="K31" s="622"/>
      <c r="L31" s="622"/>
      <c r="M31" s="62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1"/>
      <c r="B32" s="613"/>
      <c r="C32" s="613"/>
      <c r="D32" s="616"/>
      <c r="E32" s="619"/>
      <c r="F32" s="626"/>
      <c r="G32" s="432"/>
      <c r="H32" s="628"/>
      <c r="I32" s="622"/>
      <c r="J32" s="622"/>
      <c r="K32" s="622"/>
      <c r="L32" s="622"/>
      <c r="M32" s="62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1"/>
      <c r="B33" s="613"/>
      <c r="C33" s="613"/>
      <c r="D33" s="616"/>
      <c r="E33" s="619"/>
      <c r="F33" s="626"/>
      <c r="G33" s="432"/>
      <c r="H33" s="628"/>
      <c r="I33" s="622"/>
      <c r="J33" s="622"/>
      <c r="K33" s="622"/>
      <c r="L33" s="622"/>
      <c r="M33" s="62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1"/>
      <c r="B34" s="613"/>
      <c r="C34" s="613"/>
      <c r="D34" s="616"/>
      <c r="E34" s="619"/>
      <c r="F34" s="626"/>
      <c r="G34" s="432"/>
      <c r="H34" s="628"/>
      <c r="I34" s="622"/>
      <c r="J34" s="622"/>
      <c r="K34" s="622"/>
      <c r="L34" s="622"/>
      <c r="M34" s="62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1"/>
      <c r="B35" s="613"/>
      <c r="C35" s="613"/>
      <c r="D35" s="616"/>
      <c r="E35" s="619"/>
      <c r="F35" s="626"/>
      <c r="G35" s="432"/>
      <c r="H35" s="628"/>
      <c r="I35" s="622"/>
      <c r="J35" s="622"/>
      <c r="K35" s="622"/>
      <c r="L35" s="622"/>
      <c r="M35" s="624"/>
      <c r="N35" s="33"/>
      <c r="O35" s="33"/>
    </row>
    <row r="36" spans="1:169">
      <c r="A36" s="611"/>
      <c r="B36" s="613"/>
      <c r="C36" s="613"/>
      <c r="D36" s="616"/>
      <c r="E36" s="619"/>
      <c r="F36" s="626"/>
      <c r="G36" s="432"/>
      <c r="H36" s="628"/>
      <c r="I36" s="622"/>
      <c r="J36" s="622"/>
      <c r="K36" s="622"/>
      <c r="L36" s="622"/>
      <c r="M36" s="624"/>
      <c r="N36" s="33"/>
      <c r="O36" s="33"/>
    </row>
    <row r="37" spans="1:169">
      <c r="A37" s="611"/>
      <c r="B37" s="613"/>
      <c r="C37" s="613"/>
      <c r="D37" s="616"/>
      <c r="E37" s="619"/>
      <c r="F37" s="626"/>
      <c r="G37" s="432"/>
      <c r="H37" s="628"/>
      <c r="I37" s="622"/>
      <c r="J37" s="622"/>
      <c r="K37" s="622"/>
      <c r="L37" s="622"/>
      <c r="M37" s="624"/>
      <c r="N37" s="33"/>
      <c r="O37" s="33"/>
    </row>
    <row r="38" spans="1:169">
      <c r="A38" s="611"/>
      <c r="B38" s="613"/>
      <c r="C38" s="613"/>
      <c r="D38" s="616"/>
      <c r="E38" s="619"/>
      <c r="F38" s="626"/>
      <c r="G38" s="432"/>
      <c r="H38" s="628"/>
      <c r="I38" s="622"/>
      <c r="J38" s="622"/>
      <c r="K38" s="622"/>
      <c r="L38" s="622"/>
      <c r="M38" s="624"/>
      <c r="N38" s="33"/>
      <c r="O38" s="33"/>
    </row>
    <row r="39" spans="1:169" ht="15.75" thickBot="1">
      <c r="A39" s="611"/>
      <c r="B39" s="613"/>
      <c r="C39" s="613"/>
      <c r="D39" s="616"/>
      <c r="E39" s="619"/>
      <c r="F39" s="626"/>
      <c r="G39" s="432"/>
      <c r="H39" s="628"/>
      <c r="I39" s="622"/>
      <c r="J39" s="622"/>
      <c r="K39" s="622"/>
      <c r="L39" s="622"/>
      <c r="M39" s="624"/>
      <c r="N39" s="33"/>
      <c r="O39" s="33"/>
    </row>
    <row r="40" spans="1:169" s="25" customFormat="1" ht="12.75" hidden="1">
      <c r="A40" s="611">
        <f>'7- Mapa Final'!A40</f>
        <v>4</v>
      </c>
      <c r="B40" s="613" t="str">
        <f>'7- Mapa Final'!B40</f>
        <v>Afectaciones ambientales</v>
      </c>
      <c r="C40" s="613" t="str">
        <f>'7- Mapa Final'!C40</f>
        <v>Se tienen afectaciones ambientales que generen impactos negativos en el entorno</v>
      </c>
      <c r="D40" s="615" t="str">
        <f>'7- Mapa Final'!J40</f>
        <v>Muy Baja - 1</v>
      </c>
      <c r="E40" s="618" t="str">
        <f>'7- Mapa Final'!K40</f>
        <v>Menor - 2</v>
      </c>
      <c r="F40" s="626" t="str">
        <f>'7- Mapa Final'!M40</f>
        <v>Bajo - 2</v>
      </c>
      <c r="G40" s="432" t="s">
        <v>398</v>
      </c>
      <c r="H40" s="622"/>
      <c r="I40" s="622"/>
      <c r="J40" s="622" t="s">
        <v>511</v>
      </c>
      <c r="K40" s="621">
        <v>45670</v>
      </c>
      <c r="L40" s="623">
        <v>45747</v>
      </c>
      <c r="M40" s="631"/>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hidden="1" customHeight="1">
      <c r="A41" s="611"/>
      <c r="B41" s="613"/>
      <c r="C41" s="613"/>
      <c r="D41" s="616"/>
      <c r="E41" s="619"/>
      <c r="F41" s="626"/>
      <c r="G41" s="432"/>
      <c r="H41" s="622"/>
      <c r="I41" s="622"/>
      <c r="J41" s="622"/>
      <c r="K41" s="622"/>
      <c r="L41" s="622"/>
      <c r="M41" s="63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hidden="1" customHeight="1">
      <c r="A42" s="611"/>
      <c r="B42" s="613"/>
      <c r="C42" s="613"/>
      <c r="D42" s="616"/>
      <c r="E42" s="619"/>
      <c r="F42" s="626"/>
      <c r="G42" s="432"/>
      <c r="H42" s="622"/>
      <c r="I42" s="622"/>
      <c r="J42" s="622"/>
      <c r="K42" s="622"/>
      <c r="L42" s="622"/>
      <c r="M42" s="63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hidden="1" customHeight="1">
      <c r="A43" s="611"/>
      <c r="B43" s="613"/>
      <c r="C43" s="613"/>
      <c r="D43" s="616"/>
      <c r="E43" s="619"/>
      <c r="F43" s="626"/>
      <c r="G43" s="432"/>
      <c r="H43" s="622"/>
      <c r="I43" s="622"/>
      <c r="J43" s="622"/>
      <c r="K43" s="622"/>
      <c r="L43" s="622"/>
      <c r="M43" s="63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hidden="1" customHeight="1">
      <c r="A44" s="611"/>
      <c r="B44" s="613"/>
      <c r="C44" s="613"/>
      <c r="D44" s="616"/>
      <c r="E44" s="619"/>
      <c r="F44" s="626"/>
      <c r="G44" s="432"/>
      <c r="H44" s="622"/>
      <c r="I44" s="622"/>
      <c r="J44" s="622"/>
      <c r="K44" s="622"/>
      <c r="L44" s="622"/>
      <c r="M44" s="63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idden="1">
      <c r="A45" s="611"/>
      <c r="B45" s="613"/>
      <c r="C45" s="613"/>
      <c r="D45" s="616"/>
      <c r="E45" s="619"/>
      <c r="F45" s="626"/>
      <c r="G45" s="432"/>
      <c r="H45" s="622"/>
      <c r="I45" s="622"/>
      <c r="J45" s="622"/>
      <c r="K45" s="622"/>
      <c r="L45" s="622"/>
      <c r="M45" s="631"/>
      <c r="N45" s="33"/>
      <c r="O45" s="33"/>
    </row>
    <row r="46" spans="1:169" hidden="1">
      <c r="A46" s="611"/>
      <c r="B46" s="613"/>
      <c r="C46" s="613"/>
      <c r="D46" s="616"/>
      <c r="E46" s="619"/>
      <c r="F46" s="626"/>
      <c r="G46" s="432"/>
      <c r="H46" s="622"/>
      <c r="I46" s="622"/>
      <c r="J46" s="622"/>
      <c r="K46" s="622"/>
      <c r="L46" s="622"/>
      <c r="M46" s="631"/>
      <c r="N46" s="33"/>
      <c r="O46" s="33"/>
    </row>
    <row r="47" spans="1:169" hidden="1">
      <c r="A47" s="611"/>
      <c r="B47" s="613"/>
      <c r="C47" s="613"/>
      <c r="D47" s="616"/>
      <c r="E47" s="619"/>
      <c r="F47" s="626"/>
      <c r="G47" s="432"/>
      <c r="H47" s="622"/>
      <c r="I47" s="622"/>
      <c r="J47" s="622"/>
      <c r="K47" s="622"/>
      <c r="L47" s="622"/>
      <c r="M47" s="631"/>
      <c r="N47" s="33"/>
      <c r="O47" s="33"/>
    </row>
    <row r="48" spans="1:169" hidden="1">
      <c r="A48" s="611"/>
      <c r="B48" s="613"/>
      <c r="C48" s="613"/>
      <c r="D48" s="616"/>
      <c r="E48" s="619"/>
      <c r="F48" s="626"/>
      <c r="G48" s="432"/>
      <c r="H48" s="622"/>
      <c r="I48" s="622"/>
      <c r="J48" s="622"/>
      <c r="K48" s="622"/>
      <c r="L48" s="622"/>
      <c r="M48" s="631"/>
      <c r="N48" s="33"/>
      <c r="O48" s="33"/>
    </row>
    <row r="49" spans="1:169" ht="15.75" hidden="1" thickBot="1">
      <c r="A49" s="611"/>
      <c r="B49" s="613"/>
      <c r="C49" s="613"/>
      <c r="D49" s="616"/>
      <c r="E49" s="619"/>
      <c r="F49" s="626"/>
      <c r="G49" s="432"/>
      <c r="H49" s="622"/>
      <c r="I49" s="622"/>
      <c r="J49" s="622"/>
      <c r="K49" s="622"/>
      <c r="L49" s="622"/>
      <c r="M49" s="631"/>
      <c r="N49" s="33"/>
      <c r="O49" s="33"/>
    </row>
    <row r="50" spans="1:169" s="25" customFormat="1" ht="12.75">
      <c r="A50" s="611">
        <v>5</v>
      </c>
      <c r="B50" s="613" t="str">
        <f>'7- Mapa Final'!B50</f>
        <v>Pérdida de documentos</v>
      </c>
      <c r="C50" s="613" t="str">
        <f>'7- Mapa Final'!C50</f>
        <v>Extravío temporal o definitivo de los  documentos de los procesos judiciales</v>
      </c>
      <c r="D50" s="615" t="str">
        <f>'7- Mapa Final'!J50</f>
        <v>Alta - 4</v>
      </c>
      <c r="E50" s="618" t="str">
        <f>'7- Mapa Final'!K50</f>
        <v>Mayor - 4</v>
      </c>
      <c r="F50" s="626" t="str">
        <f>'7- Mapa Final'!M50</f>
        <v>Alto - 16</v>
      </c>
      <c r="G50" s="432" t="s">
        <v>397</v>
      </c>
      <c r="H50" s="628" t="str">
        <f>'[4]Seguimiento 1 Trimestre'!$H$40</f>
        <v>Archivar los expedientes en físico debidamente y revisar que los expedientes electrónicos estén completos</v>
      </c>
      <c r="I50" s="622"/>
      <c r="J50" s="622" t="s">
        <v>511</v>
      </c>
      <c r="K50" s="621">
        <v>45670</v>
      </c>
      <c r="L50" s="623">
        <v>45747</v>
      </c>
      <c r="M50" s="624" t="str">
        <f>'[4]Seguimiento 1 Trimestre'!$M$40</f>
        <v>Se verificó que los expedientes, tanto híbridos como electrónicos estuviesen completos.</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1"/>
      <c r="B51" s="613"/>
      <c r="C51" s="613"/>
      <c r="D51" s="616"/>
      <c r="E51" s="619"/>
      <c r="F51" s="626"/>
      <c r="G51" s="432"/>
      <c r="H51" s="628"/>
      <c r="I51" s="622"/>
      <c r="J51" s="622"/>
      <c r="K51" s="622"/>
      <c r="L51" s="622"/>
      <c r="M51" s="62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1"/>
      <c r="B52" s="613"/>
      <c r="C52" s="613"/>
      <c r="D52" s="616"/>
      <c r="E52" s="619"/>
      <c r="F52" s="626"/>
      <c r="G52" s="432"/>
      <c r="H52" s="628"/>
      <c r="I52" s="622"/>
      <c r="J52" s="622"/>
      <c r="K52" s="622"/>
      <c r="L52" s="622"/>
      <c r="M52" s="62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1"/>
      <c r="B53" s="613"/>
      <c r="C53" s="613"/>
      <c r="D53" s="616"/>
      <c r="E53" s="619"/>
      <c r="F53" s="626"/>
      <c r="G53" s="432"/>
      <c r="H53" s="628"/>
      <c r="I53" s="622"/>
      <c r="J53" s="622"/>
      <c r="K53" s="622"/>
      <c r="L53" s="622"/>
      <c r="M53" s="62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1"/>
      <c r="B54" s="613"/>
      <c r="C54" s="613"/>
      <c r="D54" s="616"/>
      <c r="E54" s="619"/>
      <c r="F54" s="626"/>
      <c r="G54" s="432"/>
      <c r="H54" s="628"/>
      <c r="I54" s="622"/>
      <c r="J54" s="622"/>
      <c r="K54" s="622"/>
      <c r="L54" s="622"/>
      <c r="M54" s="62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1"/>
      <c r="B55" s="613"/>
      <c r="C55" s="613"/>
      <c r="D55" s="616"/>
      <c r="E55" s="619"/>
      <c r="F55" s="626"/>
      <c r="G55" s="432"/>
      <c r="H55" s="628"/>
      <c r="I55" s="622"/>
      <c r="J55" s="622"/>
      <c r="K55" s="622"/>
      <c r="L55" s="622"/>
      <c r="M55" s="624"/>
      <c r="N55" s="33"/>
      <c r="O55" s="33"/>
    </row>
    <row r="56" spans="1:169">
      <c r="A56" s="611"/>
      <c r="B56" s="613"/>
      <c r="C56" s="613"/>
      <c r="D56" s="616"/>
      <c r="E56" s="619"/>
      <c r="F56" s="626"/>
      <c r="G56" s="432"/>
      <c r="H56" s="628"/>
      <c r="I56" s="622"/>
      <c r="J56" s="622"/>
      <c r="K56" s="622"/>
      <c r="L56" s="622"/>
      <c r="M56" s="624"/>
      <c r="N56" s="33"/>
      <c r="O56" s="33"/>
    </row>
    <row r="57" spans="1:169">
      <c r="A57" s="611"/>
      <c r="B57" s="613"/>
      <c r="C57" s="613"/>
      <c r="D57" s="616"/>
      <c r="E57" s="619"/>
      <c r="F57" s="626"/>
      <c r="G57" s="432"/>
      <c r="H57" s="628"/>
      <c r="I57" s="622"/>
      <c r="J57" s="622"/>
      <c r="K57" s="622"/>
      <c r="L57" s="622"/>
      <c r="M57" s="624"/>
      <c r="N57" s="33"/>
      <c r="O57" s="33"/>
    </row>
    <row r="58" spans="1:169">
      <c r="A58" s="611"/>
      <c r="B58" s="613"/>
      <c r="C58" s="613"/>
      <c r="D58" s="616"/>
      <c r="E58" s="619"/>
      <c r="F58" s="626"/>
      <c r="G58" s="432"/>
      <c r="H58" s="628"/>
      <c r="I58" s="622"/>
      <c r="J58" s="622"/>
      <c r="K58" s="622"/>
      <c r="L58" s="622"/>
      <c r="M58" s="624"/>
      <c r="N58" s="33"/>
      <c r="O58" s="33"/>
    </row>
    <row r="59" spans="1:169" ht="15.75" thickBot="1">
      <c r="A59" s="612"/>
      <c r="B59" s="614"/>
      <c r="C59" s="614"/>
      <c r="D59" s="617"/>
      <c r="E59" s="620"/>
      <c r="F59" s="627"/>
      <c r="G59" s="433"/>
      <c r="H59" s="629"/>
      <c r="I59" s="630"/>
      <c r="J59" s="630"/>
      <c r="K59" s="622"/>
      <c r="L59" s="622"/>
      <c r="M59" s="625"/>
      <c r="N59" s="33"/>
      <c r="O59" s="33"/>
    </row>
    <row r="60" spans="1:169" s="25" customFormat="1" ht="12.75">
      <c r="A60" s="611">
        <v>6</v>
      </c>
      <c r="B60" s="613" t="str">
        <f>'7- Mapa Final'!B60</f>
        <v xml:space="preserve">Recibir , ofrecer, prometer , entregar o aceptar dádivas o beneficios a nombre propio o de terceros para  expedir, alterar,retener , extraviar o entregar  documentos  sin el lleno de requisitos legales </v>
      </c>
      <c r="C60" s="613" t="str">
        <f>'7- Mapa Final'!C60</f>
        <v xml:space="preserve"> Realizar trámites sin el cumplimiento de los requisitos legales  o  con informacion falsa</v>
      </c>
      <c r="D60" s="615" t="str">
        <f>'7- Mapa Final'!J60</f>
        <v>Muy Baja - 1</v>
      </c>
      <c r="E60" s="618" t="str">
        <f>'7- Mapa Final'!K60</f>
        <v>Mayor - 4</v>
      </c>
      <c r="F60" s="626" t="str">
        <f>'7- Mapa Final'!M60</f>
        <v>Alto  - 4</v>
      </c>
      <c r="G60" s="432" t="s">
        <v>397</v>
      </c>
      <c r="H60" s="622"/>
      <c r="I60" s="622"/>
      <c r="J60" s="622" t="s">
        <v>511</v>
      </c>
      <c r="K60" s="621">
        <v>45670</v>
      </c>
      <c r="L60" s="623">
        <v>45747</v>
      </c>
      <c r="M60" s="624" t="s">
        <v>513</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11"/>
      <c r="B61" s="613"/>
      <c r="C61" s="613"/>
      <c r="D61" s="616"/>
      <c r="E61" s="619"/>
      <c r="F61" s="626"/>
      <c r="G61" s="432"/>
      <c r="H61" s="622"/>
      <c r="I61" s="622"/>
      <c r="J61" s="622"/>
      <c r="K61" s="622"/>
      <c r="L61" s="622"/>
      <c r="M61" s="62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11"/>
      <c r="B62" s="613"/>
      <c r="C62" s="613"/>
      <c r="D62" s="616"/>
      <c r="E62" s="619"/>
      <c r="F62" s="626"/>
      <c r="G62" s="432"/>
      <c r="H62" s="622"/>
      <c r="I62" s="622"/>
      <c r="J62" s="622"/>
      <c r="K62" s="622"/>
      <c r="L62" s="622"/>
      <c r="M62" s="62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11"/>
      <c r="B63" s="613"/>
      <c r="C63" s="613"/>
      <c r="D63" s="616"/>
      <c r="E63" s="619"/>
      <c r="F63" s="626"/>
      <c r="G63" s="432"/>
      <c r="H63" s="622"/>
      <c r="I63" s="622"/>
      <c r="J63" s="622"/>
      <c r="K63" s="622"/>
      <c r="L63" s="622"/>
      <c r="M63" s="62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11"/>
      <c r="B64" s="613"/>
      <c r="C64" s="613"/>
      <c r="D64" s="616"/>
      <c r="E64" s="619"/>
      <c r="F64" s="626"/>
      <c r="G64" s="432"/>
      <c r="H64" s="622"/>
      <c r="I64" s="622"/>
      <c r="J64" s="622"/>
      <c r="K64" s="622"/>
      <c r="L64" s="622"/>
      <c r="M64" s="62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11"/>
      <c r="B65" s="613"/>
      <c r="C65" s="613"/>
      <c r="D65" s="616"/>
      <c r="E65" s="619"/>
      <c r="F65" s="626"/>
      <c r="G65" s="432"/>
      <c r="H65" s="622"/>
      <c r="I65" s="622"/>
      <c r="J65" s="622"/>
      <c r="K65" s="622"/>
      <c r="L65" s="622"/>
      <c r="M65" s="624"/>
      <c r="N65" s="33"/>
      <c r="O65" s="33"/>
    </row>
    <row r="66" spans="1:169">
      <c r="A66" s="611"/>
      <c r="B66" s="613"/>
      <c r="C66" s="613"/>
      <c r="D66" s="616"/>
      <c r="E66" s="619"/>
      <c r="F66" s="626"/>
      <c r="G66" s="432"/>
      <c r="H66" s="622"/>
      <c r="I66" s="622"/>
      <c r="J66" s="622"/>
      <c r="K66" s="622"/>
      <c r="L66" s="622"/>
      <c r="M66" s="624"/>
      <c r="N66" s="33"/>
      <c r="O66" s="33"/>
    </row>
    <row r="67" spans="1:169">
      <c r="A67" s="611"/>
      <c r="B67" s="613"/>
      <c r="C67" s="613"/>
      <c r="D67" s="616"/>
      <c r="E67" s="619"/>
      <c r="F67" s="626"/>
      <c r="G67" s="432"/>
      <c r="H67" s="622"/>
      <c r="I67" s="622"/>
      <c r="J67" s="622"/>
      <c r="K67" s="622"/>
      <c r="L67" s="622"/>
      <c r="M67" s="624"/>
      <c r="N67" s="33"/>
      <c r="O67" s="33"/>
    </row>
    <row r="68" spans="1:169">
      <c r="A68" s="611"/>
      <c r="B68" s="613"/>
      <c r="C68" s="613"/>
      <c r="D68" s="616"/>
      <c r="E68" s="619"/>
      <c r="F68" s="626"/>
      <c r="G68" s="432"/>
      <c r="H68" s="622"/>
      <c r="I68" s="622"/>
      <c r="J68" s="622"/>
      <c r="K68" s="622"/>
      <c r="L68" s="622"/>
      <c r="M68" s="624"/>
      <c r="N68" s="33"/>
      <c r="O68" s="33"/>
    </row>
    <row r="69" spans="1:169" ht="15.75" thickBot="1">
      <c r="A69" s="612"/>
      <c r="B69" s="614"/>
      <c r="C69" s="614"/>
      <c r="D69" s="617"/>
      <c r="E69" s="620"/>
      <c r="F69" s="627"/>
      <c r="G69" s="433"/>
      <c r="H69" s="630"/>
      <c r="I69" s="630"/>
      <c r="J69" s="630"/>
      <c r="K69" s="622"/>
      <c r="L69" s="622"/>
      <c r="M69" s="625"/>
      <c r="N69" s="33"/>
      <c r="O69" s="33"/>
    </row>
    <row r="70" spans="1:169" s="25" customFormat="1" ht="12.75" customHeight="1">
      <c r="A70" s="611">
        <v>7</v>
      </c>
      <c r="B70" s="613" t="str">
        <f>'7- Mapa Final'!B70</f>
        <v xml:space="preserve">Recibir, ofrecer, prometer, entregar o aceptar dadivas  o beneficios a nombre propio o de terceros para  demorar, retener, alterar o direccionar fallos judiciales </v>
      </c>
      <c r="C70" s="613" t="str">
        <f>'7- Mapa Final'!C70</f>
        <v xml:space="preserve">Proferir  sentencias judiciales incumpliendo los principios de la administracion de justicia o sin la observancia de los Códigos  Procesales en la materia </v>
      </c>
      <c r="D70" s="615" t="str">
        <f>'7- Mapa Final'!J70</f>
        <v>Muy Baja - 1</v>
      </c>
      <c r="E70" s="618" t="str">
        <f>'7- Mapa Final'!K70</f>
        <v>Mayor - 4</v>
      </c>
      <c r="F70" s="626" t="str">
        <f>'7- Mapa Final'!M70</f>
        <v>Alto  - 4</v>
      </c>
      <c r="G70" s="432" t="s">
        <v>397</v>
      </c>
      <c r="H70" s="622"/>
      <c r="I70" s="622"/>
      <c r="J70" s="622" t="s">
        <v>511</v>
      </c>
      <c r="K70" s="621">
        <v>45670</v>
      </c>
      <c r="L70" s="623">
        <v>45747</v>
      </c>
      <c r="M70" s="624" t="s">
        <v>514</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11"/>
      <c r="B71" s="613"/>
      <c r="C71" s="613"/>
      <c r="D71" s="616"/>
      <c r="E71" s="619"/>
      <c r="F71" s="626"/>
      <c r="G71" s="432"/>
      <c r="H71" s="622"/>
      <c r="I71" s="622"/>
      <c r="J71" s="622"/>
      <c r="K71" s="622"/>
      <c r="L71" s="622"/>
      <c r="M71" s="62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11"/>
      <c r="B72" s="613"/>
      <c r="C72" s="613"/>
      <c r="D72" s="616"/>
      <c r="E72" s="619"/>
      <c r="F72" s="626"/>
      <c r="G72" s="432"/>
      <c r="H72" s="622"/>
      <c r="I72" s="622"/>
      <c r="J72" s="622"/>
      <c r="K72" s="622"/>
      <c r="L72" s="622"/>
      <c r="M72" s="62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11"/>
      <c r="B73" s="613"/>
      <c r="C73" s="613"/>
      <c r="D73" s="616"/>
      <c r="E73" s="619"/>
      <c r="F73" s="626"/>
      <c r="G73" s="432"/>
      <c r="H73" s="622"/>
      <c r="I73" s="622"/>
      <c r="J73" s="622"/>
      <c r="K73" s="622"/>
      <c r="L73" s="622"/>
      <c r="M73" s="62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11"/>
      <c r="B74" s="613"/>
      <c r="C74" s="613"/>
      <c r="D74" s="616"/>
      <c r="E74" s="619"/>
      <c r="F74" s="626"/>
      <c r="G74" s="432"/>
      <c r="H74" s="622"/>
      <c r="I74" s="622"/>
      <c r="J74" s="622"/>
      <c r="K74" s="622"/>
      <c r="L74" s="622"/>
      <c r="M74" s="62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11"/>
      <c r="B75" s="613"/>
      <c r="C75" s="613"/>
      <c r="D75" s="616"/>
      <c r="E75" s="619"/>
      <c r="F75" s="626"/>
      <c r="G75" s="432"/>
      <c r="H75" s="622"/>
      <c r="I75" s="622"/>
      <c r="J75" s="622"/>
      <c r="K75" s="622"/>
      <c r="L75" s="622"/>
      <c r="M75" s="624"/>
      <c r="N75" s="33"/>
      <c r="O75" s="33"/>
    </row>
    <row r="76" spans="1:169">
      <c r="A76" s="611"/>
      <c r="B76" s="613"/>
      <c r="C76" s="613"/>
      <c r="D76" s="616"/>
      <c r="E76" s="619"/>
      <c r="F76" s="626"/>
      <c r="G76" s="432"/>
      <c r="H76" s="622"/>
      <c r="I76" s="622"/>
      <c r="J76" s="622"/>
      <c r="K76" s="622"/>
      <c r="L76" s="622"/>
      <c r="M76" s="624"/>
      <c r="N76" s="33"/>
      <c r="O76" s="33"/>
    </row>
    <row r="77" spans="1:169">
      <c r="A77" s="611"/>
      <c r="B77" s="613"/>
      <c r="C77" s="613"/>
      <c r="D77" s="616"/>
      <c r="E77" s="619"/>
      <c r="F77" s="626"/>
      <c r="G77" s="432"/>
      <c r="H77" s="622"/>
      <c r="I77" s="622"/>
      <c r="J77" s="622"/>
      <c r="K77" s="622"/>
      <c r="L77" s="622"/>
      <c r="M77" s="624"/>
      <c r="N77" s="33"/>
      <c r="O77" s="33"/>
    </row>
    <row r="78" spans="1:169">
      <c r="A78" s="611"/>
      <c r="B78" s="613"/>
      <c r="C78" s="613"/>
      <c r="D78" s="616"/>
      <c r="E78" s="619"/>
      <c r="F78" s="626"/>
      <c r="G78" s="432"/>
      <c r="H78" s="622"/>
      <c r="I78" s="622"/>
      <c r="J78" s="622"/>
      <c r="K78" s="622"/>
      <c r="L78" s="622"/>
      <c r="M78" s="624"/>
      <c r="N78" s="33"/>
      <c r="O78" s="33"/>
    </row>
    <row r="79" spans="1:169" ht="15.75" thickBot="1">
      <c r="A79" s="612"/>
      <c r="B79" s="614"/>
      <c r="C79" s="614"/>
      <c r="D79" s="617"/>
      <c r="E79" s="620"/>
      <c r="F79" s="627"/>
      <c r="G79" s="433"/>
      <c r="H79" s="630"/>
      <c r="I79" s="630"/>
      <c r="J79" s="630"/>
      <c r="K79" s="622"/>
      <c r="L79" s="622"/>
      <c r="M79" s="625"/>
      <c r="N79" s="33"/>
      <c r="O79" s="33"/>
    </row>
  </sheetData>
  <mergeCells count="108">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241" priority="815" operator="containsText" text="3- Moderado">
      <formula>NOT(ISERROR(SEARCH("3- Moderado",A7)))</formula>
    </cfRule>
    <cfRule type="containsText" dxfId="240" priority="816" operator="containsText" text="6- Moderado">
      <formula>NOT(ISERROR(SEARCH("6- Moderado",A7)))</formula>
    </cfRule>
    <cfRule type="containsText" dxfId="239" priority="817" operator="containsText" text="4- Moderado">
      <formula>NOT(ISERROR(SEARCH("4- Moderado",A7)))</formula>
    </cfRule>
    <cfRule type="containsText" dxfId="238" priority="818" operator="containsText" text="3- Bajo">
      <formula>NOT(ISERROR(SEARCH("3- Bajo",A7)))</formula>
    </cfRule>
    <cfRule type="containsText" dxfId="237" priority="819" operator="containsText" text="4- Bajo">
      <formula>NOT(ISERROR(SEARCH("4- Bajo",A7)))</formula>
    </cfRule>
    <cfRule type="containsText" dxfId="236" priority="820" operator="containsText" text="1- Bajo">
      <formula>NOT(ISERROR(SEARCH("1- Bajo",A7)))</formula>
    </cfRule>
  </conditionalFormatting>
  <conditionalFormatting sqref="A10:E10 A20:E20">
    <cfRule type="containsText" dxfId="235" priority="791" operator="containsText" text="3- Moderado">
      <formula>NOT(ISERROR(SEARCH("3- Moderado",A10)))</formula>
    </cfRule>
    <cfRule type="containsText" dxfId="234" priority="792" operator="containsText" text="6- Moderado">
      <formula>NOT(ISERROR(SEARCH("6- Moderado",A10)))</formula>
    </cfRule>
    <cfRule type="containsText" dxfId="233" priority="793" operator="containsText" text="4- Moderado">
      <formula>NOT(ISERROR(SEARCH("4- Moderado",A10)))</formula>
    </cfRule>
    <cfRule type="containsText" dxfId="232" priority="794" operator="containsText" text="3- Bajo">
      <formula>NOT(ISERROR(SEARCH("3- Bajo",A10)))</formula>
    </cfRule>
    <cfRule type="containsText" dxfId="231" priority="795" operator="containsText" text="4- Bajo">
      <formula>NOT(ISERROR(SEARCH("4- Bajo",A10)))</formula>
    </cfRule>
    <cfRule type="containsText" dxfId="230" priority="796" operator="containsText" text="1- Bajo">
      <formula>NOT(ISERROR(SEARCH("1- Bajo",A10)))</formula>
    </cfRule>
  </conditionalFormatting>
  <conditionalFormatting sqref="A30:E30">
    <cfRule type="containsText" dxfId="229" priority="129" operator="containsText" text="3- Moderado">
      <formula>NOT(ISERROR(SEARCH("3- Moderado",A30)))</formula>
    </cfRule>
    <cfRule type="containsText" dxfId="228" priority="130" operator="containsText" text="6- Moderado">
      <formula>NOT(ISERROR(SEARCH("6- Moderado",A30)))</formula>
    </cfRule>
    <cfRule type="containsText" dxfId="227" priority="131" operator="containsText" text="4- Moderado">
      <formula>NOT(ISERROR(SEARCH("4- Moderado",A30)))</formula>
    </cfRule>
    <cfRule type="containsText" dxfId="226" priority="132" operator="containsText" text="3- Bajo">
      <formula>NOT(ISERROR(SEARCH("3- Bajo",A30)))</formula>
    </cfRule>
    <cfRule type="containsText" dxfId="225" priority="133" operator="containsText" text="4- Bajo">
      <formula>NOT(ISERROR(SEARCH("4- Bajo",A30)))</formula>
    </cfRule>
    <cfRule type="containsText" dxfId="224" priority="134" operator="containsText" text="1- Bajo">
      <formula>NOT(ISERROR(SEARCH("1- Bajo",A30)))</formula>
    </cfRule>
  </conditionalFormatting>
  <conditionalFormatting sqref="A40:E40">
    <cfRule type="containsText" dxfId="223" priority="101" operator="containsText" text="3- Moderado">
      <formula>NOT(ISERROR(SEARCH("3- Moderado",A40)))</formula>
    </cfRule>
    <cfRule type="containsText" dxfId="222" priority="102" operator="containsText" text="6- Moderado">
      <formula>NOT(ISERROR(SEARCH("6- Moderado",A40)))</formula>
    </cfRule>
    <cfRule type="containsText" dxfId="221" priority="103" operator="containsText" text="4- Moderado">
      <formula>NOT(ISERROR(SEARCH("4- Moderado",A40)))</formula>
    </cfRule>
    <cfRule type="containsText" dxfId="220" priority="104" operator="containsText" text="3- Bajo">
      <formula>NOT(ISERROR(SEARCH("3- Bajo",A40)))</formula>
    </cfRule>
    <cfRule type="containsText" dxfId="219" priority="105" operator="containsText" text="4- Bajo">
      <formula>NOT(ISERROR(SEARCH("4- Bajo",A40)))</formula>
    </cfRule>
    <cfRule type="containsText" dxfId="218" priority="106" operator="containsText" text="1- Bajo">
      <formula>NOT(ISERROR(SEARCH("1- Bajo",A40)))</formula>
    </cfRule>
  </conditionalFormatting>
  <conditionalFormatting sqref="A50:E50">
    <cfRule type="containsText" dxfId="217" priority="45" operator="containsText" text="3- Moderado">
      <formula>NOT(ISERROR(SEARCH("3- Moderado",A50)))</formula>
    </cfRule>
    <cfRule type="containsText" dxfId="216" priority="46" operator="containsText" text="6- Moderado">
      <formula>NOT(ISERROR(SEARCH("6- Moderado",A50)))</formula>
    </cfRule>
    <cfRule type="containsText" dxfId="215" priority="47" operator="containsText" text="4- Moderado">
      <formula>NOT(ISERROR(SEARCH("4- Moderado",A50)))</formula>
    </cfRule>
    <cfRule type="containsText" dxfId="214" priority="48" operator="containsText" text="3- Bajo">
      <formula>NOT(ISERROR(SEARCH("3- Bajo",A50)))</formula>
    </cfRule>
    <cfRule type="containsText" dxfId="213" priority="49" operator="containsText" text="4- Bajo">
      <formula>NOT(ISERROR(SEARCH("4- Bajo",A50)))</formula>
    </cfRule>
    <cfRule type="containsText" dxfId="212" priority="50" operator="containsText" text="1- Bajo">
      <formula>NOT(ISERROR(SEARCH("1- Bajo",A50)))</formula>
    </cfRule>
  </conditionalFormatting>
  <conditionalFormatting sqref="A60:E60">
    <cfRule type="containsText" dxfId="211" priority="22" operator="containsText" text="3- Moderado">
      <formula>NOT(ISERROR(SEARCH("3- Moderado",A60)))</formula>
    </cfRule>
    <cfRule type="containsText" dxfId="210" priority="23" operator="containsText" text="6- Moderado">
      <formula>NOT(ISERROR(SEARCH("6- Moderado",A60)))</formula>
    </cfRule>
    <cfRule type="containsText" dxfId="209" priority="24" operator="containsText" text="4- Moderado">
      <formula>NOT(ISERROR(SEARCH("4- Moderado",A60)))</formula>
    </cfRule>
    <cfRule type="containsText" dxfId="208" priority="25" operator="containsText" text="3- Bajo">
      <formula>NOT(ISERROR(SEARCH("3- Bajo",A60)))</formula>
    </cfRule>
    <cfRule type="containsText" dxfId="207" priority="26" operator="containsText" text="4- Bajo">
      <formula>NOT(ISERROR(SEARCH("4- Bajo",A60)))</formula>
    </cfRule>
    <cfRule type="containsText" dxfId="206" priority="27" operator="containsText" text="1- Bajo">
      <formula>NOT(ISERROR(SEARCH("1- Bajo",A60)))</formula>
    </cfRule>
  </conditionalFormatting>
  <conditionalFormatting sqref="A70:E70">
    <cfRule type="containsText" dxfId="205" priority="8" operator="containsText" text="3- Moderado">
      <formula>NOT(ISERROR(SEARCH("3- Moderado",A70)))</formula>
    </cfRule>
    <cfRule type="containsText" dxfId="204" priority="9" operator="containsText" text="6- Moderado">
      <formula>NOT(ISERROR(SEARCH("6- Moderado",A70)))</formula>
    </cfRule>
    <cfRule type="containsText" dxfId="203" priority="10" operator="containsText" text="4- Moderado">
      <formula>NOT(ISERROR(SEARCH("4- Moderado",A70)))</formula>
    </cfRule>
    <cfRule type="containsText" dxfId="202" priority="11" operator="containsText" text="3- Bajo">
      <formula>NOT(ISERROR(SEARCH("3- Bajo",A70)))</formula>
    </cfRule>
    <cfRule type="containsText" dxfId="201" priority="12" operator="containsText" text="4- Bajo">
      <formula>NOT(ISERROR(SEARCH("4- Bajo",A70)))</formula>
    </cfRule>
    <cfRule type="containsText" dxfId="200" priority="13" operator="containsText" text="1- Bajo">
      <formula>NOT(ISERROR(SEARCH("1- Bajo",A70)))</formula>
    </cfRule>
  </conditionalFormatting>
  <conditionalFormatting sqref="C8:F8">
    <cfRule type="containsText" dxfId="199" priority="147" operator="containsText" text="3- Moderado">
      <formula>NOT(ISERROR(SEARCH("3- Moderado",C8)))</formula>
    </cfRule>
    <cfRule type="containsText" dxfId="198" priority="148" operator="containsText" text="6- Moderado">
      <formula>NOT(ISERROR(SEARCH("6- Moderado",C8)))</formula>
    </cfRule>
    <cfRule type="containsText" dxfId="197" priority="149" operator="containsText" text="4- Moderado">
      <formula>NOT(ISERROR(SEARCH("4- Moderado",C8)))</formula>
    </cfRule>
    <cfRule type="containsText" dxfId="196" priority="150" operator="containsText" text="3- Bajo">
      <formula>NOT(ISERROR(SEARCH("3- Bajo",C8)))</formula>
    </cfRule>
    <cfRule type="containsText" dxfId="195" priority="151" operator="containsText" text="4- Bajo">
      <formula>NOT(ISERROR(SEARCH("4- Bajo",C8)))</formula>
    </cfRule>
    <cfRule type="containsText" dxfId="194" priority="152" operator="containsText" text="1- Bajo">
      <formula>NOT(ISERROR(SEARCH("1- Bajo",C8)))</formula>
    </cfRule>
  </conditionalFormatting>
  <conditionalFormatting sqref="D10:D79">
    <cfRule type="containsText" dxfId="193" priority="39" operator="containsText" text="Muy Alta">
      <formula>NOT(ISERROR(SEARCH("Muy Alta",D10)))</formula>
    </cfRule>
    <cfRule type="containsText" dxfId="192" priority="40" operator="containsText" text="Alta">
      <formula>NOT(ISERROR(SEARCH("Alta",D10)))</formula>
    </cfRule>
    <cfRule type="containsText" dxfId="191" priority="41" operator="containsText" text="Baja">
      <formula>NOT(ISERROR(SEARCH("Baja",D10)))</formula>
    </cfRule>
    <cfRule type="containsText" dxfId="190" priority="42" operator="containsText" text="Muy Baja">
      <formula>NOT(ISERROR(SEARCH("Muy Baja",D10)))</formula>
    </cfRule>
    <cfRule type="containsText" dxfId="189" priority="44" operator="containsText" text="Media">
      <formula>NOT(ISERROR(SEARCH("Media",D10)))</formula>
    </cfRule>
  </conditionalFormatting>
  <conditionalFormatting sqref="E10:E79">
    <cfRule type="containsText" dxfId="188" priority="35" operator="containsText" text="Catastrófico">
      <formula>NOT(ISERROR(SEARCH("Catastrófico",E10)))</formula>
    </cfRule>
    <cfRule type="containsText" dxfId="187" priority="36" operator="containsText" text="Mayor">
      <formula>NOT(ISERROR(SEARCH("Mayor",E10)))</formula>
    </cfRule>
    <cfRule type="containsText" dxfId="186" priority="37" operator="containsText" text="Menor">
      <formula>NOT(ISERROR(SEARCH("Menor",E10)))</formula>
    </cfRule>
    <cfRule type="containsText" dxfId="185" priority="38" operator="containsText" text="Leve">
      <formula>NOT(ISERROR(SEARCH("Leve",E10)))</formula>
    </cfRule>
  </conditionalFormatting>
  <conditionalFormatting sqref="E10:F79">
    <cfRule type="containsText" dxfId="184"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3" priority="58" operator="containsText" text="Bajo">
      <formula>NOT(ISERROR(SEARCH("Bajo",F10)))</formula>
    </cfRule>
    <cfRule type="containsText" dxfId="182" priority="59" operator="containsText" text="Moderado">
      <formula>NOT(ISERROR(SEARCH("Moderado",F10)))</formula>
    </cfRule>
    <cfRule type="containsText" dxfId="181" priority="60" operator="containsText" text="Alto">
      <formula>NOT(ISERROR(SEARCH("Alto",F10)))</formula>
    </cfRule>
    <cfRule type="containsText" dxfId="180"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69"/>
  <sheetViews>
    <sheetView showGridLines="0" topLeftCell="A16" zoomScale="71" zoomScaleNormal="71" workbookViewId="0">
      <selection activeCell="P47" sqref="P47"/>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33"/>
      <c r="B1" s="634"/>
      <c r="C1" s="637"/>
      <c r="D1" s="637"/>
      <c r="E1" s="637"/>
      <c r="F1" s="637"/>
      <c r="G1" s="637"/>
      <c r="H1" s="637"/>
      <c r="I1" s="637"/>
      <c r="J1" s="638"/>
      <c r="K1" s="731"/>
      <c r="L1" s="732"/>
      <c r="M1" s="73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35"/>
      <c r="B2" s="636"/>
      <c r="C2" s="740"/>
      <c r="D2" s="740"/>
      <c r="E2" s="740"/>
      <c r="F2" s="740"/>
      <c r="G2" s="740"/>
      <c r="H2" s="740"/>
      <c r="I2" s="740"/>
      <c r="J2" s="640"/>
      <c r="K2" s="734"/>
      <c r="L2" s="735"/>
      <c r="M2" s="736"/>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741"/>
      <c r="D3" s="741"/>
      <c r="E3" s="741"/>
      <c r="F3" s="741"/>
      <c r="G3" s="741"/>
      <c r="H3" s="741"/>
      <c r="I3" s="741"/>
      <c r="J3" s="742"/>
      <c r="K3" s="737"/>
      <c r="L3" s="738"/>
      <c r="M3" s="739"/>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729" t="s">
        <v>264</v>
      </c>
      <c r="B4" s="730"/>
      <c r="C4" s="726" t="s">
        <v>4</v>
      </c>
      <c r="D4" s="727"/>
      <c r="E4" s="727"/>
      <c r="F4" s="727"/>
      <c r="G4" s="727"/>
      <c r="H4" s="727"/>
      <c r="I4" s="727"/>
      <c r="J4" s="727"/>
      <c r="K4" s="727"/>
      <c r="L4" s="727"/>
      <c r="M4" s="72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729" t="s">
        <v>265</v>
      </c>
      <c r="B5" s="730"/>
      <c r="C5" s="659" t="s">
        <v>495</v>
      </c>
      <c r="D5" s="660"/>
      <c r="E5" s="660"/>
      <c r="F5" s="660"/>
      <c r="G5" s="660"/>
      <c r="H5" s="660"/>
      <c r="I5" s="660"/>
      <c r="J5" s="660"/>
      <c r="K5" s="660"/>
      <c r="L5" s="660"/>
      <c r="M5" s="661"/>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724" t="s">
        <v>266</v>
      </c>
      <c r="B6" s="725"/>
      <c r="C6" s="721" t="s">
        <v>496</v>
      </c>
      <c r="D6" s="722"/>
      <c r="E6" s="722"/>
      <c r="F6" s="722"/>
      <c r="G6" s="722"/>
      <c r="H6" s="722"/>
      <c r="I6" s="722"/>
      <c r="J6" s="722"/>
      <c r="K6" s="722"/>
      <c r="L6" s="722"/>
      <c r="M6" s="72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497</v>
      </c>
      <c r="B7" s="655"/>
      <c r="C7" s="656"/>
      <c r="D7" s="718" t="s">
        <v>498</v>
      </c>
      <c r="E7" s="719"/>
      <c r="F7" s="720"/>
      <c r="G7" s="716" t="s">
        <v>499</v>
      </c>
      <c r="H7" s="649" t="s">
        <v>500</v>
      </c>
      <c r="I7" s="651" t="s">
        <v>501</v>
      </c>
      <c r="J7" s="652"/>
      <c r="K7" s="651" t="s">
        <v>502</v>
      </c>
      <c r="L7" s="652"/>
      <c r="M7" s="714" t="s">
        <v>515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206</v>
      </c>
      <c r="C8" s="34" t="s">
        <v>208</v>
      </c>
      <c r="D8" s="27" t="s">
        <v>218</v>
      </c>
      <c r="E8" s="27" t="s">
        <v>504</v>
      </c>
      <c r="F8" s="27" t="s">
        <v>505</v>
      </c>
      <c r="G8" s="717"/>
      <c r="H8" s="650"/>
      <c r="I8" s="28" t="s">
        <v>506</v>
      </c>
      <c r="J8" s="28" t="s">
        <v>507</v>
      </c>
      <c r="K8" s="28" t="s">
        <v>508</v>
      </c>
      <c r="L8" s="28" t="s">
        <v>509</v>
      </c>
      <c r="M8" s="715"/>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1"/>
      <c r="B9" s="642"/>
      <c r="C9" s="642"/>
      <c r="D9" s="642"/>
      <c r="E9" s="642"/>
      <c r="F9" s="642"/>
      <c r="G9" s="64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712">
        <f>'7- Mapa Final'!A10</f>
        <v>1</v>
      </c>
      <c r="B10" s="682" t="str">
        <f>'7- Mapa Final'!B10</f>
        <v>Vencimiento de Términos</v>
      </c>
      <c r="C10" s="682" t="str">
        <f>'7- Mapa Final'!C10</f>
        <v>Se realizan  actuaciones procesales o se da  respuesta a las solicitudes de los usuarios de la administración de justicia, después del  término legal establecido para decidir sobre los conflictos presentados a los jueces.</v>
      </c>
      <c r="D10" s="664" t="str">
        <f>'7- Mapa Final'!J10</f>
        <v>Muy Baja - 1</v>
      </c>
      <c r="E10" s="667" t="str">
        <f>'7- Mapa Final'!K10</f>
        <v>Moderado - 3</v>
      </c>
      <c r="F10" s="673" t="str">
        <f>'7- Mapa Final'!M10</f>
        <v>Moderado - 3</v>
      </c>
      <c r="G10" s="425" t="s">
        <v>397</v>
      </c>
      <c r="H10" s="676" t="s">
        <v>510</v>
      </c>
      <c r="I10" s="679"/>
      <c r="J10" s="679" t="s">
        <v>511</v>
      </c>
      <c r="K10" s="686">
        <v>45748</v>
      </c>
      <c r="L10" s="686">
        <v>45838</v>
      </c>
      <c r="M10" s="707" t="str">
        <f>'[4]Seguimiento 1 Trimestre'!$M$10</f>
        <v>Se llevó un control de los términos y actuaciones de cada proceso.</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91"/>
      <c r="B11" s="683"/>
      <c r="C11" s="683"/>
      <c r="D11" s="665"/>
      <c r="E11" s="668"/>
      <c r="F11" s="674"/>
      <c r="G11" s="426"/>
      <c r="H11" s="677"/>
      <c r="I11" s="680"/>
      <c r="J11" s="680"/>
      <c r="K11" s="693"/>
      <c r="L11" s="693"/>
      <c r="M11" s="696"/>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91"/>
      <c r="B12" s="683"/>
      <c r="C12" s="683"/>
      <c r="D12" s="665"/>
      <c r="E12" s="668"/>
      <c r="F12" s="674"/>
      <c r="G12" s="426"/>
      <c r="H12" s="677"/>
      <c r="I12" s="680"/>
      <c r="J12" s="680"/>
      <c r="K12" s="693"/>
      <c r="L12" s="693"/>
      <c r="M12" s="696"/>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91"/>
      <c r="B13" s="683"/>
      <c r="C13" s="683"/>
      <c r="D13" s="665"/>
      <c r="E13" s="668"/>
      <c r="F13" s="674"/>
      <c r="G13" s="426"/>
      <c r="H13" s="677"/>
      <c r="I13" s="680"/>
      <c r="J13" s="680"/>
      <c r="K13" s="693"/>
      <c r="L13" s="693"/>
      <c r="M13" s="696"/>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91"/>
      <c r="B14" s="683"/>
      <c r="C14" s="683"/>
      <c r="D14" s="665"/>
      <c r="E14" s="668"/>
      <c r="F14" s="674"/>
      <c r="G14" s="426"/>
      <c r="H14" s="677"/>
      <c r="I14" s="680"/>
      <c r="J14" s="680"/>
      <c r="K14" s="693"/>
      <c r="L14" s="693"/>
      <c r="M14" s="696"/>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91"/>
      <c r="B15" s="683"/>
      <c r="C15" s="683"/>
      <c r="D15" s="665"/>
      <c r="E15" s="668"/>
      <c r="F15" s="674"/>
      <c r="G15" s="426"/>
      <c r="H15" s="677"/>
      <c r="I15" s="680"/>
      <c r="J15" s="680"/>
      <c r="K15" s="693"/>
      <c r="L15" s="693"/>
      <c r="M15" s="696"/>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91"/>
      <c r="B16" s="683"/>
      <c r="C16" s="683"/>
      <c r="D16" s="665"/>
      <c r="E16" s="668"/>
      <c r="F16" s="674"/>
      <c r="G16" s="426"/>
      <c r="H16" s="677"/>
      <c r="I16" s="680"/>
      <c r="J16" s="680"/>
      <c r="K16" s="693"/>
      <c r="L16" s="693"/>
      <c r="M16" s="696"/>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91"/>
      <c r="B17" s="683"/>
      <c r="C17" s="683"/>
      <c r="D17" s="665"/>
      <c r="E17" s="668"/>
      <c r="F17" s="674"/>
      <c r="G17" s="426"/>
      <c r="H17" s="677"/>
      <c r="I17" s="680"/>
      <c r="J17" s="680"/>
      <c r="K17" s="693"/>
      <c r="L17" s="693"/>
      <c r="M17" s="696"/>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91"/>
      <c r="B18" s="683"/>
      <c r="C18" s="683"/>
      <c r="D18" s="665"/>
      <c r="E18" s="668"/>
      <c r="F18" s="674"/>
      <c r="G18" s="426"/>
      <c r="H18" s="677"/>
      <c r="I18" s="680"/>
      <c r="J18" s="680"/>
      <c r="K18" s="693"/>
      <c r="L18" s="693"/>
      <c r="M18" s="696"/>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705"/>
      <c r="B19" s="704"/>
      <c r="C19" s="704"/>
      <c r="D19" s="703"/>
      <c r="E19" s="701"/>
      <c r="F19" s="699"/>
      <c r="G19" s="500"/>
      <c r="H19" s="708"/>
      <c r="I19" s="685"/>
      <c r="J19" s="685"/>
      <c r="K19" s="694"/>
      <c r="L19" s="694"/>
      <c r="M19" s="706"/>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90">
        <f>'7- Mapa Final'!A20</f>
        <v>2</v>
      </c>
      <c r="B20" s="687" t="str">
        <f>'7- Mapa Final'!B20</f>
        <v xml:space="preserve">Incumplimientos en la realizacion de audiencias </v>
      </c>
      <c r="C20" s="687" t="str">
        <f>'7- Mapa Final'!C20</f>
        <v>No se atiende la  solicitud  de una parte interesada para la realización de una audiencia, o éstas deben ser aplazadas por la inasistencia de alguna de las partes indispensables.</v>
      </c>
      <c r="D20" s="702" t="str">
        <f>'7- Mapa Final'!J20</f>
        <v>Muy Baja - 1</v>
      </c>
      <c r="E20" s="700" t="str">
        <f>'7- Mapa Final'!K20</f>
        <v>Menor - 2</v>
      </c>
      <c r="F20" s="698" t="str">
        <f>'7- Mapa Final'!M20</f>
        <v>Bajo - 2</v>
      </c>
      <c r="G20" s="501" t="s">
        <v>453</v>
      </c>
      <c r="H20" s="689" t="s">
        <v>512</v>
      </c>
      <c r="I20" s="688"/>
      <c r="J20" s="688" t="s">
        <v>511</v>
      </c>
      <c r="K20" s="686">
        <v>45748</v>
      </c>
      <c r="L20" s="686">
        <v>45838</v>
      </c>
      <c r="M20" s="709" t="str">
        <f>'[4]Seguimiento 1 Trimestre'!$M$20</f>
        <v xml:space="preserve">Se hicieron requerimientos  a los Defensores Públicos </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91"/>
      <c r="B21" s="683"/>
      <c r="C21" s="683"/>
      <c r="D21" s="665"/>
      <c r="E21" s="668"/>
      <c r="F21" s="674"/>
      <c r="G21" s="426"/>
      <c r="H21" s="677"/>
      <c r="I21" s="680"/>
      <c r="J21" s="680"/>
      <c r="K21" s="693"/>
      <c r="L21" s="693"/>
      <c r="M21" s="710"/>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91"/>
      <c r="B22" s="683"/>
      <c r="C22" s="683"/>
      <c r="D22" s="665"/>
      <c r="E22" s="668"/>
      <c r="F22" s="674"/>
      <c r="G22" s="426"/>
      <c r="H22" s="677"/>
      <c r="I22" s="680"/>
      <c r="J22" s="680"/>
      <c r="K22" s="693"/>
      <c r="L22" s="693"/>
      <c r="M22" s="710"/>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91"/>
      <c r="B23" s="683"/>
      <c r="C23" s="683"/>
      <c r="D23" s="665"/>
      <c r="E23" s="668"/>
      <c r="F23" s="674"/>
      <c r="G23" s="426"/>
      <c r="H23" s="677"/>
      <c r="I23" s="680"/>
      <c r="J23" s="680"/>
      <c r="K23" s="693"/>
      <c r="L23" s="693"/>
      <c r="M23" s="710"/>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91"/>
      <c r="B24" s="683"/>
      <c r="C24" s="683"/>
      <c r="D24" s="665"/>
      <c r="E24" s="668"/>
      <c r="F24" s="674"/>
      <c r="G24" s="426"/>
      <c r="H24" s="677"/>
      <c r="I24" s="680"/>
      <c r="J24" s="680"/>
      <c r="K24" s="693"/>
      <c r="L24" s="693"/>
      <c r="M24" s="710"/>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91"/>
      <c r="B25" s="683"/>
      <c r="C25" s="683"/>
      <c r="D25" s="665"/>
      <c r="E25" s="668"/>
      <c r="F25" s="674"/>
      <c r="G25" s="426"/>
      <c r="H25" s="677"/>
      <c r="I25" s="680"/>
      <c r="J25" s="680"/>
      <c r="K25" s="693"/>
      <c r="L25" s="693"/>
      <c r="M25" s="710"/>
      <c r="N25" s="33"/>
      <c r="O25" s="33"/>
    </row>
    <row r="26" spans="1:169">
      <c r="A26" s="691"/>
      <c r="B26" s="683"/>
      <c r="C26" s="683"/>
      <c r="D26" s="665"/>
      <c r="E26" s="668"/>
      <c r="F26" s="674"/>
      <c r="G26" s="426"/>
      <c r="H26" s="677"/>
      <c r="I26" s="680"/>
      <c r="J26" s="680"/>
      <c r="K26" s="693"/>
      <c r="L26" s="693"/>
      <c r="M26" s="710"/>
      <c r="N26" s="33"/>
      <c r="O26" s="33"/>
    </row>
    <row r="27" spans="1:169">
      <c r="A27" s="691"/>
      <c r="B27" s="683"/>
      <c r="C27" s="683"/>
      <c r="D27" s="665"/>
      <c r="E27" s="668"/>
      <c r="F27" s="674"/>
      <c r="G27" s="426"/>
      <c r="H27" s="677"/>
      <c r="I27" s="680"/>
      <c r="J27" s="680"/>
      <c r="K27" s="693"/>
      <c r="L27" s="693"/>
      <c r="M27" s="710"/>
      <c r="N27" s="33"/>
      <c r="O27" s="33"/>
    </row>
    <row r="28" spans="1:169">
      <c r="A28" s="691"/>
      <c r="B28" s="683"/>
      <c r="C28" s="683"/>
      <c r="D28" s="665"/>
      <c r="E28" s="668"/>
      <c r="F28" s="674"/>
      <c r="G28" s="426"/>
      <c r="H28" s="677"/>
      <c r="I28" s="680"/>
      <c r="J28" s="680"/>
      <c r="K28" s="693"/>
      <c r="L28" s="693"/>
      <c r="M28" s="710"/>
      <c r="N28" s="33"/>
      <c r="O28" s="33"/>
    </row>
    <row r="29" spans="1:169" ht="15.75" thickBot="1">
      <c r="A29" s="705"/>
      <c r="B29" s="704"/>
      <c r="C29" s="704"/>
      <c r="D29" s="703"/>
      <c r="E29" s="701"/>
      <c r="F29" s="699"/>
      <c r="G29" s="500"/>
      <c r="H29" s="708"/>
      <c r="I29" s="685"/>
      <c r="J29" s="685"/>
      <c r="K29" s="694"/>
      <c r="L29" s="694"/>
      <c r="M29" s="711"/>
      <c r="N29" s="33"/>
      <c r="O29" s="33"/>
    </row>
    <row r="30" spans="1:169" s="25" customFormat="1" ht="12.75">
      <c r="A30" s="690">
        <f>'7- Mapa Final'!A30</f>
        <v>3</v>
      </c>
      <c r="B30" s="687" t="str">
        <f>'7- Mapa Final'!B30</f>
        <v xml:space="preserve"> No efectuar notificaciones o realizarlas sin el cumplimiento de los requisitos</v>
      </c>
      <c r="C30" s="687" t="str">
        <f>'7- Mapa Final'!C30</f>
        <v xml:space="preserve">No se realizan las  notificaciones , no se efectuan  oportunamente o no se realizan aplicando la normatividad </v>
      </c>
      <c r="D30" s="702" t="str">
        <f>'7- Mapa Final'!J30</f>
        <v>Muy Baja - 1</v>
      </c>
      <c r="E30" s="700" t="str">
        <f>'7- Mapa Final'!K30</f>
        <v>Menor - 2</v>
      </c>
      <c r="F30" s="698" t="str">
        <f>'7- Mapa Final'!M30</f>
        <v>Bajo - 2</v>
      </c>
      <c r="G30" s="501" t="s">
        <v>397</v>
      </c>
      <c r="H30" s="689" t="str">
        <f>'[4]Seguimiento 1 Trimestre'!$H$30</f>
        <v>Revisar los oficios, memoriales, etc antes de que sean enviados a las partes con el fin de evitar errores en su digitación, tiempo de envío, etc</v>
      </c>
      <c r="I30" s="688"/>
      <c r="J30" s="688" t="s">
        <v>511</v>
      </c>
      <c r="K30" s="686">
        <v>45748</v>
      </c>
      <c r="L30" s="686">
        <v>45838</v>
      </c>
      <c r="M30" s="695" t="str">
        <f>'[4]Seguimiento 1 Trimestre'!$M$30</f>
        <v>Se revisaron los memoriales, oficios, y en general las notificaciones para que no fuesen enviadas con errores.</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91"/>
      <c r="B31" s="683"/>
      <c r="C31" s="683"/>
      <c r="D31" s="665"/>
      <c r="E31" s="668"/>
      <c r="F31" s="674"/>
      <c r="G31" s="426"/>
      <c r="H31" s="677"/>
      <c r="I31" s="680"/>
      <c r="J31" s="680"/>
      <c r="K31" s="693"/>
      <c r="L31" s="693"/>
      <c r="M31" s="696"/>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91"/>
      <c r="B32" s="683"/>
      <c r="C32" s="683"/>
      <c r="D32" s="665"/>
      <c r="E32" s="668"/>
      <c r="F32" s="674"/>
      <c r="G32" s="426"/>
      <c r="H32" s="677"/>
      <c r="I32" s="680"/>
      <c r="J32" s="680"/>
      <c r="K32" s="693"/>
      <c r="L32" s="693"/>
      <c r="M32" s="696"/>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91"/>
      <c r="B33" s="683"/>
      <c r="C33" s="683"/>
      <c r="D33" s="665"/>
      <c r="E33" s="668"/>
      <c r="F33" s="674"/>
      <c r="G33" s="426"/>
      <c r="H33" s="677"/>
      <c r="I33" s="680"/>
      <c r="J33" s="680"/>
      <c r="K33" s="693"/>
      <c r="L33" s="693"/>
      <c r="M33" s="696"/>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91"/>
      <c r="B34" s="683"/>
      <c r="C34" s="683"/>
      <c r="D34" s="665"/>
      <c r="E34" s="668"/>
      <c r="F34" s="674"/>
      <c r="G34" s="426"/>
      <c r="H34" s="677"/>
      <c r="I34" s="680"/>
      <c r="J34" s="680"/>
      <c r="K34" s="693"/>
      <c r="L34" s="693"/>
      <c r="M34" s="696"/>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91"/>
      <c r="B35" s="683"/>
      <c r="C35" s="683"/>
      <c r="D35" s="665"/>
      <c r="E35" s="668"/>
      <c r="F35" s="674"/>
      <c r="G35" s="426"/>
      <c r="H35" s="677"/>
      <c r="I35" s="680"/>
      <c r="J35" s="680"/>
      <c r="K35" s="693"/>
      <c r="L35" s="693"/>
      <c r="M35" s="696"/>
      <c r="N35" s="33"/>
      <c r="O35" s="33"/>
    </row>
    <row r="36" spans="1:169">
      <c r="A36" s="691"/>
      <c r="B36" s="683"/>
      <c r="C36" s="683"/>
      <c r="D36" s="665"/>
      <c r="E36" s="668"/>
      <c r="F36" s="674"/>
      <c r="G36" s="426"/>
      <c r="H36" s="677"/>
      <c r="I36" s="680"/>
      <c r="J36" s="680"/>
      <c r="K36" s="693"/>
      <c r="L36" s="693"/>
      <c r="M36" s="696"/>
      <c r="N36" s="33"/>
      <c r="O36" s="33"/>
    </row>
    <row r="37" spans="1:169">
      <c r="A37" s="691"/>
      <c r="B37" s="683"/>
      <c r="C37" s="683"/>
      <c r="D37" s="665"/>
      <c r="E37" s="668"/>
      <c r="F37" s="674"/>
      <c r="G37" s="426"/>
      <c r="H37" s="677"/>
      <c r="I37" s="680"/>
      <c r="J37" s="680"/>
      <c r="K37" s="693"/>
      <c r="L37" s="693"/>
      <c r="M37" s="696"/>
      <c r="N37" s="33"/>
      <c r="O37" s="33"/>
    </row>
    <row r="38" spans="1:169">
      <c r="A38" s="691"/>
      <c r="B38" s="683"/>
      <c r="C38" s="683"/>
      <c r="D38" s="665"/>
      <c r="E38" s="668"/>
      <c r="F38" s="674"/>
      <c r="G38" s="426"/>
      <c r="H38" s="677"/>
      <c r="I38" s="680"/>
      <c r="J38" s="680"/>
      <c r="K38" s="693"/>
      <c r="L38" s="693"/>
      <c r="M38" s="696"/>
      <c r="N38" s="33"/>
      <c r="O38" s="33"/>
    </row>
    <row r="39" spans="1:169" ht="15.75" thickBot="1">
      <c r="A39" s="705"/>
      <c r="B39" s="704"/>
      <c r="C39" s="704"/>
      <c r="D39" s="703"/>
      <c r="E39" s="701"/>
      <c r="F39" s="699"/>
      <c r="G39" s="500"/>
      <c r="H39" s="708"/>
      <c r="I39" s="685"/>
      <c r="J39" s="685"/>
      <c r="K39" s="694"/>
      <c r="L39" s="694"/>
      <c r="M39" s="706"/>
      <c r="N39" s="33"/>
      <c r="O39" s="33"/>
    </row>
    <row r="40" spans="1:169" s="25" customFormat="1" ht="12.75" customHeight="1">
      <c r="A40" s="690">
        <v>5</v>
      </c>
      <c r="B40" s="687" t="str">
        <f>'7- Mapa Final'!B50</f>
        <v>Pérdida de documentos</v>
      </c>
      <c r="C40" s="687" t="str">
        <f>'7- Mapa Final'!C50</f>
        <v>Extravío temporal o definitivo de los  documentos de los procesos judiciales</v>
      </c>
      <c r="D40" s="702" t="str">
        <f>'7- Mapa Final'!J50</f>
        <v>Alta - 4</v>
      </c>
      <c r="E40" s="700" t="str">
        <f>'7- Mapa Final'!K50</f>
        <v>Mayor - 4</v>
      </c>
      <c r="F40" s="698" t="str">
        <f>'7- Mapa Final'!M50</f>
        <v>Alto - 16</v>
      </c>
      <c r="G40" s="501" t="s">
        <v>397</v>
      </c>
      <c r="H40" s="689" t="str">
        <f>'[4]Seguimiento 1 Trimestre'!$H$40</f>
        <v>Archivar los expedientes en físico debidamente y revisar que los expedientes electrónicos estén completos</v>
      </c>
      <c r="I40" s="688"/>
      <c r="J40" s="688" t="s">
        <v>511</v>
      </c>
      <c r="K40" s="686">
        <v>45748</v>
      </c>
      <c r="L40" s="686">
        <v>45838</v>
      </c>
      <c r="M40" s="707" t="str">
        <f>'[4]Seguimiento 1 Trimestre'!$M$40</f>
        <v>Se verificó que los expedientes, tanto híbridos como electrónicos estuviesen completos.</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91"/>
      <c r="B41" s="683"/>
      <c r="C41" s="683"/>
      <c r="D41" s="665"/>
      <c r="E41" s="668"/>
      <c r="F41" s="674"/>
      <c r="G41" s="426"/>
      <c r="H41" s="677"/>
      <c r="I41" s="680"/>
      <c r="J41" s="680"/>
      <c r="K41" s="693"/>
      <c r="L41" s="693"/>
      <c r="M41" s="69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91"/>
      <c r="B42" s="683"/>
      <c r="C42" s="683"/>
      <c r="D42" s="665"/>
      <c r="E42" s="668"/>
      <c r="F42" s="674"/>
      <c r="G42" s="426"/>
      <c r="H42" s="677"/>
      <c r="I42" s="680"/>
      <c r="J42" s="680"/>
      <c r="K42" s="693"/>
      <c r="L42" s="693"/>
      <c r="M42" s="69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91"/>
      <c r="B43" s="683"/>
      <c r="C43" s="683"/>
      <c r="D43" s="665"/>
      <c r="E43" s="668"/>
      <c r="F43" s="674"/>
      <c r="G43" s="426"/>
      <c r="H43" s="677"/>
      <c r="I43" s="680"/>
      <c r="J43" s="680"/>
      <c r="K43" s="693"/>
      <c r="L43" s="693"/>
      <c r="M43" s="69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91"/>
      <c r="B44" s="683"/>
      <c r="C44" s="683"/>
      <c r="D44" s="665"/>
      <c r="E44" s="668"/>
      <c r="F44" s="674"/>
      <c r="G44" s="426"/>
      <c r="H44" s="677"/>
      <c r="I44" s="680"/>
      <c r="J44" s="680"/>
      <c r="K44" s="693"/>
      <c r="L44" s="693"/>
      <c r="M44" s="69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91"/>
      <c r="B45" s="683"/>
      <c r="C45" s="683"/>
      <c r="D45" s="665"/>
      <c r="E45" s="668"/>
      <c r="F45" s="674"/>
      <c r="G45" s="426"/>
      <c r="H45" s="677"/>
      <c r="I45" s="680"/>
      <c r="J45" s="680"/>
      <c r="K45" s="693"/>
      <c r="L45" s="693"/>
      <c r="M45" s="696"/>
      <c r="N45" s="33"/>
      <c r="O45" s="33"/>
    </row>
    <row r="46" spans="1:169">
      <c r="A46" s="691"/>
      <c r="B46" s="683"/>
      <c r="C46" s="683"/>
      <c r="D46" s="665"/>
      <c r="E46" s="668"/>
      <c r="F46" s="674"/>
      <c r="G46" s="426"/>
      <c r="H46" s="677"/>
      <c r="I46" s="680"/>
      <c r="J46" s="680"/>
      <c r="K46" s="693"/>
      <c r="L46" s="693"/>
      <c r="M46" s="696"/>
      <c r="N46" s="33"/>
      <c r="O46" s="33"/>
    </row>
    <row r="47" spans="1:169">
      <c r="A47" s="691"/>
      <c r="B47" s="683"/>
      <c r="C47" s="683"/>
      <c r="D47" s="665"/>
      <c r="E47" s="668"/>
      <c r="F47" s="674"/>
      <c r="G47" s="426"/>
      <c r="H47" s="677"/>
      <c r="I47" s="680"/>
      <c r="J47" s="680"/>
      <c r="K47" s="693"/>
      <c r="L47" s="693"/>
      <c r="M47" s="696"/>
      <c r="N47" s="33"/>
      <c r="O47" s="33"/>
    </row>
    <row r="48" spans="1:169">
      <c r="A48" s="691"/>
      <c r="B48" s="683"/>
      <c r="C48" s="683"/>
      <c r="D48" s="665"/>
      <c r="E48" s="668"/>
      <c r="F48" s="674"/>
      <c r="G48" s="426"/>
      <c r="H48" s="677"/>
      <c r="I48" s="680"/>
      <c r="J48" s="680"/>
      <c r="K48" s="693"/>
      <c r="L48" s="693"/>
      <c r="M48" s="696"/>
      <c r="N48" s="33"/>
      <c r="O48" s="33"/>
    </row>
    <row r="49" spans="1:169" ht="15.75" thickBot="1">
      <c r="A49" s="692"/>
      <c r="B49" s="684"/>
      <c r="C49" s="684"/>
      <c r="D49" s="666"/>
      <c r="E49" s="669"/>
      <c r="F49" s="675"/>
      <c r="G49" s="427"/>
      <c r="H49" s="678"/>
      <c r="I49" s="681"/>
      <c r="J49" s="681"/>
      <c r="K49" s="694"/>
      <c r="L49" s="694"/>
      <c r="M49" s="697"/>
      <c r="N49" s="33"/>
      <c r="O49" s="33"/>
    </row>
    <row r="50" spans="1:169" s="25" customFormat="1" ht="15.75" customHeight="1">
      <c r="A50" s="712">
        <v>6</v>
      </c>
      <c r="B50" s="682" t="str">
        <f>'7- Mapa Final'!B60</f>
        <v xml:space="preserve">Recibir , ofrecer, prometer , entregar o aceptar dádivas o beneficios a nombre propio o de terceros para  expedir, alterar,retener , extraviar o entregar  documentos  sin el lleno de requisitos legales </v>
      </c>
      <c r="C50" s="682" t="str">
        <f>'7- Mapa Final'!C60</f>
        <v xml:space="preserve"> Realizar trámites sin el cumplimiento de los requisitos legales  o  con informacion falsa</v>
      </c>
      <c r="D50" s="664" t="str">
        <f>'7- Mapa Final'!J60</f>
        <v>Muy Baja - 1</v>
      </c>
      <c r="E50" s="667" t="str">
        <f>'7- Mapa Final'!K60</f>
        <v>Mayor - 4</v>
      </c>
      <c r="F50" s="673" t="str">
        <f>'7- Mapa Final'!M60</f>
        <v>Alto  - 4</v>
      </c>
      <c r="G50" s="425" t="s">
        <v>397</v>
      </c>
      <c r="H50" s="679"/>
      <c r="I50" s="679"/>
      <c r="J50" s="679" t="s">
        <v>511</v>
      </c>
      <c r="K50" s="686">
        <v>45748</v>
      </c>
      <c r="L50" s="686">
        <v>45838</v>
      </c>
      <c r="M50" s="624" t="s">
        <v>513</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91"/>
      <c r="B51" s="683"/>
      <c r="C51" s="683"/>
      <c r="D51" s="665"/>
      <c r="E51" s="668"/>
      <c r="F51" s="674"/>
      <c r="G51" s="426"/>
      <c r="H51" s="680"/>
      <c r="I51" s="680"/>
      <c r="J51" s="680"/>
      <c r="K51" s="693"/>
      <c r="L51" s="693"/>
      <c r="M51" s="62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91"/>
      <c r="B52" s="683"/>
      <c r="C52" s="683"/>
      <c r="D52" s="665"/>
      <c r="E52" s="668"/>
      <c r="F52" s="674"/>
      <c r="G52" s="426"/>
      <c r="H52" s="680"/>
      <c r="I52" s="680"/>
      <c r="J52" s="680"/>
      <c r="K52" s="693"/>
      <c r="L52" s="693"/>
      <c r="M52" s="62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91"/>
      <c r="B53" s="683"/>
      <c r="C53" s="683"/>
      <c r="D53" s="665"/>
      <c r="E53" s="668"/>
      <c r="F53" s="674"/>
      <c r="G53" s="426"/>
      <c r="H53" s="680"/>
      <c r="I53" s="680"/>
      <c r="J53" s="680"/>
      <c r="K53" s="693"/>
      <c r="L53" s="693"/>
      <c r="M53" s="62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91"/>
      <c r="B54" s="683"/>
      <c r="C54" s="683"/>
      <c r="D54" s="665"/>
      <c r="E54" s="668"/>
      <c r="F54" s="674"/>
      <c r="G54" s="426"/>
      <c r="H54" s="680"/>
      <c r="I54" s="680"/>
      <c r="J54" s="680"/>
      <c r="K54" s="693"/>
      <c r="L54" s="693"/>
      <c r="M54" s="62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91"/>
      <c r="B55" s="683"/>
      <c r="C55" s="683"/>
      <c r="D55" s="665"/>
      <c r="E55" s="668"/>
      <c r="F55" s="674"/>
      <c r="G55" s="426"/>
      <c r="H55" s="680"/>
      <c r="I55" s="680"/>
      <c r="J55" s="680"/>
      <c r="K55" s="693"/>
      <c r="L55" s="693"/>
      <c r="M55" s="624"/>
      <c r="N55" s="33"/>
      <c r="O55" s="33"/>
    </row>
    <row r="56" spans="1:169">
      <c r="A56" s="691"/>
      <c r="B56" s="683"/>
      <c r="C56" s="683"/>
      <c r="D56" s="665"/>
      <c r="E56" s="668"/>
      <c r="F56" s="674"/>
      <c r="G56" s="426"/>
      <c r="H56" s="680"/>
      <c r="I56" s="680"/>
      <c r="J56" s="680"/>
      <c r="K56" s="693"/>
      <c r="L56" s="693"/>
      <c r="M56" s="624"/>
      <c r="N56" s="33"/>
      <c r="O56" s="33"/>
    </row>
    <row r="57" spans="1:169">
      <c r="A57" s="691"/>
      <c r="B57" s="683"/>
      <c r="C57" s="683"/>
      <c r="D57" s="665"/>
      <c r="E57" s="668"/>
      <c r="F57" s="674"/>
      <c r="G57" s="426"/>
      <c r="H57" s="680"/>
      <c r="I57" s="680"/>
      <c r="J57" s="680"/>
      <c r="K57" s="693"/>
      <c r="L57" s="693"/>
      <c r="M57" s="624"/>
      <c r="N57" s="33"/>
      <c r="O57" s="33"/>
    </row>
    <row r="58" spans="1:169">
      <c r="A58" s="691"/>
      <c r="B58" s="683"/>
      <c r="C58" s="683"/>
      <c r="D58" s="665"/>
      <c r="E58" s="668"/>
      <c r="F58" s="674"/>
      <c r="G58" s="426"/>
      <c r="H58" s="680"/>
      <c r="I58" s="680"/>
      <c r="J58" s="680"/>
      <c r="K58" s="693"/>
      <c r="L58" s="693"/>
      <c r="M58" s="624"/>
      <c r="N58" s="33"/>
      <c r="O58" s="33"/>
    </row>
    <row r="59" spans="1:169" ht="15.75" thickBot="1">
      <c r="A59" s="692"/>
      <c r="B59" s="684"/>
      <c r="C59" s="684"/>
      <c r="D59" s="666"/>
      <c r="E59" s="669"/>
      <c r="F59" s="675"/>
      <c r="G59" s="427"/>
      <c r="H59" s="681"/>
      <c r="I59" s="681"/>
      <c r="J59" s="681"/>
      <c r="K59" s="694"/>
      <c r="L59" s="694"/>
      <c r="M59" s="625"/>
      <c r="N59" s="33"/>
      <c r="O59" s="33"/>
    </row>
    <row r="60" spans="1:169" s="25" customFormat="1" ht="15.75" customHeight="1">
      <c r="A60" s="712">
        <v>7</v>
      </c>
      <c r="B60" s="682" t="str">
        <f>'7- Mapa Final'!B70</f>
        <v xml:space="preserve">Recibir, ofrecer, prometer, entregar o aceptar dadivas  o beneficios a nombre propio o de terceros para  demorar, retener, alterar o direccionar fallos judiciales </v>
      </c>
      <c r="C60" s="682" t="str">
        <f>'7- Mapa Final'!C70</f>
        <v xml:space="preserve">Proferir  sentencias judiciales incumpliendo los principios de la administracion de justicia o sin la observancia de los Códigos  Procesales en la materia </v>
      </c>
      <c r="D60" s="664" t="str">
        <f>'7- Mapa Final'!J70</f>
        <v>Muy Baja - 1</v>
      </c>
      <c r="E60" s="667" t="str">
        <f>'7- Mapa Final'!K70</f>
        <v>Mayor - 4</v>
      </c>
      <c r="F60" s="673" t="str">
        <f>'7- Mapa Final'!M70</f>
        <v>Alto  - 4</v>
      </c>
      <c r="G60" s="425" t="s">
        <v>397</v>
      </c>
      <c r="H60" s="679"/>
      <c r="I60" s="679"/>
      <c r="J60" s="679" t="s">
        <v>511</v>
      </c>
      <c r="K60" s="686">
        <v>45748</v>
      </c>
      <c r="L60" s="686">
        <v>45838</v>
      </c>
      <c r="M60" s="624" t="s">
        <v>514</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91"/>
      <c r="B61" s="683"/>
      <c r="C61" s="683"/>
      <c r="D61" s="665"/>
      <c r="E61" s="668"/>
      <c r="F61" s="674"/>
      <c r="G61" s="426"/>
      <c r="H61" s="680"/>
      <c r="I61" s="680"/>
      <c r="J61" s="680"/>
      <c r="K61" s="693"/>
      <c r="L61" s="693"/>
      <c r="M61" s="62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91"/>
      <c r="B62" s="683"/>
      <c r="C62" s="683"/>
      <c r="D62" s="665"/>
      <c r="E62" s="668"/>
      <c r="F62" s="674"/>
      <c r="G62" s="426"/>
      <c r="H62" s="680"/>
      <c r="I62" s="680"/>
      <c r="J62" s="680"/>
      <c r="K62" s="693"/>
      <c r="L62" s="693"/>
      <c r="M62" s="62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91"/>
      <c r="B63" s="683"/>
      <c r="C63" s="683"/>
      <c r="D63" s="665"/>
      <c r="E63" s="668"/>
      <c r="F63" s="674"/>
      <c r="G63" s="426"/>
      <c r="H63" s="680"/>
      <c r="I63" s="680"/>
      <c r="J63" s="680"/>
      <c r="K63" s="693"/>
      <c r="L63" s="693"/>
      <c r="M63" s="62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91"/>
      <c r="B64" s="683"/>
      <c r="C64" s="683"/>
      <c r="D64" s="665"/>
      <c r="E64" s="668"/>
      <c r="F64" s="674"/>
      <c r="G64" s="426"/>
      <c r="H64" s="680"/>
      <c r="I64" s="680"/>
      <c r="J64" s="680"/>
      <c r="K64" s="693"/>
      <c r="L64" s="693"/>
      <c r="M64" s="62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c r="A65" s="691"/>
      <c r="B65" s="683"/>
      <c r="C65" s="683"/>
      <c r="D65" s="665"/>
      <c r="E65" s="668"/>
      <c r="F65" s="674"/>
      <c r="G65" s="426"/>
      <c r="H65" s="680"/>
      <c r="I65" s="680"/>
      <c r="J65" s="680"/>
      <c r="K65" s="693"/>
      <c r="L65" s="693"/>
      <c r="M65" s="624"/>
      <c r="N65" s="33"/>
      <c r="O65" s="33"/>
    </row>
    <row r="66" spans="1:15">
      <c r="A66" s="691"/>
      <c r="B66" s="683"/>
      <c r="C66" s="683"/>
      <c r="D66" s="665"/>
      <c r="E66" s="668"/>
      <c r="F66" s="674"/>
      <c r="G66" s="426"/>
      <c r="H66" s="680"/>
      <c r="I66" s="680"/>
      <c r="J66" s="680"/>
      <c r="K66" s="693"/>
      <c r="L66" s="693"/>
      <c r="M66" s="624"/>
      <c r="N66" s="33"/>
      <c r="O66" s="33"/>
    </row>
    <row r="67" spans="1:15">
      <c r="A67" s="691"/>
      <c r="B67" s="683"/>
      <c r="C67" s="683"/>
      <c r="D67" s="665"/>
      <c r="E67" s="668"/>
      <c r="F67" s="674"/>
      <c r="G67" s="426"/>
      <c r="H67" s="680"/>
      <c r="I67" s="680"/>
      <c r="J67" s="680"/>
      <c r="K67" s="693"/>
      <c r="L67" s="693"/>
      <c r="M67" s="624"/>
      <c r="N67" s="33"/>
      <c r="O67" s="33"/>
    </row>
    <row r="68" spans="1:15">
      <c r="A68" s="691"/>
      <c r="B68" s="683"/>
      <c r="C68" s="683"/>
      <c r="D68" s="665"/>
      <c r="E68" s="668"/>
      <c r="F68" s="674"/>
      <c r="G68" s="426"/>
      <c r="H68" s="680"/>
      <c r="I68" s="680"/>
      <c r="J68" s="680"/>
      <c r="K68" s="693"/>
      <c r="L68" s="693"/>
      <c r="M68" s="624"/>
      <c r="N68" s="33"/>
      <c r="O68" s="33"/>
    </row>
    <row r="69" spans="1:15" ht="27.75" customHeight="1" thickBot="1">
      <c r="A69" s="692"/>
      <c r="B69" s="684"/>
      <c r="C69" s="684"/>
      <c r="D69" s="666"/>
      <c r="E69" s="669"/>
      <c r="F69" s="675"/>
      <c r="G69" s="427"/>
      <c r="H69" s="681"/>
      <c r="I69" s="681"/>
      <c r="J69" s="681"/>
      <c r="K69" s="713"/>
      <c r="L69" s="713"/>
      <c r="M69" s="625"/>
      <c r="N69" s="33"/>
      <c r="O69" s="33"/>
    </row>
  </sheetData>
  <mergeCells count="95">
    <mergeCell ref="J60:J69"/>
    <mergeCell ref="K60:K69"/>
    <mergeCell ref="L60:L69"/>
    <mergeCell ref="M60:M69"/>
    <mergeCell ref="A60:A69"/>
    <mergeCell ref="B60:B69"/>
    <mergeCell ref="C60:C69"/>
    <mergeCell ref="D60:D69"/>
    <mergeCell ref="E60:E69"/>
    <mergeCell ref="F60:F69"/>
    <mergeCell ref="G60:G69"/>
    <mergeCell ref="H60:H69"/>
    <mergeCell ref="I60:I69"/>
    <mergeCell ref="K50:K59"/>
    <mergeCell ref="L50:L59"/>
    <mergeCell ref="M50:M59"/>
    <mergeCell ref="F50:F59"/>
    <mergeCell ref="G50:G59"/>
    <mergeCell ref="H50:H59"/>
    <mergeCell ref="I50:I59"/>
    <mergeCell ref="J50:J59"/>
    <mergeCell ref="A50:A59"/>
    <mergeCell ref="B50:B59"/>
    <mergeCell ref="C50:C59"/>
    <mergeCell ref="D50:D59"/>
    <mergeCell ref="E50:E5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40:D49"/>
    <mergeCell ref="E40:E49"/>
    <mergeCell ref="F40:F49"/>
    <mergeCell ref="A20:A29"/>
    <mergeCell ref="B20:B29"/>
    <mergeCell ref="C20:C29"/>
    <mergeCell ref="D20:D29"/>
    <mergeCell ref="E20:E29"/>
    <mergeCell ref="F20:F29"/>
    <mergeCell ref="M40:M49"/>
    <mergeCell ref="J40:J49"/>
    <mergeCell ref="L30:L39"/>
    <mergeCell ref="M30:M39"/>
    <mergeCell ref="K40:K49"/>
    <mergeCell ref="L40:L49"/>
    <mergeCell ref="A40:A49"/>
    <mergeCell ref="G40:G49"/>
    <mergeCell ref="H40:H49"/>
    <mergeCell ref="I40:I49"/>
    <mergeCell ref="B40:B49"/>
    <mergeCell ref="C40:C49"/>
  </mergeCells>
  <conditionalFormatting sqref="A7:B7">
    <cfRule type="containsText" dxfId="179" priority="75" operator="containsText" text="3- Moderado">
      <formula>NOT(ISERROR(SEARCH("3- Moderado",A7)))</formula>
    </cfRule>
    <cfRule type="containsText" dxfId="178" priority="76" operator="containsText" text="6- Moderado">
      <formula>NOT(ISERROR(SEARCH("6- Moderado",A7)))</formula>
    </cfRule>
    <cfRule type="containsText" dxfId="177" priority="77" operator="containsText" text="4- Moderado">
      <formula>NOT(ISERROR(SEARCH("4- Moderado",A7)))</formula>
    </cfRule>
    <cfRule type="containsText" dxfId="176" priority="78" operator="containsText" text="3- Bajo">
      <formula>NOT(ISERROR(SEARCH("3- Bajo",A7)))</formula>
    </cfRule>
    <cfRule type="containsText" dxfId="175" priority="79" operator="containsText" text="4- Bajo">
      <formula>NOT(ISERROR(SEARCH("4- Bajo",A7)))</formula>
    </cfRule>
    <cfRule type="containsText" dxfId="174" priority="80" operator="containsText" text="1- Bajo">
      <formula>NOT(ISERROR(SEARCH("1- Bajo",A7)))</formula>
    </cfRule>
  </conditionalFormatting>
  <conditionalFormatting sqref="A10:E10 A20:E20">
    <cfRule type="containsText" dxfId="173" priority="69" operator="containsText" text="3- Moderado">
      <formula>NOT(ISERROR(SEARCH("3- Moderado",A10)))</formula>
    </cfRule>
    <cfRule type="containsText" dxfId="172" priority="70" operator="containsText" text="6- Moderado">
      <formula>NOT(ISERROR(SEARCH("6- Moderado",A10)))</formula>
    </cfRule>
    <cfRule type="containsText" dxfId="171" priority="71" operator="containsText" text="4- Moderado">
      <formula>NOT(ISERROR(SEARCH("4- Moderado",A10)))</formula>
    </cfRule>
    <cfRule type="containsText" dxfId="170" priority="72" operator="containsText" text="3- Bajo">
      <formula>NOT(ISERROR(SEARCH("3- Bajo",A10)))</formula>
    </cfRule>
    <cfRule type="containsText" dxfId="169" priority="73" operator="containsText" text="4- Bajo">
      <formula>NOT(ISERROR(SEARCH("4- Bajo",A10)))</formula>
    </cfRule>
    <cfRule type="containsText" dxfId="168" priority="74" operator="containsText" text="1- Bajo">
      <formula>NOT(ISERROR(SEARCH("1- Bajo",A10)))</formula>
    </cfRule>
  </conditionalFormatting>
  <conditionalFormatting sqref="A30:E30">
    <cfRule type="containsText" dxfId="167" priority="56" operator="containsText" text="3- Moderado">
      <formula>NOT(ISERROR(SEARCH("3- Moderado",A30)))</formula>
    </cfRule>
    <cfRule type="containsText" dxfId="166" priority="57" operator="containsText" text="6- Moderado">
      <formula>NOT(ISERROR(SEARCH("6- Moderado",A30)))</formula>
    </cfRule>
    <cfRule type="containsText" dxfId="165" priority="58" operator="containsText" text="4- Moderado">
      <formula>NOT(ISERROR(SEARCH("4- Moderado",A30)))</formula>
    </cfRule>
    <cfRule type="containsText" dxfId="164" priority="59" operator="containsText" text="3- Bajo">
      <formula>NOT(ISERROR(SEARCH("3- Bajo",A30)))</formula>
    </cfRule>
    <cfRule type="containsText" dxfId="163" priority="60" operator="containsText" text="4- Bajo">
      <formula>NOT(ISERROR(SEARCH("4- Bajo",A30)))</formula>
    </cfRule>
    <cfRule type="containsText" dxfId="162" priority="61" operator="containsText" text="1- Bajo">
      <formula>NOT(ISERROR(SEARCH("1- Bajo",A30)))</formula>
    </cfRule>
  </conditionalFormatting>
  <conditionalFormatting sqref="A40:E40">
    <cfRule type="containsText" dxfId="161" priority="38" operator="containsText" text="3- Moderado">
      <formula>NOT(ISERROR(SEARCH("3- Moderado",A40)))</formula>
    </cfRule>
    <cfRule type="containsText" dxfId="160" priority="39" operator="containsText" text="6- Moderado">
      <formula>NOT(ISERROR(SEARCH("6- Moderado",A40)))</formula>
    </cfRule>
    <cfRule type="containsText" dxfId="159" priority="40" operator="containsText" text="4- Moderado">
      <formula>NOT(ISERROR(SEARCH("4- Moderado",A40)))</formula>
    </cfRule>
    <cfRule type="containsText" dxfId="158" priority="41" operator="containsText" text="3- Bajo">
      <formula>NOT(ISERROR(SEARCH("3- Bajo",A40)))</formula>
    </cfRule>
    <cfRule type="containsText" dxfId="157" priority="42" operator="containsText" text="4- Bajo">
      <formula>NOT(ISERROR(SEARCH("4- Bajo",A40)))</formula>
    </cfRule>
    <cfRule type="containsText" dxfId="156" priority="43" operator="containsText" text="1- Bajo">
      <formula>NOT(ISERROR(SEARCH("1- Bajo",A40)))</formula>
    </cfRule>
  </conditionalFormatting>
  <conditionalFormatting sqref="A50:E50">
    <cfRule type="containsText" dxfId="155" priority="15" operator="containsText" text="3- Moderado">
      <formula>NOT(ISERROR(SEARCH("3- Moderado",A50)))</formula>
    </cfRule>
    <cfRule type="containsText" dxfId="154" priority="16" operator="containsText" text="6- Moderado">
      <formula>NOT(ISERROR(SEARCH("6- Moderado",A50)))</formula>
    </cfRule>
    <cfRule type="containsText" dxfId="153" priority="17" operator="containsText" text="4- Moderado">
      <formula>NOT(ISERROR(SEARCH("4- Moderado",A50)))</formula>
    </cfRule>
    <cfRule type="containsText" dxfId="152" priority="18" operator="containsText" text="3- Bajo">
      <formula>NOT(ISERROR(SEARCH("3- Bajo",A50)))</formula>
    </cfRule>
    <cfRule type="containsText" dxfId="151" priority="19" operator="containsText" text="4- Bajo">
      <formula>NOT(ISERROR(SEARCH("4- Bajo",A50)))</formula>
    </cfRule>
    <cfRule type="containsText" dxfId="150" priority="20" operator="containsText" text="1- Bajo">
      <formula>NOT(ISERROR(SEARCH("1- Bajo",A50)))</formula>
    </cfRule>
  </conditionalFormatting>
  <conditionalFormatting sqref="A60:E60">
    <cfRule type="containsText" dxfId="149" priority="1" operator="containsText" text="3- Moderado">
      <formula>NOT(ISERROR(SEARCH("3- Moderado",A60)))</formula>
    </cfRule>
    <cfRule type="containsText" dxfId="148" priority="2" operator="containsText" text="6- Moderado">
      <formula>NOT(ISERROR(SEARCH("6- Moderado",A60)))</formula>
    </cfRule>
    <cfRule type="containsText" dxfId="147" priority="3" operator="containsText" text="4- Moderado">
      <formula>NOT(ISERROR(SEARCH("4- Moderado",A60)))</formula>
    </cfRule>
    <cfRule type="containsText" dxfId="146" priority="4" operator="containsText" text="3- Bajo">
      <formula>NOT(ISERROR(SEARCH("3- Bajo",A60)))</formula>
    </cfRule>
    <cfRule type="containsText" dxfId="145" priority="5" operator="containsText" text="4- Bajo">
      <formula>NOT(ISERROR(SEARCH("4- Bajo",A60)))</formula>
    </cfRule>
    <cfRule type="containsText" dxfId="144" priority="6" operator="containsText" text="1- Bajo">
      <formula>NOT(ISERROR(SEARCH("1- Bajo",A60)))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6" operator="containsText" text="3- Bajo">
      <formula>NOT(ISERROR(SEARCH("3- Bajo",C8)))</formula>
    </cfRule>
    <cfRule type="containsText" dxfId="139" priority="67" operator="containsText" text="4- Bajo">
      <formula>NOT(ISERROR(SEARCH("4- Bajo",C8)))</formula>
    </cfRule>
    <cfRule type="containsText" dxfId="138" priority="68" operator="containsText" text="1- Bajo">
      <formula>NOT(ISERROR(SEARCH("1- Bajo",C8)))</formula>
    </cfRule>
  </conditionalFormatting>
  <conditionalFormatting sqref="D10:D69">
    <cfRule type="containsText" dxfId="137" priority="32" operator="containsText" text="Muy Alta">
      <formula>NOT(ISERROR(SEARCH("Muy Alta",D10)))</formula>
    </cfRule>
    <cfRule type="containsText" dxfId="136" priority="33" operator="containsText" text="Alta">
      <formula>NOT(ISERROR(SEARCH("Alta",D10)))</formula>
    </cfRule>
    <cfRule type="containsText" dxfId="135" priority="34" operator="containsText" text="Baja">
      <formula>NOT(ISERROR(SEARCH("Baja",D10)))</formula>
    </cfRule>
    <cfRule type="containsText" dxfId="134" priority="35" operator="containsText" text="Muy Baja">
      <formula>NOT(ISERROR(SEARCH("Muy Baja",D10)))</formula>
    </cfRule>
    <cfRule type="containsText" dxfId="133" priority="37" operator="containsText" text="Media">
      <formula>NOT(ISERROR(SEARCH("Media",D10)))</formula>
    </cfRule>
  </conditionalFormatting>
  <conditionalFormatting sqref="E10:E69">
    <cfRule type="containsText" dxfId="132" priority="28" operator="containsText" text="Catastrófico">
      <formula>NOT(ISERROR(SEARCH("Catastrófico",E10)))</formula>
    </cfRule>
    <cfRule type="containsText" dxfId="131" priority="29" operator="containsText" text="Mayor">
      <formula>NOT(ISERROR(SEARCH("Mayor",E10)))</formula>
    </cfRule>
    <cfRule type="containsText" dxfId="130" priority="30" operator="containsText" text="Menor">
      <formula>NOT(ISERROR(SEARCH("Menor",E10)))</formula>
    </cfRule>
    <cfRule type="containsText" dxfId="129" priority="31" operator="containsText" text="Leve">
      <formula>NOT(ISERROR(SEARCH("Leve",E10)))</formula>
    </cfRule>
  </conditionalFormatting>
  <conditionalFormatting sqref="E10:F6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69">
    <cfRule type="containsText" dxfId="127" priority="44" operator="containsText" text="Bajo">
      <formula>NOT(ISERROR(SEARCH("Bajo",F10)))</formula>
    </cfRule>
    <cfRule type="containsText" dxfId="126" priority="45" operator="containsText" text="Moderado">
      <formula>NOT(ISERROR(SEARCH("Moderado",F10)))</formula>
    </cfRule>
    <cfRule type="containsText" dxfId="125" priority="46" operator="containsText" text="Alto">
      <formula>NOT(ISERROR(SEARCH("Alto",F10)))</formula>
    </cfRule>
    <cfRule type="containsText" dxfId="124"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6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opLeftCell="A23" zoomScale="78" zoomScaleNormal="78" workbookViewId="0">
      <selection activeCell="M70" sqref="M70:M7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33"/>
      <c r="B1" s="634"/>
      <c r="C1" s="637"/>
      <c r="D1" s="637"/>
      <c r="E1" s="637"/>
      <c r="F1" s="637"/>
      <c r="G1" s="637"/>
      <c r="H1" s="637"/>
      <c r="I1" s="637"/>
      <c r="J1" s="638"/>
      <c r="K1" s="632"/>
      <c r="L1" s="632"/>
      <c r="M1" s="63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35"/>
      <c r="B2" s="636"/>
      <c r="C2" s="639"/>
      <c r="D2" s="639"/>
      <c r="E2" s="639"/>
      <c r="F2" s="639"/>
      <c r="G2" s="639"/>
      <c r="H2" s="639"/>
      <c r="I2" s="639"/>
      <c r="J2" s="640"/>
      <c r="K2" s="632"/>
      <c r="L2" s="632"/>
      <c r="M2" s="63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39"/>
      <c r="D3" s="639"/>
      <c r="E3" s="639"/>
      <c r="F3" s="639"/>
      <c r="G3" s="639"/>
      <c r="H3" s="639"/>
      <c r="I3" s="639"/>
      <c r="J3" s="640"/>
      <c r="K3" s="632"/>
      <c r="L3" s="632"/>
      <c r="M3" s="63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1" t="s">
        <v>264</v>
      </c>
      <c r="B4" s="461"/>
      <c r="C4" s="544" t="s">
        <v>4</v>
      </c>
      <c r="D4" s="544"/>
      <c r="E4" s="544"/>
      <c r="F4" s="544"/>
      <c r="G4" s="544"/>
      <c r="H4" s="544"/>
      <c r="I4" s="544"/>
      <c r="J4" s="544"/>
      <c r="K4" s="544"/>
      <c r="L4" s="544"/>
      <c r="M4" s="54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1" t="s">
        <v>265</v>
      </c>
      <c r="B5" s="461"/>
      <c r="C5" s="548" t="s">
        <v>495</v>
      </c>
      <c r="D5" s="548"/>
      <c r="E5" s="548"/>
      <c r="F5" s="548"/>
      <c r="G5" s="548"/>
      <c r="H5" s="548"/>
      <c r="I5" s="548"/>
      <c r="J5" s="548"/>
      <c r="K5" s="548"/>
      <c r="L5" s="548"/>
      <c r="M5" s="54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1" t="s">
        <v>266</v>
      </c>
      <c r="B6" s="461"/>
      <c r="C6" s="659" t="s">
        <v>496</v>
      </c>
      <c r="D6" s="660"/>
      <c r="E6" s="660"/>
      <c r="F6" s="660"/>
      <c r="G6" s="660"/>
      <c r="H6" s="660"/>
      <c r="I6" s="660"/>
      <c r="J6" s="660"/>
      <c r="K6" s="660"/>
      <c r="L6" s="660"/>
      <c r="M6" s="66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497</v>
      </c>
      <c r="B7" s="655"/>
      <c r="C7" s="656"/>
      <c r="D7" s="657" t="s">
        <v>498</v>
      </c>
      <c r="E7" s="657"/>
      <c r="F7" s="657"/>
      <c r="G7" s="658" t="s">
        <v>499</v>
      </c>
      <c r="H7" s="649" t="s">
        <v>500</v>
      </c>
      <c r="I7" s="651" t="s">
        <v>501</v>
      </c>
      <c r="J7" s="652"/>
      <c r="K7" s="651" t="s">
        <v>502</v>
      </c>
      <c r="L7" s="652"/>
      <c r="M7" s="653" t="s">
        <v>516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206</v>
      </c>
      <c r="C8" s="34" t="s">
        <v>208</v>
      </c>
      <c r="D8" s="27" t="s">
        <v>218</v>
      </c>
      <c r="E8" s="27" t="s">
        <v>504</v>
      </c>
      <c r="F8" s="27" t="s">
        <v>505</v>
      </c>
      <c r="G8" s="658"/>
      <c r="H8" s="650"/>
      <c r="I8" s="28" t="s">
        <v>506</v>
      </c>
      <c r="J8" s="28" t="s">
        <v>507</v>
      </c>
      <c r="K8" s="28" t="s">
        <v>508</v>
      </c>
      <c r="L8" s="28" t="s">
        <v>509</v>
      </c>
      <c r="M8" s="65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1"/>
      <c r="B9" s="642"/>
      <c r="C9" s="642"/>
      <c r="D9" s="642"/>
      <c r="E9" s="642"/>
      <c r="F9" s="642"/>
      <c r="G9" s="64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43">
        <f>'7- Mapa Final'!A10</f>
        <v>1</v>
      </c>
      <c r="B10" s="644" t="str">
        <f>'7- Mapa Final'!B10</f>
        <v>Vencimiento de Términos</v>
      </c>
      <c r="C10" s="644" t="str">
        <f>'7- Mapa Final'!C10</f>
        <v>Se realizan  actuaciones procesales o se da  respuesta a las solicitudes de los usuarios de la administración de justicia, después del  término legal establecido para decidir sobre los conflictos presentados a los jueces.</v>
      </c>
      <c r="D10" s="662" t="str">
        <f>'7- Mapa Final'!J10</f>
        <v>Muy Baja - 1</v>
      </c>
      <c r="E10" s="663" t="str">
        <f>'7- Mapa Final'!K10</f>
        <v>Moderado - 3</v>
      </c>
      <c r="F10" s="646" t="str">
        <f>'7- Mapa Final'!M10</f>
        <v>Moderado - 3</v>
      </c>
      <c r="G10" s="431" t="s">
        <v>397</v>
      </c>
      <c r="H10" s="647" t="s">
        <v>510</v>
      </c>
      <c r="I10" s="648"/>
      <c r="J10" s="648" t="s">
        <v>511</v>
      </c>
      <c r="K10" s="623"/>
      <c r="L10" s="623"/>
      <c r="M10" s="645"/>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1"/>
      <c r="B11" s="613"/>
      <c r="C11" s="613"/>
      <c r="D11" s="616"/>
      <c r="E11" s="619"/>
      <c r="F11" s="626"/>
      <c r="G11" s="432"/>
      <c r="H11" s="628"/>
      <c r="I11" s="622"/>
      <c r="J11" s="622"/>
      <c r="K11" s="622"/>
      <c r="L11" s="622"/>
      <c r="M11" s="62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1"/>
      <c r="B12" s="613"/>
      <c r="C12" s="613"/>
      <c r="D12" s="616"/>
      <c r="E12" s="619"/>
      <c r="F12" s="626"/>
      <c r="G12" s="432"/>
      <c r="H12" s="628"/>
      <c r="I12" s="622"/>
      <c r="J12" s="622"/>
      <c r="K12" s="622"/>
      <c r="L12" s="622"/>
      <c r="M12" s="62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1"/>
      <c r="B13" s="613"/>
      <c r="C13" s="613"/>
      <c r="D13" s="616"/>
      <c r="E13" s="619"/>
      <c r="F13" s="626"/>
      <c r="G13" s="432"/>
      <c r="H13" s="628"/>
      <c r="I13" s="622"/>
      <c r="J13" s="622"/>
      <c r="K13" s="622"/>
      <c r="L13" s="622"/>
      <c r="M13" s="62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1"/>
      <c r="B14" s="613"/>
      <c r="C14" s="613"/>
      <c r="D14" s="616"/>
      <c r="E14" s="619"/>
      <c r="F14" s="626"/>
      <c r="G14" s="432"/>
      <c r="H14" s="628"/>
      <c r="I14" s="622"/>
      <c r="J14" s="622"/>
      <c r="K14" s="622"/>
      <c r="L14" s="622"/>
      <c r="M14" s="62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1"/>
      <c r="B15" s="613"/>
      <c r="C15" s="613"/>
      <c r="D15" s="616"/>
      <c r="E15" s="619"/>
      <c r="F15" s="626"/>
      <c r="G15" s="432"/>
      <c r="H15" s="628"/>
      <c r="I15" s="622"/>
      <c r="J15" s="622"/>
      <c r="K15" s="622"/>
      <c r="L15" s="622"/>
      <c r="M15" s="62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1"/>
      <c r="B16" s="613"/>
      <c r="C16" s="613"/>
      <c r="D16" s="616"/>
      <c r="E16" s="619"/>
      <c r="F16" s="626"/>
      <c r="G16" s="432"/>
      <c r="H16" s="628"/>
      <c r="I16" s="622"/>
      <c r="J16" s="622"/>
      <c r="K16" s="622"/>
      <c r="L16" s="622"/>
      <c r="M16" s="62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1"/>
      <c r="B17" s="613"/>
      <c r="C17" s="613"/>
      <c r="D17" s="616"/>
      <c r="E17" s="619"/>
      <c r="F17" s="626"/>
      <c r="G17" s="432"/>
      <c r="H17" s="628"/>
      <c r="I17" s="622"/>
      <c r="J17" s="622"/>
      <c r="K17" s="622"/>
      <c r="L17" s="622"/>
      <c r="M17" s="62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1"/>
      <c r="B18" s="613"/>
      <c r="C18" s="613"/>
      <c r="D18" s="616"/>
      <c r="E18" s="619"/>
      <c r="F18" s="626"/>
      <c r="G18" s="432"/>
      <c r="H18" s="628"/>
      <c r="I18" s="622"/>
      <c r="J18" s="622"/>
      <c r="K18" s="622"/>
      <c r="L18" s="622"/>
      <c r="M18" s="62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11"/>
      <c r="B19" s="613"/>
      <c r="C19" s="613"/>
      <c r="D19" s="616"/>
      <c r="E19" s="619"/>
      <c r="F19" s="626"/>
      <c r="G19" s="432"/>
      <c r="H19" s="628"/>
      <c r="I19" s="622"/>
      <c r="J19" s="622"/>
      <c r="K19" s="622"/>
      <c r="L19" s="622"/>
      <c r="M19" s="62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1">
        <f>'7- Mapa Final'!A20</f>
        <v>2</v>
      </c>
      <c r="B20" s="613" t="str">
        <f>'7- Mapa Final'!B20</f>
        <v xml:space="preserve">Incumplimientos en la realizacion de audiencias </v>
      </c>
      <c r="C20" s="613" t="str">
        <f>'7- Mapa Final'!C20</f>
        <v>No se atiende la  solicitud  de una parte interesada para la realización de una audiencia, o éstas deben ser aplazadas por la inasistencia de alguna de las partes indispensables.</v>
      </c>
      <c r="D20" s="615" t="str">
        <f>'7- Mapa Final'!J20</f>
        <v>Muy Baja - 1</v>
      </c>
      <c r="E20" s="618" t="str">
        <f>'7- Mapa Final'!K20</f>
        <v>Menor - 2</v>
      </c>
      <c r="F20" s="626" t="str">
        <f>'7- Mapa Final'!M20</f>
        <v>Bajo - 2</v>
      </c>
      <c r="G20" s="432" t="s">
        <v>453</v>
      </c>
      <c r="H20" s="628" t="s">
        <v>512</v>
      </c>
      <c r="I20" s="622"/>
      <c r="J20" s="622" t="s">
        <v>511</v>
      </c>
      <c r="K20" s="623"/>
      <c r="L20" s="623"/>
      <c r="M20" s="62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1"/>
      <c r="B21" s="613"/>
      <c r="C21" s="613"/>
      <c r="D21" s="616"/>
      <c r="E21" s="619"/>
      <c r="F21" s="626"/>
      <c r="G21" s="432"/>
      <c r="H21" s="628"/>
      <c r="I21" s="622"/>
      <c r="J21" s="622"/>
      <c r="K21" s="622"/>
      <c r="L21" s="622"/>
      <c r="M21" s="62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1"/>
      <c r="B22" s="613"/>
      <c r="C22" s="613"/>
      <c r="D22" s="616"/>
      <c r="E22" s="619"/>
      <c r="F22" s="626"/>
      <c r="G22" s="432"/>
      <c r="H22" s="628"/>
      <c r="I22" s="622"/>
      <c r="J22" s="622"/>
      <c r="K22" s="622"/>
      <c r="L22" s="622"/>
      <c r="M22" s="62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1"/>
      <c r="B23" s="613"/>
      <c r="C23" s="613"/>
      <c r="D23" s="616"/>
      <c r="E23" s="619"/>
      <c r="F23" s="626"/>
      <c r="G23" s="432"/>
      <c r="H23" s="628"/>
      <c r="I23" s="622"/>
      <c r="J23" s="622"/>
      <c r="K23" s="622"/>
      <c r="L23" s="622"/>
      <c r="M23" s="62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1"/>
      <c r="B24" s="613"/>
      <c r="C24" s="613"/>
      <c r="D24" s="616"/>
      <c r="E24" s="619"/>
      <c r="F24" s="626"/>
      <c r="G24" s="432"/>
      <c r="H24" s="628"/>
      <c r="I24" s="622"/>
      <c r="J24" s="622"/>
      <c r="K24" s="622"/>
      <c r="L24" s="622"/>
      <c r="M24" s="62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1"/>
      <c r="B25" s="613"/>
      <c r="C25" s="613"/>
      <c r="D25" s="616"/>
      <c r="E25" s="619"/>
      <c r="F25" s="626"/>
      <c r="G25" s="432"/>
      <c r="H25" s="628"/>
      <c r="I25" s="622"/>
      <c r="J25" s="622"/>
      <c r="K25" s="622"/>
      <c r="L25" s="622"/>
      <c r="M25" s="624"/>
      <c r="N25" s="33"/>
      <c r="O25" s="33"/>
    </row>
    <row r="26" spans="1:169">
      <c r="A26" s="611"/>
      <c r="B26" s="613"/>
      <c r="C26" s="613"/>
      <c r="D26" s="616"/>
      <c r="E26" s="619"/>
      <c r="F26" s="626"/>
      <c r="G26" s="432"/>
      <c r="H26" s="628"/>
      <c r="I26" s="622"/>
      <c r="J26" s="622"/>
      <c r="K26" s="622"/>
      <c r="L26" s="622"/>
      <c r="M26" s="624"/>
      <c r="N26" s="33"/>
      <c r="O26" s="33"/>
    </row>
    <row r="27" spans="1:169">
      <c r="A27" s="611"/>
      <c r="B27" s="613"/>
      <c r="C27" s="613"/>
      <c r="D27" s="616"/>
      <c r="E27" s="619"/>
      <c r="F27" s="626"/>
      <c r="G27" s="432"/>
      <c r="H27" s="628"/>
      <c r="I27" s="622"/>
      <c r="J27" s="622"/>
      <c r="K27" s="622"/>
      <c r="L27" s="622"/>
      <c r="M27" s="624"/>
      <c r="N27" s="33"/>
      <c r="O27" s="33"/>
    </row>
    <row r="28" spans="1:169">
      <c r="A28" s="611"/>
      <c r="B28" s="613"/>
      <c r="C28" s="613"/>
      <c r="D28" s="616"/>
      <c r="E28" s="619"/>
      <c r="F28" s="626"/>
      <c r="G28" s="432"/>
      <c r="H28" s="628"/>
      <c r="I28" s="622"/>
      <c r="J28" s="622"/>
      <c r="K28" s="622"/>
      <c r="L28" s="622"/>
      <c r="M28" s="624"/>
      <c r="N28" s="33"/>
      <c r="O28" s="33"/>
    </row>
    <row r="29" spans="1:169" ht="15.75" thickBot="1">
      <c r="A29" s="611"/>
      <c r="B29" s="613"/>
      <c r="C29" s="613"/>
      <c r="D29" s="616"/>
      <c r="E29" s="619"/>
      <c r="F29" s="626"/>
      <c r="G29" s="432"/>
      <c r="H29" s="628"/>
      <c r="I29" s="622"/>
      <c r="J29" s="622"/>
      <c r="K29" s="622"/>
      <c r="L29" s="622"/>
      <c r="M29" s="624"/>
      <c r="N29" s="33"/>
      <c r="O29" s="33"/>
    </row>
    <row r="30" spans="1:169" s="25" customFormat="1" ht="12.75">
      <c r="A30" s="611">
        <f>'7- Mapa Final'!A30</f>
        <v>3</v>
      </c>
      <c r="B30" s="613" t="str">
        <f>'7- Mapa Final'!B30</f>
        <v xml:space="preserve"> No efectuar notificaciones o realizarlas sin el cumplimiento de los requisitos</v>
      </c>
      <c r="C30" s="613" t="str">
        <f>'7- Mapa Final'!C30</f>
        <v xml:space="preserve">No se realizan las  notificaciones , no se efectuan  oportunamente o no se realizan aplicando la normatividad </v>
      </c>
      <c r="D30" s="615" t="str">
        <f>'7- Mapa Final'!J30</f>
        <v>Muy Baja - 1</v>
      </c>
      <c r="E30" s="618" t="str">
        <f>'7- Mapa Final'!K30</f>
        <v>Menor - 2</v>
      </c>
      <c r="F30" s="626" t="str">
        <f>'7- Mapa Final'!M30</f>
        <v>Bajo - 2</v>
      </c>
      <c r="G30" s="432" t="s">
        <v>397</v>
      </c>
      <c r="H30" s="628" t="str">
        <f>'[4]Seguimiento 1 Trimestre'!$H$30</f>
        <v>Revisar los oficios, memoriales, etc antes de que sean enviados a las partes con el fin de evitar errores en su digitación, tiempo de envío, etc</v>
      </c>
      <c r="I30" s="622"/>
      <c r="J30" s="622" t="s">
        <v>511</v>
      </c>
      <c r="K30" s="623"/>
      <c r="L30" s="623"/>
      <c r="M30" s="62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1"/>
      <c r="B31" s="613"/>
      <c r="C31" s="613"/>
      <c r="D31" s="616"/>
      <c r="E31" s="619"/>
      <c r="F31" s="626"/>
      <c r="G31" s="432"/>
      <c r="H31" s="628"/>
      <c r="I31" s="622"/>
      <c r="J31" s="622"/>
      <c r="K31" s="622"/>
      <c r="L31" s="622"/>
      <c r="M31" s="62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1"/>
      <c r="B32" s="613"/>
      <c r="C32" s="613"/>
      <c r="D32" s="616"/>
      <c r="E32" s="619"/>
      <c r="F32" s="626"/>
      <c r="G32" s="432"/>
      <c r="H32" s="628"/>
      <c r="I32" s="622"/>
      <c r="J32" s="622"/>
      <c r="K32" s="622"/>
      <c r="L32" s="622"/>
      <c r="M32" s="62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1"/>
      <c r="B33" s="613"/>
      <c r="C33" s="613"/>
      <c r="D33" s="616"/>
      <c r="E33" s="619"/>
      <c r="F33" s="626"/>
      <c r="G33" s="432"/>
      <c r="H33" s="628"/>
      <c r="I33" s="622"/>
      <c r="J33" s="622"/>
      <c r="K33" s="622"/>
      <c r="L33" s="622"/>
      <c r="M33" s="62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1"/>
      <c r="B34" s="613"/>
      <c r="C34" s="613"/>
      <c r="D34" s="616"/>
      <c r="E34" s="619"/>
      <c r="F34" s="626"/>
      <c r="G34" s="432"/>
      <c r="H34" s="628"/>
      <c r="I34" s="622"/>
      <c r="J34" s="622"/>
      <c r="K34" s="622"/>
      <c r="L34" s="622"/>
      <c r="M34" s="62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1"/>
      <c r="B35" s="613"/>
      <c r="C35" s="613"/>
      <c r="D35" s="616"/>
      <c r="E35" s="619"/>
      <c r="F35" s="626"/>
      <c r="G35" s="432"/>
      <c r="H35" s="628"/>
      <c r="I35" s="622"/>
      <c r="J35" s="622"/>
      <c r="K35" s="622"/>
      <c r="L35" s="622"/>
      <c r="M35" s="624"/>
      <c r="N35" s="33"/>
      <c r="O35" s="33"/>
    </row>
    <row r="36" spans="1:169">
      <c r="A36" s="611"/>
      <c r="B36" s="613"/>
      <c r="C36" s="613"/>
      <c r="D36" s="616"/>
      <c r="E36" s="619"/>
      <c r="F36" s="626"/>
      <c r="G36" s="432"/>
      <c r="H36" s="628"/>
      <c r="I36" s="622"/>
      <c r="J36" s="622"/>
      <c r="K36" s="622"/>
      <c r="L36" s="622"/>
      <c r="M36" s="624"/>
      <c r="N36" s="33"/>
      <c r="O36" s="33"/>
    </row>
    <row r="37" spans="1:169">
      <c r="A37" s="611"/>
      <c r="B37" s="613"/>
      <c r="C37" s="613"/>
      <c r="D37" s="616"/>
      <c r="E37" s="619"/>
      <c r="F37" s="626"/>
      <c r="G37" s="432"/>
      <c r="H37" s="628"/>
      <c r="I37" s="622"/>
      <c r="J37" s="622"/>
      <c r="K37" s="622"/>
      <c r="L37" s="622"/>
      <c r="M37" s="624"/>
      <c r="N37" s="33"/>
      <c r="O37" s="33"/>
    </row>
    <row r="38" spans="1:169">
      <c r="A38" s="611"/>
      <c r="B38" s="613"/>
      <c r="C38" s="613"/>
      <c r="D38" s="616"/>
      <c r="E38" s="619"/>
      <c r="F38" s="626"/>
      <c r="G38" s="432"/>
      <c r="H38" s="628"/>
      <c r="I38" s="622"/>
      <c r="J38" s="622"/>
      <c r="K38" s="622"/>
      <c r="L38" s="622"/>
      <c r="M38" s="624"/>
      <c r="N38" s="33"/>
      <c r="O38" s="33"/>
    </row>
    <row r="39" spans="1:169" ht="15.75" thickBot="1">
      <c r="A39" s="611"/>
      <c r="B39" s="613"/>
      <c r="C39" s="613"/>
      <c r="D39" s="616"/>
      <c r="E39" s="619"/>
      <c r="F39" s="626"/>
      <c r="G39" s="432"/>
      <c r="H39" s="628"/>
      <c r="I39" s="622"/>
      <c r="J39" s="622"/>
      <c r="K39" s="622"/>
      <c r="L39" s="622"/>
      <c r="M39" s="624"/>
      <c r="N39" s="33"/>
      <c r="O39" s="33"/>
    </row>
    <row r="40" spans="1:169" s="25" customFormat="1" ht="12.75">
      <c r="A40" s="611">
        <f>'7- Mapa Final'!A40</f>
        <v>4</v>
      </c>
      <c r="B40" s="613" t="str">
        <f>'7- Mapa Final'!B40</f>
        <v>Afectaciones ambientales</v>
      </c>
      <c r="C40" s="613" t="str">
        <f>'7- Mapa Final'!C40</f>
        <v>Se tienen afectaciones ambientales que generen impactos negativos en el entorno</v>
      </c>
      <c r="D40" s="615" t="str">
        <f>'7- Mapa Final'!J40</f>
        <v>Muy Baja - 1</v>
      </c>
      <c r="E40" s="618" t="str">
        <f>'7- Mapa Final'!K40</f>
        <v>Menor - 2</v>
      </c>
      <c r="F40" s="626" t="str">
        <f>'7- Mapa Final'!M40</f>
        <v>Bajo - 2</v>
      </c>
      <c r="G40" s="432" t="s">
        <v>398</v>
      </c>
      <c r="H40" s="622"/>
      <c r="I40" s="622"/>
      <c r="J40" s="622" t="s">
        <v>511</v>
      </c>
      <c r="K40" s="623"/>
      <c r="L40" s="623"/>
      <c r="M40" s="631"/>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1"/>
      <c r="B41" s="613"/>
      <c r="C41" s="613"/>
      <c r="D41" s="616"/>
      <c r="E41" s="619"/>
      <c r="F41" s="626"/>
      <c r="G41" s="432"/>
      <c r="H41" s="622"/>
      <c r="I41" s="622"/>
      <c r="J41" s="622"/>
      <c r="K41" s="622"/>
      <c r="L41" s="622"/>
      <c r="M41" s="63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1"/>
      <c r="B42" s="613"/>
      <c r="C42" s="613"/>
      <c r="D42" s="616"/>
      <c r="E42" s="619"/>
      <c r="F42" s="626"/>
      <c r="G42" s="432"/>
      <c r="H42" s="622"/>
      <c r="I42" s="622"/>
      <c r="J42" s="622"/>
      <c r="K42" s="622"/>
      <c r="L42" s="622"/>
      <c r="M42" s="63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1"/>
      <c r="B43" s="613"/>
      <c r="C43" s="613"/>
      <c r="D43" s="616"/>
      <c r="E43" s="619"/>
      <c r="F43" s="626"/>
      <c r="G43" s="432"/>
      <c r="H43" s="622"/>
      <c r="I43" s="622"/>
      <c r="J43" s="622"/>
      <c r="K43" s="622"/>
      <c r="L43" s="622"/>
      <c r="M43" s="63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1"/>
      <c r="B44" s="613"/>
      <c r="C44" s="613"/>
      <c r="D44" s="616"/>
      <c r="E44" s="619"/>
      <c r="F44" s="626"/>
      <c r="G44" s="432"/>
      <c r="H44" s="622"/>
      <c r="I44" s="622"/>
      <c r="J44" s="622"/>
      <c r="K44" s="622"/>
      <c r="L44" s="622"/>
      <c r="M44" s="63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1"/>
      <c r="B45" s="613"/>
      <c r="C45" s="613"/>
      <c r="D45" s="616"/>
      <c r="E45" s="619"/>
      <c r="F45" s="626"/>
      <c r="G45" s="432"/>
      <c r="H45" s="622"/>
      <c r="I45" s="622"/>
      <c r="J45" s="622"/>
      <c r="K45" s="622"/>
      <c r="L45" s="622"/>
      <c r="M45" s="631"/>
      <c r="N45" s="33"/>
      <c r="O45" s="33"/>
    </row>
    <row r="46" spans="1:169">
      <c r="A46" s="611"/>
      <c r="B46" s="613"/>
      <c r="C46" s="613"/>
      <c r="D46" s="616"/>
      <c r="E46" s="619"/>
      <c r="F46" s="626"/>
      <c r="G46" s="432"/>
      <c r="H46" s="622"/>
      <c r="I46" s="622"/>
      <c r="J46" s="622"/>
      <c r="K46" s="622"/>
      <c r="L46" s="622"/>
      <c r="M46" s="631"/>
      <c r="N46" s="33"/>
      <c r="O46" s="33"/>
    </row>
    <row r="47" spans="1:169">
      <c r="A47" s="611"/>
      <c r="B47" s="613"/>
      <c r="C47" s="613"/>
      <c r="D47" s="616"/>
      <c r="E47" s="619"/>
      <c r="F47" s="626"/>
      <c r="G47" s="432"/>
      <c r="H47" s="622"/>
      <c r="I47" s="622"/>
      <c r="J47" s="622"/>
      <c r="K47" s="622"/>
      <c r="L47" s="622"/>
      <c r="M47" s="631"/>
      <c r="N47" s="33"/>
      <c r="O47" s="33"/>
    </row>
    <row r="48" spans="1:169">
      <c r="A48" s="611"/>
      <c r="B48" s="613"/>
      <c r="C48" s="613"/>
      <c r="D48" s="616"/>
      <c r="E48" s="619"/>
      <c r="F48" s="626"/>
      <c r="G48" s="432"/>
      <c r="H48" s="622"/>
      <c r="I48" s="622"/>
      <c r="J48" s="622"/>
      <c r="K48" s="622"/>
      <c r="L48" s="622"/>
      <c r="M48" s="631"/>
      <c r="N48" s="33"/>
      <c r="O48" s="33"/>
    </row>
    <row r="49" spans="1:169" ht="15.75" thickBot="1">
      <c r="A49" s="611"/>
      <c r="B49" s="613"/>
      <c r="C49" s="613"/>
      <c r="D49" s="616"/>
      <c r="E49" s="619"/>
      <c r="F49" s="626"/>
      <c r="G49" s="432"/>
      <c r="H49" s="622"/>
      <c r="I49" s="622"/>
      <c r="J49" s="622"/>
      <c r="K49" s="622"/>
      <c r="L49" s="622"/>
      <c r="M49" s="631"/>
      <c r="N49" s="33"/>
      <c r="O49" s="33"/>
    </row>
    <row r="50" spans="1:169" s="25" customFormat="1" ht="12.75">
      <c r="A50" s="611">
        <v>5</v>
      </c>
      <c r="B50" s="613" t="str">
        <f>'7- Mapa Final'!B50</f>
        <v>Pérdida de documentos</v>
      </c>
      <c r="C50" s="613" t="str">
        <f>'7- Mapa Final'!C50</f>
        <v>Extravío temporal o definitivo de los  documentos de los procesos judiciales</v>
      </c>
      <c r="D50" s="615" t="str">
        <f>'7- Mapa Final'!J50</f>
        <v>Alta - 4</v>
      </c>
      <c r="E50" s="618" t="str">
        <f>'7- Mapa Final'!K50</f>
        <v>Mayor - 4</v>
      </c>
      <c r="F50" s="626" t="str">
        <f>'7- Mapa Final'!M50</f>
        <v>Alto - 16</v>
      </c>
      <c r="G50" s="432" t="s">
        <v>397</v>
      </c>
      <c r="H50" s="628" t="str">
        <f>'[4]Seguimiento 1 Trimestre'!$H$40</f>
        <v>Archivar los expedientes en físico debidamente y revisar que los expedientes electrónicos estén completos</v>
      </c>
      <c r="I50" s="622"/>
      <c r="J50" s="622" t="s">
        <v>511</v>
      </c>
      <c r="K50" s="623"/>
      <c r="L50" s="623"/>
      <c r="M50" s="62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1"/>
      <c r="B51" s="613"/>
      <c r="C51" s="613"/>
      <c r="D51" s="616"/>
      <c r="E51" s="619"/>
      <c r="F51" s="626"/>
      <c r="G51" s="432"/>
      <c r="H51" s="628"/>
      <c r="I51" s="622"/>
      <c r="J51" s="622"/>
      <c r="K51" s="622"/>
      <c r="L51" s="622"/>
      <c r="M51" s="62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1"/>
      <c r="B52" s="613"/>
      <c r="C52" s="613"/>
      <c r="D52" s="616"/>
      <c r="E52" s="619"/>
      <c r="F52" s="626"/>
      <c r="G52" s="432"/>
      <c r="H52" s="628"/>
      <c r="I52" s="622"/>
      <c r="J52" s="622"/>
      <c r="K52" s="622"/>
      <c r="L52" s="622"/>
      <c r="M52" s="62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1"/>
      <c r="B53" s="613"/>
      <c r="C53" s="613"/>
      <c r="D53" s="616"/>
      <c r="E53" s="619"/>
      <c r="F53" s="626"/>
      <c r="G53" s="432"/>
      <c r="H53" s="628"/>
      <c r="I53" s="622"/>
      <c r="J53" s="622"/>
      <c r="K53" s="622"/>
      <c r="L53" s="622"/>
      <c r="M53" s="62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1"/>
      <c r="B54" s="613"/>
      <c r="C54" s="613"/>
      <c r="D54" s="616"/>
      <c r="E54" s="619"/>
      <c r="F54" s="626"/>
      <c r="G54" s="432"/>
      <c r="H54" s="628"/>
      <c r="I54" s="622"/>
      <c r="J54" s="622"/>
      <c r="K54" s="622"/>
      <c r="L54" s="622"/>
      <c r="M54" s="62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1"/>
      <c r="B55" s="613"/>
      <c r="C55" s="613"/>
      <c r="D55" s="616"/>
      <c r="E55" s="619"/>
      <c r="F55" s="626"/>
      <c r="G55" s="432"/>
      <c r="H55" s="628"/>
      <c r="I55" s="622"/>
      <c r="J55" s="622"/>
      <c r="K55" s="622"/>
      <c r="L55" s="622"/>
      <c r="M55" s="624"/>
      <c r="N55" s="33"/>
      <c r="O55" s="33"/>
    </row>
    <row r="56" spans="1:169">
      <c r="A56" s="611"/>
      <c r="B56" s="613"/>
      <c r="C56" s="613"/>
      <c r="D56" s="616"/>
      <c r="E56" s="619"/>
      <c r="F56" s="626"/>
      <c r="G56" s="432"/>
      <c r="H56" s="628"/>
      <c r="I56" s="622"/>
      <c r="J56" s="622"/>
      <c r="K56" s="622"/>
      <c r="L56" s="622"/>
      <c r="M56" s="624"/>
      <c r="N56" s="33"/>
      <c r="O56" s="33"/>
    </row>
    <row r="57" spans="1:169">
      <c r="A57" s="611"/>
      <c r="B57" s="613"/>
      <c r="C57" s="613"/>
      <c r="D57" s="616"/>
      <c r="E57" s="619"/>
      <c r="F57" s="626"/>
      <c r="G57" s="432"/>
      <c r="H57" s="628"/>
      <c r="I57" s="622"/>
      <c r="J57" s="622"/>
      <c r="K57" s="622"/>
      <c r="L57" s="622"/>
      <c r="M57" s="624"/>
      <c r="N57" s="33"/>
      <c r="O57" s="33"/>
    </row>
    <row r="58" spans="1:169">
      <c r="A58" s="611"/>
      <c r="B58" s="613"/>
      <c r="C58" s="613"/>
      <c r="D58" s="616"/>
      <c r="E58" s="619"/>
      <c r="F58" s="626"/>
      <c r="G58" s="432"/>
      <c r="H58" s="628"/>
      <c r="I58" s="622"/>
      <c r="J58" s="622"/>
      <c r="K58" s="622"/>
      <c r="L58" s="622"/>
      <c r="M58" s="624"/>
      <c r="N58" s="33"/>
      <c r="O58" s="33"/>
    </row>
    <row r="59" spans="1:169" ht="15.75" thickBot="1">
      <c r="A59" s="612"/>
      <c r="B59" s="614"/>
      <c r="C59" s="614"/>
      <c r="D59" s="617"/>
      <c r="E59" s="620"/>
      <c r="F59" s="627"/>
      <c r="G59" s="433"/>
      <c r="H59" s="629"/>
      <c r="I59" s="630"/>
      <c r="J59" s="630"/>
      <c r="K59" s="622"/>
      <c r="L59" s="622"/>
      <c r="M59" s="625"/>
      <c r="N59" s="33"/>
      <c r="O59" s="33"/>
    </row>
    <row r="60" spans="1:169" s="25" customFormat="1" ht="12.75" customHeight="1">
      <c r="A60" s="670">
        <v>7</v>
      </c>
      <c r="B60" s="682" t="str">
        <f>'7- Mapa Final'!B60</f>
        <v xml:space="preserve">Recibir , ofrecer, prometer , entregar o aceptar dádivas o beneficios a nombre propio o de terceros para  expedir, alterar,retener , extraviar o entregar  documentos  sin el lleno de requisitos legales </v>
      </c>
      <c r="C60" s="682" t="str">
        <f>'7- Mapa Final'!C60</f>
        <v xml:space="preserve"> Realizar trámites sin el cumplimiento de los requisitos legales  o  con informacion falsa</v>
      </c>
      <c r="D60" s="664" t="str">
        <f>'7- Mapa Final'!J60</f>
        <v>Muy Baja - 1</v>
      </c>
      <c r="E60" s="667" t="str">
        <f>'7- Mapa Final'!K60</f>
        <v>Mayor - 4</v>
      </c>
      <c r="F60" s="673" t="str">
        <f>'7- Mapa Final'!M60</f>
        <v>Alto  - 4</v>
      </c>
      <c r="G60" s="425" t="s">
        <v>397</v>
      </c>
      <c r="H60" s="676" t="s">
        <v>517</v>
      </c>
      <c r="I60" s="679"/>
      <c r="J60" s="679" t="s">
        <v>511</v>
      </c>
      <c r="K60" s="623"/>
      <c r="L60" s="623"/>
      <c r="M60" s="624"/>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71"/>
      <c r="B61" s="683"/>
      <c r="C61" s="683"/>
      <c r="D61" s="665"/>
      <c r="E61" s="668"/>
      <c r="F61" s="674"/>
      <c r="G61" s="426"/>
      <c r="H61" s="677"/>
      <c r="I61" s="680"/>
      <c r="J61" s="680"/>
      <c r="K61" s="622"/>
      <c r="L61" s="622"/>
      <c r="M61" s="62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71"/>
      <c r="B62" s="683"/>
      <c r="C62" s="683"/>
      <c r="D62" s="665"/>
      <c r="E62" s="668"/>
      <c r="F62" s="674"/>
      <c r="G62" s="426"/>
      <c r="H62" s="677"/>
      <c r="I62" s="680"/>
      <c r="J62" s="680"/>
      <c r="K62" s="622"/>
      <c r="L62" s="622"/>
      <c r="M62" s="62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71"/>
      <c r="B63" s="683"/>
      <c r="C63" s="683"/>
      <c r="D63" s="665"/>
      <c r="E63" s="668"/>
      <c r="F63" s="674"/>
      <c r="G63" s="426"/>
      <c r="H63" s="677"/>
      <c r="I63" s="680"/>
      <c r="J63" s="680"/>
      <c r="K63" s="622"/>
      <c r="L63" s="622"/>
      <c r="M63" s="62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71"/>
      <c r="B64" s="683"/>
      <c r="C64" s="683"/>
      <c r="D64" s="665"/>
      <c r="E64" s="668"/>
      <c r="F64" s="674"/>
      <c r="G64" s="426"/>
      <c r="H64" s="677"/>
      <c r="I64" s="680"/>
      <c r="J64" s="680"/>
      <c r="K64" s="622"/>
      <c r="L64" s="622"/>
      <c r="M64" s="62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71"/>
      <c r="B65" s="683"/>
      <c r="C65" s="683"/>
      <c r="D65" s="665"/>
      <c r="E65" s="668"/>
      <c r="F65" s="674"/>
      <c r="G65" s="426"/>
      <c r="H65" s="677"/>
      <c r="I65" s="680"/>
      <c r="J65" s="680"/>
      <c r="K65" s="622"/>
      <c r="L65" s="622"/>
      <c r="M65" s="624"/>
      <c r="N65" s="33"/>
      <c r="O65" s="33"/>
    </row>
    <row r="66" spans="1:169">
      <c r="A66" s="671"/>
      <c r="B66" s="683"/>
      <c r="C66" s="683"/>
      <c r="D66" s="665"/>
      <c r="E66" s="668"/>
      <c r="F66" s="674"/>
      <c r="G66" s="426"/>
      <c r="H66" s="677"/>
      <c r="I66" s="680"/>
      <c r="J66" s="680"/>
      <c r="K66" s="622"/>
      <c r="L66" s="622"/>
      <c r="M66" s="624"/>
      <c r="N66" s="33"/>
      <c r="O66" s="33"/>
    </row>
    <row r="67" spans="1:169">
      <c r="A67" s="671"/>
      <c r="B67" s="683"/>
      <c r="C67" s="683"/>
      <c r="D67" s="665"/>
      <c r="E67" s="668"/>
      <c r="F67" s="674"/>
      <c r="G67" s="426"/>
      <c r="H67" s="677"/>
      <c r="I67" s="680"/>
      <c r="J67" s="680"/>
      <c r="K67" s="622"/>
      <c r="L67" s="622"/>
      <c r="M67" s="624"/>
      <c r="N67" s="33"/>
      <c r="O67" s="33"/>
    </row>
    <row r="68" spans="1:169">
      <c r="A68" s="671"/>
      <c r="B68" s="683"/>
      <c r="C68" s="683"/>
      <c r="D68" s="665"/>
      <c r="E68" s="668"/>
      <c r="F68" s="674"/>
      <c r="G68" s="426"/>
      <c r="H68" s="677"/>
      <c r="I68" s="680"/>
      <c r="J68" s="680"/>
      <c r="K68" s="622"/>
      <c r="L68" s="622"/>
      <c r="M68" s="624"/>
      <c r="N68" s="33"/>
      <c r="O68" s="33"/>
    </row>
    <row r="69" spans="1:169" ht="15.75" thickBot="1">
      <c r="A69" s="672"/>
      <c r="B69" s="684"/>
      <c r="C69" s="684"/>
      <c r="D69" s="666"/>
      <c r="E69" s="669"/>
      <c r="F69" s="675"/>
      <c r="G69" s="427"/>
      <c r="H69" s="678"/>
      <c r="I69" s="681"/>
      <c r="J69" s="681"/>
      <c r="K69" s="622"/>
      <c r="L69" s="622"/>
      <c r="M69" s="625"/>
      <c r="N69" s="33"/>
      <c r="O69" s="33"/>
    </row>
    <row r="70" spans="1:169" s="25" customFormat="1" ht="12.75">
      <c r="A70" s="670">
        <v>8</v>
      </c>
      <c r="B70" s="613" t="str">
        <f>'7- Mapa Final'!B70</f>
        <v xml:space="preserve">Recibir, ofrecer, prometer, entregar o aceptar dadivas  o beneficios a nombre propio o de terceros para  demorar, retener, alterar o direccionar fallos judiciales </v>
      </c>
      <c r="C70" s="613" t="str">
        <f>'7- Mapa Final'!C70</f>
        <v xml:space="preserve">Proferir  sentencias judiciales incumpliendo los principios de la administracion de justicia o sin la observancia de los Códigos  Procesales en la materia </v>
      </c>
      <c r="D70" s="615" t="str">
        <f>'7- Mapa Final'!J70</f>
        <v>Muy Baja - 1</v>
      </c>
      <c r="E70" s="618" t="str">
        <f>'7- Mapa Final'!K70</f>
        <v>Mayor - 4</v>
      </c>
      <c r="F70" s="626" t="str">
        <f>'7- Mapa Final'!M70</f>
        <v>Alto  - 4</v>
      </c>
      <c r="G70" s="432" t="s">
        <v>397</v>
      </c>
      <c r="H70" s="628" t="s">
        <v>518</v>
      </c>
      <c r="I70" s="622"/>
      <c r="J70" s="622" t="s">
        <v>511</v>
      </c>
      <c r="K70" s="623"/>
      <c r="L70" s="623"/>
      <c r="M70" s="624"/>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71"/>
      <c r="B71" s="613"/>
      <c r="C71" s="613"/>
      <c r="D71" s="616"/>
      <c r="E71" s="619"/>
      <c r="F71" s="626"/>
      <c r="G71" s="432"/>
      <c r="H71" s="628"/>
      <c r="I71" s="622"/>
      <c r="J71" s="622"/>
      <c r="K71" s="622"/>
      <c r="L71" s="622"/>
      <c r="M71" s="62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71"/>
      <c r="B72" s="613"/>
      <c r="C72" s="613"/>
      <c r="D72" s="616"/>
      <c r="E72" s="619"/>
      <c r="F72" s="626"/>
      <c r="G72" s="432"/>
      <c r="H72" s="628"/>
      <c r="I72" s="622"/>
      <c r="J72" s="622"/>
      <c r="K72" s="622"/>
      <c r="L72" s="622"/>
      <c r="M72" s="62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71"/>
      <c r="B73" s="613"/>
      <c r="C73" s="613"/>
      <c r="D73" s="616"/>
      <c r="E73" s="619"/>
      <c r="F73" s="626"/>
      <c r="G73" s="432"/>
      <c r="H73" s="628"/>
      <c r="I73" s="622"/>
      <c r="J73" s="622"/>
      <c r="K73" s="622"/>
      <c r="L73" s="622"/>
      <c r="M73" s="62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71"/>
      <c r="B74" s="613"/>
      <c r="C74" s="613"/>
      <c r="D74" s="616"/>
      <c r="E74" s="619"/>
      <c r="F74" s="626"/>
      <c r="G74" s="432"/>
      <c r="H74" s="628"/>
      <c r="I74" s="622"/>
      <c r="J74" s="622"/>
      <c r="K74" s="622"/>
      <c r="L74" s="622"/>
      <c r="M74" s="62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71"/>
      <c r="B75" s="613"/>
      <c r="C75" s="613"/>
      <c r="D75" s="616"/>
      <c r="E75" s="619"/>
      <c r="F75" s="626"/>
      <c r="G75" s="432"/>
      <c r="H75" s="628"/>
      <c r="I75" s="622"/>
      <c r="J75" s="622"/>
      <c r="K75" s="622"/>
      <c r="L75" s="622"/>
      <c r="M75" s="624"/>
      <c r="N75" s="33"/>
      <c r="O75" s="33"/>
    </row>
    <row r="76" spans="1:169">
      <c r="A76" s="671"/>
      <c r="B76" s="613"/>
      <c r="C76" s="613"/>
      <c r="D76" s="616"/>
      <c r="E76" s="619"/>
      <c r="F76" s="626"/>
      <c r="G76" s="432"/>
      <c r="H76" s="628"/>
      <c r="I76" s="622"/>
      <c r="J76" s="622"/>
      <c r="K76" s="622"/>
      <c r="L76" s="622"/>
      <c r="M76" s="624"/>
      <c r="N76" s="33"/>
      <c r="O76" s="33"/>
    </row>
    <row r="77" spans="1:169">
      <c r="A77" s="671"/>
      <c r="B77" s="613"/>
      <c r="C77" s="613"/>
      <c r="D77" s="616"/>
      <c r="E77" s="619"/>
      <c r="F77" s="626"/>
      <c r="G77" s="432"/>
      <c r="H77" s="628"/>
      <c r="I77" s="622"/>
      <c r="J77" s="622"/>
      <c r="K77" s="622"/>
      <c r="L77" s="622"/>
      <c r="M77" s="624"/>
      <c r="N77" s="33"/>
      <c r="O77" s="33"/>
    </row>
    <row r="78" spans="1:169">
      <c r="A78" s="671"/>
      <c r="B78" s="613"/>
      <c r="C78" s="613"/>
      <c r="D78" s="616"/>
      <c r="E78" s="619"/>
      <c r="F78" s="626"/>
      <c r="G78" s="432"/>
      <c r="H78" s="628"/>
      <c r="I78" s="622"/>
      <c r="J78" s="622"/>
      <c r="K78" s="622"/>
      <c r="L78" s="622"/>
      <c r="M78" s="624"/>
      <c r="N78" s="33"/>
      <c r="O78" s="33"/>
    </row>
    <row r="79" spans="1:169" ht="15.75" thickBot="1">
      <c r="A79" s="672"/>
      <c r="B79" s="614"/>
      <c r="C79" s="614"/>
      <c r="D79" s="617"/>
      <c r="E79" s="620"/>
      <c r="F79" s="627"/>
      <c r="G79" s="433"/>
      <c r="H79" s="629"/>
      <c r="I79" s="630"/>
      <c r="J79" s="630"/>
      <c r="K79" s="622"/>
      <c r="L79" s="622"/>
      <c r="M79" s="625"/>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23" priority="82" operator="containsText" text="3- Moderado">
      <formula>NOT(ISERROR(SEARCH("3- Moderado",A7)))</formula>
    </cfRule>
    <cfRule type="containsText" dxfId="122" priority="83" operator="containsText" text="6- Moderado">
      <formula>NOT(ISERROR(SEARCH("6- Moderado",A7)))</formula>
    </cfRule>
    <cfRule type="containsText" dxfId="121" priority="84" operator="containsText" text="4- Moderado">
      <formula>NOT(ISERROR(SEARCH("4- Moderado",A7)))</formula>
    </cfRule>
    <cfRule type="containsText" dxfId="120" priority="85" operator="containsText" text="3- Bajo">
      <formula>NOT(ISERROR(SEARCH("3- Bajo",A7)))</formula>
    </cfRule>
    <cfRule type="containsText" dxfId="119" priority="86" operator="containsText" text="4- Bajo">
      <formula>NOT(ISERROR(SEARCH("4- Bajo",A7)))</formula>
    </cfRule>
    <cfRule type="containsText" dxfId="118" priority="87" operator="containsText" text="1- Bajo">
      <formula>NOT(ISERROR(SEARCH("1- Bajo",A7)))</formula>
    </cfRule>
  </conditionalFormatting>
  <conditionalFormatting sqref="A10:E10 A20:E20">
    <cfRule type="containsText" dxfId="117" priority="76" operator="containsText" text="3- Moderado">
      <formula>NOT(ISERROR(SEARCH("3- Moderado",A10)))</formula>
    </cfRule>
    <cfRule type="containsText" dxfId="116" priority="77" operator="containsText" text="6- Moderado">
      <formula>NOT(ISERROR(SEARCH("6- Moderado",A10)))</formula>
    </cfRule>
    <cfRule type="containsText" dxfId="115" priority="78" operator="containsText" text="4- Moderado">
      <formula>NOT(ISERROR(SEARCH("4- Moderado",A10)))</formula>
    </cfRule>
    <cfRule type="containsText" dxfId="114" priority="79" operator="containsText" text="3- Bajo">
      <formula>NOT(ISERROR(SEARCH("3- Bajo",A10)))</formula>
    </cfRule>
    <cfRule type="containsText" dxfId="113" priority="80" operator="containsText" text="4- Bajo">
      <formula>NOT(ISERROR(SEARCH("4- Bajo",A10)))</formula>
    </cfRule>
    <cfRule type="containsText" dxfId="112" priority="81" operator="containsText" text="1- Bajo">
      <formula>NOT(ISERROR(SEARCH("1- Bajo",A10)))</formula>
    </cfRule>
  </conditionalFormatting>
  <conditionalFormatting sqref="A30:E30">
    <cfRule type="containsText" dxfId="111" priority="63" operator="containsText" text="3- Moderado">
      <formula>NOT(ISERROR(SEARCH("3- Moderado",A30)))</formula>
    </cfRule>
    <cfRule type="containsText" dxfId="110" priority="64" operator="containsText" text="6- Moderado">
      <formula>NOT(ISERROR(SEARCH("6- Moderado",A30)))</formula>
    </cfRule>
    <cfRule type="containsText" dxfId="109" priority="65" operator="containsText" text="4- Moderado">
      <formula>NOT(ISERROR(SEARCH("4- Moderado",A30)))</formula>
    </cfRule>
    <cfRule type="containsText" dxfId="108" priority="66" operator="containsText" text="3- Bajo">
      <formula>NOT(ISERROR(SEARCH("3- Bajo",A30)))</formula>
    </cfRule>
    <cfRule type="containsText" dxfId="107" priority="67" operator="containsText" text="4- Bajo">
      <formula>NOT(ISERROR(SEARCH("4- Bajo",A30)))</formula>
    </cfRule>
    <cfRule type="containsText" dxfId="106" priority="68" operator="containsText" text="1- Bajo">
      <formula>NOT(ISERROR(SEARCH("1- Bajo",A30)))</formula>
    </cfRule>
  </conditionalFormatting>
  <conditionalFormatting sqref="A40:E40">
    <cfRule type="containsText" dxfId="105" priority="56" operator="containsText" text="3- Moderado">
      <formula>NOT(ISERROR(SEARCH("3- Moderado",A40)))</formula>
    </cfRule>
    <cfRule type="containsText" dxfId="104" priority="57" operator="containsText" text="6- Moderado">
      <formula>NOT(ISERROR(SEARCH("6- Moderado",A40)))</formula>
    </cfRule>
    <cfRule type="containsText" dxfId="103" priority="58" operator="containsText" text="4- Moderado">
      <formula>NOT(ISERROR(SEARCH("4- Moderado",A40)))</formula>
    </cfRule>
    <cfRule type="containsText" dxfId="102" priority="59" operator="containsText" text="3- Bajo">
      <formula>NOT(ISERROR(SEARCH("3- Bajo",A40)))</formula>
    </cfRule>
    <cfRule type="containsText" dxfId="101" priority="60" operator="containsText" text="4- Bajo">
      <formula>NOT(ISERROR(SEARCH("4- Bajo",A40)))</formula>
    </cfRule>
    <cfRule type="containsText" dxfId="100" priority="61" operator="containsText" text="1- Bajo">
      <formula>NOT(ISERROR(SEARCH("1- Bajo",A40)))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2" operator="containsText" text="3- Moderado">
      <formula>NOT(ISERROR(SEARCH("3- Moderado",A60)))</formula>
    </cfRule>
    <cfRule type="containsText" dxfId="92" priority="23" operator="containsText" text="6- Moderado">
      <formula>NOT(ISERROR(SEARCH("6- Moderado",A60)))</formula>
    </cfRule>
    <cfRule type="containsText" dxfId="91" priority="24" operator="containsText" text="4- Moderado">
      <formula>NOT(ISERROR(SEARCH("4- Moderado",A60)))</formula>
    </cfRule>
    <cfRule type="containsText" dxfId="90" priority="25" operator="containsText" text="3- Bajo">
      <formula>NOT(ISERROR(SEARCH("3- Bajo",A60)))</formula>
    </cfRule>
    <cfRule type="containsText" dxfId="89" priority="26" operator="containsText" text="4- Bajo">
      <formula>NOT(ISERROR(SEARCH("4- Bajo",A60)))</formula>
    </cfRule>
    <cfRule type="containsText" dxfId="88" priority="27" operator="containsText" text="1- Bajo">
      <formula>NOT(ISERROR(SEARCH("1- Bajo",A60)))</formula>
    </cfRule>
  </conditionalFormatting>
  <conditionalFormatting sqref="A70:E70">
    <cfRule type="containsText" dxfId="87" priority="15" operator="containsText" text="3- Moderado">
      <formula>NOT(ISERROR(SEARCH("3- Moderado",A70)))</formula>
    </cfRule>
    <cfRule type="containsText" dxfId="86" priority="16" operator="containsText" text="6- Moderado">
      <formula>NOT(ISERROR(SEARCH("6- Moderado",A70)))</formula>
    </cfRule>
    <cfRule type="containsText" dxfId="85" priority="17" operator="containsText" text="4- Moderado">
      <formula>NOT(ISERROR(SEARCH("4- Moderado",A70)))</formula>
    </cfRule>
    <cfRule type="containsText" dxfId="84" priority="18" operator="containsText" text="3- Bajo">
      <formula>NOT(ISERROR(SEARCH("3- Bajo",A70)))</formula>
    </cfRule>
    <cfRule type="containsText" dxfId="83" priority="19" operator="containsText" text="4- Bajo">
      <formula>NOT(ISERROR(SEARCH("4- Bajo",A70)))</formula>
    </cfRule>
    <cfRule type="containsText" dxfId="82" priority="20" operator="containsText" text="1- Bajo">
      <formula>NOT(ISERROR(SEARCH("1- Bajo",A70)))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3" operator="containsText" text="3- Bajo">
      <formula>NOT(ISERROR(SEARCH("3- Bajo",C8)))</formula>
    </cfRule>
    <cfRule type="containsText" dxfId="77" priority="74" operator="containsText" text="4- Bajo">
      <formula>NOT(ISERROR(SEARCH("4- Bajo",C8)))</formula>
    </cfRule>
    <cfRule type="containsText" dxfId="76" priority="75" operator="containsText" text="1- Bajo">
      <formula>NOT(ISERROR(SEARCH("1- Bajo",C8)))</formula>
    </cfRule>
  </conditionalFormatting>
  <conditionalFormatting sqref="D10:D79">
    <cfRule type="containsText" dxfId="75" priority="39" operator="containsText" text="Muy Alta">
      <formula>NOT(ISERROR(SEARCH("Muy Alta",D10)))</formula>
    </cfRule>
    <cfRule type="containsText" dxfId="74" priority="40" operator="containsText" text="Alta">
      <formula>NOT(ISERROR(SEARCH("Alta",D10)))</formula>
    </cfRule>
    <cfRule type="containsText" dxfId="73" priority="41" operator="containsText" text="Baja">
      <formula>NOT(ISERROR(SEARCH("Baja",D10)))</formula>
    </cfRule>
    <cfRule type="containsText" dxfId="72" priority="42" operator="containsText" text="Muy Baja">
      <formula>NOT(ISERROR(SEARCH("Muy Baja",D10)))</formula>
    </cfRule>
    <cfRule type="containsText" dxfId="71" priority="44" operator="containsText" text="Media">
      <formula>NOT(ISERROR(SEARCH("Media",D10)))</formula>
    </cfRule>
  </conditionalFormatting>
  <conditionalFormatting sqref="E10:E79">
    <cfRule type="containsText" dxfId="70" priority="35" operator="containsText" text="Catastrófico">
      <formula>NOT(ISERROR(SEARCH("Catastrófico",E10)))</formula>
    </cfRule>
    <cfRule type="containsText" dxfId="69" priority="36" operator="containsText" text="Mayor">
      <formula>NOT(ISERROR(SEARCH("Mayor",E10)))</formula>
    </cfRule>
    <cfRule type="containsText" dxfId="68" priority="37" operator="containsText" text="Menor">
      <formula>NOT(ISERROR(SEARCH("Menor",E10)))</formula>
    </cfRule>
    <cfRule type="containsText" dxfId="67" priority="38" operator="containsText" text="Leve">
      <formula>NOT(ISERROR(SEARCH("Leve",E10)))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1" operator="containsText" text="Bajo">
      <formula>NOT(ISERROR(SEARCH("Bajo",F10)))</formula>
    </cfRule>
    <cfRule type="containsText" dxfId="64" priority="52" operator="containsText" text="Moderado">
      <formula>NOT(ISERROR(SEARCH("Moderado",F10)))</formula>
    </cfRule>
    <cfRule type="containsText" dxfId="63" priority="53" operator="containsText" text="Alto">
      <formula>NOT(ISERROR(SEARCH("Alto",F10)))</formula>
    </cfRule>
    <cfRule type="containsText" dxfId="62"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79"/>
  <sheetViews>
    <sheetView showGridLines="0" topLeftCell="D1" zoomScale="86" zoomScaleNormal="86" workbookViewId="0">
      <selection activeCell="M80" sqref="M80"/>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33"/>
      <c r="B1" s="634"/>
      <c r="C1" s="637"/>
      <c r="D1" s="637"/>
      <c r="E1" s="637"/>
      <c r="F1" s="637"/>
      <c r="G1" s="637"/>
      <c r="H1" s="637"/>
      <c r="I1" s="637"/>
      <c r="J1" s="638"/>
      <c r="K1" s="632"/>
      <c r="L1" s="632"/>
      <c r="M1" s="63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35"/>
      <c r="B2" s="636"/>
      <c r="C2" s="639"/>
      <c r="D2" s="639"/>
      <c r="E2" s="639"/>
      <c r="F2" s="639"/>
      <c r="G2" s="639"/>
      <c r="H2" s="639"/>
      <c r="I2" s="639"/>
      <c r="J2" s="640"/>
      <c r="K2" s="632"/>
      <c r="L2" s="632"/>
      <c r="M2" s="632"/>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39"/>
      <c r="D3" s="639"/>
      <c r="E3" s="639"/>
      <c r="F3" s="639"/>
      <c r="G3" s="639"/>
      <c r="H3" s="639"/>
      <c r="I3" s="639"/>
      <c r="J3" s="640"/>
      <c r="K3" s="632"/>
      <c r="L3" s="632"/>
      <c r="M3" s="632"/>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1" t="s">
        <v>264</v>
      </c>
      <c r="B4" s="461"/>
      <c r="C4" s="544"/>
      <c r="D4" s="544"/>
      <c r="E4" s="544"/>
      <c r="F4" s="544"/>
      <c r="G4" s="544"/>
      <c r="H4" s="544"/>
      <c r="I4" s="544"/>
      <c r="J4" s="544"/>
      <c r="K4" s="544"/>
      <c r="L4" s="544"/>
      <c r="M4" s="544"/>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1" t="s">
        <v>265</v>
      </c>
      <c r="B5" s="461"/>
      <c r="C5" s="548"/>
      <c r="D5" s="548"/>
      <c r="E5" s="548"/>
      <c r="F5" s="548"/>
      <c r="G5" s="548"/>
      <c r="H5" s="548"/>
      <c r="I5" s="548"/>
      <c r="J5" s="548"/>
      <c r="K5" s="548"/>
      <c r="L5" s="548"/>
      <c r="M5" s="54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1" t="s">
        <v>266</v>
      </c>
      <c r="B6" s="461"/>
      <c r="C6" s="659"/>
      <c r="D6" s="660"/>
      <c r="E6" s="660"/>
      <c r="F6" s="660"/>
      <c r="G6" s="660"/>
      <c r="H6" s="660"/>
      <c r="I6" s="660"/>
      <c r="J6" s="660"/>
      <c r="K6" s="660"/>
      <c r="L6" s="660"/>
      <c r="M6" s="66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4" t="s">
        <v>497</v>
      </c>
      <c r="B7" s="655"/>
      <c r="C7" s="656"/>
      <c r="D7" s="657" t="s">
        <v>498</v>
      </c>
      <c r="E7" s="657"/>
      <c r="F7" s="657"/>
      <c r="G7" s="658" t="s">
        <v>499</v>
      </c>
      <c r="H7" s="649" t="s">
        <v>500</v>
      </c>
      <c r="I7" s="651" t="s">
        <v>501</v>
      </c>
      <c r="J7" s="652"/>
      <c r="K7" s="651" t="s">
        <v>502</v>
      </c>
      <c r="L7" s="652"/>
      <c r="M7" s="653" t="s">
        <v>519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37</v>
      </c>
      <c r="B8" s="34" t="s">
        <v>206</v>
      </c>
      <c r="C8" s="34" t="s">
        <v>208</v>
      </c>
      <c r="D8" s="27" t="s">
        <v>218</v>
      </c>
      <c r="E8" s="27" t="s">
        <v>504</v>
      </c>
      <c r="F8" s="27" t="s">
        <v>505</v>
      </c>
      <c r="G8" s="658"/>
      <c r="H8" s="650"/>
      <c r="I8" s="28" t="s">
        <v>506</v>
      </c>
      <c r="J8" s="28" t="s">
        <v>507</v>
      </c>
      <c r="K8" s="28" t="s">
        <v>508</v>
      </c>
      <c r="L8" s="28" t="s">
        <v>509</v>
      </c>
      <c r="M8" s="65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41"/>
      <c r="B9" s="642"/>
      <c r="C9" s="642"/>
      <c r="D9" s="642"/>
      <c r="E9" s="642"/>
      <c r="F9" s="642"/>
      <c r="G9" s="642"/>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43">
        <f>'7- Mapa Final'!A10</f>
        <v>1</v>
      </c>
      <c r="B10" s="644" t="str">
        <f>'7- Mapa Final'!B10</f>
        <v>Vencimiento de Términos</v>
      </c>
      <c r="C10" s="644" t="str">
        <f>'7- Mapa Final'!C10</f>
        <v>Se realizan  actuaciones procesales o se da  respuesta a las solicitudes de los usuarios de la administración de justicia, después del  término legal establecido para decidir sobre los conflictos presentados a los jueces.</v>
      </c>
      <c r="D10" s="662" t="str">
        <f>'7- Mapa Final'!J10</f>
        <v>Muy Baja - 1</v>
      </c>
      <c r="E10" s="663" t="str">
        <f>'7- Mapa Final'!K10</f>
        <v>Moderado - 3</v>
      </c>
      <c r="F10" s="646" t="str">
        <f>'7- Mapa Final'!M10</f>
        <v>Moderado - 3</v>
      </c>
      <c r="G10" s="431" t="s">
        <v>397</v>
      </c>
      <c r="H10" s="647" t="s">
        <v>510</v>
      </c>
      <c r="I10" s="679"/>
      <c r="J10" s="679" t="s">
        <v>511</v>
      </c>
      <c r="K10" s="686"/>
      <c r="L10" s="686"/>
      <c r="M10" s="645"/>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1"/>
      <c r="B11" s="613"/>
      <c r="C11" s="613"/>
      <c r="D11" s="616"/>
      <c r="E11" s="619"/>
      <c r="F11" s="626"/>
      <c r="G11" s="432"/>
      <c r="H11" s="628"/>
      <c r="I11" s="680"/>
      <c r="J11" s="680"/>
      <c r="K11" s="680"/>
      <c r="L11" s="680"/>
      <c r="M11" s="624"/>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1"/>
      <c r="B12" s="613"/>
      <c r="C12" s="613"/>
      <c r="D12" s="616"/>
      <c r="E12" s="619"/>
      <c r="F12" s="626"/>
      <c r="G12" s="432"/>
      <c r="H12" s="628"/>
      <c r="I12" s="680"/>
      <c r="J12" s="680"/>
      <c r="K12" s="680"/>
      <c r="L12" s="680"/>
      <c r="M12" s="624"/>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1"/>
      <c r="B13" s="613"/>
      <c r="C13" s="613"/>
      <c r="D13" s="616"/>
      <c r="E13" s="619"/>
      <c r="F13" s="626"/>
      <c r="G13" s="432"/>
      <c r="H13" s="628"/>
      <c r="I13" s="680"/>
      <c r="J13" s="680"/>
      <c r="K13" s="680"/>
      <c r="L13" s="680"/>
      <c r="M13" s="624"/>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1"/>
      <c r="B14" s="613"/>
      <c r="C14" s="613"/>
      <c r="D14" s="616"/>
      <c r="E14" s="619"/>
      <c r="F14" s="626"/>
      <c r="G14" s="432"/>
      <c r="H14" s="628"/>
      <c r="I14" s="680"/>
      <c r="J14" s="680"/>
      <c r="K14" s="680"/>
      <c r="L14" s="680"/>
      <c r="M14" s="62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1"/>
      <c r="B15" s="613"/>
      <c r="C15" s="613"/>
      <c r="D15" s="616"/>
      <c r="E15" s="619"/>
      <c r="F15" s="626"/>
      <c r="G15" s="432"/>
      <c r="H15" s="628"/>
      <c r="I15" s="680"/>
      <c r="J15" s="680"/>
      <c r="K15" s="680"/>
      <c r="L15" s="680"/>
      <c r="M15" s="624"/>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1"/>
      <c r="B16" s="613"/>
      <c r="C16" s="613"/>
      <c r="D16" s="616"/>
      <c r="E16" s="619"/>
      <c r="F16" s="626"/>
      <c r="G16" s="432"/>
      <c r="H16" s="628"/>
      <c r="I16" s="680"/>
      <c r="J16" s="680"/>
      <c r="K16" s="680"/>
      <c r="L16" s="680"/>
      <c r="M16" s="624"/>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1"/>
      <c r="B17" s="613"/>
      <c r="C17" s="613"/>
      <c r="D17" s="616"/>
      <c r="E17" s="619"/>
      <c r="F17" s="626"/>
      <c r="G17" s="432"/>
      <c r="H17" s="628"/>
      <c r="I17" s="680"/>
      <c r="J17" s="680"/>
      <c r="K17" s="680"/>
      <c r="L17" s="680"/>
      <c r="M17" s="624"/>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1"/>
      <c r="B18" s="613"/>
      <c r="C18" s="613"/>
      <c r="D18" s="616"/>
      <c r="E18" s="619"/>
      <c r="F18" s="626"/>
      <c r="G18" s="432"/>
      <c r="H18" s="628"/>
      <c r="I18" s="680"/>
      <c r="J18" s="680"/>
      <c r="K18" s="680"/>
      <c r="L18" s="680"/>
      <c r="M18" s="624"/>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11"/>
      <c r="B19" s="613"/>
      <c r="C19" s="613"/>
      <c r="D19" s="616"/>
      <c r="E19" s="619"/>
      <c r="F19" s="626"/>
      <c r="G19" s="432"/>
      <c r="H19" s="628"/>
      <c r="I19" s="685"/>
      <c r="J19" s="685"/>
      <c r="K19" s="685"/>
      <c r="L19" s="685"/>
      <c r="M19" s="624"/>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11">
        <f>'7- Mapa Final'!A20</f>
        <v>2</v>
      </c>
      <c r="B20" s="613" t="str">
        <f>'7- Mapa Final'!B20</f>
        <v xml:space="preserve">Incumplimientos en la realizacion de audiencias </v>
      </c>
      <c r="C20" s="613" t="str">
        <f>'7- Mapa Final'!C20</f>
        <v>No se atiende la  solicitud  de una parte interesada para la realización de una audiencia, o éstas deben ser aplazadas por la inasistencia de alguna de las partes indispensables.</v>
      </c>
      <c r="D20" s="615" t="str">
        <f>'7- Mapa Final'!J20</f>
        <v>Muy Baja - 1</v>
      </c>
      <c r="E20" s="618" t="str">
        <f>'7- Mapa Final'!K20</f>
        <v>Menor - 2</v>
      </c>
      <c r="F20" s="626" t="str">
        <f>'7- Mapa Final'!M20</f>
        <v>Bajo - 2</v>
      </c>
      <c r="G20" s="432" t="s">
        <v>453</v>
      </c>
      <c r="H20" s="628" t="s">
        <v>512</v>
      </c>
      <c r="I20" s="622"/>
      <c r="J20" s="622" t="s">
        <v>511</v>
      </c>
      <c r="K20" s="621"/>
      <c r="L20" s="621"/>
      <c r="M20" s="624"/>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1"/>
      <c r="B21" s="613"/>
      <c r="C21" s="613"/>
      <c r="D21" s="616"/>
      <c r="E21" s="619"/>
      <c r="F21" s="626"/>
      <c r="G21" s="432"/>
      <c r="H21" s="628"/>
      <c r="I21" s="622"/>
      <c r="J21" s="622"/>
      <c r="K21" s="622"/>
      <c r="L21" s="622"/>
      <c r="M21" s="624"/>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1"/>
      <c r="B22" s="613"/>
      <c r="C22" s="613"/>
      <c r="D22" s="616"/>
      <c r="E22" s="619"/>
      <c r="F22" s="626"/>
      <c r="G22" s="432"/>
      <c r="H22" s="628"/>
      <c r="I22" s="622"/>
      <c r="J22" s="622"/>
      <c r="K22" s="622"/>
      <c r="L22" s="622"/>
      <c r="M22" s="624"/>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1"/>
      <c r="B23" s="613"/>
      <c r="C23" s="613"/>
      <c r="D23" s="616"/>
      <c r="E23" s="619"/>
      <c r="F23" s="626"/>
      <c r="G23" s="432"/>
      <c r="H23" s="628"/>
      <c r="I23" s="622"/>
      <c r="J23" s="622"/>
      <c r="K23" s="622"/>
      <c r="L23" s="622"/>
      <c r="M23" s="624"/>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1"/>
      <c r="B24" s="613"/>
      <c r="C24" s="613"/>
      <c r="D24" s="616"/>
      <c r="E24" s="619"/>
      <c r="F24" s="626"/>
      <c r="G24" s="432"/>
      <c r="H24" s="628"/>
      <c r="I24" s="622"/>
      <c r="J24" s="622"/>
      <c r="K24" s="622"/>
      <c r="L24" s="622"/>
      <c r="M24" s="624"/>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1"/>
      <c r="B25" s="613"/>
      <c r="C25" s="613"/>
      <c r="D25" s="616"/>
      <c r="E25" s="619"/>
      <c r="F25" s="626"/>
      <c r="G25" s="432"/>
      <c r="H25" s="628"/>
      <c r="I25" s="622"/>
      <c r="J25" s="622"/>
      <c r="K25" s="622"/>
      <c r="L25" s="622"/>
      <c r="M25" s="624"/>
      <c r="N25" s="33"/>
      <c r="O25" s="33"/>
    </row>
    <row r="26" spans="1:169">
      <c r="A26" s="611"/>
      <c r="B26" s="613"/>
      <c r="C26" s="613"/>
      <c r="D26" s="616"/>
      <c r="E26" s="619"/>
      <c r="F26" s="626"/>
      <c r="G26" s="432"/>
      <c r="H26" s="628"/>
      <c r="I26" s="622"/>
      <c r="J26" s="622"/>
      <c r="K26" s="622"/>
      <c r="L26" s="622"/>
      <c r="M26" s="624"/>
      <c r="N26" s="33"/>
      <c r="O26" s="33"/>
    </row>
    <row r="27" spans="1:169">
      <c r="A27" s="611"/>
      <c r="B27" s="613"/>
      <c r="C27" s="613"/>
      <c r="D27" s="616"/>
      <c r="E27" s="619"/>
      <c r="F27" s="626"/>
      <c r="G27" s="432"/>
      <c r="H27" s="628"/>
      <c r="I27" s="622"/>
      <c r="J27" s="622"/>
      <c r="K27" s="622"/>
      <c r="L27" s="622"/>
      <c r="M27" s="624"/>
      <c r="N27" s="33"/>
      <c r="O27" s="33"/>
    </row>
    <row r="28" spans="1:169">
      <c r="A28" s="611"/>
      <c r="B28" s="613"/>
      <c r="C28" s="613"/>
      <c r="D28" s="616"/>
      <c r="E28" s="619"/>
      <c r="F28" s="626"/>
      <c r="G28" s="432"/>
      <c r="H28" s="628"/>
      <c r="I28" s="622"/>
      <c r="J28" s="622"/>
      <c r="K28" s="622"/>
      <c r="L28" s="622"/>
      <c r="M28" s="624"/>
      <c r="N28" s="33"/>
      <c r="O28" s="33"/>
    </row>
    <row r="29" spans="1:169">
      <c r="A29" s="611"/>
      <c r="B29" s="613"/>
      <c r="C29" s="613"/>
      <c r="D29" s="616"/>
      <c r="E29" s="619"/>
      <c r="F29" s="626"/>
      <c r="G29" s="432"/>
      <c r="H29" s="628"/>
      <c r="I29" s="622"/>
      <c r="J29" s="622"/>
      <c r="K29" s="622"/>
      <c r="L29" s="622"/>
      <c r="M29" s="624"/>
      <c r="N29" s="33"/>
      <c r="O29" s="33"/>
    </row>
    <row r="30" spans="1:169" s="25" customFormat="1" ht="12.75">
      <c r="A30" s="611">
        <f>'7- Mapa Final'!A30</f>
        <v>3</v>
      </c>
      <c r="B30" s="613" t="str">
        <f>'7- Mapa Final'!B30</f>
        <v xml:space="preserve"> No efectuar notificaciones o realizarlas sin el cumplimiento de los requisitos</v>
      </c>
      <c r="C30" s="613" t="str">
        <f>'7- Mapa Final'!C30</f>
        <v xml:space="preserve">No se realizan las  notificaciones , no se efectuan  oportunamente o no se realizan aplicando la normatividad </v>
      </c>
      <c r="D30" s="615" t="str">
        <f>'7- Mapa Final'!J30</f>
        <v>Muy Baja - 1</v>
      </c>
      <c r="E30" s="618" t="str">
        <f>'7- Mapa Final'!K30</f>
        <v>Menor - 2</v>
      </c>
      <c r="F30" s="626" t="str">
        <f>'7- Mapa Final'!M30</f>
        <v>Bajo - 2</v>
      </c>
      <c r="G30" s="432" t="s">
        <v>397</v>
      </c>
      <c r="H30" s="628" t="str">
        <f>'[4]Seguimiento 1 Trimestre'!$H$30</f>
        <v>Revisar los oficios, memoriales, etc antes de que sean enviados a las partes con el fin de evitar errores en su digitación, tiempo de envío, etc</v>
      </c>
      <c r="I30" s="622"/>
      <c r="J30" s="622" t="s">
        <v>511</v>
      </c>
      <c r="K30" s="621"/>
      <c r="L30" s="621"/>
      <c r="M30" s="624"/>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1"/>
      <c r="B31" s="613"/>
      <c r="C31" s="613"/>
      <c r="D31" s="616"/>
      <c r="E31" s="619"/>
      <c r="F31" s="626"/>
      <c r="G31" s="432"/>
      <c r="H31" s="628"/>
      <c r="I31" s="622"/>
      <c r="J31" s="622"/>
      <c r="K31" s="622"/>
      <c r="L31" s="622"/>
      <c r="M31" s="624"/>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1"/>
      <c r="B32" s="613"/>
      <c r="C32" s="613"/>
      <c r="D32" s="616"/>
      <c r="E32" s="619"/>
      <c r="F32" s="626"/>
      <c r="G32" s="432"/>
      <c r="H32" s="628"/>
      <c r="I32" s="622"/>
      <c r="J32" s="622"/>
      <c r="K32" s="622"/>
      <c r="L32" s="622"/>
      <c r="M32" s="624"/>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1"/>
      <c r="B33" s="613"/>
      <c r="C33" s="613"/>
      <c r="D33" s="616"/>
      <c r="E33" s="619"/>
      <c r="F33" s="626"/>
      <c r="G33" s="432"/>
      <c r="H33" s="628"/>
      <c r="I33" s="622"/>
      <c r="J33" s="622"/>
      <c r="K33" s="622"/>
      <c r="L33" s="622"/>
      <c r="M33" s="624"/>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1"/>
      <c r="B34" s="613"/>
      <c r="C34" s="613"/>
      <c r="D34" s="616"/>
      <c r="E34" s="619"/>
      <c r="F34" s="626"/>
      <c r="G34" s="432"/>
      <c r="H34" s="628"/>
      <c r="I34" s="622"/>
      <c r="J34" s="622"/>
      <c r="K34" s="622"/>
      <c r="L34" s="622"/>
      <c r="M34" s="624"/>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1"/>
      <c r="B35" s="613"/>
      <c r="C35" s="613"/>
      <c r="D35" s="616"/>
      <c r="E35" s="619"/>
      <c r="F35" s="626"/>
      <c r="G35" s="432"/>
      <c r="H35" s="628"/>
      <c r="I35" s="622"/>
      <c r="J35" s="622"/>
      <c r="K35" s="622"/>
      <c r="L35" s="622"/>
      <c r="M35" s="624"/>
      <c r="N35" s="33"/>
      <c r="O35" s="33"/>
    </row>
    <row r="36" spans="1:169">
      <c r="A36" s="611"/>
      <c r="B36" s="613"/>
      <c r="C36" s="613"/>
      <c r="D36" s="616"/>
      <c r="E36" s="619"/>
      <c r="F36" s="626"/>
      <c r="G36" s="432"/>
      <c r="H36" s="628"/>
      <c r="I36" s="622"/>
      <c r="J36" s="622"/>
      <c r="K36" s="622"/>
      <c r="L36" s="622"/>
      <c r="M36" s="624"/>
      <c r="N36" s="33"/>
      <c r="O36" s="33"/>
    </row>
    <row r="37" spans="1:169">
      <c r="A37" s="611"/>
      <c r="B37" s="613"/>
      <c r="C37" s="613"/>
      <c r="D37" s="616"/>
      <c r="E37" s="619"/>
      <c r="F37" s="626"/>
      <c r="G37" s="432"/>
      <c r="H37" s="628"/>
      <c r="I37" s="622"/>
      <c r="J37" s="622"/>
      <c r="K37" s="622"/>
      <c r="L37" s="622"/>
      <c r="M37" s="624"/>
      <c r="N37" s="33"/>
      <c r="O37" s="33"/>
    </row>
    <row r="38" spans="1:169">
      <c r="A38" s="611"/>
      <c r="B38" s="613"/>
      <c r="C38" s="613"/>
      <c r="D38" s="616"/>
      <c r="E38" s="619"/>
      <c r="F38" s="626"/>
      <c r="G38" s="432"/>
      <c r="H38" s="628"/>
      <c r="I38" s="622"/>
      <c r="J38" s="622"/>
      <c r="K38" s="622"/>
      <c r="L38" s="622"/>
      <c r="M38" s="624"/>
      <c r="N38" s="33"/>
      <c r="O38" s="33"/>
    </row>
    <row r="39" spans="1:169">
      <c r="A39" s="611"/>
      <c r="B39" s="613"/>
      <c r="C39" s="613"/>
      <c r="D39" s="616"/>
      <c r="E39" s="619"/>
      <c r="F39" s="626"/>
      <c r="G39" s="432"/>
      <c r="H39" s="628"/>
      <c r="I39" s="622"/>
      <c r="J39" s="622"/>
      <c r="K39" s="622"/>
      <c r="L39" s="622"/>
      <c r="M39" s="624"/>
      <c r="N39" s="33"/>
      <c r="O39" s="33"/>
    </row>
    <row r="40" spans="1:169" s="25" customFormat="1" ht="12.75">
      <c r="A40" s="611">
        <f>'7- Mapa Final'!A40</f>
        <v>4</v>
      </c>
      <c r="B40" s="613" t="str">
        <f>'7- Mapa Final'!B40</f>
        <v>Afectaciones ambientales</v>
      </c>
      <c r="C40" s="613" t="str">
        <f>'7- Mapa Final'!C40</f>
        <v>Se tienen afectaciones ambientales que generen impactos negativos en el entorno</v>
      </c>
      <c r="D40" s="615" t="str">
        <f>'7- Mapa Final'!J40</f>
        <v>Muy Baja - 1</v>
      </c>
      <c r="E40" s="618" t="str">
        <f>'7- Mapa Final'!K40</f>
        <v>Menor - 2</v>
      </c>
      <c r="F40" s="626" t="str">
        <f>'7- Mapa Final'!M40</f>
        <v>Bajo - 2</v>
      </c>
      <c r="G40" s="432" t="s">
        <v>398</v>
      </c>
      <c r="H40" s="622"/>
      <c r="I40" s="622"/>
      <c r="J40" s="622" t="s">
        <v>511</v>
      </c>
      <c r="K40" s="621"/>
      <c r="L40" s="621"/>
      <c r="M40" s="631"/>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1"/>
      <c r="B41" s="613"/>
      <c r="C41" s="613"/>
      <c r="D41" s="616"/>
      <c r="E41" s="619"/>
      <c r="F41" s="626"/>
      <c r="G41" s="432"/>
      <c r="H41" s="622"/>
      <c r="I41" s="622"/>
      <c r="J41" s="622"/>
      <c r="K41" s="622"/>
      <c r="L41" s="622"/>
      <c r="M41" s="63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1"/>
      <c r="B42" s="613"/>
      <c r="C42" s="613"/>
      <c r="D42" s="616"/>
      <c r="E42" s="619"/>
      <c r="F42" s="626"/>
      <c r="G42" s="432"/>
      <c r="H42" s="622"/>
      <c r="I42" s="622"/>
      <c r="J42" s="622"/>
      <c r="K42" s="622"/>
      <c r="L42" s="622"/>
      <c r="M42" s="63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1"/>
      <c r="B43" s="613"/>
      <c r="C43" s="613"/>
      <c r="D43" s="616"/>
      <c r="E43" s="619"/>
      <c r="F43" s="626"/>
      <c r="G43" s="432"/>
      <c r="H43" s="622"/>
      <c r="I43" s="622"/>
      <c r="J43" s="622"/>
      <c r="K43" s="622"/>
      <c r="L43" s="622"/>
      <c r="M43" s="63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1"/>
      <c r="B44" s="613"/>
      <c r="C44" s="613"/>
      <c r="D44" s="616"/>
      <c r="E44" s="619"/>
      <c r="F44" s="626"/>
      <c r="G44" s="432"/>
      <c r="H44" s="622"/>
      <c r="I44" s="622"/>
      <c r="J44" s="622"/>
      <c r="K44" s="622"/>
      <c r="L44" s="622"/>
      <c r="M44" s="63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1"/>
      <c r="B45" s="613"/>
      <c r="C45" s="613"/>
      <c r="D45" s="616"/>
      <c r="E45" s="619"/>
      <c r="F45" s="626"/>
      <c r="G45" s="432"/>
      <c r="H45" s="622"/>
      <c r="I45" s="622"/>
      <c r="J45" s="622"/>
      <c r="K45" s="622"/>
      <c r="L45" s="622"/>
      <c r="M45" s="631"/>
      <c r="N45" s="33"/>
      <c r="O45" s="33"/>
    </row>
    <row r="46" spans="1:169">
      <c r="A46" s="611"/>
      <c r="B46" s="613"/>
      <c r="C46" s="613"/>
      <c r="D46" s="616"/>
      <c r="E46" s="619"/>
      <c r="F46" s="626"/>
      <c r="G46" s="432"/>
      <c r="H46" s="622"/>
      <c r="I46" s="622"/>
      <c r="J46" s="622"/>
      <c r="K46" s="622"/>
      <c r="L46" s="622"/>
      <c r="M46" s="631"/>
      <c r="N46" s="33"/>
      <c r="O46" s="33"/>
    </row>
    <row r="47" spans="1:169">
      <c r="A47" s="611"/>
      <c r="B47" s="613"/>
      <c r="C47" s="613"/>
      <c r="D47" s="616"/>
      <c r="E47" s="619"/>
      <c r="F47" s="626"/>
      <c r="G47" s="432"/>
      <c r="H47" s="622"/>
      <c r="I47" s="622"/>
      <c r="J47" s="622"/>
      <c r="K47" s="622"/>
      <c r="L47" s="622"/>
      <c r="M47" s="631"/>
      <c r="N47" s="33"/>
      <c r="O47" s="33"/>
    </row>
    <row r="48" spans="1:169">
      <c r="A48" s="611"/>
      <c r="B48" s="613"/>
      <c r="C48" s="613"/>
      <c r="D48" s="616"/>
      <c r="E48" s="619"/>
      <c r="F48" s="626"/>
      <c r="G48" s="432"/>
      <c r="H48" s="622"/>
      <c r="I48" s="622"/>
      <c r="J48" s="622"/>
      <c r="K48" s="622"/>
      <c r="L48" s="622"/>
      <c r="M48" s="631"/>
      <c r="N48" s="33"/>
      <c r="O48" s="33"/>
    </row>
    <row r="49" spans="1:169">
      <c r="A49" s="611"/>
      <c r="B49" s="613"/>
      <c r="C49" s="613"/>
      <c r="D49" s="616"/>
      <c r="E49" s="619"/>
      <c r="F49" s="626"/>
      <c r="G49" s="432"/>
      <c r="H49" s="622"/>
      <c r="I49" s="622"/>
      <c r="J49" s="622"/>
      <c r="K49" s="622"/>
      <c r="L49" s="622"/>
      <c r="M49" s="631"/>
      <c r="N49" s="33"/>
      <c r="O49" s="33"/>
    </row>
    <row r="50" spans="1:169" s="25" customFormat="1" ht="12.75">
      <c r="A50" s="611">
        <v>5</v>
      </c>
      <c r="B50" s="613" t="str">
        <f>'7- Mapa Final'!B50</f>
        <v>Pérdida de documentos</v>
      </c>
      <c r="C50" s="613" t="str">
        <f>'7- Mapa Final'!C50</f>
        <v>Extravío temporal o definitivo de los  documentos de los procesos judiciales</v>
      </c>
      <c r="D50" s="615" t="str">
        <f>'7- Mapa Final'!J50</f>
        <v>Alta - 4</v>
      </c>
      <c r="E50" s="618" t="str">
        <f>'7- Mapa Final'!K50</f>
        <v>Mayor - 4</v>
      </c>
      <c r="F50" s="626" t="str">
        <f>'7- Mapa Final'!M50</f>
        <v>Alto - 16</v>
      </c>
      <c r="G50" s="432" t="s">
        <v>397</v>
      </c>
      <c r="H50" s="628" t="str">
        <f>'[4]Seguimiento 1 Trimestre'!$H$40</f>
        <v>Archivar los expedientes en físico debidamente y revisar que los expedientes electrónicos estén completos</v>
      </c>
      <c r="I50" s="622"/>
      <c r="J50" s="622" t="s">
        <v>511</v>
      </c>
      <c r="K50" s="621"/>
      <c r="L50" s="621"/>
      <c r="M50" s="624"/>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11"/>
      <c r="B51" s="613"/>
      <c r="C51" s="613"/>
      <c r="D51" s="616"/>
      <c r="E51" s="619"/>
      <c r="F51" s="626"/>
      <c r="G51" s="432"/>
      <c r="H51" s="628"/>
      <c r="I51" s="622"/>
      <c r="J51" s="622"/>
      <c r="K51" s="622"/>
      <c r="L51" s="622"/>
      <c r="M51" s="624"/>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11"/>
      <c r="B52" s="613"/>
      <c r="C52" s="613"/>
      <c r="D52" s="616"/>
      <c r="E52" s="619"/>
      <c r="F52" s="626"/>
      <c r="G52" s="432"/>
      <c r="H52" s="628"/>
      <c r="I52" s="622"/>
      <c r="J52" s="622"/>
      <c r="K52" s="622"/>
      <c r="L52" s="622"/>
      <c r="M52" s="624"/>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11"/>
      <c r="B53" s="613"/>
      <c r="C53" s="613"/>
      <c r="D53" s="616"/>
      <c r="E53" s="619"/>
      <c r="F53" s="626"/>
      <c r="G53" s="432"/>
      <c r="H53" s="628"/>
      <c r="I53" s="622"/>
      <c r="J53" s="622"/>
      <c r="K53" s="622"/>
      <c r="L53" s="622"/>
      <c r="M53" s="624"/>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11"/>
      <c r="B54" s="613"/>
      <c r="C54" s="613"/>
      <c r="D54" s="616"/>
      <c r="E54" s="619"/>
      <c r="F54" s="626"/>
      <c r="G54" s="432"/>
      <c r="H54" s="628"/>
      <c r="I54" s="622"/>
      <c r="J54" s="622"/>
      <c r="K54" s="622"/>
      <c r="L54" s="622"/>
      <c r="M54" s="624"/>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11"/>
      <c r="B55" s="613"/>
      <c r="C55" s="613"/>
      <c r="D55" s="616"/>
      <c r="E55" s="619"/>
      <c r="F55" s="626"/>
      <c r="G55" s="432"/>
      <c r="H55" s="628"/>
      <c r="I55" s="622"/>
      <c r="J55" s="622"/>
      <c r="K55" s="622"/>
      <c r="L55" s="622"/>
      <c r="M55" s="624"/>
      <c r="N55" s="33"/>
      <c r="O55" s="33"/>
    </row>
    <row r="56" spans="1:169">
      <c r="A56" s="611"/>
      <c r="B56" s="613"/>
      <c r="C56" s="613"/>
      <c r="D56" s="616"/>
      <c r="E56" s="619"/>
      <c r="F56" s="626"/>
      <c r="G56" s="432"/>
      <c r="H56" s="628"/>
      <c r="I56" s="622"/>
      <c r="J56" s="622"/>
      <c r="K56" s="622"/>
      <c r="L56" s="622"/>
      <c r="M56" s="624"/>
      <c r="N56" s="33"/>
      <c r="O56" s="33"/>
    </row>
    <row r="57" spans="1:169">
      <c r="A57" s="611"/>
      <c r="B57" s="613"/>
      <c r="C57" s="613"/>
      <c r="D57" s="616"/>
      <c r="E57" s="619"/>
      <c r="F57" s="626"/>
      <c r="G57" s="432"/>
      <c r="H57" s="628"/>
      <c r="I57" s="622"/>
      <c r="J57" s="622"/>
      <c r="K57" s="622"/>
      <c r="L57" s="622"/>
      <c r="M57" s="624"/>
      <c r="N57" s="33"/>
      <c r="O57" s="33"/>
    </row>
    <row r="58" spans="1:169">
      <c r="A58" s="611"/>
      <c r="B58" s="613"/>
      <c r="C58" s="613"/>
      <c r="D58" s="616"/>
      <c r="E58" s="619"/>
      <c r="F58" s="626"/>
      <c r="G58" s="432"/>
      <c r="H58" s="628"/>
      <c r="I58" s="622"/>
      <c r="J58" s="622"/>
      <c r="K58" s="622"/>
      <c r="L58" s="622"/>
      <c r="M58" s="624"/>
      <c r="N58" s="33"/>
      <c r="O58" s="33"/>
    </row>
    <row r="59" spans="1:169" ht="15.75" thickBot="1">
      <c r="A59" s="612"/>
      <c r="B59" s="614"/>
      <c r="C59" s="614"/>
      <c r="D59" s="617"/>
      <c r="E59" s="620"/>
      <c r="F59" s="627"/>
      <c r="G59" s="433"/>
      <c r="H59" s="629"/>
      <c r="I59" s="630"/>
      <c r="J59" s="630"/>
      <c r="K59" s="630"/>
      <c r="L59" s="630"/>
      <c r="M59" s="625"/>
      <c r="N59" s="33"/>
      <c r="O59" s="33"/>
    </row>
    <row r="60" spans="1:169" s="25" customFormat="1" ht="12.75">
      <c r="A60" s="611">
        <v>6</v>
      </c>
      <c r="B60" s="613" t="str">
        <f>'7- Mapa Final'!B60</f>
        <v xml:space="preserve">Recibir , ofrecer, prometer , entregar o aceptar dádivas o beneficios a nombre propio o de terceros para  expedir, alterar,retener , extraviar o entregar  documentos  sin el lleno de requisitos legales </v>
      </c>
      <c r="C60" s="613" t="str">
        <f>'7- Mapa Final'!C60</f>
        <v xml:space="preserve"> Realizar trámites sin el cumplimiento de los requisitos legales  o  con informacion falsa</v>
      </c>
      <c r="D60" s="615" t="str">
        <f>'7- Mapa Final'!J60</f>
        <v>Muy Baja - 1</v>
      </c>
      <c r="E60" s="618" t="str">
        <f>'7- Mapa Final'!K60</f>
        <v>Mayor - 4</v>
      </c>
      <c r="F60" s="626" t="str">
        <f>'7- Mapa Final'!M60</f>
        <v>Alto  - 4</v>
      </c>
      <c r="G60" s="432" t="s">
        <v>397</v>
      </c>
      <c r="H60" s="676" t="s">
        <v>517</v>
      </c>
      <c r="I60" s="622"/>
      <c r="J60" s="622" t="s">
        <v>511</v>
      </c>
      <c r="K60" s="621"/>
      <c r="L60" s="621"/>
      <c r="M60" s="624"/>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11"/>
      <c r="B61" s="613"/>
      <c r="C61" s="613"/>
      <c r="D61" s="616"/>
      <c r="E61" s="619"/>
      <c r="F61" s="626"/>
      <c r="G61" s="432"/>
      <c r="H61" s="677"/>
      <c r="I61" s="622"/>
      <c r="J61" s="622"/>
      <c r="K61" s="622"/>
      <c r="L61" s="622"/>
      <c r="M61" s="624"/>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11"/>
      <c r="B62" s="613"/>
      <c r="C62" s="613"/>
      <c r="D62" s="616"/>
      <c r="E62" s="619"/>
      <c r="F62" s="626"/>
      <c r="G62" s="432"/>
      <c r="H62" s="677"/>
      <c r="I62" s="622"/>
      <c r="J62" s="622"/>
      <c r="K62" s="622"/>
      <c r="L62" s="622"/>
      <c r="M62" s="624"/>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11"/>
      <c r="B63" s="613"/>
      <c r="C63" s="613"/>
      <c r="D63" s="616"/>
      <c r="E63" s="619"/>
      <c r="F63" s="626"/>
      <c r="G63" s="432"/>
      <c r="H63" s="677"/>
      <c r="I63" s="622"/>
      <c r="J63" s="622"/>
      <c r="K63" s="622"/>
      <c r="L63" s="622"/>
      <c r="M63" s="624"/>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11"/>
      <c r="B64" s="613"/>
      <c r="C64" s="613"/>
      <c r="D64" s="616"/>
      <c r="E64" s="619"/>
      <c r="F64" s="626"/>
      <c r="G64" s="432"/>
      <c r="H64" s="677"/>
      <c r="I64" s="622"/>
      <c r="J64" s="622"/>
      <c r="K64" s="622"/>
      <c r="L64" s="622"/>
      <c r="M64" s="624"/>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11"/>
      <c r="B65" s="613"/>
      <c r="C65" s="613"/>
      <c r="D65" s="616"/>
      <c r="E65" s="619"/>
      <c r="F65" s="626"/>
      <c r="G65" s="432"/>
      <c r="H65" s="677"/>
      <c r="I65" s="622"/>
      <c r="J65" s="622"/>
      <c r="K65" s="622"/>
      <c r="L65" s="622"/>
      <c r="M65" s="624"/>
      <c r="N65" s="33"/>
      <c r="O65" s="33"/>
    </row>
    <row r="66" spans="1:169">
      <c r="A66" s="611"/>
      <c r="B66" s="613"/>
      <c r="C66" s="613"/>
      <c r="D66" s="616"/>
      <c r="E66" s="619"/>
      <c r="F66" s="626"/>
      <c r="G66" s="432"/>
      <c r="H66" s="677"/>
      <c r="I66" s="622"/>
      <c r="J66" s="622"/>
      <c r="K66" s="622"/>
      <c r="L66" s="622"/>
      <c r="M66" s="624"/>
      <c r="N66" s="33"/>
      <c r="O66" s="33"/>
    </row>
    <row r="67" spans="1:169">
      <c r="A67" s="611"/>
      <c r="B67" s="613"/>
      <c r="C67" s="613"/>
      <c r="D67" s="616"/>
      <c r="E67" s="619"/>
      <c r="F67" s="626"/>
      <c r="G67" s="432"/>
      <c r="H67" s="677"/>
      <c r="I67" s="622"/>
      <c r="J67" s="622"/>
      <c r="K67" s="622"/>
      <c r="L67" s="622"/>
      <c r="M67" s="624"/>
      <c r="N67" s="33"/>
      <c r="O67" s="33"/>
    </row>
    <row r="68" spans="1:169">
      <c r="A68" s="611"/>
      <c r="B68" s="613"/>
      <c r="C68" s="613"/>
      <c r="D68" s="616"/>
      <c r="E68" s="619"/>
      <c r="F68" s="626"/>
      <c r="G68" s="432"/>
      <c r="H68" s="677"/>
      <c r="I68" s="622"/>
      <c r="J68" s="622"/>
      <c r="K68" s="622"/>
      <c r="L68" s="622"/>
      <c r="M68" s="624"/>
      <c r="N68" s="33"/>
      <c r="O68" s="33"/>
    </row>
    <row r="69" spans="1:169" ht="15.75" thickBot="1">
      <c r="A69" s="612"/>
      <c r="B69" s="614"/>
      <c r="C69" s="614"/>
      <c r="D69" s="617"/>
      <c r="E69" s="620"/>
      <c r="F69" s="627"/>
      <c r="G69" s="433"/>
      <c r="H69" s="678"/>
      <c r="I69" s="630"/>
      <c r="J69" s="630"/>
      <c r="K69" s="630"/>
      <c r="L69" s="630"/>
      <c r="M69" s="625"/>
      <c r="N69" s="33"/>
      <c r="O69" s="33"/>
    </row>
    <row r="70" spans="1:169" s="25" customFormat="1" ht="12.75">
      <c r="A70" s="611">
        <v>7</v>
      </c>
      <c r="B70" s="613" t="str">
        <f>'7- Mapa Final'!B70</f>
        <v xml:space="preserve">Recibir, ofrecer, prometer, entregar o aceptar dadivas  o beneficios a nombre propio o de terceros para  demorar, retener, alterar o direccionar fallos judiciales </v>
      </c>
      <c r="C70" s="613" t="str">
        <f>'7- Mapa Final'!C70</f>
        <v xml:space="preserve">Proferir  sentencias judiciales incumpliendo los principios de la administracion de justicia o sin la observancia de los Códigos  Procesales en la materia </v>
      </c>
      <c r="D70" s="615" t="str">
        <f>'7- Mapa Final'!J70</f>
        <v>Muy Baja - 1</v>
      </c>
      <c r="E70" s="618" t="str">
        <f>'7- Mapa Final'!K70</f>
        <v>Mayor - 4</v>
      </c>
      <c r="F70" s="626" t="str">
        <f>'7- Mapa Final'!M70</f>
        <v>Alto  - 4</v>
      </c>
      <c r="G70" s="432" t="s">
        <v>397</v>
      </c>
      <c r="H70" s="628" t="s">
        <v>518</v>
      </c>
      <c r="I70" s="622"/>
      <c r="J70" s="622" t="s">
        <v>511</v>
      </c>
      <c r="K70" s="621"/>
      <c r="L70" s="621"/>
      <c r="M70" s="624"/>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11"/>
      <c r="B71" s="613"/>
      <c r="C71" s="613"/>
      <c r="D71" s="616"/>
      <c r="E71" s="619"/>
      <c r="F71" s="626"/>
      <c r="G71" s="432"/>
      <c r="H71" s="628"/>
      <c r="I71" s="622"/>
      <c r="J71" s="622"/>
      <c r="K71" s="622"/>
      <c r="L71" s="622"/>
      <c r="M71" s="624"/>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11"/>
      <c r="B72" s="613"/>
      <c r="C72" s="613"/>
      <c r="D72" s="616"/>
      <c r="E72" s="619"/>
      <c r="F72" s="626"/>
      <c r="G72" s="432"/>
      <c r="H72" s="628"/>
      <c r="I72" s="622"/>
      <c r="J72" s="622"/>
      <c r="K72" s="622"/>
      <c r="L72" s="622"/>
      <c r="M72" s="624"/>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11"/>
      <c r="B73" s="613"/>
      <c r="C73" s="613"/>
      <c r="D73" s="616"/>
      <c r="E73" s="619"/>
      <c r="F73" s="626"/>
      <c r="G73" s="432"/>
      <c r="H73" s="628"/>
      <c r="I73" s="622"/>
      <c r="J73" s="622"/>
      <c r="K73" s="622"/>
      <c r="L73" s="622"/>
      <c r="M73" s="624"/>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11"/>
      <c r="B74" s="613"/>
      <c r="C74" s="613"/>
      <c r="D74" s="616"/>
      <c r="E74" s="619"/>
      <c r="F74" s="626"/>
      <c r="G74" s="432"/>
      <c r="H74" s="628"/>
      <c r="I74" s="622"/>
      <c r="J74" s="622"/>
      <c r="K74" s="622"/>
      <c r="L74" s="622"/>
      <c r="M74" s="624"/>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11"/>
      <c r="B75" s="613"/>
      <c r="C75" s="613"/>
      <c r="D75" s="616"/>
      <c r="E75" s="619"/>
      <c r="F75" s="626"/>
      <c r="G75" s="432"/>
      <c r="H75" s="628"/>
      <c r="I75" s="622"/>
      <c r="J75" s="622"/>
      <c r="K75" s="622"/>
      <c r="L75" s="622"/>
      <c r="M75" s="624"/>
      <c r="N75" s="33"/>
      <c r="O75" s="33"/>
    </row>
    <row r="76" spans="1:169">
      <c r="A76" s="611"/>
      <c r="B76" s="613"/>
      <c r="C76" s="613"/>
      <c r="D76" s="616"/>
      <c r="E76" s="619"/>
      <c r="F76" s="626"/>
      <c r="G76" s="432"/>
      <c r="H76" s="628"/>
      <c r="I76" s="622"/>
      <c r="J76" s="622"/>
      <c r="K76" s="622"/>
      <c r="L76" s="622"/>
      <c r="M76" s="624"/>
      <c r="N76" s="33"/>
      <c r="O76" s="33"/>
    </row>
    <row r="77" spans="1:169">
      <c r="A77" s="611"/>
      <c r="B77" s="613"/>
      <c r="C77" s="613"/>
      <c r="D77" s="616"/>
      <c r="E77" s="619"/>
      <c r="F77" s="626"/>
      <c r="G77" s="432"/>
      <c r="H77" s="628"/>
      <c r="I77" s="622"/>
      <c r="J77" s="622"/>
      <c r="K77" s="622"/>
      <c r="L77" s="622"/>
      <c r="M77" s="624"/>
      <c r="N77" s="33"/>
      <c r="O77" s="33"/>
    </row>
    <row r="78" spans="1:169">
      <c r="A78" s="611"/>
      <c r="B78" s="613"/>
      <c r="C78" s="613"/>
      <c r="D78" s="616"/>
      <c r="E78" s="619"/>
      <c r="F78" s="626"/>
      <c r="G78" s="432"/>
      <c r="H78" s="628"/>
      <c r="I78" s="622"/>
      <c r="J78" s="622"/>
      <c r="K78" s="622"/>
      <c r="L78" s="622"/>
      <c r="M78" s="624"/>
      <c r="N78" s="33"/>
      <c r="O78" s="33"/>
    </row>
    <row r="79" spans="1:169" ht="15.75" thickBot="1">
      <c r="A79" s="612"/>
      <c r="B79" s="614"/>
      <c r="C79" s="614"/>
      <c r="D79" s="617"/>
      <c r="E79" s="620"/>
      <c r="F79" s="627"/>
      <c r="G79" s="433"/>
      <c r="H79" s="629"/>
      <c r="I79" s="630"/>
      <c r="J79" s="630"/>
      <c r="K79" s="630"/>
      <c r="L79" s="630"/>
      <c r="M79" s="625"/>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61" priority="76" operator="containsText" text="3- Moderado">
      <formula>NOT(ISERROR(SEARCH("3- Moderado",A7)))</formula>
    </cfRule>
    <cfRule type="containsText" dxfId="60" priority="77" operator="containsText" text="6- Moderado">
      <formula>NOT(ISERROR(SEARCH("6- Moderado",A7)))</formula>
    </cfRule>
    <cfRule type="containsText" dxfId="59" priority="78" operator="containsText" text="4- Moderado">
      <formula>NOT(ISERROR(SEARCH("4- Moderado",A7)))</formula>
    </cfRule>
    <cfRule type="containsText" dxfId="58" priority="79" operator="containsText" text="3- Bajo">
      <formula>NOT(ISERROR(SEARCH("3- Bajo",A7)))</formula>
    </cfRule>
    <cfRule type="containsText" dxfId="57" priority="80" operator="containsText" text="4- Bajo">
      <formula>NOT(ISERROR(SEARCH("4- Bajo",A7)))</formula>
    </cfRule>
    <cfRule type="containsText" dxfId="56" priority="81" operator="containsText" text="1- Bajo">
      <formula>NOT(ISERROR(SEARCH("1- Bajo",A7)))</formula>
    </cfRule>
  </conditionalFormatting>
  <conditionalFormatting sqref="A10:E10 A20:E20">
    <cfRule type="containsText" dxfId="55" priority="70" operator="containsText" text="3- Moderado">
      <formula>NOT(ISERROR(SEARCH("3- Moderado",A10)))</formula>
    </cfRule>
    <cfRule type="containsText" dxfId="54" priority="71" operator="containsText" text="6- Moderado">
      <formula>NOT(ISERROR(SEARCH("6- Moderado",A10)))</formula>
    </cfRule>
    <cfRule type="containsText" dxfId="53" priority="72" operator="containsText" text="4- Moderado">
      <formula>NOT(ISERROR(SEARCH("4- Moderado",A10)))</formula>
    </cfRule>
    <cfRule type="containsText" dxfId="52" priority="73" operator="containsText" text="3- Bajo">
      <formula>NOT(ISERROR(SEARCH("3- Bajo",A10)))</formula>
    </cfRule>
    <cfRule type="containsText" dxfId="51" priority="74" operator="containsText" text="4- Bajo">
      <formula>NOT(ISERROR(SEARCH("4- Bajo",A10)))</formula>
    </cfRule>
    <cfRule type="containsText" dxfId="50" priority="75" operator="containsText" text="1- Bajo">
      <formula>NOT(ISERROR(SEARCH("1- Bajo",A10)))</formula>
    </cfRule>
  </conditionalFormatting>
  <conditionalFormatting sqref="A30:E30">
    <cfRule type="containsText" dxfId="49" priority="57" operator="containsText" text="3- Moderado">
      <formula>NOT(ISERROR(SEARCH("3- Moderado",A30)))</formula>
    </cfRule>
    <cfRule type="containsText" dxfId="48" priority="58" operator="containsText" text="6- Moderado">
      <formula>NOT(ISERROR(SEARCH("6- Moderado",A30)))</formula>
    </cfRule>
    <cfRule type="containsText" dxfId="47" priority="59" operator="containsText" text="4- Moderado">
      <formula>NOT(ISERROR(SEARCH("4- Moderado",A30)))</formula>
    </cfRule>
    <cfRule type="containsText" dxfId="46" priority="60" operator="containsText" text="3- Bajo">
      <formula>NOT(ISERROR(SEARCH("3- Bajo",A30)))</formula>
    </cfRule>
    <cfRule type="containsText" dxfId="45" priority="61" operator="containsText" text="4- Bajo">
      <formula>NOT(ISERROR(SEARCH("4- Bajo",A30)))</formula>
    </cfRule>
    <cfRule type="containsText" dxfId="44" priority="62" operator="containsText" text="1- Bajo">
      <formula>NOT(ISERROR(SEARCH("1- Bajo",A30)))</formula>
    </cfRule>
  </conditionalFormatting>
  <conditionalFormatting sqref="A40:E40">
    <cfRule type="containsText" dxfId="43" priority="50" operator="containsText" text="3- Moderado">
      <formula>NOT(ISERROR(SEARCH("3- Moderado",A40)))</formula>
    </cfRule>
    <cfRule type="containsText" dxfId="42" priority="51" operator="containsText" text="6- Moderado">
      <formula>NOT(ISERROR(SEARCH("6- Moderado",A40)))</formula>
    </cfRule>
    <cfRule type="containsText" dxfId="41" priority="52" operator="containsText" text="4- Moderado">
      <formula>NOT(ISERROR(SEARCH("4- Moderado",A40)))</formula>
    </cfRule>
    <cfRule type="containsText" dxfId="40" priority="53" operator="containsText" text="3- Bajo">
      <formula>NOT(ISERROR(SEARCH("3- Bajo",A40)))</formula>
    </cfRule>
    <cfRule type="containsText" dxfId="39" priority="54" operator="containsText" text="4- Bajo">
      <formula>NOT(ISERROR(SEARCH("4- Bajo",A40)))</formula>
    </cfRule>
    <cfRule type="containsText" dxfId="38" priority="55" operator="containsText" text="1- Bajo">
      <formula>NOT(ISERROR(SEARCH("1- Bajo",A40)))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16" operator="containsText" text="3- Moderado">
      <formula>NOT(ISERROR(SEARCH("3- Moderado",A60)))</formula>
    </cfRule>
    <cfRule type="containsText" dxfId="30" priority="17" operator="containsText" text="6- Moderado">
      <formula>NOT(ISERROR(SEARCH("6- Moderado",A60)))</formula>
    </cfRule>
    <cfRule type="containsText" dxfId="29" priority="18" operator="containsText" text="4- Moderado">
      <formula>NOT(ISERROR(SEARCH("4- Moderado",A60)))</formula>
    </cfRule>
    <cfRule type="containsText" dxfId="28" priority="19" operator="containsText" text="3- Bajo">
      <formula>NOT(ISERROR(SEARCH("3- Bajo",A60)))</formula>
    </cfRule>
    <cfRule type="containsText" dxfId="27" priority="20" operator="containsText" text="4- Bajo">
      <formula>NOT(ISERROR(SEARCH("4- Bajo",A60)))</formula>
    </cfRule>
    <cfRule type="containsText" dxfId="26" priority="21" operator="containsText" text="1- Bajo">
      <formula>NOT(ISERROR(SEARCH("1- Bajo",A60)))</formula>
    </cfRule>
  </conditionalFormatting>
  <conditionalFormatting sqref="A70:E70">
    <cfRule type="containsText" dxfId="25" priority="9" operator="containsText" text="3- Moderado">
      <formula>NOT(ISERROR(SEARCH("3- Moderado",A70)))</formula>
    </cfRule>
    <cfRule type="containsText" dxfId="24" priority="10" operator="containsText" text="6- Moderado">
      <formula>NOT(ISERROR(SEARCH("6- Moderado",A70)))</formula>
    </cfRule>
    <cfRule type="containsText" dxfId="23" priority="11" operator="containsText" text="4- Moderado">
      <formula>NOT(ISERROR(SEARCH("4- Moderado",A70)))</formula>
    </cfRule>
    <cfRule type="containsText" dxfId="22" priority="12" operator="containsText" text="3- Bajo">
      <formula>NOT(ISERROR(SEARCH("3- Bajo",A70)))</formula>
    </cfRule>
    <cfRule type="containsText" dxfId="21" priority="13" operator="containsText" text="4- Bajo">
      <formula>NOT(ISERROR(SEARCH("4- Bajo",A70)))</formula>
    </cfRule>
    <cfRule type="containsText" dxfId="20" priority="14" operator="containsText" text="1- Bajo">
      <formula>NOT(ISERROR(SEARCH("1- Bajo",A70)))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7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7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71f061-5905-4ca3-a598-09befc193e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9CC3677C2D8D0479107B962D72E8403" ma:contentTypeVersion="18" ma:contentTypeDescription="Crear nuevo documento." ma:contentTypeScope="" ma:versionID="78a95c8166e8f147e34b879e1f406eff">
  <xsd:schema xmlns:xsd="http://www.w3.org/2001/XMLSchema" xmlns:xs="http://www.w3.org/2001/XMLSchema" xmlns:p="http://schemas.microsoft.com/office/2006/metadata/properties" xmlns:ns3="3971f061-5905-4ca3-a598-09befc193e82" xmlns:ns4="9c84d68b-678f-4e49-8c40-3e6148ab59d6" targetNamespace="http://schemas.microsoft.com/office/2006/metadata/properties" ma:root="true" ma:fieldsID="c962bf99e119ff0a8a16ed23619a54bf" ns3:_="" ns4:_="">
    <xsd:import namespace="3971f061-5905-4ca3-a598-09befc193e82"/>
    <xsd:import namespace="9c84d68b-678f-4e49-8c40-3e6148ab59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71f061-5905-4ca3-a598-09befc193e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84d68b-678f-4e49-8c40-3e6148ab59d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3971f061-5905-4ca3-a598-09befc193e82"/>
  </ds:schemaRefs>
</ds:datastoreItem>
</file>

<file path=customXml/itemProps2.xml><?xml version="1.0" encoding="utf-8"?>
<ds:datastoreItem xmlns:ds="http://schemas.openxmlformats.org/officeDocument/2006/customXml" ds:itemID="{D719F8FE-4930-4FE7-B315-D378C72D9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71f061-5905-4ca3-a598-09befc193e82"/>
    <ds:schemaRef ds:uri="9c84d68b-678f-4e49-8c40-3e6148ab5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0950E4-CD41-4240-BECA-AF784CBEF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Juzgado 02 Promiscuo Familia Circuito - San Andrés - S</cp:lastModifiedBy>
  <cp:revision/>
  <dcterms:created xsi:type="dcterms:W3CDTF">2021-04-16T16:11:31Z</dcterms:created>
  <dcterms:modified xsi:type="dcterms:W3CDTF">2025-07-18T14:10:07Z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0x01010049CC3677C2D8D0479107B962D72E8403</vt:lpwstr>
  </property>
  <property fmtid="{D5CDD505-2E9C-101B-9397-08002B2CF9AE}" pid="3" name="MediaServiceImageTags">
    <vt:lpwstr/>
  </property>
</Properties>
</file>