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hidePivotFieldList="1" defaultThemeVersion="166925"/>
  <mc:AlternateContent xmlns:mc="http://schemas.openxmlformats.org/markup-compatibility/2006">
    <mc:Choice Requires="x15">
      <x15ac:absPath xmlns:x15ac="http://schemas.microsoft.com/office/spreadsheetml/2010/11/ac" url="https://etbcsj-my.sharepoint.com/personal/lsamaniegn_deaj_ramajudicial_gov_co/Documents/Escritorio/"/>
    </mc:Choice>
  </mc:AlternateContent>
  <xr:revisionPtr revIDLastSave="274" documentId="8_{87D0315A-3DF9-487E-9C90-ADB890215CD9}" xr6:coauthVersionLast="47" xr6:coauthVersionMax="47" xr10:uidLastSave="{7CB347CF-52DC-486A-93D1-EFB6124AE8BD}"/>
  <bookViews>
    <workbookView xWindow="-120" yWindow="-120" windowWidth="29040" windowHeight="15840" tabRatio="908" activeTab="6" xr2:uid="{00000000-000D-0000-FFFF-FFFF00000000}"/>
  </bookViews>
  <sheets>
    <sheet name="1. Presentacion " sheetId="34" r:id="rId1"/>
    <sheet name="Conceptos 37001" sheetId="35" r:id="rId2"/>
    <sheet name="2. Análisis de Contexto" sheetId="46" r:id="rId3"/>
    <sheet name="3. Estrategias" sheetId="38" r:id="rId4"/>
    <sheet name="4. Instructivo Riesgos " sheetId="39" r:id="rId5"/>
    <sheet name="5. Identificación de Riesgos" sheetId="40" r:id="rId6"/>
    <sheet name="6. Valoración Controles" sheetId="41" r:id="rId7"/>
    <sheet name="7. Mapa Final" sheetId="29" r:id="rId8"/>
    <sheet name="8- Politicas de admiistracion " sheetId="5" r:id="rId9"/>
    <sheet name="9- Matriz de Calor " sheetId="21" r:id="rId10"/>
    <sheet name="Seguimiento 1 Trimestre 2025" sheetId="18" r:id="rId11"/>
    <sheet name="Seguimiento 2DO Trimestre 2025" sheetId="47" r:id="rId12"/>
  </sheets>
  <externalReferences>
    <externalReference r:id="rId13"/>
    <externalReference r:id="rId14"/>
    <externalReference r:id="rId15"/>
    <externalReference r:id="rId16"/>
    <externalReference r:id="rId17"/>
    <externalReference r:id="rId18"/>
  </externalReferences>
  <definedNames>
    <definedName name="_xlnm.Print_Area" localSheetId="2">'2. Análisis de Contexto'!$A$1:$F$42</definedName>
    <definedName name="_xlnm.Print_Area" localSheetId="5">'5. Identificación de Riesgos'!$A$1:$N$18</definedName>
    <definedName name="_xlnm.Print_Area" localSheetId="6">'6. Valoración Controles'!$A$1:$V$18</definedName>
    <definedName name="_xlnm.Print_Area" localSheetId="7">'7. Mapa Final'!$A$1:$N$23</definedName>
    <definedName name="Data" localSheetId="0">'[1]Tabla de Valoración'!$I$2:$L$5</definedName>
    <definedName name="Data" localSheetId="2">'[1]Tabla de Valoración'!$I$2:$L$5</definedName>
    <definedName name="Data" localSheetId="3">'[1]Tabla de Valoración'!$I$2:$L$5</definedName>
    <definedName name="Data" localSheetId="4">'[1]Tabla de Valoración'!$I$2:$L$5</definedName>
    <definedName name="Data" localSheetId="5">'[1]Tabla de Valoración'!$I$2:$L$5</definedName>
    <definedName name="Data" localSheetId="6">'[1]Tabla de Valoración'!$I$2:$L$5</definedName>
    <definedName name="Data" localSheetId="1">'[1]Tabla de Valoración'!$I$2:$L$5</definedName>
    <definedName name="Data">'[2]Tabla de Valoración'!$I$2:$L$5</definedName>
    <definedName name="Diseño" localSheetId="0">'[1]Tabla de Valoración'!$I$2:$I$5</definedName>
    <definedName name="Diseño" localSheetId="2">'[1]Tabla de Valoración'!$I$2:$I$5</definedName>
    <definedName name="Diseño" localSheetId="3">'[1]Tabla de Valoración'!$I$2:$I$5</definedName>
    <definedName name="Diseño" localSheetId="4">'[1]Tabla de Valoración'!$I$2:$I$5</definedName>
    <definedName name="Diseño" localSheetId="5">'[1]Tabla de Valoración'!$I$2:$I$5</definedName>
    <definedName name="Diseño" localSheetId="6">'[1]Tabla de Valoración'!$I$2:$I$5</definedName>
    <definedName name="Diseño" localSheetId="1">'[1]Tabla de Valoración'!$I$2:$I$5</definedName>
    <definedName name="Diseño">'[2]Tabla de Valoración'!$I$2:$I$5</definedName>
    <definedName name="Ejecución" localSheetId="0">'[1]Tabla de Valoración'!$I$2:$L$2</definedName>
    <definedName name="Ejecución" localSheetId="2">'[1]Tabla de Valoración'!$I$2:$L$2</definedName>
    <definedName name="Ejecución" localSheetId="3">'[1]Tabla de Valoración'!$I$2:$L$2</definedName>
    <definedName name="Ejecución" localSheetId="4">'[1]Tabla de Valoración'!$I$2:$L$2</definedName>
    <definedName name="Ejecución" localSheetId="5">'[1]Tabla de Valoración'!$I$2:$L$2</definedName>
    <definedName name="Ejecución" localSheetId="6">'[1]Tabla de Valoración'!$I$2:$L$2</definedName>
    <definedName name="Ejecución" localSheetId="1">'[1]Tabla de Valoración'!$I$2:$L$2</definedName>
    <definedName name="Ejecución">'[2]Tabla de Valoración'!$I$2:$L$2</definedName>
    <definedName name="GEST" localSheetId="2">[3]GESTION!#REF!</definedName>
    <definedName name="GEST">[4]GESTION!#REF!</definedName>
    <definedName name="GESTION_SEG_3_TRIM">[3]GESTION!#REF!</definedName>
    <definedName name="INV" localSheetId="2">[3]INVERSION_SEG_3_TRIM!#REF!</definedName>
    <definedName name="INV">[4]INVERSION!#REF!</definedName>
    <definedName name="INV_GEST" localSheetId="2">#REF!</definedName>
    <definedName name="INV_GEST">#REF!</definedName>
    <definedName name="Posibilidad" localSheetId="0">[5]Hoja2!$H$3:$H$7</definedName>
    <definedName name="Posibilidad" localSheetId="2">[5]Hoja2!$H$3:$H$7</definedName>
    <definedName name="Posibilidad" localSheetId="3">[5]Hoja2!$H$3:$H$7</definedName>
    <definedName name="Posibilidad" localSheetId="4">[5]Hoja2!$H$3:$H$7</definedName>
    <definedName name="Posibilidad" localSheetId="5">[5]Hoja2!$H$3:$H$7</definedName>
    <definedName name="Posibilidad" localSheetId="6">[5]Hoja2!$H$3:$H$7</definedName>
    <definedName name="Posibilidad" localSheetId="1">[5]Hoja2!$H$3:$H$7</definedName>
    <definedName name="Posibilidad">[6]Hoja2!$H$3:$H$7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29" l="1"/>
  <c r="J24" i="41"/>
  <c r="L24" i="41"/>
  <c r="J25" i="41"/>
  <c r="J26" i="41"/>
  <c r="K24" i="41" l="1"/>
  <c r="L27" i="41" l="1"/>
  <c r="C19" i="41"/>
  <c r="R18" i="41"/>
  <c r="R17" i="41"/>
  <c r="B32" i="41" l="1"/>
  <c r="B29" i="41"/>
  <c r="B27" i="41"/>
  <c r="C20" i="41"/>
  <c r="B19" i="41"/>
  <c r="B13" i="41"/>
  <c r="C18" i="41"/>
  <c r="C17" i="41"/>
  <c r="C16" i="41"/>
  <c r="C15" i="41"/>
  <c r="C14" i="41"/>
  <c r="C13" i="41"/>
  <c r="C12" i="41"/>
  <c r="C11" i="41"/>
  <c r="C10" i="41"/>
  <c r="C21" i="41"/>
  <c r="C22" i="41"/>
  <c r="C23" i="41"/>
  <c r="K11" i="40"/>
  <c r="C5" i="47"/>
  <c r="C4" i="47"/>
  <c r="R26" i="41"/>
  <c r="L32" i="41"/>
  <c r="L29" i="41"/>
  <c r="L19" i="41"/>
  <c r="L13" i="41"/>
  <c r="L10" i="41"/>
  <c r="M32" i="40"/>
  <c r="M29" i="40"/>
  <c r="M24" i="40"/>
  <c r="K32" i="40"/>
  <c r="K29" i="40"/>
  <c r="K27" i="40"/>
  <c r="K24" i="40"/>
  <c r="K19" i="40"/>
  <c r="K13" i="40"/>
  <c r="B19" i="29"/>
  <c r="B30" i="18" s="1"/>
  <c r="B30" i="47" l="1"/>
  <c r="E25" i="29"/>
  <c r="E24" i="29"/>
  <c r="R25" i="41" l="1"/>
  <c r="R24" i="41"/>
  <c r="C26" i="41"/>
  <c r="C25" i="41"/>
  <c r="C24" i="41"/>
  <c r="B24" i="41"/>
  <c r="C24" i="29"/>
  <c r="C40" i="47" s="1"/>
  <c r="B24" i="29"/>
  <c r="B40" i="47" s="1"/>
  <c r="G24" i="29"/>
  <c r="M19" i="40"/>
  <c r="G24" i="40"/>
  <c r="H24" i="40" s="1"/>
  <c r="G19" i="40"/>
  <c r="S24" i="41" l="1"/>
  <c r="U24" i="41" s="1"/>
  <c r="K24" i="29" s="1"/>
  <c r="E40" i="47" s="1"/>
  <c r="B40" i="18"/>
  <c r="C40" i="18"/>
  <c r="N24" i="40"/>
  <c r="H24" i="29" s="1"/>
  <c r="F24" i="29"/>
  <c r="C5" i="18"/>
  <c r="E40" i="18" l="1"/>
  <c r="I22" i="5"/>
  <c r="I21" i="5"/>
  <c r="G32" i="40" l="1"/>
  <c r="H32" i="40" s="1"/>
  <c r="N32" i="40" s="1"/>
  <c r="G29" i="40"/>
  <c r="H29" i="40" s="1"/>
  <c r="N29" i="40" s="1"/>
  <c r="G27" i="40"/>
  <c r="H27" i="40" s="1"/>
  <c r="C4" i="18" l="1"/>
  <c r="J28" i="41"/>
  <c r="J18" i="41"/>
  <c r="R14" i="41"/>
  <c r="R15" i="41"/>
  <c r="R16" i="41"/>
  <c r="R12" i="41"/>
  <c r="C5" i="29"/>
  <c r="C4" i="29"/>
  <c r="B10" i="41"/>
  <c r="E34" i="29" l="1"/>
  <c r="E33" i="29"/>
  <c r="E32" i="29"/>
  <c r="C32" i="29"/>
  <c r="C70" i="47" s="1"/>
  <c r="B32" i="29"/>
  <c r="B70" i="47" s="1"/>
  <c r="A32" i="29"/>
  <c r="A70" i="47" s="1"/>
  <c r="E31" i="29"/>
  <c r="E30" i="29"/>
  <c r="E29" i="29"/>
  <c r="C29" i="29"/>
  <c r="C60" i="47" s="1"/>
  <c r="B29" i="29"/>
  <c r="B60" i="47" s="1"/>
  <c r="A29" i="29"/>
  <c r="A60" i="47" s="1"/>
  <c r="E27" i="29"/>
  <c r="E28" i="29"/>
  <c r="E19" i="29"/>
  <c r="E20" i="29"/>
  <c r="E21" i="29"/>
  <c r="E22" i="29"/>
  <c r="E23" i="29"/>
  <c r="E13" i="29"/>
  <c r="E14" i="29"/>
  <c r="E15" i="29"/>
  <c r="E16" i="29"/>
  <c r="E17" i="29"/>
  <c r="E18" i="29"/>
  <c r="E11" i="29"/>
  <c r="E12" i="29"/>
  <c r="E10" i="29"/>
  <c r="L10" i="40"/>
  <c r="C29" i="41"/>
  <c r="C30" i="41"/>
  <c r="C31" i="41"/>
  <c r="C32" i="41"/>
  <c r="C33" i="41"/>
  <c r="C34" i="41"/>
  <c r="C27" i="41"/>
  <c r="C28" i="41"/>
  <c r="R11" i="41"/>
  <c r="R10" i="41"/>
  <c r="R34" i="41"/>
  <c r="J34" i="41"/>
  <c r="R33" i="41"/>
  <c r="J33" i="41"/>
  <c r="R32" i="41"/>
  <c r="J32" i="41"/>
  <c r="R31" i="41"/>
  <c r="J31" i="41"/>
  <c r="R30" i="41"/>
  <c r="J30" i="41"/>
  <c r="R29" i="41"/>
  <c r="J29" i="41"/>
  <c r="R28" i="41"/>
  <c r="R27" i="41"/>
  <c r="J27" i="41"/>
  <c r="K27" i="41" s="1"/>
  <c r="R23" i="41"/>
  <c r="J23" i="41"/>
  <c r="R22" i="41"/>
  <c r="J22" i="41"/>
  <c r="R21" i="41"/>
  <c r="J21" i="41"/>
  <c r="R20" i="41"/>
  <c r="J20" i="41"/>
  <c r="R19" i="41"/>
  <c r="J19" i="41"/>
  <c r="J17" i="41"/>
  <c r="J16" i="41"/>
  <c r="J15" i="41"/>
  <c r="J14" i="41"/>
  <c r="R13" i="41"/>
  <c r="S13" i="41" s="1"/>
  <c r="J13" i="41"/>
  <c r="J12" i="41"/>
  <c r="J11" i="41"/>
  <c r="J10" i="41"/>
  <c r="C27" i="29"/>
  <c r="C50" i="47" s="1"/>
  <c r="B27" i="29"/>
  <c r="B50" i="47" s="1"/>
  <c r="A27" i="29"/>
  <c r="A50" i="47" s="1"/>
  <c r="C19" i="29"/>
  <c r="A19" i="29"/>
  <c r="A30" i="47" s="1"/>
  <c r="C13" i="29"/>
  <c r="C20" i="47" s="1"/>
  <c r="B13" i="29"/>
  <c r="B20" i="47" s="1"/>
  <c r="A13" i="29"/>
  <c r="A20" i="47" s="1"/>
  <c r="C10" i="29"/>
  <c r="C10" i="47" s="1"/>
  <c r="B10" i="29"/>
  <c r="B10" i="47" s="1"/>
  <c r="A10" i="29"/>
  <c r="A10" i="47" s="1"/>
  <c r="F32" i="29"/>
  <c r="F29" i="29"/>
  <c r="H19" i="40"/>
  <c r="G13" i="40"/>
  <c r="H13" i="40" s="1"/>
  <c r="F13" i="29" s="1"/>
  <c r="G10" i="40"/>
  <c r="H10" i="40" s="1"/>
  <c r="K13" i="41" l="1"/>
  <c r="T13" i="41" s="1"/>
  <c r="K10" i="41"/>
  <c r="T10" i="41" s="1"/>
  <c r="J10" i="29" s="1"/>
  <c r="D10" i="47" s="1"/>
  <c r="S27" i="41"/>
  <c r="K19" i="41"/>
  <c r="T19" i="41" s="1"/>
  <c r="S19" i="41"/>
  <c r="K29" i="41"/>
  <c r="T29" i="41" s="1"/>
  <c r="J29" i="29" s="1"/>
  <c r="D60" i="47" s="1"/>
  <c r="K32" i="41"/>
  <c r="T32" i="41" s="1"/>
  <c r="J32" i="29" s="1"/>
  <c r="D70" i="47" s="1"/>
  <c r="S10" i="41"/>
  <c r="S29" i="41"/>
  <c r="S32" i="41"/>
  <c r="C30" i="47"/>
  <c r="C30" i="18"/>
  <c r="K10" i="40"/>
  <c r="M10" i="40"/>
  <c r="F19" i="29"/>
  <c r="T24" i="41"/>
  <c r="T27" i="41"/>
  <c r="J27" i="29" s="1"/>
  <c r="D50" i="47" s="1"/>
  <c r="F27" i="29"/>
  <c r="C60" i="18"/>
  <c r="A70" i="18"/>
  <c r="B70" i="18"/>
  <c r="A60" i="18"/>
  <c r="C70" i="18"/>
  <c r="B60" i="18"/>
  <c r="F10" i="29"/>
  <c r="M27" i="40"/>
  <c r="M13" i="40"/>
  <c r="J24" i="29" l="1"/>
  <c r="V24" i="41"/>
  <c r="M24" i="29" s="1"/>
  <c r="F40" i="47" s="1"/>
  <c r="H29" i="29"/>
  <c r="G29" i="29"/>
  <c r="U29" i="41"/>
  <c r="H32" i="29"/>
  <c r="G32" i="29"/>
  <c r="U32" i="41"/>
  <c r="D70" i="18"/>
  <c r="D60" i="18"/>
  <c r="O13" i="40"/>
  <c r="U13" i="41"/>
  <c r="K13" i="29" s="1"/>
  <c r="E20" i="47" s="1"/>
  <c r="G13" i="29"/>
  <c r="J13" i="29"/>
  <c r="D20" i="47" s="1"/>
  <c r="N19" i="40"/>
  <c r="H19" i="29" s="1"/>
  <c r="G19" i="29"/>
  <c r="U19" i="41"/>
  <c r="K19" i="29" s="1"/>
  <c r="E30" i="47" s="1"/>
  <c r="N27" i="40"/>
  <c r="H27" i="29" s="1"/>
  <c r="G27" i="29"/>
  <c r="U27" i="41"/>
  <c r="J19" i="29"/>
  <c r="D30" i="47" s="1"/>
  <c r="N10" i="40"/>
  <c r="H10" i="29" s="1"/>
  <c r="G10" i="29"/>
  <c r="U10" i="41"/>
  <c r="K10" i="29" s="1"/>
  <c r="E10" i="47" s="1"/>
  <c r="O32" i="40"/>
  <c r="O27" i="40"/>
  <c r="N13" i="40"/>
  <c r="H13" i="29" s="1"/>
  <c r="O19" i="40"/>
  <c r="O10" i="40"/>
  <c r="D40" i="18" l="1"/>
  <c r="D40" i="47"/>
  <c r="F40" i="18"/>
  <c r="K32" i="29"/>
  <c r="E70" i="47" s="1"/>
  <c r="V32" i="41"/>
  <c r="M32" i="29" s="1"/>
  <c r="F70" i="47" s="1"/>
  <c r="K29" i="29"/>
  <c r="E60" i="47" s="1"/>
  <c r="V29" i="41"/>
  <c r="M29" i="29" s="1"/>
  <c r="F60" i="47" s="1"/>
  <c r="V19" i="41"/>
  <c r="M19" i="29" s="1"/>
  <c r="F30" i="47" s="1"/>
  <c r="K27" i="29"/>
  <c r="E50" i="47" s="1"/>
  <c r="V27" i="41"/>
  <c r="M27" i="29" s="1"/>
  <c r="F50" i="47" s="1"/>
  <c r="V13" i="41"/>
  <c r="M13" i="29" s="1"/>
  <c r="F20" i="47" s="1"/>
  <c r="V10" i="41"/>
  <c r="M10" i="29" s="1"/>
  <c r="F10" i="47" s="1"/>
  <c r="F70" i="18" l="1"/>
  <c r="E70" i="18"/>
  <c r="F60" i="18"/>
  <c r="E60" i="18"/>
  <c r="A50" i="18"/>
  <c r="C10" i="18"/>
  <c r="B10" i="18"/>
  <c r="A10" i="18"/>
  <c r="B50" i="18" l="1"/>
  <c r="C50" i="18"/>
  <c r="A30" i="18"/>
  <c r="A20" i="18"/>
  <c r="B20" i="18"/>
  <c r="C20" i="18"/>
  <c r="D10" i="18" l="1"/>
  <c r="D50" i="18"/>
  <c r="D30" i="18"/>
  <c r="E20" i="18" l="1"/>
  <c r="E50" i="18"/>
  <c r="E30" i="18"/>
  <c r="F30" i="18"/>
  <c r="F10" i="18"/>
  <c r="D20" i="18"/>
  <c r="E10" i="18" l="1"/>
  <c r="F20" i="18"/>
  <c r="F50" i="18"/>
</calcChain>
</file>

<file path=xl/sharedStrings.xml><?xml version="1.0" encoding="utf-8"?>
<sst xmlns="http://schemas.openxmlformats.org/spreadsheetml/2006/main" count="913" uniqueCount="495">
  <si>
    <t xml:space="preserve"> MAPA DE RIESGOS SIGCMA</t>
  </si>
  <si>
    <t>DEPENDENCIA (Unidad misional del CSJ o Unidad de la DEAJ o Seccional o CSJ en caso de despachos judiciales certificados)</t>
  </si>
  <si>
    <t xml:space="preserve">DIRECCIÓN EJECUTIVA DE ADMINISTRACIÓN JUDICIAL </t>
  </si>
  <si>
    <t>PROCESO (indique el tipo de proceso si es Estratégico. Misional, Apoyo, Evaluación y Mejora y especifique el nombre del proceso)</t>
  </si>
  <si>
    <t>Misionales</t>
  </si>
  <si>
    <t>MEJORAMIENTO INFRAESTRUCTURA FÍSICA</t>
  </si>
  <si>
    <t>CONSEJO SUPERIOR DE LA JUDICATURA</t>
  </si>
  <si>
    <t>X</t>
  </si>
  <si>
    <t>CONSEJO SECCIONAL DE LA JUDICATURA</t>
  </si>
  <si>
    <t>DIRECCIÓN SECCIONAL DE ADMINISTRACIÓN JUDICIAL</t>
  </si>
  <si>
    <t>DESPACHO JUDICIAL CERTIFICADO</t>
  </si>
  <si>
    <t>FECHA</t>
  </si>
  <si>
    <t>CÓDIGO</t>
  </si>
  <si>
    <t>ELABORÓ</t>
  </si>
  <si>
    <t>REVISÓ</t>
  </si>
  <si>
    <t>APROBÓ</t>
  </si>
  <si>
    <t>F-EVSG-11</t>
  </si>
  <si>
    <t>Líder de Proceso</t>
  </si>
  <si>
    <t xml:space="preserve">Coordinación Nacional SIGCMA </t>
  </si>
  <si>
    <t>Comité Nacional SIGCMA</t>
  </si>
  <si>
    <t>VERSIÓN</t>
  </si>
  <si>
    <t>RIESGOS DE SOBORNO</t>
  </si>
  <si>
    <r>
      <t>La norma ISO37001:2017  define el soborno como: "</t>
    </r>
    <r>
      <rPr>
        <sz val="11"/>
        <color theme="4"/>
        <rFont val="Calibri"/>
        <family val="2"/>
        <scheme val="minor"/>
      </rPr>
      <t>Oferta</t>
    </r>
    <r>
      <rPr>
        <sz val="11"/>
        <color theme="1"/>
        <rFont val="Calibri"/>
        <family val="2"/>
        <scheme val="minor"/>
      </rPr>
      <t xml:space="preserve">, </t>
    </r>
    <r>
      <rPr>
        <sz val="11"/>
        <color theme="5"/>
        <rFont val="Calibri"/>
        <family val="2"/>
        <scheme val="minor"/>
      </rPr>
      <t>promesa</t>
    </r>
    <r>
      <rPr>
        <sz val="11"/>
        <color theme="1"/>
        <rFont val="Calibri"/>
        <family val="2"/>
        <scheme val="minor"/>
      </rPr>
      <t xml:space="preserve">, </t>
    </r>
    <r>
      <rPr>
        <sz val="11"/>
        <color theme="9"/>
        <rFont val="Calibri"/>
        <family val="2"/>
        <scheme val="minor"/>
      </rPr>
      <t>entrega</t>
    </r>
    <r>
      <rPr>
        <sz val="11"/>
        <color theme="1"/>
        <rFont val="Calibri"/>
        <family val="2"/>
        <scheme val="minor"/>
      </rPr>
      <t xml:space="preserve">, </t>
    </r>
    <r>
      <rPr>
        <sz val="11"/>
        <rFont val="Calibri"/>
        <family val="2"/>
        <scheme val="minor"/>
      </rPr>
      <t>aceptación</t>
    </r>
    <r>
      <rPr>
        <sz val="11"/>
        <color theme="1"/>
        <rFont val="Calibri"/>
        <family val="2"/>
        <scheme val="minor"/>
      </rPr>
      <t xml:space="preserve"> o </t>
    </r>
    <r>
      <rPr>
        <sz val="11"/>
        <color rgb="FF7030A0"/>
        <rFont val="Calibri"/>
        <family val="2"/>
        <scheme val="minor"/>
      </rPr>
      <t>solicitud</t>
    </r>
    <r>
      <rPr>
        <sz val="11"/>
        <color theme="1"/>
        <rFont val="Calibri"/>
        <family val="2"/>
        <scheme val="minor"/>
      </rPr>
      <t xml:space="preserve"> de una ventaja indebida de cualquier valor (que puede ser de naturaleza financiera o no financiera), directamente o indirectamente, e independiente de su ubicación, en violación de la ley aplicable, como incentivo o recompensa para que una persona actúe o deje de actuar en relación con el desempeño de las obligaciones de esa persona.</t>
    </r>
  </si>
  <si>
    <t xml:space="preserve">Sin lugar a duda la causa raíz de cualquier situacion de soborno es la ausencia o debilidad de principios y valores en las actuaciones, ya sea por parte de quien ofrece, promete, entrega o de quien acepta o solicita. 
Estos son factores difíciles de controlar porque tienen que ver con características personales que, en el acaso de los adultos, se han ido forjando desde su niñez, y por lo general ya están arraigados al ser. Sin embargo, es deber de cada entidad hacer su mejor esfuerzo para que cada servidor público mantenga siempre presente el compromiso que hizo al convertirise en un servidor público, el compromiso de ejercer a cabalidad su labor en el marco de la integridad. 
</t>
  </si>
  <si>
    <t>Los mapas de riesgo de soborno del Consejo Superior de la Judicatura se han elaborado bajo de la directriz de que si bien es cierto la causa raíz de la ocurrencia de un hecho de soborno esta asociada a debilidades en los principios y valores, también es cierto que las debilidades en los controles de la realización de las actividades susceptibles al soborno, pueden dejar mas expuesta a la entidad a que esto ocurra.</t>
  </si>
  <si>
    <t>Los mapas de riesgos de soborno contemplan como causas los aspectos antes mencionados, y las acciones para tratar los riesgos se enfocan en:
1. La realización de actividades sistemáticas para fortalecer la toma de conciencia,  la aplicación del Código de Ética del Servidor Juidicial y el cumplimiento de lo estipulado en la Ley 270 de 1996, especialmente en relacionado con los deberes y las prohibiciones de los servidores.
2. El fortalecimiento de los controles asociados a las actividades susceptibles al riesgo de corrupción en cada uno de los procesos.</t>
  </si>
  <si>
    <t>ANÁLISIS DE CONTEXTO</t>
  </si>
  <si>
    <t>CONSEJO SECCIONAL/DIRECCIÓN SECCIONAL DE ADMINISTRACIÓN JUDICIAL Y/O DISTRITO JUDICIAL SEGÚN SEA EL CASO</t>
  </si>
  <si>
    <t>Dirección Ejecutiva de Administración Judicial- Unidad de Infraestructura Física</t>
  </si>
  <si>
    <t xml:space="preserve">PROCESO </t>
  </si>
  <si>
    <t>Mejoramiento de la Infraestructura Física</t>
  </si>
  <si>
    <t xml:space="preserve">DEPENDENCIA ADMINISTRATIVA O JUDICIAL CERTIFICADA </t>
  </si>
  <si>
    <t>Unidad de Infraestructura Física</t>
  </si>
  <si>
    <t>OBJETIVO DEL PROCESO</t>
  </si>
  <si>
    <t>MAPA DE PROCESOS DIRECCIÓN EJECUTIVA DE ADMINISTRACIÓN JUDICIAL</t>
  </si>
  <si>
    <t>PROCESOS DEPENDENCIA JUDICIALES CERTIFICADAS</t>
  </si>
  <si>
    <t xml:space="preserve">Mejorar las condiciones locativas de la infraestructura física, mediante la adquisición, contratación de diseños, estudios, construcción, mejoramiento y mantenimiento de las sedes judiciales y administrativas en el territorio nacional, en concordancia con la reglamentación ambiental y de seguridad y salud en el trabajo y antisoborno para ofrecer unas condiciones acordes a las necesidades de la administración de justicia. </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</si>
  <si>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</si>
  <si>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</si>
  <si>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</si>
  <si>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</si>
  <si>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</si>
  <si>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</si>
  <si>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</si>
  <si>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Económicos y Financieros (disponibilidad de capital, liquidez, mercados financieros, desempleo, competencia)</t>
  </si>
  <si>
    <t>Procesos dispendiosos y demorados para la aprobación de los proyectos de inversión, trámites presupuestales que se requieran y actualización de los proyectos ante el Departamento Nacional de Planeación y el Ministerio de Hacienda.</t>
  </si>
  <si>
    <t>Sociales  y culturales (cultura, religión, demografía, responsabilidad social, orden público)</t>
  </si>
  <si>
    <t xml:space="preserve">Incremento de la credibilidad y confianza en la administración de justicia al implementar y certificar sus Sistemas de Gestión. 
</t>
  </si>
  <si>
    <t>La resistencia de algunas comunidades frente a la construcción de sedes judiciales, por razones culturales, ambientales o de seguridad, puede retrasar o impedir la ejecución de proyectos de infraestructura.</t>
  </si>
  <si>
    <t>Tecnológicos (desarrollo digital, avances en tecnología, acceso a sistemas de información externos, gobierno en línea)</t>
  </si>
  <si>
    <t>Legales y reglamentarios (estándares nacionales, internacionales, regulación)</t>
  </si>
  <si>
    <t>Ambientales (emisiones y residuos, energía, catástrofes naturales, desarrollo sostenible)</t>
  </si>
  <si>
    <t>Fenómenos naturales (Inundación, quema de bosques, sismos, vendavales, epidemias y plagas).</t>
  </si>
  <si>
    <t xml:space="preserve">CONTEXTO INTERNO </t>
  </si>
  <si>
    <t xml:space="preserve">DEBILIDADES  (Factores específicos)  </t>
  </si>
  <si>
    <t>FORTALEZAS(Factores específicos)</t>
  </si>
  <si>
    <t>Estratégicos (direccionamiento estratégico, planeación institucional, liderazgo, trabajo en equipo)</t>
  </si>
  <si>
    <t>Recursos financieros (presupuesto de funcionamiento, recursos de inversión</t>
  </si>
  <si>
    <t>Personal (competencia del personal, disponibilidad, suficiencia, seguridad y salud  en el trabajo)</t>
  </si>
  <si>
    <t>Proceso (capacidad, diseño, ejecución, proveedores, entradas, salidas, gestión del conocimiento)</t>
  </si>
  <si>
    <t xml:space="preserve">Tecnológicos </t>
  </si>
  <si>
    <t xml:space="preserve">Documentación (actualización, coherencia, aplicabilidad) </t>
  </si>
  <si>
    <t>Infraestructura física (suficiencia, comodidad)</t>
  </si>
  <si>
    <t>Elementos de trabajo (papel, equipos, herramientas)</t>
  </si>
  <si>
    <t>Comunicación Interna (canales utilizados y su efectividad, flujo de la información necesaria para el desarrollo de las actividades)</t>
  </si>
  <si>
    <t>Ambientales</t>
  </si>
  <si>
    <t>La entidad cuenta con una Guía de Plan de Gestión Ambiental y Social (PGAS), la cual orienta a contratistas e interventorías en la implementación de buenas prácticas ambientales y sociales durante la ejecución de obras, promoviendo el cumplimiento normativo y la mitigación de impactos.</t>
  </si>
  <si>
    <t>La Guía de Diseño de Sedes Judiciales establece lineamientos claros para la construcción sostenible, incluyendo aspectos como eficiencia energética, uso racional de recursos y confort ambiental, lo que fortalecerá la calidad técnica y ambiental de los proyectos.</t>
  </si>
  <si>
    <t>ESTRATEGIAS  DOFA</t>
  </si>
  <si>
    <t>ESTRATEGIA / ACCIÓN / PROYECTO</t>
  </si>
  <si>
    <t xml:space="preserve">GESTIONA  </t>
  </si>
  <si>
    <t xml:space="preserve">DOCUMENTADA EN </t>
  </si>
  <si>
    <t>A</t>
  </si>
  <si>
    <t>O</t>
  </si>
  <si>
    <t>D</t>
  </si>
  <si>
    <t>F</t>
  </si>
  <si>
    <t xml:space="preserve">Plan de acción </t>
  </si>
  <si>
    <t>Matriz Mapa de Riesgos</t>
  </si>
  <si>
    <t>Orientaciones Generales</t>
  </si>
  <si>
    <r>
      <t xml:space="preserve">Antes de iniciar con el diligenciamiento de la información en la matriz, se requiere haber efectuado el análisis DOFA ( Hoja 1-Análisis de Contexto)  y revisado todos los elementos del proceso: </t>
    </r>
    <r>
      <rPr>
        <b/>
        <sz val="11"/>
        <rFont val="Arial"/>
        <family val="2"/>
      </rPr>
      <t xml:space="preserve"> objetivo, alcance, actividades , y en especial los productos y servicios que entrega.</t>
    </r>
    <r>
      <rPr>
        <sz val="11"/>
        <rFont val="Arial"/>
        <family val="2"/>
      </rPr>
      <t xml:space="preserve">
</t>
    </r>
  </si>
  <si>
    <r>
      <t xml:space="preserve">El archivo contiene las siguientes hojas:
-   </t>
    </r>
    <r>
      <rPr>
        <b/>
        <sz val="9"/>
        <rFont val="Arial"/>
        <family val="2"/>
      </rPr>
      <t>Hoja 1 Presentación 
    Conceptos 37001</t>
    </r>
    <r>
      <rPr>
        <sz val="9"/>
        <rFont val="Arial"/>
        <family val="2"/>
      </rPr>
      <t xml:space="preserve">
 -  </t>
    </r>
    <r>
      <rPr>
        <b/>
        <sz val="9"/>
        <rFont val="Arial"/>
        <family val="2"/>
      </rPr>
      <t>Hoja 2 Análisis de Contexto ( Se toma para el Plan de Acción y para Riesgos)</t>
    </r>
    <r>
      <rPr>
        <sz val="9"/>
        <rFont val="Arial"/>
        <family val="2"/>
      </rPr>
      <t xml:space="preserve">
 -  </t>
    </r>
    <r>
      <rPr>
        <b/>
        <sz val="9"/>
        <rFont val="Arial"/>
        <family val="2"/>
      </rPr>
      <t>Hoja 3 Estrategias DOFA</t>
    </r>
    <r>
      <rPr>
        <sz val="9"/>
        <rFont val="Arial"/>
        <family val="2"/>
      </rPr>
      <t xml:space="preserve">
 -  </t>
    </r>
    <r>
      <rPr>
        <b/>
        <sz val="9"/>
        <rFont val="Arial"/>
        <family val="2"/>
      </rPr>
      <t>Hoja 4  Este instructivo</t>
    </r>
  </si>
  <si>
    <t xml:space="preserve">HOJA </t>
  </si>
  <si>
    <t>Columna</t>
  </si>
  <si>
    <t>Descripción - Lineamientos para el diligenciamiento</t>
  </si>
  <si>
    <t>Proceso</t>
  </si>
  <si>
    <t>Diligenciar el nombre del proceso al cual se le identificarán y valorarán los riesgos.</t>
  </si>
  <si>
    <t>Objetivo</t>
  </si>
  <si>
    <t>Diligenciar el objetivo del proceso. ( Ver caracterización del proceso)</t>
  </si>
  <si>
    <t>Alcance</t>
  </si>
  <si>
    <t>Diligenciar el alcance del proceso.( Ver caracterización del proceso)</t>
  </si>
  <si>
    <t>No. Referencia</t>
  </si>
  <si>
    <t>Enumerar  consecutivamente los riesgos  (1, 2,…)</t>
  </si>
  <si>
    <t>Riesgo</t>
  </si>
  <si>
    <t>Enunciar   el riesgo</t>
  </si>
  <si>
    <t>Descripción del Riesgo</t>
  </si>
  <si>
    <t>Describir el riesgo  de forma mas amplia para mayor comprensión . Facilita la descripción el determinar cómo se materializa el riesgo.</t>
  </si>
  <si>
    <t xml:space="preserve">Causas </t>
  </si>
  <si>
    <t xml:space="preserve">Identificar  las causas que pueden generar el riesgo. Estas pueden estar relacionadas entre otros con factores de:  recursos financieros, talento humano, infraestructura, estilo de dirección, procedimientos, documentación, etc. </t>
  </si>
  <si>
    <t>Número de veces que se realizó  la actividad en un año o se  proyecta  realizar</t>
  </si>
  <si>
    <t>Diligenciar  el número de veces que se  ejecuta la actividad durante el año si se  conocen estadísticas.  Si no hay  estadísticas , proyectar  de acuerdo con el conocimiento que se tiene del proceso .</t>
  </si>
  <si>
    <t>Número de veces que se materializó el riesgo en un  año</t>
  </si>
  <si>
    <t xml:space="preserve">Diligenciar  el número de veces que se  materializo el riesgo, en el año anterior, o que se podría materializar.   </t>
  </si>
  <si>
    <t xml:space="preserve">% Frecuencia </t>
  </si>
  <si>
    <t xml:space="preserve">Resultado de: Número de veces que se materializó el riesgo en un año  numero de veces que se realizó la actividad en un año o se proyecta realizar  Ver Hoja Politicas </t>
  </si>
  <si>
    <t>PROBABILIDAD</t>
  </si>
  <si>
    <t xml:space="preserve">La hoja valora la probabilidad de acuerdo con los criterio definidos e la Hoja 8- Políticas de Administración </t>
  </si>
  <si>
    <t xml:space="preserve">Efectos </t>
  </si>
  <si>
    <t>Seleccionar  el efecto o los efectos que  tendrá la entidad si se materializara el riesgo .Se pueden seleccionar   1 o mas de los efectos que  presenta el desplegable. No seleccionar el mismo efecto mas de una vez. NOTA: Para los riesgos de soborno, no se debe seleccionar el efecto de interrupción en la prestación del servicio judicial. (En razón al alcance actual del SGAS)</t>
  </si>
  <si>
    <t xml:space="preserve">Valoración de Efectos </t>
  </si>
  <si>
    <t xml:space="preserve">Seleccionar  por cada efecto que identifico  la valoración que le correspondería en términos de afectación </t>
  </si>
  <si>
    <t>Impacto Inherente</t>
  </si>
  <si>
    <t>La Hoja calcula el impacto por cada valoración de efecto que haya seleccionado</t>
  </si>
  <si>
    <t xml:space="preserve">Impacto Inherente Total </t>
  </si>
  <si>
    <t>La Hoja calcula el impacto total teniendo en cuenta si selecciono mas de un efecto</t>
  </si>
  <si>
    <t xml:space="preserve">Zona de Riesgo Inherente </t>
  </si>
  <si>
    <t xml:space="preserve">La Hoja calcula el riesgo inherente : Probabilidad inherente  por probabilidad residual </t>
  </si>
  <si>
    <r>
      <rPr>
        <b/>
        <sz val="9"/>
        <rFont val="Arial"/>
        <family val="2"/>
      </rPr>
      <t>NOTA</t>
    </r>
    <r>
      <rPr>
        <sz val="9"/>
        <rFont val="Arial"/>
        <family val="2"/>
      </rPr>
      <t>: Si desea adicionar mas riesgos, copie las filas del riesgo anterior - No modifique las formulas</t>
    </r>
  </si>
  <si>
    <r>
      <t xml:space="preserve"> - </t>
    </r>
    <r>
      <rPr>
        <b/>
        <sz val="9"/>
        <rFont val="Arial"/>
        <family val="2"/>
      </rPr>
      <t xml:space="preserve"> Hoja 5 Valoración Controles:</t>
    </r>
    <r>
      <rPr>
        <sz val="9"/>
        <rFont val="Arial"/>
        <family val="2"/>
      </rPr>
      <t xml:space="preserve"> Información pertinente refente a los controles y mitigación del riesgo</t>
    </r>
  </si>
  <si>
    <t>Diligencie el nombre del proceso al cual se le identificarán y valorarán los riesgos.</t>
  </si>
  <si>
    <t>Diligencie el objetivo del proceso.</t>
  </si>
  <si>
    <t>Diligencie el alcance del proceso.</t>
  </si>
  <si>
    <t>Permite definir el consecutivo de riesgos.</t>
  </si>
  <si>
    <t>La hoja trae el riesgo de la hoja 5</t>
  </si>
  <si>
    <t>Causas</t>
  </si>
  <si>
    <t xml:space="preserve">Diligencie las causas. Recuerde que estan estan asociadas a los factores: personal, recursos, sistema de infirmacion procedimientos, etc., relacionados en el DOFA-  si encuentra causas adionales considere si ES PERTINENTE COMPLEMENTAR   el DOFA: o no </t>
  </si>
  <si>
    <t>CONTROLES PREVENTIVOS 
(Controles para las causas - Disminuyen la probabilidad)</t>
  </si>
  <si>
    <t>Relacione las medidas con las que cuenta el proceso actualmente para prevenir que el riesgo se materialice por cada una de las causas identificadas. Debe haber coherencia entre las causas y los controles preventivos.</t>
  </si>
  <si>
    <t xml:space="preserve">¿El control esta documentado? </t>
  </si>
  <si>
    <t>Responda la pregunta con SI o NO, según corresponda.</t>
  </si>
  <si>
    <t>¿Queda evidencia de la ejecución del control?</t>
  </si>
  <si>
    <t>La frecuencia del control está definida?</t>
  </si>
  <si>
    <t>¿Esta definido el responsable de la ejecución del control?</t>
  </si>
  <si>
    <t>Valoración de los controles</t>
  </si>
  <si>
    <t>La hoja califica la eficacia del control preventivo de acuerdo con las respuestas anteriores.</t>
  </si>
  <si>
    <t>CONTROLES CORRECTIVOS
(Controles para los efectos - Disminuyen el impacto)</t>
  </si>
  <si>
    <t xml:space="preserve">Frente a cada causa  identificada describa el control , si lo hay. La descripción del control debe contener la siguiente información:  Responsable de aplicar el control, periodicidad con que se aplica, cómo se realiza, qué se hace si se encuentran falencias y que registro queda de la aplicación del control. </t>
  </si>
  <si>
    <t xml:space="preserve"> ¿Queda evidencia de la socialización o capacitación a los responsables?</t>
  </si>
  <si>
    <t xml:space="preserve">Eficacia del Control </t>
  </si>
  <si>
    <t>La hoja califica la eficacia del control correctivo</t>
  </si>
  <si>
    <t>Probabilidad Residual</t>
  </si>
  <si>
    <t>La hoja calcula Impacto Inherente vs. Eficacia controles preventivos</t>
  </si>
  <si>
    <t xml:space="preserve">Impacto Residual </t>
  </si>
  <si>
    <t xml:space="preserve">La hoja calcula Probabilidad inherente vs. Eficacia controles correctivos </t>
  </si>
  <si>
    <t xml:space="preserve">Zona de Riesgo  Residual </t>
  </si>
  <si>
    <t xml:space="preserve">La hoja calcula Probabilidad  Residual por Impacto Residual </t>
  </si>
  <si>
    <r>
      <t xml:space="preserve"> -</t>
    </r>
    <r>
      <rPr>
        <sz val="11"/>
        <rFont val="Arial"/>
        <family val="2"/>
      </rPr>
      <t xml:space="preserve"> </t>
    </r>
    <r>
      <rPr>
        <b/>
        <sz val="11"/>
        <rFont val="Arial"/>
        <family val="2"/>
      </rPr>
      <t xml:space="preserve"> Hoja7  Mapa Final</t>
    </r>
    <r>
      <rPr>
        <sz val="10"/>
        <rFont val="Arial"/>
        <family val="2"/>
      </rPr>
      <t>. Resumen del análisis de riesgo inherente , riesgo residual y tratamiento a ejecutar</t>
    </r>
  </si>
  <si>
    <r>
      <t xml:space="preserve"> -</t>
    </r>
    <r>
      <rPr>
        <sz val="11"/>
        <rFont val="Arial"/>
        <family val="2"/>
      </rPr>
      <t xml:space="preserve"> </t>
    </r>
    <r>
      <rPr>
        <b/>
        <sz val="11"/>
        <rFont val="Arial"/>
        <family val="2"/>
      </rPr>
      <t xml:space="preserve"> Hoja 7 Tabla de Clasificación Riesgo: </t>
    </r>
    <r>
      <rPr>
        <sz val="11"/>
        <rFont val="Arial"/>
        <family val="2"/>
      </rPr>
      <t>Tabla referente para todos los cálculos (no se diligencia)</t>
    </r>
  </si>
  <si>
    <r>
      <t xml:space="preserve"> -</t>
    </r>
    <r>
      <rPr>
        <sz val="11"/>
        <rFont val="Arial"/>
        <family val="2"/>
      </rPr>
      <t xml:space="preserve"> </t>
    </r>
    <r>
      <rPr>
        <b/>
        <sz val="11"/>
        <rFont val="Arial"/>
        <family val="2"/>
      </rPr>
      <t xml:space="preserve"> Hoja 8 Politicas de administración. </t>
    </r>
    <r>
      <rPr>
        <sz val="11"/>
        <rFont val="Arial"/>
        <family val="2"/>
      </rPr>
      <t>Se establecen los criterios de probabilidad e impacto ( según apetito y tolerancia de riesgo)</t>
    </r>
  </si>
  <si>
    <r>
      <t xml:space="preserve"> -</t>
    </r>
    <r>
      <rPr>
        <sz val="11"/>
        <rFont val="Arial"/>
        <family val="2"/>
      </rPr>
      <t xml:space="preserve"> </t>
    </r>
    <r>
      <rPr>
        <b/>
        <sz val="11"/>
        <rFont val="Arial"/>
        <family val="2"/>
      </rPr>
      <t xml:space="preserve"> Hoja 9 Matriz de Calor :  </t>
    </r>
    <r>
      <rPr>
        <sz val="11"/>
        <rFont val="Arial"/>
        <family val="2"/>
      </rPr>
      <t>Criterios  según politica para el tratamiento de riesgos acorde con su evaluación</t>
    </r>
  </si>
  <si>
    <r>
      <t xml:space="preserve"> -  </t>
    </r>
    <r>
      <rPr>
        <b/>
        <sz val="10"/>
        <rFont val="Arial"/>
        <family val="2"/>
      </rPr>
      <t>Hoja 10 a la 13 Seguimientos Trimestrales</t>
    </r>
    <r>
      <rPr>
        <sz val="10"/>
        <rFont val="Arial"/>
        <family val="2"/>
      </rPr>
      <t>: En estas hojas de cálculo se realiza el seguimiento trimestral a las acciones formuladas para gestionar  los riesgos residuales</t>
    </r>
  </si>
  <si>
    <t>PROCESO</t>
  </si>
  <si>
    <t>OBJETIVO</t>
  </si>
  <si>
    <t>ALCANCE</t>
  </si>
  <si>
    <t>Nivel Nacional</t>
  </si>
  <si>
    <t>IDENTIFICACIÓN DEL RIESGO</t>
  </si>
  <si>
    <t>CAUSAS</t>
  </si>
  <si>
    <t>PROBABILIDAD INHERENTE</t>
  </si>
  <si>
    <t>IMPACTO INHERENTE</t>
  </si>
  <si>
    <t>RIESGO INHERENTE</t>
  </si>
  <si>
    <t>N.</t>
  </si>
  <si>
    <t>RIESGO 
(Posibilidad de…..)</t>
  </si>
  <si>
    <t>DESCRIPCIÓN  DEL RIESGO</t>
  </si>
  <si>
    <t>Número de veces que se materializo el riesgo en un  año o que se puede materializar</t>
  </si>
  <si>
    <t>% Probabilidad</t>
  </si>
  <si>
    <t xml:space="preserve">EFECTOS  </t>
  </si>
  <si>
    <t>VALORACIÓN DEL EFECTO</t>
  </si>
  <si>
    <t>Valor Inherente</t>
  </si>
  <si>
    <t>IMPACTO INHERENTE TOTAL</t>
  </si>
  <si>
    <t>ZONA DE RIESGO INHERENTE</t>
  </si>
  <si>
    <t>VALORACIÓN DEL RIESGO INHERENTE</t>
  </si>
  <si>
    <t xml:space="preserve">¿Qué pasa, cómo se materializa el riesgo? </t>
  </si>
  <si>
    <t>IMPACTO</t>
  </si>
  <si>
    <t>CALIFICACION DEL RIESGO</t>
  </si>
  <si>
    <t>Incumplimiento de las metas establecidas</t>
  </si>
  <si>
    <t xml:space="preserve">De la entidad, seccional, despachos a nivel departamental </t>
  </si>
  <si>
    <t/>
  </si>
  <si>
    <t>Afectación Ambiental</t>
  </si>
  <si>
    <t>Afectación de reputacion,imagén,  credibilidad, satisfacción de usuarios y PI</t>
  </si>
  <si>
    <t xml:space="preserve">De la entidad y sector justicia a nivel nacional </t>
  </si>
  <si>
    <t xml:space="preserve">MATRIZ DE RIESGOS </t>
  </si>
  <si>
    <t>PROCESO:</t>
  </si>
  <si>
    <t>OBJETIVO:</t>
  </si>
  <si>
    <t>ALCANCE:</t>
  </si>
  <si>
    <t>EVALUACIÓN DE RIESGO - VALORACIÓN DE LOS CONTROLES</t>
  </si>
  <si>
    <t>EVALUACIÓN DEL RIESGO - NIVEL DEL RIESGO RESIDUAL</t>
  </si>
  <si>
    <t xml:space="preserve">RIESGO </t>
  </si>
  <si>
    <t>No. Control</t>
  </si>
  <si>
    <r>
      <t xml:space="preserve">CONTROLES PREVENTIVOS 
</t>
    </r>
    <r>
      <rPr>
        <sz val="10"/>
        <color theme="0"/>
        <rFont val="Arial Narrow"/>
        <family val="2"/>
      </rPr>
      <t>(Controles para las causas - Disminuyen la probabilidad)</t>
    </r>
  </si>
  <si>
    <t>Criterios para valorar la eficacia de  los controles preventivos</t>
  </si>
  <si>
    <t>Criterios para  valorar la eficacia de los controles correctivos</t>
  </si>
  <si>
    <t>RIESGO RESIDUAL</t>
  </si>
  <si>
    <t>¿Está establecida la frecuencia del control?</t>
  </si>
  <si>
    <t>Eficacia del cada control</t>
  </si>
  <si>
    <t>Efectos</t>
  </si>
  <si>
    <r>
      <t xml:space="preserve">CONTROLES CORRECTIVOS
</t>
    </r>
    <r>
      <rPr>
        <sz val="10"/>
        <color theme="0"/>
        <rFont val="Arial Narrow"/>
        <family val="2"/>
      </rPr>
      <t>(Controles para los efectos - Disminuyen el impacto)</t>
    </r>
  </si>
  <si>
    <t xml:space="preserve">¿El control está documentado? </t>
  </si>
  <si>
    <t>¿Queda evidencia de la socialización o capacitación a los responsables?</t>
  </si>
  <si>
    <t>¿Está definido el responsable de la ejecución del control?</t>
  </si>
  <si>
    <t>¿Queda   evidencia de la ejecución del control ?</t>
  </si>
  <si>
    <t>Eficacia de cada control</t>
  </si>
  <si>
    <t xml:space="preserve">Eficacia del control </t>
  </si>
  <si>
    <t>Zona Riesgo Residual</t>
  </si>
  <si>
    <t>SI</t>
  </si>
  <si>
    <t xml:space="preserve">MATRIZ DE RIESGOS SIGCMA </t>
  </si>
  <si>
    <t>Proceso:</t>
  </si>
  <si>
    <t>Objetivo:</t>
  </si>
  <si>
    <t>Alcance:</t>
  </si>
  <si>
    <t>IDENTIFICACIÓN DEL RIEGO</t>
  </si>
  <si>
    <t>VALORACIÓN  DEL RIESGO - NIVEL DEL RIESGO RESIDUAL</t>
  </si>
  <si>
    <t>Actividades</t>
  </si>
  <si>
    <t>Responsable</t>
  </si>
  <si>
    <t>Fecha Implementación</t>
  </si>
  <si>
    <t>Probabilidad inherente</t>
  </si>
  <si>
    <t>Impacto inherente</t>
  </si>
  <si>
    <t>Zona de Riesgo Inherente</t>
  </si>
  <si>
    <t>Probabilidad Residual Final</t>
  </si>
  <si>
    <t>Impacto Residual Final</t>
  </si>
  <si>
    <t>#</t>
  </si>
  <si>
    <t>Zona de Riesgo Final</t>
  </si>
  <si>
    <t>Opción de Tratamiento</t>
  </si>
  <si>
    <t>Aceptar el riesgo</t>
  </si>
  <si>
    <t>Reducir (Mitigar)</t>
  </si>
  <si>
    <t>Evitar</t>
  </si>
  <si>
    <t>Desarrollo de una cultura de integridad y transparencia</t>
  </si>
  <si>
    <t xml:space="preserve">Alta Direccion </t>
  </si>
  <si>
    <t>8- Política- Criterios para administrar riesgos</t>
  </si>
  <si>
    <t>Frecuencia de la Actividad</t>
  </si>
  <si>
    <t>Probabilidad</t>
  </si>
  <si>
    <t xml:space="preserve">Frecuencia:  Número de casos materializados /Total de actividades </t>
  </si>
  <si>
    <t xml:space="preserve">Factibilidad </t>
  </si>
  <si>
    <t>Muy Baja</t>
  </si>
  <si>
    <t>Resultados entre 0- 4%</t>
  </si>
  <si>
    <t>Puede ocurrir solo en circunstancias excepcionales</t>
  </si>
  <si>
    <t>Baja</t>
  </si>
  <si>
    <t>Resultados entre 5%- 9%</t>
  </si>
  <si>
    <t xml:space="preserve"> Puede ocurrir en algún momento</t>
  </si>
  <si>
    <t>Media</t>
  </si>
  <si>
    <t>Resultados entre 10%- 29%</t>
  </si>
  <si>
    <t xml:space="preserve"> Podría ocurrir en algún momento</t>
  </si>
  <si>
    <t>Alta</t>
  </si>
  <si>
    <t>Resultados entre 30% - 49%</t>
  </si>
  <si>
    <t>Probablemente ocurrirá en la mayoria de las circunstancias</t>
  </si>
  <si>
    <t>Muy Alta</t>
  </si>
  <si>
    <t>Resultados entre 50% - 100%</t>
  </si>
  <si>
    <t>Se espera que ocurra en la mayoría de las circunstancias</t>
  </si>
  <si>
    <t>Tabla Criterios para definir el nivel de impacto</t>
  </si>
  <si>
    <t>Leve</t>
  </si>
  <si>
    <t xml:space="preserve">De un área del nivel central, seccional o despacho judicial </t>
  </si>
  <si>
    <t>Menor</t>
  </si>
  <si>
    <t xml:space="preserve">De la entidad, seccional, despachos a nivel local o municipal </t>
  </si>
  <si>
    <t>Afectación Económica</t>
  </si>
  <si>
    <t>Moderado</t>
  </si>
  <si>
    <t>Mayor</t>
  </si>
  <si>
    <t>Interrupción o afectación en la prestación del servicio judicial</t>
  </si>
  <si>
    <t>Catastrófico</t>
  </si>
  <si>
    <t xml:space="preserve">De la entidad y sector justicia a nivel internacional </t>
  </si>
  <si>
    <t>Afectación al presupuesto en un valor ≥0,5%.</t>
  </si>
  <si>
    <t>Afectación al presupuesto en un valor &lt;0,5% y ≥1%.</t>
  </si>
  <si>
    <t>Afectación al presupuesto  en un valor  &lt;1% y ≥5%.</t>
  </si>
  <si>
    <t>Afectación al  presupuesto en un valor  &lt;5% y  ≥20%.</t>
  </si>
  <si>
    <t>Afectación al presupuesto en un valor ≥50%.</t>
  </si>
  <si>
    <t>Incumplimiento del 20% de los indicadores del proceso</t>
  </si>
  <si>
    <t>Incumplimiento del 40% de los indicadores del proceso</t>
  </si>
  <si>
    <t>Incumplimiento del 60% de los indicadores del proceso</t>
  </si>
  <si>
    <t>Incumplimiento del 80% de los indicadores del proceso</t>
  </si>
  <si>
    <t>Incumplimiento del 100% de los indicadores del proceso</t>
  </si>
  <si>
    <t xml:space="preserve">Entre  0 a 48 horas habiles al año </t>
  </si>
  <si>
    <t xml:space="preserve">Entre 49 a 96 horas  habiles al año  </t>
  </si>
  <si>
    <t xml:space="preserve">Entre  97 a 144 horas   habiles al año  </t>
  </si>
  <si>
    <t>Entre  145 a 192 horas  hábiles al año</t>
  </si>
  <si>
    <t xml:space="preserve">Entre e 193 a 240 horas  habiles al año   </t>
  </si>
  <si>
    <t xml:space="preserve">     El riesgo afecta la imagen de la entidad con algunos usuarios de relevancia frente al logro de los objetivos</t>
  </si>
  <si>
    <t>Interrupción o afectación en la prestación del servicio administrativo</t>
  </si>
  <si>
    <t>Entre 0 a 96 horas habiles al año  o afectación minima</t>
  </si>
  <si>
    <t>Entre e 97 a 192 horas  habiles al año o afectación baja</t>
  </si>
  <si>
    <t>Entre 193 a 288 horas   habiles al año  o afectación media</t>
  </si>
  <si>
    <t>Entre  289 a 384 horas o afectación alta</t>
  </si>
  <si>
    <t>Entre  385 a 540 horas  habiles al año  o afectación extrema</t>
  </si>
  <si>
    <t xml:space="preserve">Si el hecho llegara a presentarse, tendría consecuencias o efectos mínimos sobre la entidad.
</t>
  </si>
  <si>
    <t xml:space="preserve">Si el hecho llegara a presentarse, tendría bajo impacto o efecto sobre la entidad.
</t>
  </si>
  <si>
    <t xml:space="preserve">Si el hecho llegara a presentarse, tendría medianas consecuencias o efectos sobre la entidad.
</t>
  </si>
  <si>
    <t xml:space="preserve">Si el hecho llegara a presentarse, tendría altas consecuencias o efectos sobre la entidad
</t>
  </si>
  <si>
    <t xml:space="preserve">Si el hecho llegara a presentarse, tendría desastrosas consecuencias o efectos sobre la entidad.
</t>
  </si>
  <si>
    <t xml:space="preserve"> Matriz de Calor 9- </t>
  </si>
  <si>
    <t>Impacto</t>
  </si>
  <si>
    <t>Tratamiento</t>
  </si>
  <si>
    <t>Muy Alta
5</t>
  </si>
  <si>
    <t>Extremo</t>
  </si>
  <si>
    <t>Evitar,Reducir (Compartir),Reducir(Mitigar)</t>
  </si>
  <si>
    <t>Alta
4</t>
  </si>
  <si>
    <t>Alto</t>
  </si>
  <si>
    <t>Reducir (Compartir),Reducir(Mitigar), Evitar</t>
  </si>
  <si>
    <t>Media
3</t>
  </si>
  <si>
    <t>Aceptar el riesgo, Reducir (Compartir),Reducir(Mitigar)</t>
  </si>
  <si>
    <t>Compartir</t>
  </si>
  <si>
    <t>Baja
2</t>
  </si>
  <si>
    <t>Bajo</t>
  </si>
  <si>
    <t>Muy Baja
1</t>
  </si>
  <si>
    <t xml:space="preserve">Impacto </t>
  </si>
  <si>
    <t>Leve
1</t>
  </si>
  <si>
    <t>Menor
2</t>
  </si>
  <si>
    <t>Moderado
3</t>
  </si>
  <si>
    <t>Mayor
4</t>
  </si>
  <si>
    <t>Catastrófico
5</t>
  </si>
  <si>
    <t>Muy BajaLeve</t>
  </si>
  <si>
    <t>Muy BajaMenor</t>
  </si>
  <si>
    <t>Muy BajaModerado</t>
  </si>
  <si>
    <t>Muy BajaMayor</t>
  </si>
  <si>
    <t xml:space="preserve">Alto </t>
  </si>
  <si>
    <t>Muy BajaCatastrófico</t>
  </si>
  <si>
    <t>BajaLeve</t>
  </si>
  <si>
    <t>BajaMenor</t>
  </si>
  <si>
    <t>BajaModerado</t>
  </si>
  <si>
    <t>BajaMayor</t>
  </si>
  <si>
    <t>BajaCatastrófico</t>
  </si>
  <si>
    <t>MediaLeve</t>
  </si>
  <si>
    <t>MediaMenor</t>
  </si>
  <si>
    <t>MediaModerado</t>
  </si>
  <si>
    <t>MediaMayor</t>
  </si>
  <si>
    <t>MediaCatastrófico</t>
  </si>
  <si>
    <t>AltaLeve</t>
  </si>
  <si>
    <t>AltaMenor</t>
  </si>
  <si>
    <t>AltaModerado</t>
  </si>
  <si>
    <t>AltaMayor</t>
  </si>
  <si>
    <t>AltaCatastrófico</t>
  </si>
  <si>
    <t>Muy AltaLeve</t>
  </si>
  <si>
    <t>Muy AltaMenor</t>
  </si>
  <si>
    <t>Muy AltaModerado</t>
  </si>
  <si>
    <t>Muy AltaMayor</t>
  </si>
  <si>
    <t>Muy AltaCatastrófico</t>
  </si>
  <si>
    <t xml:space="preserve">IDENTIFICACIÓN DEL RIESGO </t>
  </si>
  <si>
    <t>VALORACION RIESGO RESIDUAL</t>
  </si>
  <si>
    <t>OPCION DE MANEJO</t>
  </si>
  <si>
    <t>ACTIVIDADES</t>
  </si>
  <si>
    <t>PROCESO LIDER</t>
  </si>
  <si>
    <t>FECHA DE LA ACTIVIDAD</t>
  </si>
  <si>
    <t>ANÁLISIS DEL RESULTADO FINAL 
1 TRIMESTRE</t>
  </si>
  <si>
    <t xml:space="preserve">IMPACTO </t>
  </si>
  <si>
    <t>NIVEL</t>
  </si>
  <si>
    <t>CENTRAL</t>
  </si>
  <si>
    <t>SECCIONAL</t>
  </si>
  <si>
    <t xml:space="preserve"> INICIO
DIA/MES/AÑO</t>
  </si>
  <si>
    <t>FIN 
DIA/MES/AÑO</t>
  </si>
  <si>
    <t>x</t>
  </si>
  <si>
    <t xml:space="preserve">
Informe Trimestral de Gestión de Donaciones de Lotes
Durante el presente trimestre, se realizaron las siguientes acciones:
Galapa (Atlántico). Revisión y análisis del estudio de titulos, el 02 de abril fue aprobado por parte del Director de la Division y el 04 de abril se remite al director de Unidad para aprobacion. Actualmente, se encuentra en proceso de autorización la visita técnica al predio solicitada por la Directora Seccional de Barranquilla.
Puerto Gaitán (Meta), se  llevo a cabo reunion el dia 12 de febrero de 2025 con la Direccion Seccional de Villavicencio y Alcaldia Municipal de Puerto Gaitan con el fin de analizar los documentos allegados y los faltantes.
Concordia (Antioquia): No se ha adelantado gestion durante el primer trimestre.
Manaure (La Guajira): Cuenta con estudio de titulos y proyecto de informe tecnico.
Sardinata (Norte de Santander)  No se ha adelantado gestion durante el primer trimestre.
Bosconia (Cesar): No se ha adelantado gestion durante el primer trimestre.
Hato Nuevo (Barranquilla): Se recibio intension de donacion DEAJUIF25-32 de fecha 7 de febrero de 2025, a la Seccional de Rio hacha y Alcaldia Municipal solicitando informacion chek list documentos donacion lote.
Pivijay (Magdalena): Se envio oficio DEAJUIF25-37 de fecha 14 de febrero de 2025, a la Seccional de Santa Marta - Magadalena y Alcaldia Municipal solicitando informacion chek list documentos donacion lote.
Debido a las situaciones mencionadas, no se recibieron lotes en donación durante el primer trimestre.
</t>
  </si>
  <si>
    <t>Para el trimestre, no se presentaron evidencias que respaldaran la situación descrita en el riesgo. Asimismo, no se recibieron denuncias al respecto</t>
  </si>
  <si>
    <t>Interés Estatal en fortalecer la justicia como pilar del Estado de derecho, lo que puede traducirse en mayor inversión en infraestructura judicial.</t>
  </si>
  <si>
    <t>Avances en tecnologías de construcción sostenible, domótica y eficiencia energética aplicables a nuevas sedes judiciales</t>
  </si>
  <si>
    <t xml:space="preserve">Contar con  un Plan de Acción orientado  a las  metas  institucionales. </t>
  </si>
  <si>
    <t xml:space="preserve">Liderazgo  técnico con experiencia en el  Sector Publico y con conocimiento  de  normativas especificas. </t>
  </si>
  <si>
    <t>La implementación del Plan Anual de Adquisiciones y el  plan de Acción ha permitido a la Rama Judicial fortalecer su capacidad de inversión, gestionando sus recursos de manera estratégica para ejecutar proyectos prioritarios a nivel nacional.</t>
  </si>
  <si>
    <t>El personal demuestra un alto nivel de compromiso con la misión institucional, aportando experiencia y conocimiento técnico en el desarrollo de infraestructura judicial.</t>
  </si>
  <si>
    <t xml:space="preserve">Falta de sistematización de experiencias  pasadas  para retroalimentación institucional.  </t>
  </si>
  <si>
    <t xml:space="preserve">Implementación de encuestas de satisfacción realizadas con la entrega de  las sedes judiciales, con el  fin de  mantener  una retroalimentación para  proyectos  futuros.  </t>
  </si>
  <si>
    <t>Disponibilidad de  mecanismos de financiación pública ( Vigencias futuras, convenios interinstitucionales).</t>
  </si>
  <si>
    <t>6</t>
  </si>
  <si>
    <t>ANÁLISIS DEL RESULTADO FINAL 
2DO TRIMESTRE</t>
  </si>
  <si>
    <t xml:space="preserve">Durante el  periodo de seguimiento, se constata que el  riesgo no  se  ha  materializado. Esto obedece a que  las  obras aún  no  han  iniciado. Por lo que  no se  han generado intervenciones físicas que  puedan ocasionar afectaciones al entorno  natural. Se  mantendrá el  seguimiento a las acciones de gestión ambiental previstas, con el  fin de  garantizar su implementación oportuna  una  vez inicie la  fase de construcción. </t>
  </si>
  <si>
    <t xml:space="preserve">En el preriodo de seguimiento, se evidencia que el  riesgo no se  ha materializado. No se han efectuado adiciones contractuales durante este periodo y se mantiene la ejecución conforme a las condiciones  pactadas  inicialmente. Se continuará el seguimiento y control para prevenir la necesidad de  modificaciones que  puedan impactar los resultados proyectados. </t>
  </si>
  <si>
    <t xml:space="preserve">Durante  el periodo de seguimiento, se  confirma que  el  riesgo no se ha materializado.  Esto  se debe a que los diseños de las Sedes Judiciales de Lérida Y Ubaté  se encuentran proceso de ejecución sin embargo  no han sido recibidos  y  las  obras  aún no han inicado  por lo que no hay actividades susceptibles de verificación técnica. </t>
  </si>
  <si>
    <t>Ofrecer, prometer, entregar, aceptar o solicitar una ventaja indebida que Influencie en decisiones de adquisición de predios para proyectos de infraestructura judicial.</t>
  </si>
  <si>
    <t>Ofrecer, prometer, entregar, aceptar o solicitar una ventaja indebida para la  aprobación o recepción de entregables contractuales en proyectos de infraestructura judicial.</t>
  </si>
  <si>
    <t>Ofrecimiento, promesa, entrega, aceptación o solicitud de beneficios indebidos para obtener la aprobación de adiciones o modificaciones en contratos de consultoría, obras e interventorías, sin la debida justificación técnica, jurídica, financiera o presupuestal, favoreciendo intereses particulares y afectando la planeación, costos y calidad de los proyectos.</t>
  </si>
  <si>
    <t>Ofrecimiento, promesa, entrega, aceptación o solicitud de beneficios indebidos para aprobar o recibir entregables de contratos de consultoría, construcción e interventoría que no cumplen con las especificaciones técnicas, plazos, calidad o demás requisitos contractuales, afectando la idoneidad, funcionalidad y legalidad de las obras y servicios contratados.</t>
  </si>
  <si>
    <t xml:space="preserve">
 Incorporar cláusulas antisoborno y de transparencia en todos los documentos y comunicaciones con oferentes de predios.</t>
  </si>
  <si>
    <t>Protocolos claros y documentados para la recepción y aprobación de entregables contractuales, con responsables definidos.
Registro fotográfico, documental y/o de laboratorio de las verificaciones realizadas.</t>
  </si>
  <si>
    <t>Actividades Transversales</t>
  </si>
  <si>
    <r>
      <rPr>
        <b/>
        <sz val="10"/>
        <color theme="1"/>
        <rFont val="Calibri"/>
        <family val="2"/>
      </rPr>
      <t>1. Declaración obligatoria de conflicto de interés</t>
    </r>
    <r>
      <rPr>
        <sz val="10"/>
        <color theme="1"/>
        <rFont val="Calibri"/>
        <family val="2"/>
      </rPr>
      <t xml:space="preserve">
Se usa porque cualquier etapa (planeación, evaluación, ejecución, cierre) puede verse afectada por intereses particulares.
Es exigencia directa del SGAS y de la Ley 2013 de 2019.
</t>
    </r>
    <r>
      <rPr>
        <b/>
        <sz val="10"/>
        <color theme="1"/>
        <rFont val="Calibri"/>
        <family val="2"/>
      </rPr>
      <t xml:space="preserve">2. Control de acceso a la información/documentos
</t>
    </r>
    <r>
      <rPr>
        <sz val="10"/>
        <color theme="1"/>
        <rFont val="Calibri"/>
        <family val="2"/>
      </rPr>
      <t xml:space="preserve">Varía el tipo de información (técnica, contractual, financiera, de ofertas, de avalúos, de entregables), pero la lógica de control es la misma.
</t>
    </r>
    <r>
      <rPr>
        <b/>
        <sz val="10"/>
        <color theme="1"/>
        <rFont val="Calibri"/>
        <family val="2"/>
      </rPr>
      <t>3. Capacitación en SGAS, ética y prevención del soborno</t>
    </r>
    <r>
      <rPr>
        <sz val="10"/>
        <color theme="1"/>
        <rFont val="Calibri"/>
        <family val="2"/>
      </rPr>
      <t xml:space="preserve">
Cambia el foco del contenido (manejo de información, contratación, recepción de obras), pero la actividad base es la misma.
</t>
    </r>
    <r>
      <rPr>
        <b/>
        <sz val="10"/>
        <color theme="1"/>
        <rFont val="Calibri"/>
        <family val="2"/>
      </rPr>
      <t xml:space="preserve">4. Canal de denuncia activo, seguro y anónimo
</t>
    </r>
    <r>
      <rPr>
        <sz val="10"/>
        <color theme="1"/>
        <rFont val="Calibri"/>
        <family val="2"/>
      </rPr>
      <t xml:space="preserve">Es transversal para detectar y tratar conductas indebidas en cualquier fase.
</t>
    </r>
    <r>
      <rPr>
        <b/>
        <sz val="10"/>
        <color theme="1"/>
        <rFont val="Calibri"/>
        <family val="2"/>
      </rPr>
      <t xml:space="preserve">5. Auditorías internas o revisiones independientes
</t>
    </r>
    <r>
      <rPr>
        <sz val="10"/>
        <color theme="1"/>
        <rFont val="Calibri"/>
        <family val="2"/>
      </rPr>
      <t xml:space="preserve">Adaptándose a cada etapa (auditoría de accesos, revisión de evaluaciones, control de modificaciones, verificación de entregables).
</t>
    </r>
    <r>
      <rPr>
        <b/>
        <sz val="10"/>
        <color theme="1"/>
        <rFont val="Calibri"/>
        <family val="2"/>
      </rPr>
      <t xml:space="preserve">6. Listas de chequeo técnicas y/o administrativas
</t>
    </r>
    <r>
      <rPr>
        <sz val="10"/>
        <color theme="1"/>
        <rFont val="Calibri"/>
        <family val="2"/>
      </rPr>
      <t>Adaptadas a las diferentes etapas del  proceso  desde la adquisición de predios  hasta la etapa de entrega y puesta en funcionamiento.</t>
    </r>
    <r>
      <rPr>
        <b/>
        <sz val="10"/>
        <color theme="1"/>
        <rFont val="Calibri"/>
        <family val="2"/>
      </rPr>
      <t xml:space="preserve">  </t>
    </r>
    <r>
      <rPr>
        <sz val="10"/>
        <color theme="1"/>
        <rFont val="Calibri"/>
        <family val="2"/>
      </rPr>
      <t xml:space="preserve">   
</t>
    </r>
    <r>
      <rPr>
        <b/>
        <sz val="10"/>
        <color theme="1"/>
        <rFont val="Calibri"/>
        <family val="2"/>
      </rPr>
      <t xml:space="preserve">7. Revisión  por doble instancia y/o cruzada
</t>
    </r>
    <r>
      <rPr>
        <sz val="10"/>
        <color theme="1"/>
        <rFont val="Calibri"/>
        <family val="2"/>
      </rPr>
      <t xml:space="preserve">En esta intervienen diferentes instacias según la etapa  en la que se encuentre el proyecto desde la aceptación del predio  hasta la entrega del mismo . 
</t>
    </r>
    <r>
      <rPr>
        <b/>
        <sz val="10"/>
        <color theme="1"/>
        <rFont val="Calibri"/>
        <family val="2"/>
      </rPr>
      <t xml:space="preserve">8. Trazabilidad documental
</t>
    </r>
    <r>
      <rPr>
        <sz val="10"/>
        <color theme="1"/>
        <rFont val="Calibri"/>
        <family val="2"/>
      </rPr>
      <t xml:space="preserve">De todos los soportes que respalden el cumplimiento de requisitos 
</t>
    </r>
    <r>
      <rPr>
        <b/>
        <sz val="10"/>
        <color theme="1"/>
        <rFont val="Calibri"/>
        <family val="2"/>
      </rPr>
      <t xml:space="preserve">9. Segregación de funciones
</t>
    </r>
    <r>
      <rPr>
        <sz val="10"/>
        <color theme="1"/>
        <rFont val="Calibri"/>
        <family val="2"/>
      </rPr>
      <t xml:space="preserve"> División de las tareas sensibles entre diferentes personas para reducir el riesgo de fraude, error o abuso.
</t>
    </r>
  </si>
  <si>
    <r>
      <rPr>
        <b/>
        <sz val="9"/>
        <color theme="1"/>
        <rFont val="Calibri"/>
        <family val="2"/>
      </rPr>
      <t>1. Declaración obligatoria de conflicto de interés</t>
    </r>
    <r>
      <rPr>
        <sz val="9"/>
        <color theme="1"/>
        <rFont val="Calibri"/>
        <family val="2"/>
      </rPr>
      <t xml:space="preserve">
Se usa porque cualquier etapa (planeación, evaluación, ejecución, cierre) puede verse afectada por intereses particulares.
Es exigencia directa del SGAS y de la Ley 2013 de 2019.
</t>
    </r>
    <r>
      <rPr>
        <b/>
        <sz val="9"/>
        <color theme="1"/>
        <rFont val="Calibri"/>
        <family val="2"/>
      </rPr>
      <t xml:space="preserve">2. Control de acceso a la información/documentos
</t>
    </r>
    <r>
      <rPr>
        <sz val="9"/>
        <color theme="1"/>
        <rFont val="Calibri"/>
        <family val="2"/>
      </rPr>
      <t xml:space="preserve">Varía el tipo de información (técnica, contractual, financiera, de ofertas, de avalúos, de entregables), pero la lógica de control es la misma.
</t>
    </r>
    <r>
      <rPr>
        <b/>
        <sz val="9"/>
        <color theme="1"/>
        <rFont val="Calibri"/>
        <family val="2"/>
      </rPr>
      <t>3. Capacitación en SGAS, ética y prevención del soborno</t>
    </r>
    <r>
      <rPr>
        <sz val="9"/>
        <color theme="1"/>
        <rFont val="Calibri"/>
        <family val="2"/>
      </rPr>
      <t xml:space="preserve">
Cambia el foco del contenido (manejo de información, contratación, recepción de obras), pero la actividad base es la misma.
</t>
    </r>
    <r>
      <rPr>
        <b/>
        <sz val="9"/>
        <color theme="1"/>
        <rFont val="Calibri"/>
        <family val="2"/>
      </rPr>
      <t xml:space="preserve">4. Canal de denuncia activo, seguro y anónimo
</t>
    </r>
    <r>
      <rPr>
        <sz val="9"/>
        <color theme="1"/>
        <rFont val="Calibri"/>
        <family val="2"/>
      </rPr>
      <t xml:space="preserve">Es transversal para detectar y tratar conductas indebidas en cualquier fase.
</t>
    </r>
    <r>
      <rPr>
        <b/>
        <sz val="9"/>
        <color theme="1"/>
        <rFont val="Calibri"/>
        <family val="2"/>
      </rPr>
      <t xml:space="preserve">5. Auditorías internas o revisiones independientes
</t>
    </r>
    <r>
      <rPr>
        <sz val="9"/>
        <color theme="1"/>
        <rFont val="Calibri"/>
        <family val="2"/>
      </rPr>
      <t xml:space="preserve">Adaptándose a cada etapa (auditoría de accesos, revisión de evaluaciones, control de modificaciones, verificación de entregables).
</t>
    </r>
    <r>
      <rPr>
        <b/>
        <sz val="9"/>
        <color theme="1"/>
        <rFont val="Calibri"/>
        <family val="2"/>
      </rPr>
      <t xml:space="preserve">6. Listas de chequeo técnicas y/o administrativas
</t>
    </r>
    <r>
      <rPr>
        <sz val="9"/>
        <color theme="1"/>
        <rFont val="Calibri"/>
        <family val="2"/>
      </rPr>
      <t>Adaptadas a las diferentes etapas del  proceso  desde la adquisición de predios  hasta la etapa de entrega y puesta en funcionamiento.</t>
    </r>
    <r>
      <rPr>
        <b/>
        <sz val="9"/>
        <color theme="1"/>
        <rFont val="Calibri"/>
        <family val="2"/>
      </rPr>
      <t xml:space="preserve">  </t>
    </r>
    <r>
      <rPr>
        <sz val="9"/>
        <color theme="1"/>
        <rFont val="Calibri"/>
        <family val="2"/>
      </rPr>
      <t xml:space="preserve">   
</t>
    </r>
    <r>
      <rPr>
        <b/>
        <sz val="9"/>
        <color theme="1"/>
        <rFont val="Calibri"/>
        <family val="2"/>
      </rPr>
      <t xml:space="preserve">7. Revisión  por doble instancia y/o cruzada
</t>
    </r>
    <r>
      <rPr>
        <sz val="9"/>
        <color theme="1"/>
        <rFont val="Calibri"/>
        <family val="2"/>
      </rPr>
      <t xml:space="preserve">En esta intervienen diferentes instacias según la etapa  en la que se encuentre el proyecto desde la aceptación del predio  hasta la entrega del mismo . 
</t>
    </r>
    <r>
      <rPr>
        <b/>
        <sz val="9"/>
        <color theme="1"/>
        <rFont val="Calibri"/>
        <family val="2"/>
      </rPr>
      <t xml:space="preserve">8. Trazabilidad documental
</t>
    </r>
    <r>
      <rPr>
        <sz val="9"/>
        <color theme="1"/>
        <rFont val="Calibri"/>
        <family val="2"/>
      </rPr>
      <t xml:space="preserve">De todos los soportes que respalden el cumplimiento de requisitos 
</t>
    </r>
    <r>
      <rPr>
        <b/>
        <sz val="9"/>
        <color theme="1"/>
        <rFont val="Calibri"/>
        <family val="2"/>
      </rPr>
      <t xml:space="preserve">9. Segregación de funciones
</t>
    </r>
    <r>
      <rPr>
        <sz val="9"/>
        <color theme="1"/>
        <rFont val="Calibri"/>
        <family val="2"/>
      </rPr>
      <t xml:space="preserve"> División de las tareas sensibles entre diferentes personas para reducir el riesgo de fraude, error o abuso.
</t>
    </r>
  </si>
  <si>
    <t>Ofrecer, prometer, entregar, aceptar o solicitar una ventaja indebida para la  aprobación de adiciones o modificaciones contractuales en proyectos de infraestructura judicial.</t>
  </si>
  <si>
    <t xml:space="preserve">Procedimiento formal y documentado para la solicitud, evaluación y aprobación de adiciones o modificaciones contractuales.
</t>
  </si>
  <si>
    <t>Cambio de normatividad y regulaciones expedidas por el Poder Ejecutivo o Legislativo, que puedan afectar la ejecución de los proyectos de infraestructura física de la Rama Judicial.</t>
  </si>
  <si>
    <t xml:space="preserve">Incremento en los costos de materiales de construcción e insumos de manera súbita y desmedida. </t>
  </si>
  <si>
    <t xml:space="preserve">Afectaciones al proceso de construcción y dotación infraestructura física de las sedes Judiciales por  problemas de orden público. </t>
  </si>
  <si>
    <t>La incorporación de criterios de sostenibilidad y eficiencia energética en los diseños arquitectónicos fortalece la imagen institucional.</t>
  </si>
  <si>
    <t xml:space="preserve">Implementar herramientas que permitan la optimización y coordinación en las diferentes fases de los proyectos de infraestructura fisica. </t>
  </si>
  <si>
    <t>Intentos de soborno o incentivos indebidos durante el proceso de supervisión de contratos, que comprometen la  objetividad y la  integridad institucional</t>
  </si>
  <si>
    <t xml:space="preserve">Presión de actores externos para agilizar  o aprobar pagos, adiciones, o modificaciones contractuales sin cumplir con los requisitos técnicos, legales  o  de  calidad establecidos. </t>
  </si>
  <si>
    <t xml:space="preserve">Contar con el sistema de gestión antisoborno que fortalece la transparencia, integridad y el control en los procesos de contratación y ejecución de las obras.   </t>
  </si>
  <si>
    <t>Implementación de herramientas digitales para el diseño de infraestructura (BIM).</t>
  </si>
  <si>
    <t xml:space="preserve">Consolidar la contratación de las diferentes fases del proyecto ( Estudios y Diseños, Construcción y Dotación) con el fin de minimizar inconsistencias y riesgos generados por contratación fragmentada. </t>
  </si>
  <si>
    <t>10</t>
  </si>
  <si>
    <t>Aprovechar la experiencia institucional y la Guía de Diseño de Sedes Judiciales, integrando herramientas digitales (BIM) y criterios de sostenibilidad, con apoyo del interés estatal y los mecanismos de financiación pública, para diseñar y construir infraestructuras modernas, eficientes y alineadas con la política ambiental nacional.</t>
  </si>
  <si>
    <t>3-7</t>
  </si>
  <si>
    <t>4-14</t>
  </si>
  <si>
    <t>6-7</t>
  </si>
  <si>
    <t>Posibilidad de no disminuir la brecha en materia de Infraestructura, ocasionado por la falta de oportunidad en la gestión y respuesta de entidades externas involucradas en el proceso de adquisición de inmuebles.</t>
  </si>
  <si>
    <t xml:space="preserve">1. Una vez realizado el análisis de viabilidad técnica, se determine que el predio no cumple con las condiciones necesarias para la construcción de la sede judicial </t>
  </si>
  <si>
    <t>2. Burocracia y tiempos prolongados en los tramites administrativos,  procesos legales y urbanísticos (licencias, certificaciones, saneamiento predial).</t>
  </si>
  <si>
    <t>Retrasos en la ejecución de los contratos de estudios y diseños de infraestructura física, que afectan la programación y el inicio oportuno de los proyectos.</t>
  </si>
  <si>
    <t>1. Deficiencias en la planeación inicial  (subestimación de tiempos o recursos).</t>
  </si>
  <si>
    <t>2. Falta de capacidad técnica, operativa o administrativa del contratista para desarrollar los estudios y diseños.</t>
  </si>
  <si>
    <t>3. Demoras en la entrega de información o insumos necesarios para el diseño (levantamientos topográficos, estudios de suelo, planos previos, etc.).</t>
  </si>
  <si>
    <t>4. Trámites administrativos prolongados (licencias, permisos, aprobaciones por parte de otras entidades)</t>
  </si>
  <si>
    <r>
      <t>5. Cambios en los requisitos o alcances</t>
    </r>
    <r>
      <rPr>
        <sz val="11"/>
        <color theme="1"/>
        <rFont val="Arial Narrow"/>
        <family val="2"/>
      </rPr>
      <t xml:space="preserve"> </t>
    </r>
    <r>
      <rPr>
        <sz val="10"/>
        <color theme="1"/>
        <rFont val="Arial Narrow"/>
        <family val="2"/>
      </rPr>
      <t>de los estudios y diseños durante la ejecución del contrato.</t>
    </r>
  </si>
  <si>
    <t>Retrasos en la ejecución de los contratos de construcción y dotación de mobiliario en proyectos  de mediana y baja complejidad.</t>
  </si>
  <si>
    <t xml:space="preserve">Oposición de la comunidad, afectación ambiental por la construcción. </t>
  </si>
  <si>
    <t xml:space="preserve">2. Deficiencia en la socialización del proyecto.  </t>
  </si>
  <si>
    <t>Emisión o validación de conceptos técnicos, jurídicos o administrativos para la adquisición de predios en donación, sin cumplir requisitos normativos o procedimentales, con el fin de favorecer intereses particulares.</t>
  </si>
  <si>
    <t xml:space="preserve">2. Inadecuada segregación de funciones permitiendo que la misma  persona realice la validación técnica. </t>
  </si>
  <si>
    <t xml:space="preserve">2. Debilidad en los mecanismos de control en los trámites de adiciones y modificaciones contractuales. </t>
  </si>
  <si>
    <t xml:space="preserve">3. Presiones externas o internas por favorecer contratistas en la aprobación de cambios contractuales. </t>
  </si>
  <si>
    <t xml:space="preserve">2. Debilidad en los mecanismos de supervisión y control sobre la recepción de entregables contractuales.  </t>
  </si>
  <si>
    <t xml:space="preserve">3. Presiones externas o internas para aprobar entregables sin el cumplimiento de requisitos. </t>
  </si>
  <si>
    <t xml:space="preserve">Implementar un check list de verificación técnica  y jurídica previo a la adquisición. </t>
  </si>
  <si>
    <t xml:space="preserve">Establecer un cronograma de gestión con responsables y tiempos de respuestas. </t>
  </si>
  <si>
    <t xml:space="preserve">Reasignación de predio </t>
  </si>
  <si>
    <t xml:space="preserve">Incluir en los pliegos de condiciones requisitos estrictos de experiencia, capacidad financiera y técnica y solicitar un equipo mínimo de profesionales acreditados. </t>
  </si>
  <si>
    <t xml:space="preserve">Mediante la  supervisión y control en la ejecución del proyecto hacer seguimiento al avance y actividades que generan retrasos. 
</t>
  </si>
  <si>
    <t xml:space="preserve">Crear un listado de requisitos y trámites con sus tiempos promedio de gestión, con el fin de anticiparse a la  solicitud de estos. </t>
  </si>
  <si>
    <t xml:space="preserve">Definición clara y detallada de los términos de referencia y alcance del contrato antes de su firma. </t>
  </si>
  <si>
    <t xml:space="preserve">Exigir al contratista la sustitución inmediata de personal o equipos insuficientes y realizar comites de incumplimiento. </t>
  </si>
  <si>
    <t xml:space="preserve">Revisar la disponiblidad presupuestal y establecer un acuerdo con el contratista  para ajustar el alcance sin detener la ejecución de actividades programadas. </t>
  </si>
  <si>
    <t xml:space="preserve">Implementar  planes alternativos de trabajo mientras se resuelven restricciones de clima o campo.  </t>
  </si>
  <si>
    <t xml:space="preserve">Elaborar  un analisis  previo de riesgos climáticos y logísticos de la zona  del proyecto. </t>
  </si>
  <si>
    <t xml:space="preserve">Coordinar con autoridades de seguridad para prever medidas en zonas sensibles. </t>
  </si>
  <si>
    <t xml:space="preserve">1. Retrasos en procesos de contratación </t>
  </si>
  <si>
    <t xml:space="preserve">2. Deficiencia e inconsistencias en los Estudos y Diseños  </t>
  </si>
  <si>
    <t>3. Incumplimiento del contratista en tiempos de ejecución o calidad</t>
  </si>
  <si>
    <t xml:space="preserve">4. Condiciones climaticas adversas o dificultades logisticas en la zona  </t>
  </si>
  <si>
    <t>5. Problemas de orden público,  oposición de la comunidad</t>
  </si>
  <si>
    <t>Solicitar ajustes inmediatos a los diseños e  implementar mesas técnicas de validación .</t>
  </si>
  <si>
    <t xml:space="preserve">Implementar jornadas adicionales o trabajo en paralelo para recuperar retrasos y exigir los arreglos o cambios de elementos que no cumplen con la calidad  requerida. </t>
  </si>
  <si>
    <t>Realizar capacitaciones en ética pública, integridad y gestión antisoborno.</t>
  </si>
  <si>
    <t>Activar el  canal de denucias  e  iniciar  investigaciones  correspondientes.</t>
  </si>
  <si>
    <t>Revisar de inmediato las decisiones  de adquisición  de predios  tomadas  bajo  el esquema  irregular.</t>
  </si>
  <si>
    <t xml:space="preserve">Investigar los casos en los que se identifiquen presiones indebidas y hacer las denuncias correspondientes. </t>
  </si>
  <si>
    <t>Implementar el  Sistema de Gestión Antosoborno  de la Entidad.</t>
  </si>
  <si>
    <t xml:space="preserve">Exigir al contratista la corrección o adecuación de los entregables que  no cumplan con los requisitos establecidos.  </t>
  </si>
  <si>
    <r>
      <t xml:space="preserve">Fortalecer la </t>
    </r>
    <r>
      <rPr>
        <sz val="11"/>
        <color theme="1"/>
        <rFont val="Arial Narrow"/>
        <family val="2"/>
      </rPr>
      <t>imagen institucional y la confianza en la justicia  mediante el uso del Sistema de Gestión Antisoborno  y la Guía de Plan de Gestión Ambiental y Social, garantizando transparencia, sostenibilidad y cumplimiento en todas las fases de los proyectos</t>
    </r>
    <r>
      <rPr>
        <sz val="11"/>
        <color rgb="FF000000"/>
        <rFont val="Arial Narrow"/>
        <family val="2"/>
      </rPr>
      <t>.</t>
    </r>
  </si>
  <si>
    <t xml:space="preserve">Mejorar  los  procesos  y procedimientos de la Unidad de Infraestructura Física. </t>
  </si>
  <si>
    <t>4-5-6-7</t>
  </si>
  <si>
    <t xml:space="preserve">Desarrollar  planes de contingencia que  permitan  la continuidad de los  proyectos  pese a cambios del  entorno.  </t>
  </si>
  <si>
    <t>4-5-6-7-8</t>
  </si>
  <si>
    <t>2-5-6-7-8</t>
  </si>
  <si>
    <t xml:space="preserve">En el presente periodo de seguimiento, se evidencia que el  riesgo  no se  ha  materializado. Lo anterior se debe a que las  obras aún no han iniciado, por  lo que  no  se  han  presentado  retrasos asociados a  la fase de ejecución. Se continuará el monitoreo constante del  cronograma y de  las gestiones  previas al inicio de las obras, con el fin de  prevenir  posibles afectaciones en los tiempos establecidos una vez se de inicio a la fase constructiva.  </t>
  </si>
  <si>
    <t xml:space="preserve"> Incorporar cláusulas antisoborno y de transparencia en todos los documentos y comunicaciones con oferentes de predios.</t>
  </si>
  <si>
    <t>Procedimiento formal y documentado para la solicitud, evaluación y aprobación de adiciones o modificaciones contractuales.</t>
  </si>
  <si>
    <r>
      <t xml:space="preserve">En el presente periodo de seguimiento, se evidencia que el  riesgo </t>
    </r>
    <r>
      <rPr>
        <i/>
        <sz val="10"/>
        <color theme="1"/>
        <rFont val="Arial Narrow"/>
        <family val="2"/>
      </rPr>
      <t xml:space="preserve"> </t>
    </r>
    <r>
      <rPr>
        <sz val="10"/>
        <color theme="1"/>
        <rFont val="Arial Narrow"/>
        <family val="2"/>
      </rPr>
      <t xml:space="preserve">no se  ha  materializado. Lo anterior se debe a que las  obras aún no han iniciado, por  lo que  no  se  han  presentado  retrasos asociados a  la fase de ejecución. Se continuará el monitoreo constante del  cronograma y de  las gestiones  previas al inicio de las obras, con el fin de  prevenir  posibles afectaciones en los tiempos establecidos una vez se de inicio a la fase constructiva.  
</t>
    </r>
  </si>
  <si>
    <t>NO</t>
  </si>
  <si>
    <t>Demoras en las gestiones a cargo de las diferentes dependencias que  participan  en el proceso de Mejoramiento de la Infraestructura Física.</t>
  </si>
  <si>
    <t>Falta de personal técnico y calificado permanente en regiones donde se ejecutan proyectos.</t>
  </si>
  <si>
    <t>Contar con un Plan Maestro de Infraestructura</t>
  </si>
  <si>
    <t>El área cuenta con una Guía de Diseño de Sedes Judiciales, además de una reciente actualización de las Especificaciones Generales de Construcción de la DEAJ 2024.</t>
  </si>
  <si>
    <t>Personal integrado por servidores judiciales de alto nivel profesional y con experiencia  para  llevar a cabo las  funciones asignadas.</t>
  </si>
  <si>
    <t>La trayectoria de todas las áreas que participan en el desarrollo de infraestructura judicial ha permitido consolidar buenas prácticas y aprendizajes que fortalecen la capacidad operativa del proceso.</t>
  </si>
  <si>
    <t xml:space="preserve">Contar con la infraestructura física adecuada  para el  desarrollo de las actividades. </t>
  </si>
  <si>
    <t xml:space="preserve">Posibilidad que  la  puesta en funcionamiento de la  nueva sede  se  postergue en el  tiempo. </t>
  </si>
  <si>
    <t>6. Deficiencia en la supervisión de los contratos.</t>
  </si>
  <si>
    <t>Posibilidad de  no ejecutar la construcción del proyecto.</t>
  </si>
  <si>
    <t>Realizar un seguimiento a las actividades a cargo de las entidades responsables, para destrabar trámites ( reuniones extraordianrias, mesas técnicas)</t>
  </si>
  <si>
    <t xml:space="preserve">Implementar planes de acción para la entrega de  productos por parte del consultor. </t>
  </si>
  <si>
    <t xml:space="preserve">Activar mesas técnicas  con las entidades que tienen represados los trámites </t>
  </si>
  <si>
    <t xml:space="preserve">Asignar un profesional  con  experiencia en  supervisión de contratos. </t>
  </si>
  <si>
    <t>sustitución inmediata del  supervisor del contrato.</t>
  </si>
  <si>
    <t xml:space="preserve">Designar un equipo de apoyo a la estructuración de los  proyectos para evitar devoluciones o aclaraciones excesivas. </t>
  </si>
  <si>
    <t xml:space="preserve">Ajustar cronograma </t>
  </si>
  <si>
    <t xml:space="preserve">Contar con los conceptos de interventoría para  validar los estudios y diseños por los profesionales idoneos. </t>
  </si>
  <si>
    <t>Contar con un equipo de interventoria que garantice el seguimiento y cumplimiento de las especificaciones técnicas.</t>
  </si>
  <si>
    <t>Elaborar  un analisis  previo de riesgos de la zona.</t>
  </si>
  <si>
    <t>Incluir obligaciones especificas dentro del componente ambiental del contrato.</t>
  </si>
  <si>
    <t xml:space="preserve">1. No cumplimiento de la normatividad ambiental  vigente  por parte del contratrista.  </t>
  </si>
  <si>
    <t>Adelantar los  procesos sancionatorios correspondientes.</t>
  </si>
  <si>
    <t>Difusión de información clara y accesible a la Dirección Seccional y a las entidades territoriales previo al inicio de la obra.</t>
  </si>
  <si>
    <t>Adelantar  una  presentación del proyecto a la Dirección Seccional y a las entidades territoriales.</t>
  </si>
  <si>
    <t>Incluir obligaciones especificas dentro del componente ambiental del contrato de interventoría.</t>
  </si>
  <si>
    <t>1.Falta de conocimiento de las políticas claras de ética e  integridad institucional</t>
  </si>
  <si>
    <t xml:space="preserve">Establecer doble validación o revisión en la toma de decisiones  de adquisición. </t>
  </si>
  <si>
    <t xml:space="preserve">Suspender de manera  preventiva los trámites en los que se detecten posibles  irregularidades. </t>
  </si>
  <si>
    <t>Ausencia reiterada de servidores judiciales por incapacidades que pueden generar  baja productividad.</t>
  </si>
  <si>
    <t>Demora en el trámite para el pago de cortes de obra y facturación de Contratistas e Interventorías por falta de aprobación de PAC que  pueden afectar el  avance físico y  financiero de los contratos.</t>
  </si>
  <si>
    <t>El área de talento humano promueve activamente el bienestar laboral mediante programas de salud mental, capacitaciones en seguridad y salud en el trabajo y actividades de integración que fortalecen el clima organizacional.</t>
  </si>
  <si>
    <t xml:space="preserve">Existencia de documentos técnicos establecidos como: anexo  técnico  de entregables,  manuales de supervisión, etc.  </t>
  </si>
  <si>
    <t>1-4-5-7</t>
  </si>
  <si>
    <t>3-6-7-9-10-15</t>
  </si>
  <si>
    <t>2-5</t>
  </si>
  <si>
    <t>9-10-11-13-14-15</t>
  </si>
  <si>
    <t>Dificultad para la obtención de inmuebles</t>
  </si>
  <si>
    <t xml:space="preserve">3. Que las entidades territoriales  no cuenten  con terrenos  propios  para  la donación. </t>
  </si>
  <si>
    <t xml:space="preserve">3. Carencia de  mecanismos de seguimiento y control ambiental </t>
  </si>
  <si>
    <t xml:space="preserve">Realizar la revisión y aprobación del cronograma en la fase de estructuración del proyecto. 
</t>
  </si>
  <si>
    <t xml:space="preserve">Establecer un plan de entrega acelerada de insumos pendientes con responsables, fechas limite y  programar el avance en tareas que no dependan de los  insumos faltantes. </t>
  </si>
  <si>
    <t>Adquisición de predios privados (compra)</t>
  </si>
  <si>
    <t>Establecer doble validación o revisión que garantice el  cumplimiento de los requisitos.</t>
  </si>
  <si>
    <t xml:space="preserve">1. Implementar un check list de verificación técnica  y jurídica previo a la adquisición. 
2. Establecer un cronograma de gestión con responsables y tiempos de respuestas. 
</t>
  </si>
  <si>
    <t xml:space="preserve">
Se materializó el riesgo de retrasos en la ejecución de los contratos de Estudios y Diseños de  Infraestructura Física, toda vez que, aunque ya se cuenta con las actas de entrega de las consultorías correspondientes a los contratos N.º 147 de 2022 y N.º 201 de 2020 (con excepción de la consultoría de Villa del Rosario), las fechas de terminación inicialmente establecidas no se cumplieron. En efecto, el contrato N.º 201 de 2020 tenía como fecha de finalización el 20 de enero de 2022, mientras que el contrato N.º 147 de 2022 contemplaba como plazo de terminación el 31 de diciembre de 2022.
Contrato 201 de 2020 - Grupo 2 municipio: Villa del Rosario (Santander), a continuación el detalle del avance físico:
Villa del Rosario: avance físico 92 % (1.547,33 m2)
Contrato 147 de 2022 municipios; Barrancominas, Bolívar, Concordia, La Primavera y Orocué, a continuación el detalle del avance físico:
Barrancominas:   avance físico 100 % (304,54 m2)
Bolívar:                avance físico 100 % (842,81 m2)
Concordia:           avance físico 100 % (288,34 m2)
La Primavera:      avance físico 1000 % (339,50 m2)
Orocué:                avance físico 100 % (627,81 m2)
Nota: El contrato 147 de 2022 cuenta con acta de terminación, actualmente la Unidad se encuentra revisando los productos entregados a nivel documental (cantidad de documentos) para la suscripción del acta de recibo.</t>
  </si>
  <si>
    <t xml:space="preserve">No  se  ha realizado  adquisición de  predios en este periodo. </t>
  </si>
  <si>
    <t xml:space="preserve">1. Implementar un check list de verificación técnica  y jurídica previo a la adquisición. 
2. Establecer un cronograma de gestión con responsables y tiempos de respuestas. 
 </t>
  </si>
  <si>
    <t xml:space="preserve">1. Realizar revisión y aprobación del cronograma en la fase de estructuración del proyecto.
2. Incluir en los pliegos de condiciones requisitos estrictos de experiencia, capacidad financiera y técnica y solicitar un equipo mínimo de profesionales acreditados. 
3. Mediante la  supervisión y control en la ejecución del proyecto hacer seguimiento al avance y actividades que generan retrasos. 
4. Crear un listado de requisitos y trámites con sus tiempos promedio de gestión, con el fin de anticiparse a la  solicitud de estos. 
5. Definición clara y detallada de los términos de referencia y alcance del contrato antes de su firma. 
6. Asignar un profesional  con  experiencia en  supervisión de contratos.  </t>
  </si>
  <si>
    <t xml:space="preserve">1.Designar un equipo de apoyo a la estructuración de los  proyectos para evitar devoluciones o aclaraciones excesivas. 
2. Contar con los conceptos de interventoría para  validar los estudios y diseños por los profesionales idoneos. . 
3. Contar con un equipo de interventoria que garantice el seguimiento y cumplimiento de las especificaciones técnicas.
4. Elaborar  un analisis  previo de riesgos climáticos y logísticos de la zona  del proyecto. 
5. Elaborar  un analisis  previo de riesgos de la zona.
</t>
  </si>
  <si>
    <t xml:space="preserve">1. Incluir obligaciones especificas dentro del componente ambiental del contrato.
2. Difusión de información clara y accesible a la Dirección Seccional y a las entidades territoriales previo al inicio de la obra.
3. Incluir obligaciones especificas dentro del componente ambiental del contrato de interventoría. 
</t>
  </si>
  <si>
    <t>Actividades Transversales para manejo  de riesgos antisoborno</t>
  </si>
  <si>
    <t xml:space="preserve">1.Designar un equipo de apoyo a la estructuración de los  proyectos para evitar devoluciones o aclaraciones excesivas. 
2. Contar con los conceptos de interventoría para  validar los estudios y diseños por los profesionales idoneos. . 
3. Contar con un equipo de interventoria que garantice el seguimiento y cumplimiento de las especificaciones técnicas.
4. Elaborar  un analisis  previo de riesgos climáticos y logísticos de la zona  del proyecto. 
5. Elaborar  un analisis  previo de riesgos de la zona. </t>
  </si>
  <si>
    <t xml:space="preserve">1. Incluir obligaciones especificas dentro del componente ambiental del contrato.
2. Difusión de información clara y accesible a la Dirección Seccional y a las entidades territoriales previo al inicio de la obra.
3. Incluir obligaciones especificas dentro del componente ambiental del contrato de interventoría. </t>
  </si>
  <si>
    <t xml:space="preserve">
Se materializó el riesgo,debido a que  la consultoría de la Sede Judicial de Villa del  Rosario  no ha sido  recibido  a  la  fecha.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</si>
</sst>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4" formatCode="_-&quot;$&quot;\ * #,##0.00_-;\-&quot;$&quot;\ * #,##0.00_-;_-&quot;$&quot;\ * &quot;-&quot;??_-;_-@_-"/>
    <numFmt numFmtId="43" formatCode="_-* #,##0.00_-;\-* #,##0.00_-;_-* &quot;-&quot;??_-;_-@_-"/>
    <numFmt numFmtId="164" formatCode="[$-240A]d&quot; de &quot;mmmm&quot; de &quot;yyyy;@"/>
    <numFmt numFmtId="165" formatCode="0.0"/>
  </numFmts>
  <fonts count="114">
    <font>
      <sz val="11"/>
      <color theme="1"/>
      <name val="Calibri"/>
      <family val="2"/>
      <scheme val="minor"/>
    </font>
    <font>
      <sz val="14"/>
      <color theme="1"/>
      <name val="Arial Narrow"/>
      <family val="2"/>
    </font>
    <font>
      <b/>
      <sz val="11"/>
      <color theme="1"/>
      <name val="Arial Narrow"/>
      <family val="2"/>
    </font>
    <font>
      <b/>
      <sz val="11"/>
      <color theme="0"/>
      <name val="Arial Narrow"/>
      <family val="2"/>
    </font>
    <font>
      <b/>
      <sz val="14"/>
      <color theme="0"/>
      <name val="Arial Narrow"/>
      <family val="2"/>
    </font>
    <font>
      <b/>
      <sz val="16"/>
      <color theme="0"/>
      <name val="Arial Narrow"/>
      <family val="2"/>
    </font>
    <font>
      <b/>
      <sz val="22"/>
      <color theme="1"/>
      <name val="Arial"/>
      <family val="2"/>
    </font>
    <font>
      <sz val="10"/>
      <name val="Arial"/>
      <family val="2"/>
    </font>
    <font>
      <sz val="12"/>
      <name val="Times New Roman"/>
      <family val="1"/>
    </font>
    <font>
      <b/>
      <sz val="11"/>
      <color theme="1"/>
      <name val="Calibri"/>
      <family val="2"/>
      <scheme val="minor"/>
    </font>
    <font>
      <sz val="11"/>
      <color theme="0"/>
      <name val="Calibri"/>
      <family val="2"/>
      <scheme val="minor"/>
    </font>
    <font>
      <sz val="11"/>
      <name val="Calibri"/>
      <family val="2"/>
      <scheme val="minor"/>
    </font>
    <font>
      <sz val="10"/>
      <color theme="1"/>
      <name val="Calibri"/>
      <family val="2"/>
      <scheme val="minor"/>
    </font>
    <font>
      <sz val="12"/>
      <color theme="1"/>
      <name val="Calibri"/>
      <family val="2"/>
      <scheme val="minor"/>
    </font>
    <font>
      <b/>
      <sz val="20"/>
      <color theme="1"/>
      <name val="Calibri"/>
      <family val="2"/>
      <scheme val="minor"/>
    </font>
    <font>
      <b/>
      <sz val="12"/>
      <color rgb="FF000000"/>
      <name val="Calibri"/>
      <family val="2"/>
    </font>
    <font>
      <b/>
      <i/>
      <sz val="10"/>
      <color theme="1"/>
      <name val="Calibri"/>
      <family val="2"/>
      <scheme val="minor"/>
    </font>
    <font>
      <sz val="11"/>
      <color theme="1"/>
      <name val="Arial"/>
      <family val="2"/>
    </font>
    <font>
      <b/>
      <sz val="10"/>
      <color theme="1"/>
      <name val="Arial"/>
      <family val="2"/>
    </font>
    <font>
      <b/>
      <sz val="10"/>
      <color theme="0"/>
      <name val="Arial"/>
      <family val="2"/>
    </font>
    <font>
      <sz val="11"/>
      <color theme="0"/>
      <name val="Arial"/>
      <family val="2"/>
    </font>
    <font>
      <sz val="10"/>
      <name val="Calibri"/>
      <family val="2"/>
      <scheme val="minor"/>
    </font>
    <font>
      <b/>
      <sz val="10"/>
      <name val="Arial"/>
      <family val="2"/>
    </font>
    <font>
      <b/>
      <i/>
      <sz val="16"/>
      <name val="Calibri"/>
      <family val="2"/>
      <scheme val="minor"/>
    </font>
    <font>
      <sz val="10"/>
      <color theme="1"/>
      <name val="Roboto"/>
    </font>
    <font>
      <b/>
      <sz val="22"/>
      <color theme="0"/>
      <name val="Arial Narrow"/>
      <family val="2"/>
    </font>
    <font>
      <sz val="11"/>
      <color theme="0"/>
      <name val="Arial Narrow"/>
      <family val="2"/>
    </font>
    <font>
      <sz val="11"/>
      <color rgb="FF00B050"/>
      <name val="Calibri"/>
      <family val="2"/>
      <scheme val="minor"/>
    </font>
    <font>
      <b/>
      <sz val="16"/>
      <color theme="1"/>
      <name val="Calibri"/>
      <family val="2"/>
      <scheme val="minor"/>
    </font>
    <font>
      <b/>
      <sz val="20"/>
      <color rgb="FF000000"/>
      <name val="Calibri"/>
      <family val="2"/>
    </font>
    <font>
      <b/>
      <sz val="16"/>
      <color rgb="FF000000"/>
      <name val="Calibri"/>
      <family val="2"/>
    </font>
    <font>
      <b/>
      <sz val="10"/>
      <color theme="1"/>
      <name val="Calibri"/>
      <family val="2"/>
      <scheme val="minor"/>
    </font>
    <font>
      <b/>
      <sz val="10"/>
      <color theme="0"/>
      <name val="Arial Narrow"/>
      <family val="2"/>
    </font>
    <font>
      <b/>
      <sz val="10"/>
      <color theme="2"/>
      <name val="Arial Narrow"/>
      <family val="2"/>
    </font>
    <font>
      <b/>
      <sz val="20"/>
      <color theme="0"/>
      <name val="Arial Narrow"/>
      <family val="2"/>
    </font>
    <font>
      <sz val="11"/>
      <color theme="1"/>
      <name val="Calibri"/>
      <family val="2"/>
      <scheme val="minor"/>
    </font>
    <font>
      <b/>
      <u/>
      <sz val="18"/>
      <color theme="1"/>
      <name val="Arial"/>
      <family val="2"/>
    </font>
    <font>
      <sz val="16"/>
      <name val="Arial"/>
      <family val="2"/>
    </font>
    <font>
      <b/>
      <sz val="16"/>
      <color rgb="FF000000"/>
      <name val="Arial"/>
      <family val="2"/>
    </font>
    <font>
      <sz val="16"/>
      <color rgb="FF000000"/>
      <name val="Arial"/>
      <family val="2"/>
    </font>
    <font>
      <sz val="16"/>
      <color rgb="FFFFFFFF"/>
      <name val="Arial"/>
      <family val="2"/>
    </font>
    <font>
      <sz val="16"/>
      <color theme="1"/>
      <name val="Arial"/>
      <family val="2"/>
    </font>
    <font>
      <sz val="16"/>
      <color theme="0"/>
      <name val="Arial"/>
      <family val="2"/>
    </font>
    <font>
      <b/>
      <sz val="16"/>
      <color theme="1"/>
      <name val="Arial"/>
      <family val="2"/>
    </font>
    <font>
      <sz val="11"/>
      <name val="Arial"/>
      <family val="2"/>
    </font>
    <font>
      <sz val="9"/>
      <name val="Arial"/>
      <family val="2"/>
    </font>
    <font>
      <b/>
      <sz val="12"/>
      <color theme="0"/>
      <name val="Calibri"/>
      <family val="2"/>
    </font>
    <font>
      <b/>
      <sz val="24"/>
      <color theme="1"/>
      <name val="Calibri"/>
      <family val="2"/>
      <scheme val="minor"/>
    </font>
    <font>
      <b/>
      <sz val="14"/>
      <color theme="0"/>
      <name val="Arial"/>
      <family val="2"/>
    </font>
    <font>
      <b/>
      <u/>
      <sz val="11"/>
      <name val="Arial"/>
      <family val="2"/>
    </font>
    <font>
      <b/>
      <sz val="11"/>
      <name val="Arial"/>
      <family val="2"/>
    </font>
    <font>
      <b/>
      <sz val="9"/>
      <name val="Arial"/>
      <family val="2"/>
    </font>
    <font>
      <b/>
      <sz val="9"/>
      <color theme="0"/>
      <name val="Arial"/>
      <family val="2"/>
    </font>
    <font>
      <sz val="11"/>
      <color theme="4"/>
      <name val="Calibri"/>
      <family val="2"/>
      <scheme val="minor"/>
    </font>
    <font>
      <sz val="11"/>
      <color theme="5"/>
      <name val="Calibri"/>
      <family val="2"/>
      <scheme val="minor"/>
    </font>
    <font>
      <sz val="11"/>
      <color theme="9"/>
      <name val="Calibri"/>
      <family val="2"/>
      <scheme val="minor"/>
    </font>
    <font>
      <sz val="11"/>
      <color rgb="FF7030A0"/>
      <name val="Calibri"/>
      <family val="2"/>
      <scheme val="minor"/>
    </font>
    <font>
      <sz val="9"/>
      <name val="Arial Narrow"/>
      <family val="2"/>
    </font>
    <font>
      <sz val="12"/>
      <name val="Azo Sans Medium"/>
    </font>
    <font>
      <b/>
      <sz val="14"/>
      <color theme="1"/>
      <name val="Arial"/>
      <family val="2"/>
    </font>
    <font>
      <b/>
      <sz val="22"/>
      <color theme="1"/>
      <name val="Calibri"/>
      <family val="2"/>
      <scheme val="minor"/>
    </font>
    <font>
      <sz val="11"/>
      <color rgb="FF0070C0"/>
      <name val="Calibri"/>
      <family val="2"/>
      <scheme val="minor"/>
    </font>
    <font>
      <sz val="11"/>
      <color rgb="FF0070C0"/>
      <name val="Arial"/>
      <family val="2"/>
    </font>
    <font>
      <sz val="14"/>
      <color theme="1"/>
      <name val="Azo Sans Medium"/>
    </font>
    <font>
      <b/>
      <sz val="14"/>
      <color theme="1"/>
      <name val="Azo Sans Medium"/>
    </font>
    <font>
      <b/>
      <sz val="14"/>
      <color theme="0"/>
      <name val="Azo Sans Medium"/>
    </font>
    <font>
      <b/>
      <sz val="14"/>
      <name val="Azo Sans Medium"/>
    </font>
    <font>
      <sz val="14"/>
      <color theme="0"/>
      <name val="Azo Sans Medium"/>
    </font>
    <font>
      <b/>
      <sz val="10"/>
      <color theme="0"/>
      <name val="Calibri"/>
      <family val="2"/>
      <scheme val="minor"/>
    </font>
    <font>
      <sz val="10"/>
      <color theme="0"/>
      <name val="Calibri"/>
      <family val="2"/>
      <scheme val="minor"/>
    </font>
    <font>
      <b/>
      <sz val="8"/>
      <color theme="0"/>
      <name val="Calibri"/>
      <family val="2"/>
      <scheme val="minor"/>
    </font>
    <font>
      <sz val="8"/>
      <color theme="0"/>
      <name val="Calibri"/>
      <family val="2"/>
      <scheme val="minor"/>
    </font>
    <font>
      <b/>
      <sz val="12"/>
      <color theme="0"/>
      <name val="Arial Narrow"/>
      <family val="2"/>
    </font>
    <font>
      <sz val="12"/>
      <color theme="1"/>
      <name val="Arial Narrow"/>
      <family val="2"/>
    </font>
    <font>
      <sz val="10"/>
      <color theme="0"/>
      <name val="Arial Narrow"/>
      <family val="2"/>
    </font>
    <font>
      <sz val="11"/>
      <color theme="1"/>
      <name val="Azo Sans Medium"/>
    </font>
    <font>
      <sz val="16"/>
      <color theme="1"/>
      <name val="Azo Sans Medium"/>
    </font>
    <font>
      <b/>
      <sz val="12"/>
      <name val="Azo Sans Medium"/>
    </font>
    <font>
      <b/>
      <sz val="14"/>
      <color theme="1"/>
      <name val="Calibri"/>
      <family val="2"/>
      <scheme val="minor"/>
    </font>
    <font>
      <b/>
      <sz val="11"/>
      <color rgb="FFFF0000"/>
      <name val="Arial Narrow"/>
      <family val="2"/>
    </font>
    <font>
      <sz val="16"/>
      <color theme="1"/>
      <name val="Calibri"/>
      <family val="2"/>
      <scheme val="minor"/>
    </font>
    <font>
      <b/>
      <sz val="8"/>
      <color rgb="FF000000"/>
      <name val="Times New Roman"/>
      <family val="1"/>
    </font>
    <font>
      <b/>
      <sz val="8"/>
      <color rgb="FF767171"/>
      <name val="Times New Roman"/>
      <family val="1"/>
    </font>
    <font>
      <sz val="10"/>
      <name val="Calibri"/>
      <family val="2"/>
    </font>
    <font>
      <sz val="11"/>
      <color indexed="8"/>
      <name val="Calibri"/>
      <family val="2"/>
    </font>
    <font>
      <sz val="11"/>
      <color indexed="8"/>
      <name val="Azo Sans Medium"/>
      <charset val="134"/>
    </font>
    <font>
      <sz val="11"/>
      <color indexed="9"/>
      <name val="Azo Sans Medium"/>
      <charset val="134"/>
    </font>
    <font>
      <b/>
      <sz val="14"/>
      <color indexed="30"/>
      <name val="Calibri"/>
      <family val="2"/>
    </font>
    <font>
      <sz val="10"/>
      <color indexed="8"/>
      <name val="Calibri"/>
      <family val="2"/>
    </font>
    <font>
      <sz val="11"/>
      <name val="Arial Narrow"/>
      <family val="2"/>
    </font>
    <font>
      <sz val="12"/>
      <name val="Arial"/>
      <family val="2"/>
    </font>
    <font>
      <sz val="12"/>
      <name val="Arial Narrow"/>
      <family val="2"/>
    </font>
    <font>
      <sz val="11"/>
      <color theme="1"/>
      <name val="Arial Narrow"/>
      <family val="2"/>
    </font>
    <font>
      <b/>
      <sz val="12"/>
      <color theme="0" tint="-4.9989318521683403E-2"/>
      <name val="Arial Narrow"/>
      <family val="2"/>
    </font>
    <font>
      <b/>
      <sz val="12"/>
      <color indexed="56"/>
      <name val="Arial Narrow"/>
      <family val="2"/>
    </font>
    <font>
      <b/>
      <sz val="12"/>
      <color indexed="9"/>
      <name val="Arial Narrow"/>
      <family val="2"/>
    </font>
    <font>
      <b/>
      <sz val="10"/>
      <color theme="1"/>
      <name val="Arial Narrow"/>
      <family val="2"/>
    </font>
    <font>
      <sz val="10"/>
      <color theme="1"/>
      <name val="Calibri"/>
      <family val="2"/>
    </font>
    <font>
      <b/>
      <sz val="10"/>
      <color theme="1"/>
      <name val="Calibri"/>
      <family val="2"/>
    </font>
    <font>
      <sz val="9"/>
      <color theme="1"/>
      <name val="Calibri"/>
      <family val="2"/>
    </font>
    <font>
      <b/>
      <sz val="9"/>
      <color theme="1"/>
      <name val="Calibri"/>
      <family val="2"/>
    </font>
    <font>
      <sz val="10"/>
      <color rgb="FF000000"/>
      <name val="Arial Narrow"/>
      <family val="2"/>
    </font>
    <font>
      <sz val="10"/>
      <name val="Arial Narrow"/>
      <family val="2"/>
    </font>
    <font>
      <sz val="10"/>
      <color theme="1"/>
      <name val="Arial Narrow"/>
      <family val="2"/>
    </font>
    <font>
      <sz val="10"/>
      <name val="Roboto"/>
    </font>
    <font>
      <b/>
      <sz val="12"/>
      <color theme="0"/>
      <name val="Azo Sans Medium"/>
    </font>
    <font>
      <b/>
      <sz val="11"/>
      <name val="Arial Narrow"/>
      <family val="2"/>
    </font>
    <font>
      <b/>
      <sz val="11"/>
      <color indexed="9"/>
      <name val="Arial Narrow"/>
      <family val="2"/>
    </font>
    <font>
      <b/>
      <sz val="11"/>
      <color indexed="56"/>
      <name val="Arial Narrow"/>
      <family val="2"/>
    </font>
    <font>
      <sz val="10"/>
      <color theme="4"/>
      <name val="Arial Narrow"/>
      <family val="2"/>
    </font>
    <font>
      <sz val="10"/>
      <color rgb="FFFF0000"/>
      <name val="Arial Narrow"/>
      <family val="2"/>
    </font>
    <font>
      <sz val="11"/>
      <color rgb="FF000000"/>
      <name val="Arial Narrow"/>
      <family val="2"/>
    </font>
    <font>
      <sz val="11"/>
      <color rgb="FF00B050"/>
      <name val="Arial Narrow"/>
      <family val="2"/>
    </font>
    <font>
      <i/>
      <sz val="10"/>
      <color theme="1"/>
      <name val="Arial Narrow"/>
      <family val="2"/>
    </font>
  </fonts>
  <fills count="2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
      <patternFill patternType="solid">
        <fgColor rgb="FFBFBFBF"/>
        <bgColor indexed="64"/>
      </patternFill>
    </fill>
    <fill>
      <patternFill patternType="solid">
        <fgColor rgb="FF92D050"/>
        <bgColor indexed="64"/>
      </patternFill>
    </fill>
    <fill>
      <patternFill patternType="solid">
        <fgColor rgb="FF00B050"/>
        <bgColor indexed="64"/>
      </patternFill>
    </fill>
    <fill>
      <patternFill patternType="solid">
        <fgColor rgb="FFFFFF66"/>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7" tint="0.39997558519241921"/>
        <bgColor indexed="64"/>
      </patternFill>
    </fill>
    <fill>
      <patternFill patternType="solid">
        <fgColor rgb="FF0084B6"/>
        <bgColor indexed="64"/>
      </patternFill>
    </fill>
    <fill>
      <patternFill patternType="solid">
        <fgColor rgb="FF4DC0E3"/>
        <bgColor indexed="64"/>
      </patternFill>
    </fill>
    <fill>
      <patternFill patternType="solid">
        <fgColor theme="2"/>
        <bgColor indexed="64"/>
      </patternFill>
    </fill>
    <fill>
      <patternFill patternType="solid">
        <fgColor rgb="FFFFFFFF"/>
        <bgColor indexed="64"/>
      </patternFill>
    </fill>
    <fill>
      <patternFill patternType="solid">
        <fgColor rgb="FFE7E6E6"/>
        <bgColor indexed="64"/>
      </patternFill>
    </fill>
    <fill>
      <patternFill patternType="solid">
        <fgColor theme="0" tint="-4.9989318521683403E-2"/>
        <bgColor indexed="64"/>
      </patternFill>
    </fill>
    <fill>
      <patternFill patternType="solid">
        <fgColor theme="9" tint="0.79998168889431442"/>
        <bgColor indexed="64"/>
      </patternFill>
    </fill>
  </fills>
  <borders count="116">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style="medium">
        <color indexed="64"/>
      </left>
      <right/>
      <top/>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hair">
        <color indexed="64"/>
      </right>
      <top style="hair">
        <color indexed="64"/>
      </top>
      <bottom style="hair">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ck">
        <color theme="0"/>
      </top>
      <bottom/>
      <diagonal/>
    </border>
    <border>
      <left style="thick">
        <color theme="0"/>
      </left>
      <right/>
      <top style="thick">
        <color theme="0"/>
      </top>
      <bottom/>
      <diagonal/>
    </border>
    <border>
      <left style="thick">
        <color theme="0"/>
      </left>
      <right/>
      <top/>
      <bottom/>
      <diagonal/>
    </border>
    <border>
      <left/>
      <right/>
      <top style="hair">
        <color indexed="64"/>
      </top>
      <bottom style="hair">
        <color indexed="64"/>
      </bottom>
      <diagonal/>
    </border>
    <border>
      <left style="thin">
        <color theme="0"/>
      </left>
      <right style="thin">
        <color theme="0"/>
      </right>
      <top style="thin">
        <color theme="0"/>
      </top>
      <bottom/>
      <diagonal/>
    </border>
    <border>
      <left/>
      <right style="medium">
        <color indexed="64"/>
      </right>
      <top/>
      <bottom style="thin">
        <color indexed="64"/>
      </bottom>
      <diagonal/>
    </border>
    <border>
      <left/>
      <right style="thin">
        <color theme="0"/>
      </right>
      <top/>
      <bottom/>
      <diagonal/>
    </border>
    <border>
      <left style="thin">
        <color theme="0"/>
      </left>
      <right style="medium">
        <color indexed="64"/>
      </right>
      <top style="thin">
        <color theme="0"/>
      </top>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right/>
      <top style="hair">
        <color rgb="FF4DC0E3"/>
      </top>
      <bottom style="hair">
        <color rgb="FF4DC0E3"/>
      </bottom>
      <diagonal/>
    </border>
    <border>
      <left style="double">
        <color theme="0"/>
      </left>
      <right style="double">
        <color theme="0"/>
      </right>
      <top style="double">
        <color theme="0"/>
      </top>
      <bottom style="double">
        <color theme="0"/>
      </bottom>
      <diagonal/>
    </border>
    <border>
      <left style="dotted">
        <color rgb="FF4DC0E3"/>
      </left>
      <right style="dotted">
        <color rgb="FF4DC0E3"/>
      </right>
      <top style="dotted">
        <color rgb="FF4DC0E3"/>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auto="1"/>
      </top>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theme="0"/>
      </right>
      <top style="medium">
        <color indexed="64"/>
      </top>
      <bottom/>
      <diagonal/>
    </border>
    <border>
      <left style="thin">
        <color theme="0"/>
      </left>
      <right/>
      <top style="medium">
        <color indexed="64"/>
      </top>
      <bottom style="thin">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double">
        <color theme="0"/>
      </bottom>
      <diagonal/>
    </border>
    <border>
      <left/>
      <right style="thin">
        <color indexed="64"/>
      </right>
      <top style="thin">
        <color indexed="64"/>
      </top>
      <bottom style="double">
        <color theme="0"/>
      </bottom>
      <diagonal/>
    </border>
    <border>
      <left style="thick">
        <color theme="0"/>
      </left>
      <right style="thick">
        <color theme="0"/>
      </right>
      <top style="thick">
        <color theme="0"/>
      </top>
      <bottom/>
      <diagonal/>
    </border>
    <border>
      <left style="thick">
        <color theme="0"/>
      </left>
      <right style="thick">
        <color theme="0"/>
      </right>
      <top style="thick">
        <color theme="0"/>
      </top>
      <bottom style="dashed">
        <color theme="9" tint="-0.24994659260841701"/>
      </bottom>
      <diagonal/>
    </border>
    <border>
      <left style="thick">
        <color theme="0"/>
      </left>
      <right style="thick">
        <color theme="0"/>
      </right>
      <top style="dashed">
        <color theme="9" tint="-0.24994659260841701"/>
      </top>
      <bottom/>
      <diagonal/>
    </border>
    <border>
      <left style="thick">
        <color theme="0"/>
      </left>
      <right style="thick">
        <color theme="0"/>
      </right>
      <top style="thick">
        <color theme="0"/>
      </top>
      <bottom style="thick">
        <color theme="0"/>
      </bottom>
      <diagonal/>
    </border>
    <border>
      <left style="thick">
        <color theme="0"/>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top style="thick">
        <color theme="0"/>
      </top>
      <bottom style="thin">
        <color indexed="64"/>
      </bottom>
      <diagonal/>
    </border>
    <border>
      <left style="dashed">
        <color theme="9" tint="-0.24994659260841701"/>
      </left>
      <right/>
      <top style="thick">
        <color theme="0"/>
      </top>
      <bottom/>
      <diagonal/>
    </border>
    <border>
      <left style="dashed">
        <color theme="9" tint="-0.24994659260841701"/>
      </left>
      <right/>
      <top style="thick">
        <color theme="0"/>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style="dashed">
        <color theme="9" tint="-0.24994659260841701"/>
      </right>
      <top style="dashed">
        <color theme="9" tint="-0.24994659260841701"/>
      </top>
      <bottom/>
      <diagonal/>
    </border>
    <border>
      <left style="thick">
        <color theme="0"/>
      </left>
      <right style="thick">
        <color theme="0"/>
      </right>
      <top/>
      <bottom style="thick">
        <color theme="0"/>
      </bottom>
      <diagonal/>
    </border>
    <border>
      <left/>
      <right/>
      <top/>
      <bottom style="thick">
        <color theme="0"/>
      </bottom>
      <diagonal/>
    </border>
    <border>
      <left/>
      <right style="thick">
        <color theme="0"/>
      </right>
      <top/>
      <bottom style="thick">
        <color theme="0"/>
      </bottom>
      <diagonal/>
    </border>
    <border>
      <left/>
      <right style="thick">
        <color theme="0"/>
      </right>
      <top style="thick">
        <color theme="0"/>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style="thick">
        <color theme="0"/>
      </top>
      <bottom/>
      <diagonal/>
    </border>
    <border>
      <left/>
      <right style="thick">
        <color theme="0"/>
      </right>
      <top/>
      <bottom/>
      <diagonal/>
    </border>
    <border>
      <left style="dashed">
        <color theme="9" tint="-0.24994659260841701"/>
      </left>
      <right style="dashed">
        <color theme="9" tint="-0.24994659260841701"/>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double">
        <color indexed="64"/>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dotted">
        <color rgb="FFF79646"/>
      </left>
      <right/>
      <top/>
      <bottom style="dotted">
        <color rgb="FFF79646"/>
      </bottom>
      <diagonal/>
    </border>
    <border>
      <left style="dotted">
        <color rgb="FFF79646"/>
      </left>
      <right/>
      <top style="dotted">
        <color rgb="FFF79646"/>
      </top>
      <bottom style="dotted">
        <color rgb="FFF79646"/>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bottom/>
      <diagonal/>
    </border>
    <border>
      <left style="thin">
        <color rgb="FF000000"/>
      </left>
      <right style="thin">
        <color rgb="FF000000"/>
      </right>
      <top style="thin">
        <color rgb="FF000000"/>
      </top>
      <bottom style="thin">
        <color rgb="FF000000"/>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otted">
        <color rgb="FF4DC0E3"/>
      </left>
      <right/>
      <top/>
      <bottom style="dotted">
        <color rgb="FF4DC0E3"/>
      </bottom>
      <diagonal/>
    </border>
    <border>
      <left/>
      <right/>
      <top/>
      <bottom style="dotted">
        <color rgb="FF4DC0E3"/>
      </bottom>
      <diagonal/>
    </border>
    <border>
      <left/>
      <right style="dotted">
        <color rgb="FF4DC0E3"/>
      </right>
      <top/>
      <bottom style="dotted">
        <color rgb="FF4DC0E3"/>
      </bottom>
      <diagonal/>
    </border>
    <border>
      <left/>
      <right style="thin">
        <color auto="1"/>
      </right>
      <top/>
      <bottom style="thin">
        <color auto="1"/>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auto="1"/>
      </left>
      <right style="medium">
        <color indexed="64"/>
      </right>
      <top style="medium">
        <color indexed="64"/>
      </top>
      <bottom/>
      <diagonal/>
    </border>
    <border>
      <left style="thin">
        <color rgb="FF000000"/>
      </left>
      <right style="thin">
        <color rgb="FF000000"/>
      </right>
      <top/>
      <bottom style="thin">
        <color rgb="FF000000"/>
      </bottom>
      <diagonal/>
    </border>
    <border>
      <left style="thin">
        <color indexed="64"/>
      </left>
      <right style="thin">
        <color rgb="FF000000"/>
      </right>
      <top style="medium">
        <color indexed="64"/>
      </top>
      <bottom/>
      <diagonal/>
    </border>
    <border>
      <left style="thin">
        <color indexed="64"/>
      </left>
      <right style="thin">
        <color rgb="FF000000"/>
      </right>
      <top/>
      <bottom/>
      <diagonal/>
    </border>
    <border>
      <left style="thin">
        <color indexed="64"/>
      </left>
      <right style="thin">
        <color rgb="FF000000"/>
      </right>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s>
  <cellStyleXfs count="6">
    <xf numFmtId="0" fontId="0" fillId="0" borderId="0"/>
    <xf numFmtId="0" fontId="7" fillId="0" borderId="0"/>
    <xf numFmtId="0" fontId="8" fillId="0" borderId="0"/>
    <xf numFmtId="43" fontId="35" fillId="0" borderId="0" applyFont="0" applyFill="0" applyBorder="0" applyAlignment="0" applyProtection="0"/>
    <xf numFmtId="9" fontId="35" fillId="0" borderId="0" applyFont="0" applyFill="0" applyBorder="0" applyAlignment="0" applyProtection="0"/>
    <xf numFmtId="44" fontId="35" fillId="0" borderId="0" applyFont="0" applyFill="0" applyBorder="0" applyAlignment="0" applyProtection="0"/>
  </cellStyleXfs>
  <cellXfs count="812">
    <xf numFmtId="0" fontId="0" fillId="0" borderId="0" xfId="0"/>
    <xf numFmtId="0" fontId="0" fillId="3" borderId="0" xfId="0" applyFill="1"/>
    <xf numFmtId="0" fontId="11" fillId="3" borderId="0" xfId="0" applyFont="1" applyFill="1"/>
    <xf numFmtId="0" fontId="2" fillId="3" borderId="0" xfId="0" applyFont="1" applyFill="1" applyAlignment="1">
      <alignment horizontal="left" vertical="center"/>
    </xf>
    <xf numFmtId="0" fontId="16" fillId="0" borderId="0" xfId="0" applyFont="1" applyAlignment="1">
      <alignment horizontal="center"/>
    </xf>
    <xf numFmtId="0" fontId="17" fillId="0" borderId="0" xfId="0" applyFont="1"/>
    <xf numFmtId="0" fontId="20" fillId="0" borderId="0" xfId="0" applyFont="1" applyAlignment="1" applyProtection="1">
      <alignment horizontal="center" vertical="center"/>
      <protection locked="0"/>
    </xf>
    <xf numFmtId="0" fontId="18" fillId="0" borderId="0" xfId="0" applyFont="1" applyAlignment="1" applyProtection="1">
      <alignment horizontal="left" vertical="center"/>
      <protection locked="0"/>
    </xf>
    <xf numFmtId="0" fontId="9" fillId="0" borderId="0" xfId="0" applyFont="1" applyAlignment="1">
      <alignment horizontal="center"/>
    </xf>
    <xf numFmtId="0" fontId="10" fillId="3" borderId="0" xfId="0" applyFont="1" applyFill="1"/>
    <xf numFmtId="0" fontId="26" fillId="3" borderId="0" xfId="0" applyFont="1" applyFill="1"/>
    <xf numFmtId="0" fontId="26" fillId="0" borderId="0" xfId="0" applyFont="1"/>
    <xf numFmtId="0" fontId="3" fillId="3" borderId="0" xfId="0" applyFont="1" applyFill="1" applyAlignment="1">
      <alignment horizontal="center" vertical="center"/>
    </xf>
    <xf numFmtId="0" fontId="3" fillId="2" borderId="0" xfId="0" applyFont="1" applyFill="1" applyAlignment="1">
      <alignment horizontal="center" vertical="center"/>
    </xf>
    <xf numFmtId="0" fontId="10" fillId="0" borderId="0" xfId="0" applyFont="1"/>
    <xf numFmtId="165" fontId="0" fillId="0" borderId="0" xfId="3" applyNumberFormat="1" applyFont="1" applyAlignment="1">
      <alignment horizontal="center"/>
    </xf>
    <xf numFmtId="2" fontId="0" fillId="0" borderId="0" xfId="3" applyNumberFormat="1" applyFont="1"/>
    <xf numFmtId="165" fontId="0" fillId="0" borderId="0" xfId="3" applyNumberFormat="1" applyFont="1"/>
    <xf numFmtId="0" fontId="0" fillId="3" borderId="0" xfId="0" applyFill="1" applyAlignment="1">
      <alignment horizontal="center" vertical="center"/>
    </xf>
    <xf numFmtId="0" fontId="11" fillId="3" borderId="0" xfId="0" applyFont="1" applyFill="1" applyAlignment="1">
      <alignment horizontal="center" vertical="center"/>
    </xf>
    <xf numFmtId="0" fontId="0" fillId="0" borderId="0" xfId="0" applyAlignment="1">
      <alignment horizontal="center" vertical="center"/>
    </xf>
    <xf numFmtId="43" fontId="0" fillId="3" borderId="0" xfId="3" applyFont="1" applyFill="1"/>
    <xf numFmtId="3" fontId="0" fillId="0" borderId="0" xfId="0" applyNumberFormat="1" applyAlignment="1">
      <alignment horizontal="left"/>
    </xf>
    <xf numFmtId="0" fontId="36" fillId="0" borderId="0" xfId="0" applyFont="1" applyAlignment="1">
      <alignment horizontal="center" vertical="center"/>
    </xf>
    <xf numFmtId="0" fontId="39" fillId="3" borderId="0" xfId="0" applyFont="1" applyFill="1" applyAlignment="1">
      <alignment horizontal="justify" vertical="center" wrapText="1" readingOrder="1"/>
    </xf>
    <xf numFmtId="0" fontId="41" fillId="3" borderId="0" xfId="0" applyFont="1" applyFill="1"/>
    <xf numFmtId="0" fontId="41" fillId="0" borderId="0" xfId="0" applyFont="1"/>
    <xf numFmtId="0" fontId="42" fillId="3" borderId="0" xfId="0" applyFont="1" applyFill="1"/>
    <xf numFmtId="1" fontId="41" fillId="3" borderId="0" xfId="0" applyNumberFormat="1" applyFont="1" applyFill="1" applyAlignment="1">
      <alignment horizontal="center"/>
    </xf>
    <xf numFmtId="0" fontId="43" fillId="3" borderId="0" xfId="0" applyFont="1" applyFill="1" applyAlignment="1">
      <alignment vertical="center"/>
    </xf>
    <xf numFmtId="0" fontId="41" fillId="3" borderId="0" xfId="0" applyFont="1" applyFill="1" applyAlignment="1">
      <alignment horizontal="center" vertical="center"/>
    </xf>
    <xf numFmtId="0" fontId="46" fillId="0" borderId="0" xfId="0" applyFont="1" applyAlignment="1" applyProtection="1">
      <alignment horizontal="center" vertical="center" wrapText="1" readingOrder="1"/>
      <protection hidden="1"/>
    </xf>
    <xf numFmtId="0" fontId="18" fillId="15" borderId="0" xfId="0" applyFont="1" applyFill="1" applyAlignment="1" applyProtection="1">
      <alignment horizontal="center" vertical="center" wrapText="1"/>
      <protection locked="0"/>
    </xf>
    <xf numFmtId="0" fontId="23" fillId="0" borderId="0" xfId="0" applyFont="1" applyAlignment="1">
      <alignment wrapText="1"/>
    </xf>
    <xf numFmtId="0" fontId="0" fillId="20" borderId="0" xfId="0" applyFill="1"/>
    <xf numFmtId="0" fontId="18" fillId="0" borderId="0" xfId="0" applyFont="1" applyAlignment="1" applyProtection="1">
      <alignment horizontal="justify" vertical="center"/>
      <protection locked="0"/>
    </xf>
    <xf numFmtId="0" fontId="19" fillId="0" borderId="0" xfId="0" applyFont="1" applyAlignment="1" applyProtection="1">
      <alignment horizontal="justify" vertical="center"/>
      <protection locked="0"/>
    </xf>
    <xf numFmtId="0" fontId="0" fillId="0" borderId="0" xfId="0" applyAlignment="1">
      <alignment horizontal="justify" vertical="center"/>
    </xf>
    <xf numFmtId="0" fontId="16" fillId="0" borderId="0" xfId="0" applyFont="1" applyAlignment="1">
      <alignment horizontal="justify" vertical="center"/>
    </xf>
    <xf numFmtId="0" fontId="16" fillId="20" borderId="0" xfId="0" applyFont="1" applyFill="1" applyAlignment="1">
      <alignment horizontal="center"/>
    </xf>
    <xf numFmtId="0" fontId="61" fillId="20" borderId="0" xfId="0" applyFont="1" applyFill="1"/>
    <xf numFmtId="0" fontId="62" fillId="20" borderId="0" xfId="0" applyFont="1" applyFill="1"/>
    <xf numFmtId="0" fontId="0" fillId="20" borderId="0" xfId="0" applyFill="1" applyAlignment="1">
      <alignment horizontal="justify" vertical="center"/>
    </xf>
    <xf numFmtId="0" fontId="63" fillId="0" borderId="0" xfId="0" applyFont="1" applyAlignment="1">
      <alignment vertical="top"/>
    </xf>
    <xf numFmtId="0" fontId="66" fillId="5" borderId="19" xfId="0" applyFont="1" applyFill="1" applyBorder="1" applyAlignment="1" applyProtection="1">
      <alignment horizontal="center" vertical="center" wrapText="1"/>
      <protection locked="0"/>
    </xf>
    <xf numFmtId="0" fontId="67" fillId="0" borderId="0" xfId="0" applyFont="1" applyAlignment="1" applyProtection="1">
      <alignment horizontal="center" vertical="center"/>
      <protection locked="0"/>
    </xf>
    <xf numFmtId="0" fontId="67" fillId="0" borderId="0" xfId="0" applyFont="1" applyAlignment="1" applyProtection="1">
      <alignment horizontal="center" vertical="top"/>
      <protection locked="0"/>
    </xf>
    <xf numFmtId="0" fontId="63" fillId="0" borderId="0" xfId="0" applyFont="1" applyAlignment="1" applyProtection="1">
      <alignment horizontal="center" vertical="center"/>
      <protection locked="0"/>
    </xf>
    <xf numFmtId="0" fontId="69" fillId="3" borderId="0" xfId="0" applyFont="1" applyFill="1" applyAlignment="1">
      <alignment vertical="center"/>
    </xf>
    <xf numFmtId="0" fontId="69" fillId="0" borderId="0" xfId="0" applyFont="1" applyAlignment="1">
      <alignment vertical="center"/>
    </xf>
    <xf numFmtId="0" fontId="68" fillId="3" borderId="0" xfId="0" applyFont="1" applyFill="1" applyAlignment="1">
      <alignment horizontal="center" vertical="center"/>
    </xf>
    <xf numFmtId="0" fontId="68" fillId="2" borderId="0" xfId="0" applyFont="1" applyFill="1" applyAlignment="1">
      <alignment horizontal="center" vertical="center"/>
    </xf>
    <xf numFmtId="0" fontId="12" fillId="0" borderId="0" xfId="0" applyFont="1" applyAlignment="1">
      <alignment horizontal="justify" vertical="center"/>
    </xf>
    <xf numFmtId="0" fontId="12" fillId="0" borderId="0" xfId="0" applyFont="1" applyAlignment="1">
      <alignment vertical="center"/>
    </xf>
    <xf numFmtId="0" fontId="12" fillId="0" borderId="0" xfId="0" applyFont="1" applyAlignment="1">
      <alignment horizontal="left" vertical="center"/>
    </xf>
    <xf numFmtId="0" fontId="5" fillId="3" borderId="12" xfId="0" applyFont="1" applyFill="1" applyBorder="1" applyAlignment="1">
      <alignment vertical="center"/>
    </xf>
    <xf numFmtId="0" fontId="5" fillId="3" borderId="11" xfId="0" applyFont="1" applyFill="1" applyBorder="1" applyAlignment="1">
      <alignment vertical="center"/>
    </xf>
    <xf numFmtId="0" fontId="5" fillId="3" borderId="13" xfId="0" applyFont="1" applyFill="1" applyBorder="1" applyAlignment="1">
      <alignment vertical="center"/>
    </xf>
    <xf numFmtId="0" fontId="5" fillId="3" borderId="0" xfId="0" applyFont="1" applyFill="1" applyAlignment="1">
      <alignment vertical="center"/>
    </xf>
    <xf numFmtId="0" fontId="73" fillId="3" borderId="23" xfId="0" applyFont="1" applyFill="1" applyBorder="1" applyAlignment="1" applyProtection="1">
      <alignment vertical="center"/>
      <protection locked="0"/>
    </xf>
    <xf numFmtId="0" fontId="73" fillId="3" borderId="23" xfId="0" applyFont="1" applyFill="1" applyBorder="1" applyAlignment="1" applyProtection="1">
      <alignment vertical="center" wrapText="1"/>
      <protection locked="0"/>
    </xf>
    <xf numFmtId="0" fontId="3" fillId="0" borderId="0" xfId="0" applyFont="1" applyAlignment="1">
      <alignment horizontal="center" vertical="center"/>
    </xf>
    <xf numFmtId="0" fontId="26" fillId="20" borderId="0" xfId="0" applyFont="1" applyFill="1"/>
    <xf numFmtId="0" fontId="3" fillId="20" borderId="0" xfId="0" applyFont="1" applyFill="1" applyAlignment="1">
      <alignment horizontal="center" vertical="center"/>
    </xf>
    <xf numFmtId="0" fontId="10" fillId="20" borderId="0" xfId="0" applyFont="1" applyFill="1"/>
    <xf numFmtId="2" fontId="0" fillId="20" borderId="0" xfId="0" applyNumberFormat="1" applyFill="1"/>
    <xf numFmtId="0" fontId="58" fillId="5" borderId="19" xfId="0" applyFont="1" applyFill="1" applyBorder="1" applyAlignment="1" applyProtection="1">
      <alignment horizontal="center" vertical="center" wrapText="1"/>
      <protection locked="0"/>
    </xf>
    <xf numFmtId="0" fontId="75" fillId="0" borderId="0" xfId="0" applyFont="1"/>
    <xf numFmtId="0" fontId="75" fillId="0" borderId="0" xfId="0" applyFont="1" applyAlignment="1" applyProtection="1">
      <alignment horizontal="center" vertical="center"/>
      <protection locked="0"/>
    </xf>
    <xf numFmtId="0" fontId="75" fillId="0" borderId="0" xfId="0" applyFont="1" applyAlignment="1" applyProtection="1">
      <alignment horizontal="center"/>
      <protection locked="0"/>
    </xf>
    <xf numFmtId="0" fontId="75" fillId="0" borderId="0" xfId="0" applyFont="1" applyAlignment="1">
      <alignment horizontal="center"/>
    </xf>
    <xf numFmtId="0" fontId="75" fillId="0" borderId="0" xfId="0" applyFont="1" applyAlignment="1" applyProtection="1">
      <alignment vertical="center"/>
      <protection locked="0"/>
    </xf>
    <xf numFmtId="0" fontId="75" fillId="0" borderId="0" xfId="0" applyFont="1" applyProtection="1">
      <protection locked="0"/>
    </xf>
    <xf numFmtId="0" fontId="77" fillId="19" borderId="19" xfId="0" applyFont="1" applyFill="1" applyBorder="1" applyAlignment="1" applyProtection="1">
      <alignment horizontal="center" vertical="center"/>
      <protection locked="0"/>
    </xf>
    <xf numFmtId="0" fontId="17" fillId="3" borderId="0" xfId="0" applyFont="1" applyFill="1"/>
    <xf numFmtId="0" fontId="17" fillId="3" borderId="0" xfId="0" applyFont="1" applyFill="1" applyAlignment="1">
      <alignment horizontal="center" vertical="center"/>
    </xf>
    <xf numFmtId="0" fontId="49" fillId="3" borderId="4" xfId="1" quotePrefix="1" applyFont="1" applyFill="1" applyBorder="1" applyAlignment="1">
      <alignment horizontal="left" vertical="top" wrapText="1"/>
    </xf>
    <xf numFmtId="0" fontId="49" fillId="3" borderId="0" xfId="1" quotePrefix="1" applyFont="1" applyFill="1" applyAlignment="1">
      <alignment horizontal="center" vertical="center" wrapText="1"/>
    </xf>
    <xf numFmtId="0" fontId="50" fillId="3" borderId="0" xfId="1" quotePrefix="1" applyFont="1" applyFill="1" applyAlignment="1">
      <alignment horizontal="center" vertical="center" wrapText="1"/>
    </xf>
    <xf numFmtId="0" fontId="50" fillId="3" borderId="0" xfId="1" quotePrefix="1" applyFont="1" applyFill="1" applyAlignment="1">
      <alignment horizontal="left" vertical="top" wrapText="1"/>
    </xf>
    <xf numFmtId="0" fontId="7" fillId="3" borderId="29" xfId="1" applyFill="1" applyBorder="1"/>
    <xf numFmtId="0" fontId="7" fillId="3" borderId="30" xfId="1" applyFill="1" applyBorder="1" applyAlignment="1">
      <alignment horizontal="center" vertical="center"/>
    </xf>
    <xf numFmtId="0" fontId="22" fillId="3" borderId="30" xfId="1" applyFont="1" applyFill="1" applyBorder="1" applyAlignment="1">
      <alignment horizontal="left" vertical="center" wrapText="1"/>
    </xf>
    <xf numFmtId="0" fontId="7" fillId="3" borderId="30" xfId="1" applyFill="1" applyBorder="1" applyAlignment="1">
      <alignment horizontal="left" vertical="center" wrapText="1"/>
    </xf>
    <xf numFmtId="0" fontId="7" fillId="3" borderId="37" xfId="1" applyFill="1" applyBorder="1"/>
    <xf numFmtId="0" fontId="19" fillId="4" borderId="38" xfId="1" applyFont="1" applyFill="1" applyBorder="1" applyAlignment="1">
      <alignment horizontal="center" vertical="center"/>
    </xf>
    <xf numFmtId="0" fontId="7" fillId="3" borderId="41" xfId="1" applyFill="1" applyBorder="1"/>
    <xf numFmtId="0" fontId="51" fillId="3" borderId="43" xfId="0" applyFont="1" applyFill="1" applyBorder="1" applyAlignment="1">
      <alignment vertical="center" wrapText="1"/>
    </xf>
    <xf numFmtId="0" fontId="51" fillId="3" borderId="7" xfId="0" applyFont="1" applyFill="1" applyBorder="1" applyAlignment="1">
      <alignment vertical="center" wrapText="1"/>
    </xf>
    <xf numFmtId="0" fontId="45" fillId="3" borderId="4" xfId="1" applyFont="1" applyFill="1" applyBorder="1" applyAlignment="1">
      <alignment horizontal="left" vertical="center" wrapText="1"/>
    </xf>
    <xf numFmtId="0" fontId="17" fillId="3" borderId="4" xfId="0" applyFont="1" applyFill="1" applyBorder="1"/>
    <xf numFmtId="0" fontId="51" fillId="3" borderId="0" xfId="0" applyFont="1" applyFill="1" applyAlignment="1">
      <alignment horizontal="center" vertical="center" wrapText="1"/>
    </xf>
    <xf numFmtId="0" fontId="51" fillId="3" borderId="0" xfId="0" applyFont="1" applyFill="1" applyAlignment="1">
      <alignment horizontal="left" vertical="center" wrapText="1"/>
    </xf>
    <xf numFmtId="0" fontId="45" fillId="3" borderId="0" xfId="1" applyFont="1" applyFill="1" applyAlignment="1">
      <alignment horizontal="justify" vertical="center" wrapText="1"/>
    </xf>
    <xf numFmtId="0" fontId="17" fillId="3" borderId="17" xfId="0" applyFont="1" applyFill="1" applyBorder="1" applyAlignment="1">
      <alignment horizontal="center" vertical="center"/>
    </xf>
    <xf numFmtId="0" fontId="7" fillId="3" borderId="4" xfId="1" applyFill="1" applyBorder="1"/>
    <xf numFmtId="0" fontId="7" fillId="3" borderId="0" xfId="1" applyFill="1" applyAlignment="1">
      <alignment horizontal="center" vertical="center"/>
    </xf>
    <xf numFmtId="0" fontId="17" fillId="3" borderId="26" xfId="0" applyFont="1" applyFill="1" applyBorder="1"/>
    <xf numFmtId="0" fontId="17" fillId="3" borderId="26" xfId="0" applyFont="1" applyFill="1" applyBorder="1" applyAlignment="1">
      <alignment horizontal="center" vertical="center"/>
    </xf>
    <xf numFmtId="0" fontId="1" fillId="3" borderId="46" xfId="0" applyFont="1" applyFill="1" applyBorder="1" applyAlignment="1" applyProtection="1">
      <alignment horizontal="justify" vertical="center" wrapText="1"/>
      <protection locked="0"/>
    </xf>
    <xf numFmtId="0" fontId="3" fillId="4" borderId="54" xfId="0" applyFont="1" applyFill="1" applyBorder="1" applyAlignment="1">
      <alignment horizontal="center" vertical="center" wrapText="1"/>
    </xf>
    <xf numFmtId="0" fontId="3" fillId="4" borderId="60" xfId="0" applyFont="1" applyFill="1" applyBorder="1" applyAlignment="1">
      <alignment horizontal="center" vertical="center"/>
    </xf>
    <xf numFmtId="0" fontId="3" fillId="4" borderId="61" xfId="0" applyFont="1" applyFill="1" applyBorder="1" applyAlignment="1">
      <alignment horizontal="center" vertical="center" textRotation="90" wrapText="1"/>
    </xf>
    <xf numFmtId="0" fontId="3" fillId="4" borderId="62" xfId="0" applyFont="1" applyFill="1" applyBorder="1" applyAlignment="1">
      <alignment horizontal="center" vertical="center" textRotation="90" wrapText="1"/>
    </xf>
    <xf numFmtId="0" fontId="3" fillId="4" borderId="63" xfId="0" applyFont="1" applyFill="1" applyBorder="1" applyAlignment="1">
      <alignment horizontal="center" vertical="center" wrapText="1"/>
    </xf>
    <xf numFmtId="0" fontId="3" fillId="4" borderId="54" xfId="0" applyFont="1" applyFill="1" applyBorder="1" applyAlignment="1">
      <alignment horizontal="center" vertical="center" textRotation="90" wrapText="1"/>
    </xf>
    <xf numFmtId="0" fontId="3" fillId="4" borderId="64" xfId="0" applyFont="1" applyFill="1" applyBorder="1" applyAlignment="1">
      <alignment horizontal="center" vertical="center" textRotation="90" wrapText="1"/>
    </xf>
    <xf numFmtId="0" fontId="3" fillId="4" borderId="65" xfId="0" applyFont="1" applyFill="1" applyBorder="1" applyAlignment="1">
      <alignment horizontal="center" vertical="center" textRotation="90" wrapText="1"/>
    </xf>
    <xf numFmtId="2" fontId="0" fillId="0" borderId="0" xfId="3" applyNumberFormat="1" applyFont="1" applyBorder="1"/>
    <xf numFmtId="165" fontId="0" fillId="0" borderId="0" xfId="3" applyNumberFormat="1" applyFont="1" applyBorder="1" applyAlignment="1">
      <alignment horizontal="center"/>
    </xf>
    <xf numFmtId="165" fontId="0" fillId="0" borderId="0" xfId="3" applyNumberFormat="1" applyFont="1" applyBorder="1"/>
    <xf numFmtId="0" fontId="79" fillId="4" borderId="54" xfId="0" applyFont="1" applyFill="1" applyBorder="1" applyAlignment="1">
      <alignment horizontal="center" vertical="center" textRotation="90" wrapText="1"/>
    </xf>
    <xf numFmtId="0" fontId="3" fillId="3" borderId="67" xfId="0" applyFont="1" applyFill="1" applyBorder="1" applyAlignment="1">
      <alignment horizontal="center" vertical="center"/>
    </xf>
    <xf numFmtId="2" fontId="0" fillId="0" borderId="0" xfId="0" applyNumberFormat="1"/>
    <xf numFmtId="0" fontId="0" fillId="3" borderId="86" xfId="0" applyFill="1" applyBorder="1"/>
    <xf numFmtId="0" fontId="37" fillId="0" borderId="0" xfId="0" applyFont="1" applyAlignment="1">
      <alignment horizontal="center" vertical="center" wrapText="1"/>
    </xf>
    <xf numFmtId="0" fontId="38" fillId="6" borderId="25" xfId="0" applyFont="1" applyFill="1" applyBorder="1" applyAlignment="1">
      <alignment horizontal="center" vertical="center" wrapText="1" readingOrder="1"/>
    </xf>
    <xf numFmtId="0" fontId="38" fillId="6" borderId="26" xfId="0" applyFont="1" applyFill="1" applyBorder="1" applyAlignment="1">
      <alignment horizontal="center" vertical="center" wrapText="1" readingOrder="1"/>
    </xf>
    <xf numFmtId="0" fontId="38" fillId="6" borderId="27" xfId="0" applyFont="1" applyFill="1" applyBorder="1" applyAlignment="1">
      <alignment horizontal="center" vertical="center" wrapText="1" readingOrder="1"/>
    </xf>
    <xf numFmtId="0" fontId="80" fillId="3" borderId="0" xfId="0" applyFont="1" applyFill="1"/>
    <xf numFmtId="0" fontId="38" fillId="6" borderId="50" xfId="0" applyFont="1" applyFill="1" applyBorder="1" applyAlignment="1">
      <alignment horizontal="center" vertical="center" wrapText="1" readingOrder="1"/>
    </xf>
    <xf numFmtId="0" fontId="38" fillId="6" borderId="0" xfId="0" applyFont="1" applyFill="1" applyAlignment="1">
      <alignment horizontal="center" vertical="center" wrapText="1" readingOrder="1"/>
    </xf>
    <xf numFmtId="0" fontId="0" fillId="3" borderId="3" xfId="0" applyFill="1" applyBorder="1"/>
    <xf numFmtId="0" fontId="37" fillId="3" borderId="0" xfId="0" applyFont="1" applyFill="1" applyAlignment="1">
      <alignment horizontal="center" vertical="center" wrapText="1"/>
    </xf>
    <xf numFmtId="0" fontId="9" fillId="5" borderId="0" xfId="0" applyFont="1" applyFill="1" applyAlignment="1">
      <alignment horizontal="center" vertical="center"/>
    </xf>
    <xf numFmtId="0" fontId="39" fillId="7" borderId="87" xfId="0" applyFont="1" applyFill="1" applyBorder="1" applyAlignment="1">
      <alignment horizontal="center" vertical="center" wrapText="1" readingOrder="1"/>
    </xf>
    <xf numFmtId="0" fontId="39" fillId="8" borderId="88" xfId="0" applyFont="1" applyFill="1" applyBorder="1" applyAlignment="1">
      <alignment horizontal="center" vertical="center" wrapText="1" readingOrder="1"/>
    </xf>
    <xf numFmtId="0" fontId="39" fillId="9" borderId="88" xfId="0" applyFont="1" applyFill="1" applyBorder="1" applyAlignment="1">
      <alignment horizontal="center" vertical="center" wrapText="1" readingOrder="1"/>
    </xf>
    <xf numFmtId="0" fontId="39" fillId="10" borderId="88" xfId="0" applyFont="1" applyFill="1" applyBorder="1" applyAlignment="1">
      <alignment horizontal="center" vertical="center" wrapText="1" readingOrder="1"/>
    </xf>
    <xf numFmtId="0" fontId="40" fillId="11" borderId="88" xfId="0" applyFont="1" applyFill="1" applyBorder="1" applyAlignment="1">
      <alignment horizontal="center" vertical="center" wrapText="1" readingOrder="1"/>
    </xf>
    <xf numFmtId="0" fontId="39" fillId="7" borderId="89" xfId="0" applyFont="1" applyFill="1" applyBorder="1" applyAlignment="1">
      <alignment horizontal="center" vertical="center" wrapText="1" readingOrder="1"/>
    </xf>
    <xf numFmtId="0" fontId="39" fillId="8" borderId="90" xfId="0" applyFont="1" applyFill="1" applyBorder="1" applyAlignment="1">
      <alignment horizontal="center" vertical="center" wrapText="1" readingOrder="1"/>
    </xf>
    <xf numFmtId="0" fontId="39" fillId="9" borderId="90" xfId="0" applyFont="1" applyFill="1" applyBorder="1" applyAlignment="1">
      <alignment horizontal="center" vertical="center" wrapText="1" readingOrder="1"/>
    </xf>
    <xf numFmtId="0" fontId="39" fillId="10" borderId="90" xfId="0" applyFont="1" applyFill="1" applyBorder="1" applyAlignment="1">
      <alignment horizontal="center" vertical="center" wrapText="1" readingOrder="1"/>
    </xf>
    <xf numFmtId="0" fontId="40" fillId="11" borderId="90" xfId="0" applyFont="1" applyFill="1" applyBorder="1" applyAlignment="1">
      <alignment horizontal="center" vertical="center" wrapText="1" readingOrder="1"/>
    </xf>
    <xf numFmtId="0" fontId="38" fillId="6" borderId="0" xfId="0" applyFont="1" applyFill="1" applyAlignment="1">
      <alignment vertical="center" wrapText="1" readingOrder="1"/>
    </xf>
    <xf numFmtId="0" fontId="0" fillId="3" borderId="25" xfId="0" applyFill="1" applyBorder="1"/>
    <xf numFmtId="0" fontId="0" fillId="3" borderId="26" xfId="0" applyFill="1" applyBorder="1"/>
    <xf numFmtId="0" fontId="0" fillId="3" borderId="27" xfId="0" applyFill="1" applyBorder="1"/>
    <xf numFmtId="0" fontId="0" fillId="3" borderId="4" xfId="0" applyFill="1" applyBorder="1"/>
    <xf numFmtId="0" fontId="0" fillId="3" borderId="28" xfId="0" applyFill="1" applyBorder="1"/>
    <xf numFmtId="0" fontId="15" fillId="14" borderId="48" xfId="0" applyFont="1" applyFill="1" applyBorder="1" applyAlignment="1" applyProtection="1">
      <alignment horizontal="center" vertical="center" wrapText="1" readingOrder="1"/>
      <protection hidden="1"/>
    </xf>
    <xf numFmtId="0" fontId="0" fillId="3" borderId="29" xfId="0" applyFill="1" applyBorder="1"/>
    <xf numFmtId="0" fontId="28" fillId="0" borderId="29" xfId="0" applyFont="1" applyBorder="1" applyAlignment="1">
      <alignment horizontal="center" vertical="center" wrapText="1"/>
    </xf>
    <xf numFmtId="0" fontId="28" fillId="0" borderId="94" xfId="0" applyFont="1" applyBorder="1" applyAlignment="1">
      <alignment horizontal="center" vertical="center" wrapText="1"/>
    </xf>
    <xf numFmtId="0" fontId="12" fillId="0" borderId="0" xfId="0" applyFont="1" applyAlignment="1" applyProtection="1">
      <alignment vertical="center"/>
      <protection locked="0"/>
    </xf>
    <xf numFmtId="0" fontId="31" fillId="0" borderId="0" xfId="0" applyFont="1" applyAlignment="1" applyProtection="1">
      <alignment horizontal="center" vertical="center"/>
      <protection locked="0"/>
    </xf>
    <xf numFmtId="0" fontId="12" fillId="0" borderId="0" xfId="0" applyFont="1"/>
    <xf numFmtId="0" fontId="0" fillId="0" borderId="0" xfId="0" applyAlignment="1">
      <alignment wrapText="1"/>
    </xf>
    <xf numFmtId="0" fontId="11" fillId="0" borderId="0" xfId="0" applyFont="1" applyProtection="1">
      <protection locked="0"/>
    </xf>
    <xf numFmtId="0" fontId="0" fillId="0" borderId="0" xfId="0" applyProtection="1">
      <protection locked="0"/>
    </xf>
    <xf numFmtId="0" fontId="32" fillId="4" borderId="57" xfId="0" applyFont="1" applyFill="1" applyBorder="1" applyAlignment="1" applyProtection="1">
      <alignment horizontal="center" vertical="center" wrapText="1"/>
      <protection locked="0"/>
    </xf>
    <xf numFmtId="0" fontId="32" fillId="16" borderId="57" xfId="0" applyFont="1" applyFill="1" applyBorder="1" applyAlignment="1" applyProtection="1">
      <alignment horizontal="center" vertical="center" textRotation="90"/>
      <protection locked="0"/>
    </xf>
    <xf numFmtId="0" fontId="33" fillId="4" borderId="57" xfId="0" applyFont="1" applyFill="1" applyBorder="1" applyAlignment="1">
      <alignment horizontal="center" vertical="center" wrapText="1"/>
    </xf>
    <xf numFmtId="0" fontId="27" fillId="0" borderId="50" xfId="0" applyFont="1" applyBorder="1"/>
    <xf numFmtId="0" fontId="61" fillId="0" borderId="0" xfId="0" applyFont="1"/>
    <xf numFmtId="0" fontId="62" fillId="0" borderId="0" xfId="0" applyFont="1"/>
    <xf numFmtId="0" fontId="81" fillId="0" borderId="95" xfId="0" applyFont="1" applyBorder="1" applyAlignment="1">
      <alignment horizontal="center" vertical="center" wrapText="1"/>
    </xf>
    <xf numFmtId="0" fontId="81" fillId="0" borderId="27" xfId="0" applyFont="1" applyBorder="1" applyAlignment="1">
      <alignment horizontal="center" vertical="center" wrapText="1"/>
    </xf>
    <xf numFmtId="0" fontId="82" fillId="0" borderId="94" xfId="0" applyFont="1" applyBorder="1" applyAlignment="1">
      <alignment horizontal="center" vertical="center" wrapText="1"/>
    </xf>
    <xf numFmtId="0" fontId="82" fillId="0" borderId="31" xfId="0" applyFont="1" applyBorder="1" applyAlignment="1">
      <alignment horizontal="center" vertical="center" wrapText="1"/>
    </xf>
    <xf numFmtId="0" fontId="81" fillId="0" borderId="96" xfId="0" applyFont="1" applyBorder="1" applyAlignment="1">
      <alignment horizontal="center" vertical="center" wrapText="1"/>
    </xf>
    <xf numFmtId="0" fontId="81" fillId="0" borderId="28" xfId="0" applyFont="1" applyBorder="1" applyAlignment="1">
      <alignment horizontal="center" vertical="center" wrapText="1"/>
    </xf>
    <xf numFmtId="14" fontId="82" fillId="0" borderId="31" xfId="0" applyNumberFormat="1" applyFont="1" applyBorder="1" applyAlignment="1">
      <alignment horizontal="center" vertical="center" wrapText="1"/>
    </xf>
    <xf numFmtId="0" fontId="84" fillId="0" borderId="0" xfId="0" applyFont="1"/>
    <xf numFmtId="0" fontId="85" fillId="0" borderId="0" xfId="0" applyFont="1"/>
    <xf numFmtId="0" fontId="85" fillId="21" borderId="0" xfId="0" applyFont="1" applyFill="1"/>
    <xf numFmtId="0" fontId="86" fillId="0" borderId="0" xfId="0" applyFont="1"/>
    <xf numFmtId="0" fontId="84" fillId="22" borderId="0" xfId="0" applyFont="1" applyFill="1"/>
    <xf numFmtId="0" fontId="7" fillId="3" borderId="101" xfId="1" applyFill="1" applyBorder="1" applyAlignment="1">
      <alignment horizontal="center" vertical="center"/>
    </xf>
    <xf numFmtId="0" fontId="68" fillId="4" borderId="101" xfId="0" applyFont="1" applyFill="1" applyBorder="1" applyAlignment="1">
      <alignment vertical="center"/>
    </xf>
    <xf numFmtId="0" fontId="68" fillId="4" borderId="101" xfId="0" applyFont="1" applyFill="1" applyBorder="1" applyAlignment="1">
      <alignment horizontal="center" vertical="center"/>
    </xf>
    <xf numFmtId="0" fontId="70" fillId="4" borderId="101" xfId="0" applyFont="1" applyFill="1" applyBorder="1" applyAlignment="1">
      <alignment horizontal="center" vertical="center" wrapText="1"/>
    </xf>
    <xf numFmtId="0" fontId="12" fillId="0" borderId="101" xfId="0" applyFont="1" applyBorder="1" applyAlignment="1">
      <alignment horizontal="center" vertical="center" wrapText="1"/>
    </xf>
    <xf numFmtId="0" fontId="21" fillId="0" borderId="101" xfId="0" applyFont="1" applyBorder="1" applyAlignment="1">
      <alignment horizontal="justify" vertical="center" wrapText="1"/>
    </xf>
    <xf numFmtId="1" fontId="12" fillId="0" borderId="101" xfId="4" applyNumberFormat="1" applyFont="1" applyFill="1" applyBorder="1" applyAlignment="1">
      <alignment horizontal="center" vertical="center" wrapText="1"/>
    </xf>
    <xf numFmtId="0" fontId="21" fillId="0" borderId="101" xfId="0" applyFont="1" applyBorder="1" applyAlignment="1">
      <alignment horizontal="justify" vertical="top" wrapText="1"/>
    </xf>
    <xf numFmtId="0" fontId="25" fillId="4" borderId="101" xfId="0" applyFont="1" applyFill="1" applyBorder="1" applyAlignment="1">
      <alignment vertical="center"/>
    </xf>
    <xf numFmtId="0" fontId="39" fillId="7" borderId="101" xfId="0" applyFont="1" applyFill="1" applyBorder="1" applyAlignment="1">
      <alignment horizontal="center" vertical="center" wrapText="1" readingOrder="1"/>
    </xf>
    <xf numFmtId="0" fontId="39" fillId="0" borderId="101" xfId="0" applyFont="1" applyBorder="1" applyAlignment="1">
      <alignment horizontal="left" vertical="center" wrapText="1" readingOrder="1"/>
    </xf>
    <xf numFmtId="9" fontId="39" fillId="0" borderId="101" xfId="4" applyFont="1" applyBorder="1" applyAlignment="1">
      <alignment horizontal="center" vertical="center" wrapText="1" readingOrder="1"/>
    </xf>
    <xf numFmtId="0" fontId="39" fillId="0" borderId="101" xfId="0" applyFont="1" applyBorder="1" applyAlignment="1">
      <alignment horizontal="justify" vertical="center" wrapText="1" readingOrder="1"/>
    </xf>
    <xf numFmtId="1" fontId="39" fillId="0" borderId="101" xfId="3" applyNumberFormat="1" applyFont="1" applyBorder="1" applyAlignment="1">
      <alignment horizontal="center" vertical="center" wrapText="1" readingOrder="1"/>
    </xf>
    <xf numFmtId="0" fontId="39" fillId="8" borderId="101" xfId="0" applyFont="1" applyFill="1" applyBorder="1" applyAlignment="1">
      <alignment horizontal="center" vertical="center" wrapText="1" readingOrder="1"/>
    </xf>
    <xf numFmtId="0" fontId="39" fillId="9" borderId="101" xfId="0" applyFont="1" applyFill="1" applyBorder="1" applyAlignment="1">
      <alignment horizontal="center" vertical="center" wrapText="1" readingOrder="1"/>
    </xf>
    <xf numFmtId="0" fontId="39" fillId="10" borderId="101" xfId="0" applyFont="1" applyFill="1" applyBorder="1" applyAlignment="1">
      <alignment horizontal="center" vertical="center" wrapText="1" readingOrder="1"/>
    </xf>
    <xf numFmtId="0" fontId="40" fillId="11" borderId="101" xfId="0" applyFont="1" applyFill="1" applyBorder="1" applyAlignment="1">
      <alignment horizontal="center" vertical="center" wrapText="1" readingOrder="1"/>
    </xf>
    <xf numFmtId="0" fontId="0" fillId="0" borderId="101" xfId="0" applyBorder="1" applyAlignment="1">
      <alignment vertical="center" wrapText="1"/>
    </xf>
    <xf numFmtId="0" fontId="17" fillId="3" borderId="101" xfId="0" applyFont="1" applyFill="1" applyBorder="1"/>
    <xf numFmtId="0" fontId="37" fillId="3" borderId="101" xfId="0" applyFont="1" applyFill="1" applyBorder="1" applyAlignment="1">
      <alignment horizontal="center" vertical="center" wrapText="1"/>
    </xf>
    <xf numFmtId="0" fontId="28" fillId="0" borderId="101" xfId="0" applyFont="1" applyBorder="1" applyAlignment="1">
      <alignment horizontal="center" vertical="center" wrapText="1"/>
    </xf>
    <xf numFmtId="0" fontId="15" fillId="13" borderId="101" xfId="0" applyFont="1" applyFill="1" applyBorder="1" applyAlignment="1" applyProtection="1">
      <alignment horizontal="center" vertical="center" wrapText="1" readingOrder="1"/>
      <protection hidden="1"/>
    </xf>
    <xf numFmtId="0" fontId="15" fillId="17" borderId="101" xfId="0" applyFont="1" applyFill="1" applyBorder="1" applyAlignment="1" applyProtection="1">
      <alignment horizontal="center" vertical="center" wrapText="1" readingOrder="1"/>
      <protection hidden="1"/>
    </xf>
    <xf numFmtId="0" fontId="15" fillId="7" borderId="101" xfId="0" applyFont="1" applyFill="1" applyBorder="1" applyAlignment="1" applyProtection="1">
      <alignment horizontal="center" vertical="center" wrapText="1" readingOrder="1"/>
      <protection hidden="1"/>
    </xf>
    <xf numFmtId="0" fontId="34" fillId="4" borderId="101" xfId="0" applyFont="1" applyFill="1" applyBorder="1" applyAlignment="1">
      <alignment vertical="center" wrapText="1"/>
    </xf>
    <xf numFmtId="0" fontId="89" fillId="23" borderId="101" xfId="0" applyFont="1" applyFill="1" applyBorder="1" applyAlignment="1">
      <alignment horizontal="center" vertical="center" wrapText="1" readingOrder="1"/>
    </xf>
    <xf numFmtId="0" fontId="89" fillId="23" borderId="101" xfId="0" applyFont="1" applyFill="1" applyBorder="1" applyAlignment="1">
      <alignment horizontal="left" vertical="center" wrapText="1"/>
    </xf>
    <xf numFmtId="0" fontId="94" fillId="19" borderId="101" xfId="0" applyFont="1" applyFill="1" applyBorder="1" applyAlignment="1">
      <alignment horizontal="center" vertical="center" wrapText="1" readingOrder="1"/>
    </xf>
    <xf numFmtId="0" fontId="89" fillId="23" borderId="101" xfId="0" applyFont="1" applyFill="1" applyBorder="1" applyAlignment="1">
      <alignment vertical="center" wrapText="1"/>
    </xf>
    <xf numFmtId="0" fontId="94" fillId="12" borderId="101" xfId="0" applyFont="1" applyFill="1" applyBorder="1" applyAlignment="1">
      <alignment horizontal="center" vertical="center"/>
    </xf>
    <xf numFmtId="0" fontId="91" fillId="0" borderId="101" xfId="0" applyFont="1" applyBorder="1" applyAlignment="1">
      <alignment horizontal="left" vertical="center"/>
    </xf>
    <xf numFmtId="49" fontId="91" fillId="21" borderId="101" xfId="0" applyNumberFormat="1" applyFont="1" applyFill="1" applyBorder="1" applyAlignment="1">
      <alignment horizontal="center" vertical="center" wrapText="1"/>
    </xf>
    <xf numFmtId="49" fontId="91" fillId="0" borderId="101" xfId="0" applyNumberFormat="1" applyFont="1" applyBorder="1" applyAlignment="1">
      <alignment horizontal="center" vertical="center" wrapText="1"/>
    </xf>
    <xf numFmtId="49" fontId="91" fillId="3" borderId="101" xfId="0" applyNumberFormat="1" applyFont="1" applyFill="1" applyBorder="1" applyAlignment="1">
      <alignment horizontal="center" vertical="center" wrapText="1"/>
    </xf>
    <xf numFmtId="0" fontId="96" fillId="2" borderId="101" xfId="0" applyFont="1" applyFill="1" applyBorder="1" applyAlignment="1" applyProtection="1">
      <alignment horizontal="center" vertical="center" wrapText="1"/>
      <protection locked="0"/>
    </xf>
    <xf numFmtId="0" fontId="97" fillId="3" borderId="101" xfId="0" applyFont="1" applyFill="1" applyBorder="1" applyAlignment="1">
      <alignment vertical="center" wrapText="1"/>
    </xf>
    <xf numFmtId="0" fontId="99" fillId="3" borderId="101" xfId="0" applyFont="1" applyFill="1" applyBorder="1" applyAlignment="1">
      <alignment vertical="center" wrapText="1"/>
    </xf>
    <xf numFmtId="0" fontId="102" fillId="23" borderId="101" xfId="0" applyFont="1" applyFill="1" applyBorder="1" applyAlignment="1">
      <alignment vertical="center" wrapText="1"/>
    </xf>
    <xf numFmtId="0" fontId="71" fillId="4" borderId="50" xfId="0" applyFont="1" applyFill="1" applyBorder="1" applyAlignment="1">
      <alignment horizontal="center" vertical="center" wrapText="1"/>
    </xf>
    <xf numFmtId="0" fontId="70" fillId="4" borderId="50" xfId="0" applyFont="1" applyFill="1" applyBorder="1" applyAlignment="1">
      <alignment horizontal="center" vertical="center" wrapText="1"/>
    </xf>
    <xf numFmtId="0" fontId="12" fillId="0" borderId="38" xfId="0" applyFont="1" applyBorder="1" applyAlignment="1">
      <alignment horizontal="center" vertical="center" wrapText="1"/>
    </xf>
    <xf numFmtId="1" fontId="12" fillId="0" borderId="38" xfId="4" applyNumberFormat="1" applyFont="1" applyFill="1" applyBorder="1" applyAlignment="1">
      <alignment horizontal="center" vertical="center" wrapText="1"/>
    </xf>
    <xf numFmtId="0" fontId="12" fillId="0" borderId="81" xfId="0" applyFont="1" applyBorder="1" applyAlignment="1">
      <alignment horizontal="center" vertical="center" wrapText="1"/>
    </xf>
    <xf numFmtId="1" fontId="12" fillId="0" borderId="81" xfId="4" applyNumberFormat="1" applyFont="1" applyFill="1" applyBorder="1" applyAlignment="1">
      <alignment horizontal="center" vertical="center" wrapText="1"/>
    </xf>
    <xf numFmtId="0" fontId="102" fillId="23" borderId="38" xfId="0" applyFont="1" applyFill="1" applyBorder="1" applyAlignment="1">
      <alignment vertical="center" wrapText="1"/>
    </xf>
    <xf numFmtId="0" fontId="102" fillId="23" borderId="48" xfId="0" applyFont="1" applyFill="1" applyBorder="1" applyAlignment="1">
      <alignment vertical="center" wrapText="1"/>
    </xf>
    <xf numFmtId="0" fontId="102" fillId="24" borderId="76" xfId="0" applyFont="1" applyFill="1" applyBorder="1" applyAlignment="1">
      <alignment vertical="center" wrapText="1"/>
    </xf>
    <xf numFmtId="0" fontId="102" fillId="24" borderId="85" xfId="0" applyFont="1" applyFill="1" applyBorder="1" applyAlignment="1">
      <alignment vertical="center" wrapText="1"/>
    </xf>
    <xf numFmtId="0" fontId="101" fillId="23" borderId="27" xfId="0" applyFont="1" applyFill="1" applyBorder="1" applyAlignment="1">
      <alignment vertical="center" wrapText="1"/>
    </xf>
    <xf numFmtId="0" fontId="102" fillId="23" borderId="85" xfId="0" applyFont="1" applyFill="1" applyBorder="1" applyAlignment="1">
      <alignment vertical="center" wrapText="1"/>
    </xf>
    <xf numFmtId="0" fontId="102" fillId="24" borderId="101" xfId="0" applyFont="1" applyFill="1" applyBorder="1" applyAlignment="1">
      <alignment vertical="center" wrapText="1"/>
    </xf>
    <xf numFmtId="0" fontId="102" fillId="24" borderId="38" xfId="0" applyFont="1" applyFill="1" applyBorder="1" applyAlignment="1">
      <alignment vertical="center" wrapText="1"/>
    </xf>
    <xf numFmtId="0" fontId="102" fillId="24" borderId="81" xfId="0" applyFont="1" applyFill="1" applyBorder="1" applyAlignment="1">
      <alignment vertical="center" wrapText="1"/>
    </xf>
    <xf numFmtId="0" fontId="12" fillId="0" borderId="101" xfId="0" applyFont="1" applyBorder="1" applyAlignment="1">
      <alignment vertical="center" wrapText="1"/>
    </xf>
    <xf numFmtId="0" fontId="21" fillId="0" borderId="38" xfId="0" applyFont="1" applyBorder="1" applyAlignment="1">
      <alignment horizontal="justify" vertical="top" wrapText="1"/>
    </xf>
    <xf numFmtId="0" fontId="21" fillId="0" borderId="81" xfId="0" applyFont="1" applyBorder="1" applyAlignment="1">
      <alignment horizontal="justify" vertical="center" wrapText="1"/>
    </xf>
    <xf numFmtId="0" fontId="102" fillId="24" borderId="50" xfId="0" applyFont="1" applyFill="1" applyBorder="1" applyAlignment="1">
      <alignment vertical="center" wrapText="1"/>
    </xf>
    <xf numFmtId="0" fontId="102" fillId="23" borderId="81" xfId="0" applyFont="1" applyFill="1" applyBorder="1" applyAlignment="1">
      <alignment vertical="center" wrapText="1"/>
    </xf>
    <xf numFmtId="0" fontId="12" fillId="0" borderId="38" xfId="0" applyFont="1" applyBorder="1" applyAlignment="1">
      <alignment vertical="center" wrapText="1"/>
    </xf>
    <xf numFmtId="0" fontId="12" fillId="0" borderId="81" xfId="0" applyFont="1" applyBorder="1" applyAlignment="1">
      <alignment vertical="center" wrapText="1"/>
    </xf>
    <xf numFmtId="0" fontId="83" fillId="0" borderId="38" xfId="0" applyFont="1" applyBorder="1" applyAlignment="1">
      <alignment horizontal="justify" vertical="top" wrapText="1"/>
    </xf>
    <xf numFmtId="0" fontId="12" fillId="3" borderId="101" xfId="0" applyFont="1" applyFill="1" applyBorder="1" applyAlignment="1">
      <alignment vertical="center" wrapText="1"/>
    </xf>
    <xf numFmtId="0" fontId="21" fillId="3" borderId="101" xfId="0" applyFont="1" applyFill="1" applyBorder="1" applyAlignment="1">
      <alignment vertical="center" wrapText="1"/>
    </xf>
    <xf numFmtId="0" fontId="88" fillId="0" borderId="101" xfId="0" applyFont="1" applyBorder="1" applyAlignment="1">
      <alignment vertical="center" wrapText="1"/>
    </xf>
    <xf numFmtId="0" fontId="12" fillId="3" borderId="38" xfId="0" applyFont="1" applyFill="1" applyBorder="1" applyAlignment="1">
      <alignment vertical="center" wrapText="1"/>
    </xf>
    <xf numFmtId="0" fontId="21" fillId="3" borderId="38" xfId="0" applyFont="1" applyFill="1" applyBorder="1" applyAlignment="1">
      <alignment vertical="center" wrapText="1"/>
    </xf>
    <xf numFmtId="0" fontId="88" fillId="0" borderId="38" xfId="0" applyFont="1" applyBorder="1" applyAlignment="1">
      <alignment vertical="center" wrapText="1"/>
    </xf>
    <xf numFmtId="0" fontId="88" fillId="0" borderId="81" xfId="0" applyFont="1" applyBorder="1" applyAlignment="1">
      <alignment vertical="center" wrapText="1"/>
    </xf>
    <xf numFmtId="0" fontId="12" fillId="23" borderId="101" xfId="0" applyFont="1" applyFill="1" applyBorder="1" applyAlignment="1">
      <alignment horizontal="justify" vertical="center" wrapText="1"/>
    </xf>
    <xf numFmtId="0" fontId="12" fillId="23" borderId="101" xfId="0" applyFont="1" applyFill="1" applyBorder="1" applyAlignment="1">
      <alignment horizontal="center" vertical="center" wrapText="1"/>
    </xf>
    <xf numFmtId="2" fontId="12" fillId="23" borderId="101" xfId="3" applyNumberFormat="1" applyFont="1" applyFill="1" applyBorder="1" applyAlignment="1">
      <alignment horizontal="center" vertical="center" wrapText="1"/>
    </xf>
    <xf numFmtId="0" fontId="12" fillId="23" borderId="101" xfId="0" applyFont="1" applyFill="1" applyBorder="1" applyAlignment="1">
      <alignment horizontal="left" vertical="center" wrapText="1"/>
    </xf>
    <xf numFmtId="0" fontId="12" fillId="23" borderId="50" xfId="0" applyFont="1" applyFill="1" applyBorder="1" applyAlignment="1">
      <alignment horizontal="center" vertical="center" wrapText="1"/>
    </xf>
    <xf numFmtId="0" fontId="102" fillId="24" borderId="97" xfId="0" applyFont="1" applyFill="1" applyBorder="1" applyAlignment="1">
      <alignment vertical="center" wrapText="1"/>
    </xf>
    <xf numFmtId="0" fontId="101" fillId="23" borderId="101" xfId="0" applyFont="1" applyFill="1" applyBorder="1" applyAlignment="1">
      <alignment vertical="center" wrapText="1"/>
    </xf>
    <xf numFmtId="0" fontId="101" fillId="23" borderId="38" xfId="0" applyFont="1" applyFill="1" applyBorder="1" applyAlignment="1">
      <alignment vertical="center" wrapText="1"/>
    </xf>
    <xf numFmtId="0" fontId="101" fillId="23" borderId="81" xfId="0" applyFont="1" applyFill="1" applyBorder="1" applyAlignment="1">
      <alignment vertical="center" wrapText="1"/>
    </xf>
    <xf numFmtId="0" fontId="12" fillId="24" borderId="101" xfId="0" applyFont="1" applyFill="1" applyBorder="1" applyAlignment="1">
      <alignment horizontal="center" vertical="center" wrapText="1"/>
    </xf>
    <xf numFmtId="0" fontId="101" fillId="23" borderId="50" xfId="0" applyFont="1" applyFill="1" applyBorder="1" applyAlignment="1">
      <alignment vertical="center" wrapText="1"/>
    </xf>
    <xf numFmtId="0" fontId="12" fillId="23" borderId="50" xfId="0" applyFont="1" applyFill="1" applyBorder="1" applyAlignment="1">
      <alignment horizontal="justify" vertical="center" wrapText="1"/>
    </xf>
    <xf numFmtId="2" fontId="12" fillId="23" borderId="50" xfId="3" applyNumberFormat="1" applyFont="1" applyFill="1" applyBorder="1" applyAlignment="1">
      <alignment horizontal="center" vertical="center" wrapText="1"/>
    </xf>
    <xf numFmtId="0" fontId="12" fillId="23" borderId="50" xfId="0" applyFont="1" applyFill="1" applyBorder="1" applyAlignment="1">
      <alignment horizontal="left" vertical="center" wrapText="1"/>
    </xf>
    <xf numFmtId="0" fontId="12" fillId="24" borderId="38" xfId="0" applyFont="1" applyFill="1" applyBorder="1" applyAlignment="1">
      <alignment horizontal="justify" vertical="center" wrapText="1"/>
    </xf>
    <xf numFmtId="0" fontId="12" fillId="24" borderId="38" xfId="0" applyFont="1" applyFill="1" applyBorder="1" applyAlignment="1">
      <alignment horizontal="center" vertical="center" wrapText="1"/>
    </xf>
    <xf numFmtId="2" fontId="12" fillId="24" borderId="38" xfId="3" applyNumberFormat="1" applyFont="1" applyFill="1" applyBorder="1" applyAlignment="1">
      <alignment horizontal="center" vertical="center" wrapText="1"/>
    </xf>
    <xf numFmtId="0" fontId="12" fillId="24" borderId="101" xfId="0" applyFont="1" applyFill="1" applyBorder="1" applyAlignment="1">
      <alignment horizontal="justify" vertical="center" wrapText="1"/>
    </xf>
    <xf numFmtId="2" fontId="12" fillId="24" borderId="101" xfId="3" applyNumberFormat="1" applyFont="1" applyFill="1" applyBorder="1" applyAlignment="1">
      <alignment horizontal="center" vertical="center" wrapText="1"/>
    </xf>
    <xf numFmtId="2" fontId="12" fillId="24" borderId="101" xfId="3" applyNumberFormat="1" applyFont="1" applyFill="1" applyBorder="1" applyAlignment="1">
      <alignment horizontal="left" vertical="center" wrapText="1"/>
    </xf>
    <xf numFmtId="0" fontId="12" fillId="24" borderId="81" xfId="0" applyFont="1" applyFill="1" applyBorder="1" applyAlignment="1">
      <alignment horizontal="center" vertical="center" wrapText="1"/>
    </xf>
    <xf numFmtId="2" fontId="12" fillId="24" borderId="81" xfId="3" applyNumberFormat="1" applyFont="1" applyFill="1" applyBorder="1" applyAlignment="1">
      <alignment horizontal="center" vertical="center" wrapText="1"/>
    </xf>
    <xf numFmtId="0" fontId="12" fillId="23" borderId="38" xfId="0" applyFont="1" applyFill="1" applyBorder="1" applyAlignment="1">
      <alignment horizontal="justify" vertical="center" wrapText="1"/>
    </xf>
    <xf numFmtId="0" fontId="12" fillId="23" borderId="38" xfId="0" applyFont="1" applyFill="1" applyBorder="1" applyAlignment="1">
      <alignment horizontal="center" vertical="center" wrapText="1"/>
    </xf>
    <xf numFmtId="2" fontId="12" fillId="23" borderId="38" xfId="3" applyNumberFormat="1" applyFont="1" applyFill="1" applyBorder="1" applyAlignment="1">
      <alignment horizontal="center" vertical="center" wrapText="1"/>
    </xf>
    <xf numFmtId="0" fontId="12" fillId="24" borderId="101" xfId="0" applyFont="1" applyFill="1" applyBorder="1" applyAlignment="1">
      <alignment horizontal="left" vertical="center" wrapText="1"/>
    </xf>
    <xf numFmtId="0" fontId="12" fillId="24" borderId="81" xfId="0" applyFont="1" applyFill="1" applyBorder="1" applyAlignment="1">
      <alignment horizontal="left" vertical="center" wrapText="1"/>
    </xf>
    <xf numFmtId="2" fontId="12" fillId="23" borderId="101" xfId="3" applyNumberFormat="1" applyFont="1" applyFill="1" applyBorder="1" applyAlignment="1">
      <alignment horizontal="left" vertical="center" wrapText="1"/>
    </xf>
    <xf numFmtId="0" fontId="12" fillId="23" borderId="81" xfId="0" applyFont="1" applyFill="1" applyBorder="1" applyAlignment="1">
      <alignment horizontal="center" vertical="center" wrapText="1"/>
    </xf>
    <xf numFmtId="2" fontId="12" fillId="23" borderId="81" xfId="3" applyNumberFormat="1" applyFont="1" applyFill="1" applyBorder="1" applyAlignment="1">
      <alignment horizontal="center" vertical="center" wrapText="1"/>
    </xf>
    <xf numFmtId="2" fontId="12" fillId="23" borderId="81" xfId="3" applyNumberFormat="1" applyFont="1" applyFill="1" applyBorder="1" applyAlignment="1">
      <alignment horizontal="left" vertical="center" wrapText="1"/>
    </xf>
    <xf numFmtId="0" fontId="12" fillId="23" borderId="47" xfId="0" applyFont="1" applyFill="1" applyBorder="1" applyAlignment="1">
      <alignment horizontal="center" vertical="center" wrapText="1"/>
    </xf>
    <xf numFmtId="0" fontId="12" fillId="23" borderId="99" xfId="0" applyFont="1" applyFill="1" applyBorder="1" applyAlignment="1">
      <alignment horizontal="center" vertical="center" wrapText="1"/>
    </xf>
    <xf numFmtId="0" fontId="12" fillId="23" borderId="81" xfId="0" applyFont="1" applyFill="1" applyBorder="1" applyAlignment="1">
      <alignment horizontal="justify" vertical="center" wrapText="1"/>
    </xf>
    <xf numFmtId="0" fontId="12" fillId="24" borderId="99" xfId="0" applyFont="1" applyFill="1" applyBorder="1" applyAlignment="1">
      <alignment horizontal="center" vertical="center" wrapText="1"/>
    </xf>
    <xf numFmtId="0" fontId="12" fillId="24" borderId="47" xfId="0" applyFont="1" applyFill="1" applyBorder="1" applyAlignment="1">
      <alignment horizontal="center" vertical="center" wrapText="1"/>
    </xf>
    <xf numFmtId="0" fontId="12" fillId="24" borderId="50" xfId="0" applyFont="1" applyFill="1" applyBorder="1" applyAlignment="1">
      <alignment horizontal="justify" vertical="center" wrapText="1"/>
    </xf>
    <xf numFmtId="2" fontId="12" fillId="24" borderId="50" xfId="3" applyNumberFormat="1" applyFont="1" applyFill="1" applyBorder="1" applyAlignment="1">
      <alignment horizontal="center" vertical="center" wrapText="1"/>
    </xf>
    <xf numFmtId="2" fontId="12" fillId="24" borderId="50" xfId="3" applyNumberFormat="1" applyFont="1" applyFill="1" applyBorder="1" applyAlignment="1">
      <alignment horizontal="left" vertical="center" wrapText="1"/>
    </xf>
    <xf numFmtId="0" fontId="12" fillId="24" borderId="10" xfId="0" applyFont="1" applyFill="1" applyBorder="1" applyAlignment="1">
      <alignment horizontal="center" vertical="center" wrapText="1"/>
    </xf>
    <xf numFmtId="0" fontId="12" fillId="24" borderId="50" xfId="0" applyFont="1" applyFill="1" applyBorder="1" applyAlignment="1">
      <alignment horizontal="center" vertical="center" wrapText="1"/>
    </xf>
    <xf numFmtId="1" fontId="0" fillId="0" borderId="0" xfId="3" applyNumberFormat="1" applyFont="1"/>
    <xf numFmtId="42" fontId="9" fillId="0" borderId="0" xfId="3" applyNumberFormat="1" applyFont="1"/>
    <xf numFmtId="44" fontId="0" fillId="0" borderId="0" xfId="5" applyFont="1"/>
    <xf numFmtId="0" fontId="12" fillId="24" borderId="81" xfId="0" applyFont="1" applyFill="1" applyBorder="1" applyAlignment="1">
      <alignment horizontal="justify" vertical="center" wrapText="1"/>
    </xf>
    <xf numFmtId="4" fontId="92" fillId="23" borderId="38" xfId="0" applyNumberFormat="1" applyFont="1" applyFill="1" applyBorder="1" applyAlignment="1">
      <alignment horizontal="left" vertical="center" wrapText="1"/>
    </xf>
    <xf numFmtId="0" fontId="26" fillId="3" borderId="38" xfId="0" applyFont="1" applyFill="1" applyBorder="1" applyAlignment="1">
      <alignment horizontal="center" vertical="center"/>
    </xf>
    <xf numFmtId="0" fontId="26" fillId="3" borderId="76" xfId="0" applyFont="1" applyFill="1" applyBorder="1" applyAlignment="1">
      <alignment horizontal="center" vertical="center"/>
    </xf>
    <xf numFmtId="4" fontId="92" fillId="23" borderId="101" xfId="0" applyNumberFormat="1" applyFont="1" applyFill="1" applyBorder="1" applyAlignment="1">
      <alignment horizontal="left" vertical="center" wrapText="1"/>
    </xf>
    <xf numFmtId="0" fontId="92" fillId="3" borderId="8" xfId="0" applyFont="1" applyFill="1" applyBorder="1" applyAlignment="1">
      <alignment horizontal="center" vertical="center" wrapText="1"/>
    </xf>
    <xf numFmtId="0" fontId="26" fillId="3" borderId="101" xfId="0" applyFont="1" applyFill="1" applyBorder="1" applyAlignment="1">
      <alignment horizontal="center" vertical="center"/>
    </xf>
    <xf numFmtId="0" fontId="26" fillId="3" borderId="48" xfId="0" applyFont="1" applyFill="1" applyBorder="1" applyAlignment="1">
      <alignment horizontal="center" vertical="center"/>
    </xf>
    <xf numFmtId="4" fontId="92" fillId="24" borderId="38" xfId="0" applyNumberFormat="1" applyFont="1" applyFill="1" applyBorder="1" applyAlignment="1">
      <alignment horizontal="left" vertical="center" wrapText="1"/>
    </xf>
    <xf numFmtId="4" fontId="92" fillId="24" borderId="101" xfId="0" applyNumberFormat="1" applyFont="1" applyFill="1" applyBorder="1" applyAlignment="1">
      <alignment horizontal="left" vertical="center" wrapText="1"/>
    </xf>
    <xf numFmtId="4" fontId="92" fillId="24" borderId="50" xfId="0" applyNumberFormat="1" applyFont="1" applyFill="1" applyBorder="1" applyAlignment="1">
      <alignment horizontal="left" vertical="center" wrapText="1"/>
    </xf>
    <xf numFmtId="0" fontId="26" fillId="3" borderId="50" xfId="0" applyFont="1" applyFill="1" applyBorder="1" applyAlignment="1">
      <alignment horizontal="center" vertical="center"/>
    </xf>
    <xf numFmtId="0" fontId="26" fillId="3" borderId="79" xfId="0" applyFont="1" applyFill="1" applyBorder="1" applyAlignment="1">
      <alignment horizontal="center" vertical="center"/>
    </xf>
    <xf numFmtId="4" fontId="92" fillId="23" borderId="81" xfId="0" applyNumberFormat="1" applyFont="1" applyFill="1" applyBorder="1" applyAlignment="1">
      <alignment horizontal="left" vertical="center" wrapText="1"/>
    </xf>
    <xf numFmtId="0" fontId="26" fillId="3" borderId="81" xfId="0" applyFont="1" applyFill="1" applyBorder="1" applyAlignment="1">
      <alignment horizontal="center" vertical="center"/>
    </xf>
    <xf numFmtId="0" fontId="26" fillId="3" borderId="83" xfId="0" applyFont="1" applyFill="1" applyBorder="1" applyAlignment="1">
      <alignment horizontal="center" vertical="center"/>
    </xf>
    <xf numFmtId="4" fontId="92" fillId="24" borderId="110" xfId="0" applyNumberFormat="1" applyFont="1" applyFill="1" applyBorder="1" applyAlignment="1">
      <alignment vertical="center" wrapText="1"/>
    </xf>
    <xf numFmtId="2" fontId="92" fillId="0" borderId="8" xfId="0" applyNumberFormat="1" applyFont="1" applyBorder="1" applyAlignment="1">
      <alignment horizontal="center" vertical="center" wrapText="1"/>
    </xf>
    <xf numFmtId="0" fontId="26" fillId="3" borderId="102" xfId="0" applyFont="1" applyFill="1" applyBorder="1" applyAlignment="1">
      <alignment horizontal="center" vertical="center"/>
    </xf>
    <xf numFmtId="0" fontId="26" fillId="3" borderId="85" xfId="0" applyFont="1" applyFill="1" applyBorder="1" applyAlignment="1">
      <alignment horizontal="center" vertical="center"/>
    </xf>
    <xf numFmtId="4" fontId="92" fillId="24" borderId="98" xfId="0" applyNumberFormat="1" applyFont="1" applyFill="1" applyBorder="1" applyAlignment="1">
      <alignment vertical="center" wrapText="1"/>
    </xf>
    <xf numFmtId="0" fontId="102" fillId="0" borderId="38" xfId="0" applyFont="1" applyBorder="1" applyAlignment="1" applyProtection="1">
      <alignment horizontal="center" vertical="center" wrapText="1"/>
      <protection locked="0"/>
    </xf>
    <xf numFmtId="14" fontId="102" fillId="0" borderId="76" xfId="0" applyNumberFormat="1" applyFont="1" applyBorder="1" applyAlignment="1" applyProtection="1">
      <alignment horizontal="center" vertical="center" wrapText="1"/>
      <protection locked="0"/>
    </xf>
    <xf numFmtId="0" fontId="89" fillId="24" borderId="101" xfId="0" applyFont="1" applyFill="1" applyBorder="1" applyAlignment="1">
      <alignment horizontal="left" vertical="center" wrapText="1"/>
    </xf>
    <xf numFmtId="0" fontId="89" fillId="24" borderId="101" xfId="0" applyFont="1" applyFill="1" applyBorder="1" applyAlignment="1">
      <alignment horizontal="left" vertical="center" wrapText="1" readingOrder="1"/>
    </xf>
    <xf numFmtId="0" fontId="64" fillId="0" borderId="0" xfId="0" applyFont="1" applyAlignment="1" applyProtection="1">
      <alignment horizontal="left" vertical="center"/>
      <protection locked="0"/>
    </xf>
    <xf numFmtId="0" fontId="75" fillId="0" borderId="0" xfId="0" applyFont="1" applyAlignment="1" applyProtection="1">
      <alignment horizontal="left" vertical="center"/>
      <protection locked="0"/>
    </xf>
    <xf numFmtId="0" fontId="75" fillId="0" borderId="0" xfId="0" applyFont="1" applyAlignment="1">
      <alignment horizontal="left" vertical="center"/>
    </xf>
    <xf numFmtId="0" fontId="105" fillId="18" borderId="19" xfId="0" applyFont="1" applyFill="1" applyBorder="1" applyAlignment="1" applyProtection="1">
      <alignment horizontal="left" vertical="center" wrapText="1"/>
      <protection locked="0"/>
    </xf>
    <xf numFmtId="0" fontId="105" fillId="18" borderId="19" xfId="0" applyFont="1" applyFill="1" applyBorder="1" applyAlignment="1" applyProtection="1">
      <alignment horizontal="center" vertical="center"/>
      <protection locked="0"/>
    </xf>
    <xf numFmtId="0" fontId="89" fillId="24" borderId="101" xfId="0" applyFont="1" applyFill="1" applyBorder="1" applyAlignment="1">
      <alignment horizontal="center" vertical="center" wrapText="1" readingOrder="1"/>
    </xf>
    <xf numFmtId="0" fontId="89" fillId="24" borderId="101" xfId="0" applyFont="1" applyFill="1" applyBorder="1" applyAlignment="1">
      <alignment horizontal="center" vertical="center" wrapText="1"/>
    </xf>
    <xf numFmtId="0" fontId="89" fillId="23" borderId="101" xfId="0" applyFont="1" applyFill="1" applyBorder="1" applyAlignment="1">
      <alignment horizontal="center" vertical="center" wrapText="1"/>
    </xf>
    <xf numFmtId="0" fontId="108" fillId="19" borderId="24" xfId="0" applyFont="1" applyFill="1" applyBorder="1" applyAlignment="1">
      <alignment horizontal="center" vertical="center" wrapText="1" readingOrder="1"/>
    </xf>
    <xf numFmtId="0" fontId="89" fillId="23" borderId="101" xfId="0" applyFont="1" applyFill="1" applyBorder="1"/>
    <xf numFmtId="0" fontId="106" fillId="23" borderId="50" xfId="0" applyFont="1" applyFill="1" applyBorder="1" applyAlignment="1">
      <alignment horizontal="left" vertical="center" wrapText="1" readingOrder="1"/>
    </xf>
    <xf numFmtId="0" fontId="106" fillId="24" borderId="101" xfId="0" applyFont="1" applyFill="1" applyBorder="1" applyAlignment="1">
      <alignment horizontal="left" vertical="center" wrapText="1" readingOrder="1"/>
    </xf>
    <xf numFmtId="0" fontId="106" fillId="23" borderId="101" xfId="0" applyFont="1" applyFill="1" applyBorder="1" applyAlignment="1">
      <alignment horizontal="left" vertical="center" wrapText="1" readingOrder="1"/>
    </xf>
    <xf numFmtId="0" fontId="106" fillId="23" borderId="101" xfId="0" applyFont="1" applyFill="1" applyBorder="1" applyAlignment="1" applyProtection="1">
      <alignment horizontal="left" vertical="center" wrapText="1"/>
      <protection locked="0"/>
    </xf>
    <xf numFmtId="0" fontId="21" fillId="23" borderId="38" xfId="0" applyFont="1" applyFill="1" applyBorder="1" applyAlignment="1">
      <alignment horizontal="center" vertical="center" wrapText="1"/>
    </xf>
    <xf numFmtId="0" fontId="21" fillId="23" borderId="101" xfId="0" applyFont="1" applyFill="1" applyBorder="1" applyAlignment="1">
      <alignment horizontal="center" vertical="center" wrapText="1"/>
    </xf>
    <xf numFmtId="0" fontId="21" fillId="24" borderId="38" xfId="0" applyFont="1" applyFill="1" applyBorder="1" applyAlignment="1">
      <alignment horizontal="center" vertical="center" wrapText="1"/>
    </xf>
    <xf numFmtId="0" fontId="21" fillId="24" borderId="101" xfId="0" applyFont="1" applyFill="1" applyBorder="1" applyAlignment="1">
      <alignment horizontal="center" vertical="center" wrapText="1"/>
    </xf>
    <xf numFmtId="0" fontId="21" fillId="24" borderId="50" xfId="0" applyFont="1" applyFill="1" applyBorder="1" applyAlignment="1">
      <alignment horizontal="center" vertical="center" wrapText="1"/>
    </xf>
    <xf numFmtId="0" fontId="103" fillId="0" borderId="0" xfId="0" applyFont="1"/>
    <xf numFmtId="0" fontId="111" fillId="3" borderId="101" xfId="0" applyFont="1" applyFill="1" applyBorder="1" applyAlignment="1">
      <alignment vertical="center" wrapText="1"/>
    </xf>
    <xf numFmtId="0" fontId="112" fillId="0" borderId="50" xfId="0" applyFont="1" applyBorder="1"/>
    <xf numFmtId="0" fontId="12" fillId="0" borderId="50" xfId="0" applyFont="1" applyBorder="1" applyAlignment="1">
      <alignment horizontal="center" vertical="center" wrapText="1"/>
    </xf>
    <xf numFmtId="0" fontId="23" fillId="0" borderId="0" xfId="0" applyFont="1" applyAlignment="1">
      <alignment horizontal="center" vertical="center" wrapText="1"/>
    </xf>
    <xf numFmtId="0" fontId="60" fillId="0" borderId="0" xfId="0" applyFont="1" applyAlignment="1">
      <alignment horizontal="center" vertical="center"/>
    </xf>
    <xf numFmtId="0" fontId="19" fillId="4" borderId="0" xfId="0" applyFont="1" applyFill="1" applyAlignment="1" applyProtection="1">
      <alignment horizontal="justify" vertical="center" wrapText="1"/>
      <protection locked="0"/>
    </xf>
    <xf numFmtId="0" fontId="18" fillId="15" borderId="0" xfId="0" applyFont="1" applyFill="1" applyAlignment="1" applyProtection="1">
      <alignment horizontal="center" vertical="center" wrapText="1"/>
      <protection locked="0"/>
    </xf>
    <xf numFmtId="0" fontId="18" fillId="15" borderId="0" xfId="0" applyFont="1" applyFill="1" applyAlignment="1" applyProtection="1">
      <alignment horizontal="center" vertical="center"/>
      <protection locked="0"/>
    </xf>
    <xf numFmtId="164" fontId="18" fillId="15" borderId="0" xfId="0" applyNumberFormat="1" applyFont="1" applyFill="1" applyAlignment="1" applyProtection="1">
      <alignment horizontal="center" vertical="center" wrapText="1"/>
      <protection locked="0"/>
    </xf>
    <xf numFmtId="0" fontId="59" fillId="15" borderId="0" xfId="0" applyFont="1" applyFill="1" applyAlignment="1" applyProtection="1">
      <alignment horizontal="center" vertical="center" wrapText="1"/>
      <protection locked="0"/>
    </xf>
    <xf numFmtId="0" fontId="78" fillId="0" borderId="0" xfId="0" applyFont="1" applyAlignment="1">
      <alignment horizontal="center"/>
    </xf>
    <xf numFmtId="0" fontId="0" fillId="0" borderId="25" xfId="0" applyBorder="1" applyAlignment="1">
      <alignment horizontal="left" vertical="top" wrapText="1"/>
    </xf>
    <xf numFmtId="0" fontId="0" fillId="0" borderId="26" xfId="0" applyBorder="1" applyAlignment="1">
      <alignment horizontal="left" vertical="top" wrapText="1"/>
    </xf>
    <xf numFmtId="0" fontId="0" fillId="0" borderId="27" xfId="0" applyBorder="1" applyAlignment="1">
      <alignment horizontal="left" vertical="top" wrapText="1"/>
    </xf>
    <xf numFmtId="0" fontId="0" fillId="0" borderId="4" xfId="0" applyBorder="1" applyAlignment="1">
      <alignment horizontal="left" vertical="top" wrapText="1"/>
    </xf>
    <xf numFmtId="0" fontId="0" fillId="0" borderId="0" xfId="0"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0" fillId="0" borderId="30" xfId="0" applyBorder="1" applyAlignment="1">
      <alignment horizontal="left" vertical="top" wrapText="1"/>
    </xf>
    <xf numFmtId="0" fontId="0" fillId="0" borderId="31" xfId="0" applyBorder="1" applyAlignment="1">
      <alignment horizontal="left" vertical="top" wrapText="1"/>
    </xf>
    <xf numFmtId="0" fontId="93" fillId="18" borderId="101" xfId="0" applyFont="1" applyFill="1" applyBorder="1" applyAlignment="1">
      <alignment horizontal="center" vertical="center" wrapText="1" readingOrder="1"/>
    </xf>
    <xf numFmtId="0" fontId="76" fillId="0" borderId="0" xfId="0" applyFont="1" applyAlignment="1" applyProtection="1">
      <alignment horizontal="center" vertical="center" wrapText="1"/>
      <protection locked="0"/>
    </xf>
    <xf numFmtId="0" fontId="66" fillId="5" borderId="20" xfId="0" applyFont="1" applyFill="1" applyBorder="1" applyAlignment="1" applyProtection="1">
      <alignment horizontal="center" vertical="center" wrapText="1"/>
      <protection locked="0"/>
    </xf>
    <xf numFmtId="0" fontId="66" fillId="5" borderId="21" xfId="0" applyFont="1" applyFill="1" applyBorder="1" applyAlignment="1" applyProtection="1">
      <alignment horizontal="center" vertical="center" wrapText="1"/>
      <protection locked="0"/>
    </xf>
    <xf numFmtId="0" fontId="66" fillId="5" borderId="19" xfId="0" applyFont="1" applyFill="1" applyBorder="1" applyAlignment="1" applyProtection="1">
      <alignment horizontal="center" vertical="center"/>
      <protection locked="0"/>
    </xf>
    <xf numFmtId="0" fontId="65" fillId="5" borderId="19" xfId="0" applyFont="1" applyFill="1" applyBorder="1" applyAlignment="1" applyProtection="1">
      <alignment horizontal="center" vertical="center"/>
      <protection locked="0"/>
    </xf>
    <xf numFmtId="0" fontId="66" fillId="0" borderId="19" xfId="0" applyFont="1" applyBorder="1" applyAlignment="1" applyProtection="1">
      <alignment horizontal="center" vertical="center"/>
      <protection locked="0"/>
    </xf>
    <xf numFmtId="0" fontId="77" fillId="19" borderId="20" xfId="0" applyFont="1" applyFill="1" applyBorder="1" applyAlignment="1" applyProtection="1">
      <alignment horizontal="center" vertical="center"/>
      <protection locked="0"/>
    </xf>
    <xf numFmtId="0" fontId="77" fillId="19" borderId="22" xfId="0" applyFont="1" applyFill="1" applyBorder="1" applyAlignment="1" applyProtection="1">
      <alignment horizontal="center" vertical="center"/>
      <protection locked="0"/>
    </xf>
    <xf numFmtId="0" fontId="77" fillId="19" borderId="21" xfId="0" applyFont="1" applyFill="1" applyBorder="1" applyAlignment="1" applyProtection="1">
      <alignment horizontal="center" vertical="center"/>
      <protection locked="0"/>
    </xf>
    <xf numFmtId="0" fontId="90" fillId="5" borderId="20" xfId="0" applyFont="1" applyFill="1" applyBorder="1" applyAlignment="1" applyProtection="1">
      <alignment horizontal="justify" vertical="center" wrapText="1"/>
      <protection locked="0"/>
    </xf>
    <xf numFmtId="0" fontId="90" fillId="5" borderId="22" xfId="0" applyFont="1" applyFill="1" applyBorder="1" applyAlignment="1" applyProtection="1">
      <alignment horizontal="justify" vertical="center" wrapText="1"/>
      <protection locked="0"/>
    </xf>
    <xf numFmtId="0" fontId="90" fillId="5" borderId="21" xfId="0" applyFont="1" applyFill="1" applyBorder="1" applyAlignment="1" applyProtection="1">
      <alignment horizontal="justify" vertical="center" wrapText="1"/>
      <protection locked="0"/>
    </xf>
    <xf numFmtId="0" fontId="107" fillId="18" borderId="103" xfId="0" applyFont="1" applyFill="1" applyBorder="1" applyAlignment="1">
      <alignment horizontal="center" vertical="center" wrapText="1" readingOrder="1"/>
    </xf>
    <xf numFmtId="0" fontId="107" fillId="18" borderId="104" xfId="0" applyFont="1" applyFill="1" applyBorder="1" applyAlignment="1">
      <alignment horizontal="center" vertical="center" wrapText="1" readingOrder="1"/>
    </xf>
    <xf numFmtId="0" fontId="107" fillId="18" borderId="105" xfId="0" applyFont="1" applyFill="1" applyBorder="1" applyAlignment="1">
      <alignment horizontal="center" vertical="center" wrapText="1" readingOrder="1"/>
    </xf>
    <xf numFmtId="0" fontId="106" fillId="23" borderId="50" xfId="0" applyFont="1" applyFill="1" applyBorder="1" applyAlignment="1">
      <alignment horizontal="left" vertical="center" wrapText="1" readingOrder="1"/>
    </xf>
    <xf numFmtId="0" fontId="106" fillId="23" borderId="8" xfId="0" applyFont="1" applyFill="1" applyBorder="1" applyAlignment="1">
      <alignment horizontal="left" vertical="center" wrapText="1" readingOrder="1"/>
    </xf>
    <xf numFmtId="0" fontId="106" fillId="23" borderId="102" xfId="0" applyFont="1" applyFill="1" applyBorder="1" applyAlignment="1">
      <alignment horizontal="left" vertical="center" wrapText="1" readingOrder="1"/>
    </xf>
    <xf numFmtId="0" fontId="106" fillId="24" borderId="50" xfId="0" applyFont="1" applyFill="1" applyBorder="1" applyAlignment="1">
      <alignment horizontal="left" vertical="center" wrapText="1" readingOrder="1"/>
    </xf>
    <xf numFmtId="0" fontId="106" fillId="24" borderId="102" xfId="0" applyFont="1" applyFill="1" applyBorder="1" applyAlignment="1">
      <alignment horizontal="left" vertical="center" wrapText="1" readingOrder="1"/>
    </xf>
    <xf numFmtId="0" fontId="106" fillId="24" borderId="101" xfId="0" applyFont="1" applyFill="1" applyBorder="1" applyAlignment="1">
      <alignment horizontal="left" vertical="center" wrapText="1" readingOrder="1"/>
    </xf>
    <xf numFmtId="0" fontId="87" fillId="0" borderId="0" xfId="0" applyFont="1" applyAlignment="1">
      <alignment horizontal="center" vertical="center"/>
    </xf>
    <xf numFmtId="0" fontId="95" fillId="18" borderId="101" xfId="0" applyFont="1" applyFill="1" applyBorder="1" applyAlignment="1">
      <alignment horizontal="center" vertical="center"/>
    </xf>
    <xf numFmtId="0" fontId="94" fillId="19" borderId="101" xfId="0" applyFont="1" applyFill="1" applyBorder="1" applyAlignment="1">
      <alignment horizontal="center" vertical="center" wrapText="1"/>
    </xf>
    <xf numFmtId="0" fontId="94" fillId="19" borderId="101" xfId="0" applyFont="1" applyFill="1" applyBorder="1" applyAlignment="1">
      <alignment horizontal="center" vertical="center"/>
    </xf>
    <xf numFmtId="0" fontId="7" fillId="3" borderId="4" xfId="1" applyFill="1" applyBorder="1" applyAlignment="1">
      <alignment horizontal="left" vertical="top" wrapText="1"/>
    </xf>
    <xf numFmtId="0" fontId="7" fillId="3" borderId="0" xfId="1" applyFill="1" applyAlignment="1">
      <alignment horizontal="left" vertical="top" wrapText="1"/>
    </xf>
    <xf numFmtId="0" fontId="7" fillId="3" borderId="28" xfId="1" applyFill="1" applyBorder="1" applyAlignment="1">
      <alignment horizontal="left" vertical="top" wrapText="1"/>
    </xf>
    <xf numFmtId="0" fontId="7" fillId="3" borderId="29" xfId="1" applyFill="1" applyBorder="1" applyAlignment="1">
      <alignment horizontal="left" vertical="top" wrapText="1"/>
    </xf>
    <xf numFmtId="0" fontId="7" fillId="3" borderId="30" xfId="1" applyFill="1" applyBorder="1" applyAlignment="1">
      <alignment horizontal="left" vertical="top" wrapText="1"/>
    </xf>
    <xf numFmtId="0" fontId="7" fillId="3" borderId="31" xfId="1" applyFill="1" applyBorder="1" applyAlignment="1">
      <alignment horizontal="left" vertical="top" wrapText="1"/>
    </xf>
    <xf numFmtId="0" fontId="57" fillId="3" borderId="0" xfId="1" applyFont="1" applyFill="1" applyAlignment="1">
      <alignment horizontal="justify" vertical="center" wrapText="1"/>
    </xf>
    <xf numFmtId="0" fontId="51" fillId="3" borderId="101" xfId="0" applyFont="1" applyFill="1" applyBorder="1" applyAlignment="1">
      <alignment horizontal="left" vertical="center" wrapText="1"/>
    </xf>
    <xf numFmtId="0" fontId="45" fillId="3" borderId="101" xfId="1" applyFont="1" applyFill="1" applyBorder="1" applyAlignment="1">
      <alignment horizontal="justify" vertical="center" wrapText="1"/>
    </xf>
    <xf numFmtId="0" fontId="45" fillId="3" borderId="48" xfId="1" applyFont="1" applyFill="1" applyBorder="1" applyAlignment="1">
      <alignment horizontal="justify" vertical="center" wrapText="1"/>
    </xf>
    <xf numFmtId="0" fontId="51" fillId="3" borderId="46" xfId="0" applyFont="1" applyFill="1" applyBorder="1" applyAlignment="1">
      <alignment horizontal="left" vertical="center" wrapText="1"/>
    </xf>
    <xf numFmtId="0" fontId="51" fillId="3" borderId="47" xfId="0" applyFont="1" applyFill="1" applyBorder="1" applyAlignment="1">
      <alignment horizontal="left" vertical="center" wrapText="1"/>
    </xf>
    <xf numFmtId="0" fontId="57" fillId="3" borderId="101" xfId="1" applyFont="1" applyFill="1" applyBorder="1" applyAlignment="1">
      <alignment horizontal="justify" vertical="center" wrapText="1"/>
    </xf>
    <xf numFmtId="0" fontId="57" fillId="3" borderId="48" xfId="1" applyFont="1" applyFill="1" applyBorder="1" applyAlignment="1">
      <alignment horizontal="justify" vertical="center" wrapText="1"/>
    </xf>
    <xf numFmtId="0" fontId="45" fillId="3" borderId="46" xfId="1" applyFont="1" applyFill="1" applyBorder="1" applyAlignment="1">
      <alignment horizontal="justify" vertical="center" wrapText="1"/>
    </xf>
    <xf numFmtId="0" fontId="45" fillId="3" borderId="49" xfId="1" applyFont="1" applyFill="1" applyBorder="1" applyAlignment="1">
      <alignment horizontal="justify" vertical="center" wrapText="1"/>
    </xf>
    <xf numFmtId="0" fontId="57" fillId="3" borderId="0" xfId="1" applyFont="1" applyFill="1" applyAlignment="1">
      <alignment horizontal="left" vertical="center" wrapText="1"/>
    </xf>
    <xf numFmtId="0" fontId="45" fillId="3" borderId="0" xfId="1" applyFont="1" applyFill="1" applyAlignment="1">
      <alignment horizontal="left" vertical="center" wrapText="1"/>
    </xf>
    <xf numFmtId="0" fontId="0" fillId="0" borderId="0" xfId="0" applyAlignment="1">
      <alignment horizontal="left" vertical="center" wrapText="1"/>
    </xf>
    <xf numFmtId="0" fontId="0" fillId="0" borderId="28" xfId="0" applyBorder="1" applyAlignment="1">
      <alignment horizontal="left" vertical="center" wrapText="1"/>
    </xf>
    <xf numFmtId="0" fontId="45" fillId="3" borderId="4" xfId="1" applyFont="1" applyFill="1" applyBorder="1" applyAlignment="1">
      <alignment horizontal="left" vertical="top" wrapText="1"/>
    </xf>
    <xf numFmtId="0" fontId="45" fillId="3" borderId="0" xfId="1" applyFont="1" applyFill="1" applyAlignment="1">
      <alignment horizontal="left" vertical="top" wrapText="1"/>
    </xf>
    <xf numFmtId="0" fontId="45" fillId="3" borderId="28" xfId="1" applyFont="1" applyFill="1" applyBorder="1" applyAlignment="1">
      <alignment horizontal="left" vertical="top" wrapText="1"/>
    </xf>
    <xf numFmtId="0" fontId="52" fillId="4" borderId="15" xfId="2" applyFont="1" applyFill="1" applyBorder="1" applyAlignment="1">
      <alignment horizontal="center" vertical="center" wrapText="1"/>
    </xf>
    <xf numFmtId="0" fontId="51" fillId="7" borderId="46" xfId="0" applyFont="1" applyFill="1" applyBorder="1" applyAlignment="1">
      <alignment horizontal="left" vertical="center" wrapText="1"/>
    </xf>
    <xf numFmtId="0" fontId="51" fillId="7" borderId="47" xfId="0" applyFont="1" applyFill="1" applyBorder="1" applyAlignment="1">
      <alignment horizontal="left" vertical="center" wrapText="1"/>
    </xf>
    <xf numFmtId="0" fontId="45" fillId="3" borderId="14" xfId="1" applyFont="1" applyFill="1" applyBorder="1" applyAlignment="1">
      <alignment horizontal="justify" vertical="center" wrapText="1"/>
    </xf>
    <xf numFmtId="0" fontId="45" fillId="3" borderId="42" xfId="1" applyFont="1" applyFill="1" applyBorder="1" applyAlignment="1">
      <alignment horizontal="justify" vertical="center" wrapText="1"/>
    </xf>
    <xf numFmtId="0" fontId="52" fillId="4" borderId="15" xfId="1" applyFont="1" applyFill="1" applyBorder="1" applyAlignment="1">
      <alignment horizontal="center" vertical="center"/>
    </xf>
    <xf numFmtId="0" fontId="52" fillId="4" borderId="18" xfId="1" applyFont="1" applyFill="1" applyBorder="1" applyAlignment="1">
      <alignment horizontal="center" vertical="center"/>
    </xf>
    <xf numFmtId="0" fontId="57" fillId="3" borderId="0" xfId="1" applyFont="1" applyFill="1" applyAlignment="1">
      <alignment horizontal="center" vertical="center" wrapText="1"/>
    </xf>
    <xf numFmtId="0" fontId="48" fillId="4" borderId="1" xfId="1" applyFont="1" applyFill="1" applyBorder="1" applyAlignment="1">
      <alignment horizontal="center" vertical="center" wrapText="1"/>
    </xf>
    <xf numFmtId="0" fontId="48" fillId="4" borderId="32" xfId="1" applyFont="1" applyFill="1" applyBorder="1" applyAlignment="1">
      <alignment horizontal="center" vertical="center" wrapText="1"/>
    </xf>
    <xf numFmtId="0" fontId="48" fillId="4" borderId="33" xfId="1" applyFont="1" applyFill="1" applyBorder="1" applyAlignment="1">
      <alignment horizontal="center" vertical="center" wrapText="1"/>
    </xf>
    <xf numFmtId="0" fontId="49" fillId="3" borderId="2" xfId="1" quotePrefix="1" applyFont="1" applyFill="1" applyBorder="1" applyAlignment="1">
      <alignment horizontal="left" vertical="top" wrapText="1"/>
    </xf>
    <xf numFmtId="0" fontId="49" fillId="3" borderId="3" xfId="1" quotePrefix="1" applyFont="1" applyFill="1" applyBorder="1" applyAlignment="1">
      <alignment horizontal="left" vertical="top" wrapText="1"/>
    </xf>
    <xf numFmtId="0" fontId="50" fillId="3" borderId="3" xfId="1" quotePrefix="1" applyFont="1" applyFill="1" applyBorder="1" applyAlignment="1">
      <alignment horizontal="left" vertical="top" wrapText="1"/>
    </xf>
    <xf numFmtId="0" fontId="50" fillId="3" borderId="34" xfId="1" quotePrefix="1" applyFont="1" applyFill="1" applyBorder="1" applyAlignment="1">
      <alignment horizontal="left" vertical="top" wrapText="1"/>
    </xf>
    <xf numFmtId="0" fontId="44" fillId="3" borderId="35" xfId="1" quotePrefix="1" applyFont="1" applyFill="1" applyBorder="1" applyAlignment="1">
      <alignment horizontal="justify" vertical="center" wrapText="1"/>
    </xf>
    <xf numFmtId="0" fontId="44" fillId="3" borderId="36" xfId="1" quotePrefix="1" applyFont="1" applyFill="1" applyBorder="1" applyAlignment="1">
      <alignment horizontal="justify" vertical="center" wrapText="1"/>
    </xf>
    <xf numFmtId="0" fontId="44" fillId="3" borderId="16" xfId="1" quotePrefix="1" applyFont="1" applyFill="1" applyBorder="1" applyAlignment="1">
      <alignment horizontal="justify" vertical="center" wrapText="1"/>
    </xf>
    <xf numFmtId="0" fontId="45" fillId="0" borderId="4" xfId="1" quotePrefix="1" applyFont="1" applyBorder="1" applyAlignment="1">
      <alignment horizontal="left" vertical="top" wrapText="1"/>
    </xf>
    <xf numFmtId="0" fontId="45" fillId="0" borderId="0" xfId="1" quotePrefix="1" applyFont="1" applyAlignment="1">
      <alignment horizontal="left" vertical="top" wrapText="1"/>
    </xf>
    <xf numFmtId="0" fontId="45" fillId="0" borderId="28" xfId="1" quotePrefix="1" applyFont="1" applyBorder="1" applyAlignment="1">
      <alignment horizontal="left" vertical="top" wrapText="1"/>
    </xf>
    <xf numFmtId="0" fontId="52" fillId="4" borderId="26" xfId="2" applyFont="1" applyFill="1" applyBorder="1" applyAlignment="1">
      <alignment horizontal="center" vertical="center" wrapText="1"/>
    </xf>
    <xf numFmtId="0" fontId="52" fillId="4" borderId="39" xfId="2" applyFont="1" applyFill="1" applyBorder="1" applyAlignment="1">
      <alignment horizontal="center" vertical="center" wrapText="1"/>
    </xf>
    <xf numFmtId="0" fontId="52" fillId="4" borderId="40" xfId="1" applyFont="1" applyFill="1" applyBorder="1" applyAlignment="1">
      <alignment horizontal="center" vertical="center"/>
    </xf>
    <xf numFmtId="0" fontId="52" fillId="4" borderId="33" xfId="1" applyFont="1" applyFill="1" applyBorder="1" applyAlignment="1">
      <alignment horizontal="center" vertical="center"/>
    </xf>
    <xf numFmtId="0" fontId="51" fillId="3" borderId="7" xfId="0" applyFont="1" applyFill="1" applyBorder="1" applyAlignment="1">
      <alignment horizontal="left" vertical="center" wrapText="1"/>
    </xf>
    <xf numFmtId="0" fontId="51" fillId="3" borderId="5" xfId="0" applyFont="1" applyFill="1" applyBorder="1" applyAlignment="1">
      <alignment horizontal="left" vertical="center" wrapText="1"/>
    </xf>
    <xf numFmtId="0" fontId="45" fillId="3" borderId="6" xfId="1" applyFont="1" applyFill="1" applyBorder="1" applyAlignment="1">
      <alignment horizontal="justify" vertical="center" wrapText="1"/>
    </xf>
    <xf numFmtId="0" fontId="51" fillId="3" borderId="43" xfId="0" applyFont="1" applyFill="1" applyBorder="1" applyAlignment="1">
      <alignment vertical="center" wrapText="1"/>
    </xf>
    <xf numFmtId="0" fontId="51" fillId="3" borderId="7" xfId="0" applyFont="1" applyFill="1" applyBorder="1" applyAlignment="1">
      <alignment vertical="center" wrapText="1"/>
    </xf>
    <xf numFmtId="0" fontId="51" fillId="3" borderId="5" xfId="0" applyFont="1" applyFill="1" applyBorder="1" applyAlignment="1">
      <alignment vertical="center" wrapText="1"/>
    </xf>
    <xf numFmtId="0" fontId="51" fillId="3" borderId="44" xfId="0" applyFont="1" applyFill="1" applyBorder="1" applyAlignment="1">
      <alignment vertical="center" wrapText="1"/>
    </xf>
    <xf numFmtId="0" fontId="51" fillId="3" borderId="45" xfId="0" applyFont="1" applyFill="1" applyBorder="1" applyAlignment="1">
      <alignment vertical="center" wrapText="1"/>
    </xf>
    <xf numFmtId="0" fontId="51" fillId="7" borderId="101" xfId="0" applyFont="1" applyFill="1" applyBorder="1" applyAlignment="1">
      <alignment horizontal="left" vertical="center" wrapText="1"/>
    </xf>
    <xf numFmtId="0" fontId="103" fillId="24" borderId="75" xfId="0" applyFont="1" applyFill="1" applyBorder="1" applyAlignment="1">
      <alignment horizontal="center" vertical="center" wrapText="1"/>
    </xf>
    <xf numFmtId="0" fontId="103" fillId="24" borderId="8" xfId="0" applyFont="1" applyFill="1" applyBorder="1" applyAlignment="1">
      <alignment horizontal="center" vertical="center" wrapText="1"/>
    </xf>
    <xf numFmtId="0" fontId="103" fillId="24" borderId="82" xfId="0" applyFont="1" applyFill="1" applyBorder="1" applyAlignment="1">
      <alignment horizontal="center" vertical="center" wrapText="1"/>
    </xf>
    <xf numFmtId="0" fontId="12" fillId="24" borderId="37" xfId="0" applyFont="1" applyFill="1" applyBorder="1" applyAlignment="1">
      <alignment horizontal="center" vertical="center" wrapText="1"/>
    </xf>
    <xf numFmtId="0" fontId="12" fillId="24" borderId="41" xfId="0" applyFont="1" applyFill="1" applyBorder="1" applyAlignment="1">
      <alignment horizontal="center" vertical="center" wrapText="1"/>
    </xf>
    <xf numFmtId="0" fontId="12" fillId="24" borderId="107" xfId="0" applyFont="1" applyFill="1" applyBorder="1" applyAlignment="1">
      <alignment horizontal="center" vertical="center" wrapText="1"/>
    </xf>
    <xf numFmtId="0" fontId="68" fillId="4" borderId="101" xfId="0" applyFont="1" applyFill="1" applyBorder="1" applyAlignment="1">
      <alignment horizontal="left" vertical="center"/>
    </xf>
    <xf numFmtId="0" fontId="12" fillId="3" borderId="101" xfId="0" applyFont="1" applyFill="1" applyBorder="1" applyAlignment="1" applyProtection="1">
      <alignment horizontal="justify" vertical="center" wrapText="1"/>
      <protection locked="0"/>
    </xf>
    <xf numFmtId="0" fontId="70" fillId="4" borderId="101" xfId="0" applyFont="1" applyFill="1" applyBorder="1" applyAlignment="1">
      <alignment horizontal="center" vertical="center" wrapText="1"/>
    </xf>
    <xf numFmtId="0" fontId="70" fillId="4" borderId="50" xfId="0" applyFont="1" applyFill="1" applyBorder="1" applyAlignment="1">
      <alignment horizontal="center" vertical="center" wrapText="1"/>
    </xf>
    <xf numFmtId="0" fontId="70" fillId="16" borderId="101" xfId="0" applyFont="1" applyFill="1" applyBorder="1" applyAlignment="1" applyProtection="1">
      <alignment horizontal="center" vertical="center" wrapText="1"/>
      <protection locked="0"/>
    </xf>
    <xf numFmtId="0" fontId="70" fillId="16" borderId="50" xfId="0" applyFont="1" applyFill="1" applyBorder="1" applyAlignment="1" applyProtection="1">
      <alignment horizontal="center" vertical="center" wrapText="1"/>
      <protection locked="0"/>
    </xf>
    <xf numFmtId="0" fontId="12" fillId="0" borderId="38" xfId="0" applyFont="1" applyBorder="1" applyAlignment="1">
      <alignment horizontal="center" vertical="center" wrapText="1"/>
    </xf>
    <xf numFmtId="0" fontId="12" fillId="0" borderId="101" xfId="0" applyFont="1" applyBorder="1" applyAlignment="1">
      <alignment horizontal="center" vertical="center" wrapText="1"/>
    </xf>
    <xf numFmtId="0" fontId="12" fillId="0" borderId="81" xfId="0" applyFont="1" applyBorder="1" applyAlignment="1">
      <alignment horizontal="center" vertical="center" wrapText="1"/>
    </xf>
    <xf numFmtId="0" fontId="12" fillId="0" borderId="76" xfId="0" applyFont="1" applyBorder="1" applyAlignment="1">
      <alignment horizontal="center" vertical="center" wrapText="1"/>
    </xf>
    <xf numFmtId="0" fontId="12" fillId="0" borderId="48" xfId="0" applyFont="1" applyBorder="1" applyAlignment="1">
      <alignment horizontal="center" vertical="center" wrapText="1"/>
    </xf>
    <xf numFmtId="0" fontId="12" fillId="0" borderId="83" xfId="0" applyFont="1" applyBorder="1" applyAlignment="1">
      <alignment horizontal="center" vertical="center" wrapText="1"/>
    </xf>
    <xf numFmtId="9" fontId="21" fillId="0" borderId="38" xfId="4" applyFont="1" applyFill="1" applyBorder="1" applyAlignment="1">
      <alignment horizontal="center" vertical="center" wrapText="1"/>
    </xf>
    <xf numFmtId="9" fontId="21" fillId="0" borderId="101" xfId="4" applyFont="1" applyFill="1" applyBorder="1" applyAlignment="1">
      <alignment horizontal="center" vertical="center" wrapText="1"/>
    </xf>
    <xf numFmtId="9" fontId="21" fillId="0" borderId="81" xfId="4" applyFont="1" applyFill="1" applyBorder="1" applyAlignment="1">
      <alignment horizontal="center" vertical="center" wrapText="1"/>
    </xf>
    <xf numFmtId="9" fontId="21" fillId="3" borderId="38" xfId="4" applyFont="1" applyFill="1" applyBorder="1" applyAlignment="1">
      <alignment horizontal="center" vertical="center" wrapText="1"/>
    </xf>
    <xf numFmtId="9" fontId="21" fillId="3" borderId="101" xfId="4" applyFont="1" applyFill="1" applyBorder="1" applyAlignment="1">
      <alignment horizontal="center" vertical="center" wrapText="1"/>
    </xf>
    <xf numFmtId="0" fontId="12" fillId="0" borderId="99" xfId="0" applyFont="1" applyBorder="1" applyAlignment="1">
      <alignment horizontal="center" vertical="center" wrapText="1"/>
    </xf>
    <xf numFmtId="0" fontId="12" fillId="0" borderId="47" xfId="0" applyFont="1" applyBorder="1" applyAlignment="1">
      <alignment horizontal="center" vertical="center" wrapText="1"/>
    </xf>
    <xf numFmtId="0" fontId="12" fillId="0" borderId="100" xfId="0" applyFont="1" applyBorder="1" applyAlignment="1">
      <alignment horizontal="center" vertical="center" wrapText="1"/>
    </xf>
    <xf numFmtId="0" fontId="68" fillId="3" borderId="46" xfId="0" applyFont="1" applyFill="1" applyBorder="1" applyAlignment="1">
      <alignment horizontal="center" vertical="center"/>
    </xf>
    <xf numFmtId="0" fontId="12" fillId="3" borderId="102" xfId="0" applyFont="1" applyFill="1" applyBorder="1" applyAlignment="1" applyProtection="1">
      <alignment horizontal="justify" vertical="center" wrapText="1"/>
      <protection locked="0"/>
    </xf>
    <xf numFmtId="0" fontId="68" fillId="4" borderId="101" xfId="0" applyFont="1" applyFill="1" applyBorder="1" applyAlignment="1">
      <alignment horizontal="center" vertical="center" wrapText="1"/>
    </xf>
    <xf numFmtId="0" fontId="68" fillId="4" borderId="50" xfId="0" applyFont="1" applyFill="1" applyBorder="1" applyAlignment="1">
      <alignment horizontal="center" vertical="center"/>
    </xf>
    <xf numFmtId="0" fontId="70" fillId="4" borderId="101" xfId="0" applyFont="1" applyFill="1" applyBorder="1" applyAlignment="1">
      <alignment horizontal="center" vertical="top" wrapText="1"/>
    </xf>
    <xf numFmtId="0" fontId="70" fillId="4" borderId="50" xfId="0" applyFont="1" applyFill="1" applyBorder="1" applyAlignment="1">
      <alignment horizontal="center" vertical="top" wrapText="1"/>
    </xf>
    <xf numFmtId="0" fontId="68" fillId="4" borderId="101" xfId="0" applyFont="1" applyFill="1" applyBorder="1" applyAlignment="1">
      <alignment horizontal="center" vertical="center"/>
    </xf>
    <xf numFmtId="0" fontId="68" fillId="16" borderId="101" xfId="0" applyFont="1" applyFill="1" applyBorder="1" applyAlignment="1" applyProtection="1">
      <alignment horizontal="center" vertical="center"/>
      <protection locked="0"/>
    </xf>
    <xf numFmtId="0" fontId="103" fillId="23" borderId="75" xfId="0" applyFont="1" applyFill="1" applyBorder="1" applyAlignment="1">
      <alignment horizontal="center" vertical="center" wrapText="1"/>
    </xf>
    <xf numFmtId="0" fontId="103" fillId="23" borderId="8" xfId="0" applyFont="1" applyFill="1" applyBorder="1" applyAlignment="1">
      <alignment horizontal="center" vertical="center" wrapText="1"/>
    </xf>
    <xf numFmtId="0" fontId="103" fillId="23" borderId="82" xfId="0" applyFont="1" applyFill="1" applyBorder="1" applyAlignment="1">
      <alignment horizontal="center" vertical="center" wrapText="1"/>
    </xf>
    <xf numFmtId="0" fontId="12" fillId="23" borderId="74" xfId="0" applyFont="1" applyFill="1" applyBorder="1" applyAlignment="1">
      <alignment horizontal="center" vertical="center" wrapText="1"/>
    </xf>
    <xf numFmtId="0" fontId="12" fillId="23" borderId="77" xfId="0" applyFont="1" applyFill="1" applyBorder="1" applyAlignment="1">
      <alignment horizontal="center" vertical="center" wrapText="1"/>
    </xf>
    <xf numFmtId="0" fontId="21" fillId="3" borderId="99" xfId="0" applyFont="1" applyFill="1" applyBorder="1" applyAlignment="1">
      <alignment horizontal="center" vertical="center" wrapText="1"/>
    </xf>
    <xf numFmtId="0" fontId="21" fillId="3" borderId="47" xfId="0" applyFont="1" applyFill="1" applyBorder="1" applyAlignment="1">
      <alignment horizontal="center" vertical="center" wrapText="1"/>
    </xf>
    <xf numFmtId="0" fontId="21" fillId="3" borderId="38" xfId="0" applyFont="1" applyFill="1" applyBorder="1" applyAlignment="1">
      <alignment horizontal="center" vertical="center" wrapText="1"/>
    </xf>
    <xf numFmtId="0" fontId="21" fillId="3" borderId="101" xfId="0" applyFont="1" applyFill="1" applyBorder="1" applyAlignment="1">
      <alignment horizontal="center" vertical="center" wrapText="1"/>
    </xf>
    <xf numFmtId="0" fontId="12" fillId="0" borderId="75" xfId="0" applyFont="1" applyBorder="1" applyAlignment="1">
      <alignment horizontal="center" vertical="center" wrapText="1"/>
    </xf>
    <xf numFmtId="0" fontId="12" fillId="0" borderId="8" xfId="0" applyFont="1" applyBorder="1" applyAlignment="1">
      <alignment horizontal="center" vertical="center" wrapText="1"/>
    </xf>
    <xf numFmtId="0" fontId="12" fillId="11" borderId="74" xfId="0" applyFont="1" applyFill="1" applyBorder="1" applyAlignment="1">
      <alignment horizontal="center" vertical="center" wrapText="1"/>
    </xf>
    <xf numFmtId="0" fontId="12" fillId="11" borderId="77" xfId="0" applyFont="1" applyFill="1" applyBorder="1" applyAlignment="1">
      <alignment horizontal="center" vertical="center" wrapText="1"/>
    </xf>
    <xf numFmtId="0" fontId="12" fillId="11" borderId="80" xfId="0" applyFont="1" applyFill="1" applyBorder="1" applyAlignment="1">
      <alignment horizontal="center" vertical="center" wrapText="1"/>
    </xf>
    <xf numFmtId="9" fontId="12" fillId="0" borderId="101" xfId="4" applyFont="1" applyFill="1" applyBorder="1" applyAlignment="1">
      <alignment horizontal="center" vertical="center" wrapText="1"/>
    </xf>
    <xf numFmtId="9" fontId="12" fillId="0" borderId="81" xfId="4" applyFont="1" applyFill="1" applyBorder="1" applyAlignment="1">
      <alignment horizontal="center" vertical="center" wrapText="1"/>
    </xf>
    <xf numFmtId="0" fontId="12" fillId="0" borderId="37"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107" xfId="0" applyFont="1" applyBorder="1" applyAlignment="1">
      <alignment horizontal="center" vertical="center" wrapText="1"/>
    </xf>
    <xf numFmtId="0" fontId="103" fillId="24" borderId="37" xfId="0" applyFont="1" applyFill="1" applyBorder="1" applyAlignment="1">
      <alignment horizontal="center" vertical="center" wrapText="1"/>
    </xf>
    <xf numFmtId="0" fontId="103" fillId="24" borderId="41" xfId="0" applyFont="1" applyFill="1" applyBorder="1" applyAlignment="1">
      <alignment horizontal="center" vertical="center" wrapText="1"/>
    </xf>
    <xf numFmtId="0" fontId="103" fillId="24" borderId="107" xfId="0" applyFont="1" applyFill="1" applyBorder="1" applyAlignment="1">
      <alignment horizontal="center" vertical="center" wrapText="1"/>
    </xf>
    <xf numFmtId="0" fontId="3" fillId="4" borderId="58" xfId="0" applyFont="1" applyFill="1" applyBorder="1" applyAlignment="1">
      <alignment horizontal="center" vertical="center"/>
    </xf>
    <xf numFmtId="0" fontId="3" fillId="4" borderId="59" xfId="0" applyFont="1" applyFill="1" applyBorder="1" applyAlignment="1">
      <alignment horizontal="center" vertical="center"/>
    </xf>
    <xf numFmtId="0" fontId="3" fillId="4" borderId="60" xfId="0" applyFont="1" applyFill="1" applyBorder="1" applyAlignment="1">
      <alignment horizontal="center" vertical="center"/>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3" fillId="4" borderId="57" xfId="0" applyFont="1" applyFill="1" applyBorder="1" applyAlignment="1">
      <alignment horizontal="center" vertical="center"/>
    </xf>
    <xf numFmtId="0" fontId="1" fillId="3" borderId="46" xfId="0" applyFont="1" applyFill="1" applyBorder="1" applyAlignment="1" applyProtection="1">
      <alignment horizontal="justify" vertical="center" wrapText="1"/>
      <protection locked="0"/>
    </xf>
    <xf numFmtId="0" fontId="0" fillId="0" borderId="51" xfId="0" applyBorder="1" applyAlignment="1">
      <alignment horizontal="justify" vertical="center" wrapText="1"/>
    </xf>
    <xf numFmtId="0" fontId="0" fillId="0" borderId="47" xfId="0" applyBorder="1" applyAlignment="1">
      <alignment horizontal="justify" vertical="center" wrapText="1"/>
    </xf>
    <xf numFmtId="0" fontId="25" fillId="4" borderId="0" xfId="0" applyFont="1" applyFill="1" applyAlignment="1">
      <alignment horizontal="center" vertical="center"/>
    </xf>
    <xf numFmtId="0" fontId="4" fillId="4" borderId="46" xfId="0" applyFont="1" applyFill="1" applyBorder="1" applyAlignment="1">
      <alignment horizontal="left" vertical="center"/>
    </xf>
    <xf numFmtId="0" fontId="4" fillId="4" borderId="47" xfId="0" applyFont="1" applyFill="1" applyBorder="1" applyAlignment="1">
      <alignment horizontal="left" vertical="center"/>
    </xf>
    <xf numFmtId="0" fontId="3" fillId="4" borderId="58" xfId="0" applyFont="1" applyFill="1" applyBorder="1" applyAlignment="1">
      <alignment horizontal="center" vertical="center" wrapText="1"/>
    </xf>
    <xf numFmtId="0" fontId="3" fillId="4" borderId="59" xfId="0" applyFont="1" applyFill="1" applyBorder="1" applyAlignment="1">
      <alignment horizontal="center" vertical="center" wrapText="1"/>
    </xf>
    <xf numFmtId="0" fontId="3" fillId="4" borderId="60" xfId="0" applyFont="1" applyFill="1" applyBorder="1" applyAlignment="1">
      <alignment horizontal="center" vertical="center" wrapText="1"/>
    </xf>
    <xf numFmtId="0" fontId="12" fillId="3" borderId="76" xfId="0" applyFont="1" applyFill="1" applyBorder="1" applyAlignment="1">
      <alignment horizontal="center" vertical="center" wrapText="1"/>
    </xf>
    <xf numFmtId="0" fontId="12" fillId="3" borderId="48" xfId="0" applyFont="1" applyFill="1" applyBorder="1" applyAlignment="1">
      <alignment horizontal="center" vertical="center" wrapText="1"/>
    </xf>
    <xf numFmtId="0" fontId="12" fillId="3" borderId="79" xfId="0" applyFont="1" applyFill="1" applyBorder="1" applyAlignment="1">
      <alignment horizontal="center" vertical="center" wrapText="1"/>
    </xf>
    <xf numFmtId="0" fontId="12" fillId="24" borderId="74" xfId="0" applyFont="1" applyFill="1" applyBorder="1" applyAlignment="1">
      <alignment horizontal="center" vertical="center" wrapText="1"/>
    </xf>
    <xf numFmtId="0" fontId="12" fillId="24" borderId="77" xfId="0" applyFont="1" applyFill="1" applyBorder="1" applyAlignment="1">
      <alignment horizontal="center" vertical="center" wrapText="1"/>
    </xf>
    <xf numFmtId="0" fontId="12" fillId="24" borderId="78" xfId="0" applyFont="1" applyFill="1" applyBorder="1" applyAlignment="1">
      <alignment horizontal="center" vertical="center" wrapText="1"/>
    </xf>
    <xf numFmtId="2" fontId="12" fillId="24" borderId="38" xfId="3" applyNumberFormat="1" applyFont="1" applyFill="1" applyBorder="1" applyAlignment="1">
      <alignment horizontal="center" vertical="center" wrapText="1"/>
    </xf>
    <xf numFmtId="2" fontId="12" fillId="24" borderId="101" xfId="3" applyNumberFormat="1" applyFont="1" applyFill="1" applyBorder="1" applyAlignment="1">
      <alignment horizontal="center" vertical="center" wrapText="1"/>
    </xf>
    <xf numFmtId="2" fontId="12" fillId="24" borderId="50" xfId="3" applyNumberFormat="1" applyFont="1" applyFill="1" applyBorder="1" applyAlignment="1">
      <alignment horizontal="center" vertical="center" wrapText="1"/>
    </xf>
    <xf numFmtId="0" fontId="24" fillId="3" borderId="38" xfId="0" applyFont="1" applyFill="1" applyBorder="1" applyAlignment="1">
      <alignment horizontal="center" vertical="center" wrapText="1"/>
    </xf>
    <xf numFmtId="0" fontId="24" fillId="3" borderId="101" xfId="0" applyFont="1" applyFill="1" applyBorder="1" applyAlignment="1">
      <alignment horizontal="center" vertical="center" wrapText="1"/>
    </xf>
    <xf numFmtId="0" fontId="24" fillId="3" borderId="50" xfId="0" applyFont="1" applyFill="1" applyBorder="1" applyAlignment="1">
      <alignment horizontal="center" vertical="center" wrapText="1"/>
    </xf>
    <xf numFmtId="0" fontId="12" fillId="3" borderId="38" xfId="0" applyFont="1" applyFill="1" applyBorder="1" applyAlignment="1">
      <alignment horizontal="center" vertical="center" wrapText="1"/>
    </xf>
    <xf numFmtId="0" fontId="12" fillId="3" borderId="101" xfId="0" applyFont="1" applyFill="1" applyBorder="1" applyAlignment="1">
      <alignment horizontal="center" vertical="center" wrapText="1"/>
    </xf>
    <xf numFmtId="0" fontId="12" fillId="3" borderId="50" xfId="0" applyFont="1" applyFill="1" applyBorder="1" applyAlignment="1">
      <alignment horizontal="center" vertical="center" wrapText="1"/>
    </xf>
    <xf numFmtId="2" fontId="12" fillId="23" borderId="38" xfId="3" applyNumberFormat="1" applyFont="1" applyFill="1" applyBorder="1" applyAlignment="1">
      <alignment horizontal="center" vertical="center" wrapText="1"/>
    </xf>
    <xf numFmtId="2" fontId="12" fillId="23" borderId="101" xfId="3" applyNumberFormat="1" applyFont="1" applyFill="1" applyBorder="1" applyAlignment="1">
      <alignment horizontal="center" vertical="center" wrapText="1"/>
    </xf>
    <xf numFmtId="2" fontId="12" fillId="23" borderId="50" xfId="3" applyNumberFormat="1" applyFont="1" applyFill="1" applyBorder="1" applyAlignment="1">
      <alignment horizontal="center" vertical="center" wrapText="1"/>
    </xf>
    <xf numFmtId="0" fontId="101" fillId="23" borderId="109" xfId="0" applyFont="1" applyFill="1" applyBorder="1" applyAlignment="1">
      <alignment horizontal="center" vertical="center" wrapText="1"/>
    </xf>
    <xf numFmtId="0" fontId="101" fillId="23" borderId="97" xfId="0" applyFont="1" applyFill="1" applyBorder="1" applyAlignment="1">
      <alignment horizontal="center" vertical="center" wrapText="1"/>
    </xf>
    <xf numFmtId="0" fontId="3" fillId="4" borderId="57" xfId="0" applyFont="1" applyFill="1" applyBorder="1" applyAlignment="1">
      <alignment horizontal="center" vertical="center" textRotation="1"/>
    </xf>
    <xf numFmtId="0" fontId="3" fillId="4" borderId="54" xfId="0" applyFont="1" applyFill="1" applyBorder="1" applyAlignment="1">
      <alignment horizontal="center" vertical="center" textRotation="1"/>
    </xf>
    <xf numFmtId="0" fontId="3" fillId="4" borderId="54" xfId="0" applyFont="1" applyFill="1" applyBorder="1" applyAlignment="1">
      <alignment horizontal="center" vertical="center"/>
    </xf>
    <xf numFmtId="3" fontId="3" fillId="4" borderId="57" xfId="0" applyNumberFormat="1" applyFont="1" applyFill="1" applyBorder="1" applyAlignment="1">
      <alignment horizontal="center" vertical="center"/>
    </xf>
    <xf numFmtId="3" fontId="3" fillId="4" borderId="54" xfId="0" applyNumberFormat="1" applyFont="1" applyFill="1" applyBorder="1" applyAlignment="1">
      <alignment horizontal="center" vertical="center"/>
    </xf>
    <xf numFmtId="0" fontId="3" fillId="4" borderId="57" xfId="0" applyFont="1" applyFill="1" applyBorder="1" applyAlignment="1">
      <alignment horizontal="center" vertical="center" textRotation="90" wrapText="1"/>
    </xf>
    <xf numFmtId="0" fontId="3" fillId="4" borderId="54" xfId="0" applyFont="1" applyFill="1" applyBorder="1" applyAlignment="1">
      <alignment horizontal="center" vertical="center" textRotation="90" wrapText="1"/>
    </xf>
    <xf numFmtId="0" fontId="3" fillId="4" borderId="57" xfId="0" applyFont="1" applyFill="1" applyBorder="1" applyAlignment="1">
      <alignment horizontal="center" vertical="center" wrapText="1"/>
    </xf>
    <xf numFmtId="0" fontId="3" fillId="4" borderId="54" xfId="0" applyFont="1" applyFill="1" applyBorder="1" applyAlignment="1">
      <alignment horizontal="center" vertical="center" wrapText="1"/>
    </xf>
    <xf numFmtId="0" fontId="12" fillId="3" borderId="81" xfId="0" applyFont="1" applyFill="1" applyBorder="1" applyAlignment="1">
      <alignment horizontal="center" vertical="center" wrapText="1"/>
    </xf>
    <xf numFmtId="0" fontId="103" fillId="24" borderId="38" xfId="0" applyFont="1" applyFill="1" applyBorder="1" applyAlignment="1">
      <alignment horizontal="center" vertical="center" wrapText="1"/>
    </xf>
    <xf numFmtId="0" fontId="103" fillId="24" borderId="101" xfId="0" applyFont="1" applyFill="1" applyBorder="1" applyAlignment="1">
      <alignment horizontal="center" vertical="center" wrapText="1"/>
    </xf>
    <xf numFmtId="0" fontId="103" fillId="24" borderId="81" xfId="0" applyFont="1" applyFill="1" applyBorder="1" applyAlignment="1">
      <alignment horizontal="center" vertical="center" wrapText="1"/>
    </xf>
    <xf numFmtId="0" fontId="103" fillId="23" borderId="101" xfId="0" applyFont="1" applyFill="1" applyBorder="1" applyAlignment="1">
      <alignment horizontal="center" vertical="center" wrapText="1"/>
    </xf>
    <xf numFmtId="0" fontId="103" fillId="23" borderId="81" xfId="0" applyFont="1" applyFill="1" applyBorder="1" applyAlignment="1">
      <alignment horizontal="center" vertical="center" wrapText="1"/>
    </xf>
    <xf numFmtId="0" fontId="103" fillId="24" borderId="50" xfId="0" applyFont="1" applyFill="1" applyBorder="1" applyAlignment="1">
      <alignment horizontal="center" vertical="center" wrapText="1"/>
    </xf>
    <xf numFmtId="0" fontId="12" fillId="0" borderId="79" xfId="0" applyFont="1" applyBorder="1" applyAlignment="1">
      <alignment horizontal="center" vertical="center" wrapText="1"/>
    </xf>
    <xf numFmtId="0" fontId="24" fillId="0" borderId="38" xfId="0" applyFont="1" applyBorder="1" applyAlignment="1">
      <alignment horizontal="center" vertical="center" wrapText="1"/>
    </xf>
    <xf numFmtId="0" fontId="24" fillId="0" borderId="101" xfId="0" applyFont="1" applyBorder="1" applyAlignment="1">
      <alignment horizontal="center" vertical="center" wrapText="1"/>
    </xf>
    <xf numFmtId="0" fontId="24" fillId="0" borderId="50" xfId="0" applyFont="1" applyBorder="1" applyAlignment="1">
      <alignment horizontal="center" vertical="center" wrapText="1"/>
    </xf>
    <xf numFmtId="0" fontId="12" fillId="0" borderId="50" xfId="0" applyFont="1" applyBorder="1" applyAlignment="1">
      <alignment horizontal="center" vertical="center" wrapText="1"/>
    </xf>
    <xf numFmtId="0" fontId="12" fillId="3" borderId="83" xfId="0" applyFont="1" applyFill="1" applyBorder="1" applyAlignment="1">
      <alignment horizontal="center" vertical="center" wrapText="1"/>
    </xf>
    <xf numFmtId="2" fontId="12" fillId="23" borderId="81" xfId="3" applyNumberFormat="1" applyFont="1" applyFill="1" applyBorder="1" applyAlignment="1">
      <alignment horizontal="center" vertical="center" wrapText="1"/>
    </xf>
    <xf numFmtId="0" fontId="103" fillId="23" borderId="37" xfId="0" applyFont="1" applyFill="1" applyBorder="1" applyAlignment="1">
      <alignment horizontal="center" vertical="center" wrapText="1"/>
    </xf>
    <xf numFmtId="0" fontId="103" fillId="23" borderId="41" xfId="0" applyFont="1" applyFill="1" applyBorder="1" applyAlignment="1">
      <alignment horizontal="center" vertical="center" wrapText="1"/>
    </xf>
    <xf numFmtId="0" fontId="12" fillId="23" borderId="95" xfId="0" applyFont="1" applyFill="1" applyBorder="1" applyAlignment="1">
      <alignment horizontal="center" vertical="center" wrapText="1"/>
    </xf>
    <xf numFmtId="0" fontId="12" fillId="23" borderId="96" xfId="0" applyFont="1" applyFill="1" applyBorder="1" applyAlignment="1">
      <alignment horizontal="center" vertical="center" wrapText="1"/>
    </xf>
    <xf numFmtId="2" fontId="12" fillId="24" borderId="81" xfId="3" applyNumberFormat="1" applyFont="1" applyFill="1" applyBorder="1" applyAlignment="1">
      <alignment horizontal="center" vertical="center" wrapText="1"/>
    </xf>
    <xf numFmtId="0" fontId="104" fillId="3" borderId="38" xfId="0" applyFont="1" applyFill="1" applyBorder="1" applyAlignment="1">
      <alignment horizontal="center" vertical="center" wrapText="1"/>
    </xf>
    <xf numFmtId="0" fontId="104" fillId="3" borderId="101" xfId="0" applyFont="1" applyFill="1" applyBorder="1" applyAlignment="1">
      <alignment horizontal="center" vertical="center" wrapText="1"/>
    </xf>
    <xf numFmtId="0" fontId="104" fillId="3" borderId="81" xfId="0" applyFont="1" applyFill="1" applyBorder="1" applyAlignment="1">
      <alignment horizontal="center" vertical="center" wrapText="1"/>
    </xf>
    <xf numFmtId="0" fontId="12" fillId="24" borderId="80" xfId="0" applyFont="1" applyFill="1" applyBorder="1" applyAlignment="1">
      <alignment horizontal="center" vertical="center" wrapText="1"/>
    </xf>
    <xf numFmtId="44" fontId="0" fillId="0" borderId="0" xfId="5" applyFont="1" applyAlignment="1">
      <alignment horizontal="center"/>
    </xf>
    <xf numFmtId="0" fontId="12" fillId="11" borderId="37" xfId="0" applyFont="1" applyFill="1" applyBorder="1" applyAlignment="1">
      <alignment horizontal="center" vertical="center" wrapText="1"/>
    </xf>
    <xf numFmtId="0" fontId="12" fillId="11" borderId="41" xfId="0" applyFont="1" applyFill="1" applyBorder="1" applyAlignment="1">
      <alignment horizontal="center" vertical="center" wrapText="1"/>
    </xf>
    <xf numFmtId="0" fontId="24" fillId="0" borderId="81" xfId="0" applyFont="1" applyBorder="1" applyAlignment="1">
      <alignment horizontal="center" vertical="center" wrapText="1"/>
    </xf>
    <xf numFmtId="0" fontId="92" fillId="11" borderId="37" xfId="0" applyFont="1" applyFill="1" applyBorder="1" applyAlignment="1">
      <alignment horizontal="center" vertical="center" wrapText="1"/>
    </xf>
    <xf numFmtId="0" fontId="92" fillId="11" borderId="41" xfId="0" applyFont="1" applyFill="1" applyBorder="1" applyAlignment="1">
      <alignment horizontal="center" vertical="center" wrapText="1"/>
    </xf>
    <xf numFmtId="0" fontId="92" fillId="11" borderId="107" xfId="0" applyFont="1" applyFill="1" applyBorder="1" applyAlignment="1">
      <alignment horizontal="center" vertical="center" wrapText="1"/>
    </xf>
    <xf numFmtId="0" fontId="92" fillId="24" borderId="75" xfId="0" applyFont="1" applyFill="1" applyBorder="1" applyAlignment="1">
      <alignment horizontal="center" vertical="center" wrapText="1"/>
    </xf>
    <xf numFmtId="0" fontId="92" fillId="24" borderId="8" xfId="0" applyFont="1" applyFill="1" applyBorder="1" applyAlignment="1">
      <alignment horizontal="center" vertical="center" wrapText="1"/>
    </xf>
    <xf numFmtId="0" fontId="92" fillId="24" borderId="82" xfId="0" applyFont="1" applyFill="1" applyBorder="1" applyAlignment="1">
      <alignment horizontal="center" vertical="center" wrapText="1"/>
    </xf>
    <xf numFmtId="0" fontId="92" fillId="23" borderId="75" xfId="0" applyFont="1" applyFill="1" applyBorder="1" applyAlignment="1">
      <alignment horizontal="center" vertical="center" wrapText="1"/>
    </xf>
    <xf numFmtId="0" fontId="92" fillId="23" borderId="8" xfId="0" applyFont="1" applyFill="1" applyBorder="1" applyAlignment="1">
      <alignment horizontal="center" vertical="center" wrapText="1"/>
    </xf>
    <xf numFmtId="0" fontId="92" fillId="23" borderId="82" xfId="0" applyFont="1" applyFill="1" applyBorder="1" applyAlignment="1">
      <alignment horizontal="center" vertical="center" wrapText="1"/>
    </xf>
    <xf numFmtId="0" fontId="92" fillId="24" borderId="37" xfId="0" applyFont="1" applyFill="1" applyBorder="1" applyAlignment="1">
      <alignment horizontal="center" vertical="center" wrapText="1"/>
    </xf>
    <xf numFmtId="0" fontId="92" fillId="24" borderId="41" xfId="0" applyFont="1" applyFill="1" applyBorder="1" applyAlignment="1">
      <alignment horizontal="center" vertical="center" wrapText="1"/>
    </xf>
    <xf numFmtId="0" fontId="92" fillId="24" borderId="107" xfId="0" applyFont="1" applyFill="1" applyBorder="1" applyAlignment="1">
      <alignment horizontal="center" vertical="center" wrapText="1"/>
    </xf>
    <xf numFmtId="0" fontId="92" fillId="24" borderId="111" xfId="0" applyFont="1" applyFill="1" applyBorder="1" applyAlignment="1">
      <alignment horizontal="center" vertical="center" wrapText="1"/>
    </xf>
    <xf numFmtId="0" fontId="92" fillId="24" borderId="112" xfId="0" applyFont="1" applyFill="1" applyBorder="1" applyAlignment="1">
      <alignment horizontal="center" vertical="center" wrapText="1"/>
    </xf>
    <xf numFmtId="0" fontId="92" fillId="24" borderId="113" xfId="0" applyFont="1" applyFill="1" applyBorder="1" applyAlignment="1">
      <alignment horizontal="center" vertical="center" wrapText="1"/>
    </xf>
    <xf numFmtId="0" fontId="92" fillId="23" borderId="37" xfId="0" applyFont="1" applyFill="1" applyBorder="1" applyAlignment="1">
      <alignment horizontal="center" vertical="center" wrapText="1"/>
    </xf>
    <xf numFmtId="0" fontId="92" fillId="23" borderId="41" xfId="0" applyFont="1" applyFill="1" applyBorder="1" applyAlignment="1">
      <alignment horizontal="center" vertical="center" wrapText="1"/>
    </xf>
    <xf numFmtId="0" fontId="92" fillId="23" borderId="107" xfId="0" applyFont="1" applyFill="1" applyBorder="1" applyAlignment="1">
      <alignment horizontal="center" vertical="center" wrapText="1"/>
    </xf>
    <xf numFmtId="0" fontId="3" fillId="4" borderId="66" xfId="0" applyFont="1" applyFill="1" applyBorder="1" applyAlignment="1">
      <alignment horizontal="center" vertical="center"/>
    </xf>
    <xf numFmtId="0" fontId="92" fillId="3" borderId="75" xfId="0" applyFont="1" applyFill="1" applyBorder="1" applyAlignment="1">
      <alignment horizontal="center" vertical="center" wrapText="1"/>
    </xf>
    <xf numFmtId="0" fontId="92" fillId="3" borderId="8" xfId="0" applyFont="1" applyFill="1" applyBorder="1" applyAlignment="1">
      <alignment horizontal="center" vertical="center" wrapText="1"/>
    </xf>
    <xf numFmtId="0" fontId="92" fillId="3" borderId="82" xfId="0" applyFont="1" applyFill="1" applyBorder="1" applyAlignment="1">
      <alignment horizontal="center" vertical="center" wrapText="1"/>
    </xf>
    <xf numFmtId="9" fontId="92" fillId="0" borderId="38" xfId="0" applyNumberFormat="1" applyFont="1" applyBorder="1" applyAlignment="1">
      <alignment horizontal="center" vertical="center" wrapText="1"/>
    </xf>
    <xf numFmtId="9" fontId="92" fillId="0" borderId="101" xfId="0" applyNumberFormat="1" applyFont="1" applyBorder="1" applyAlignment="1">
      <alignment horizontal="center" vertical="center" wrapText="1"/>
    </xf>
    <xf numFmtId="9" fontId="92" fillId="0" borderId="81" xfId="0" applyNumberFormat="1" applyFont="1" applyBorder="1" applyAlignment="1">
      <alignment horizontal="center" vertical="center" wrapText="1"/>
    </xf>
    <xf numFmtId="0" fontId="92" fillId="0" borderId="38" xfId="0" applyFont="1" applyBorder="1" applyAlignment="1">
      <alignment horizontal="center" vertical="center" wrapText="1"/>
    </xf>
    <xf numFmtId="0" fontId="92" fillId="0" borderId="101" xfId="0" applyFont="1" applyBorder="1" applyAlignment="1">
      <alignment horizontal="center" vertical="center" wrapText="1"/>
    </xf>
    <xf numFmtId="0" fontId="103" fillId="0" borderId="106" xfId="0" applyFont="1" applyBorder="1" applyAlignment="1">
      <alignment horizontal="center" vertical="center" wrapText="1"/>
    </xf>
    <xf numFmtId="0" fontId="103" fillId="0" borderId="47" xfId="0" applyFont="1" applyBorder="1" applyAlignment="1">
      <alignment horizontal="center" vertical="center" wrapText="1"/>
    </xf>
    <xf numFmtId="0" fontId="92" fillId="0" borderId="102" xfId="0" applyFont="1" applyBorder="1" applyAlignment="1">
      <alignment horizontal="center" vertical="center" wrapText="1"/>
    </xf>
    <xf numFmtId="0" fontId="92" fillId="0" borderId="101" xfId="0" applyFont="1" applyBorder="1" applyAlignment="1">
      <alignment horizontal="center" vertical="center"/>
    </xf>
    <xf numFmtId="0" fontId="92" fillId="0" borderId="8" xfId="0" applyFont="1" applyBorder="1" applyAlignment="1">
      <alignment horizontal="center" vertical="center" wrapText="1"/>
    </xf>
    <xf numFmtId="9" fontId="92" fillId="0" borderId="102" xfId="0" applyNumberFormat="1" applyFont="1" applyBorder="1" applyAlignment="1">
      <alignment horizontal="center" vertical="center" wrapText="1"/>
    </xf>
    <xf numFmtId="0" fontId="92" fillId="0" borderId="81" xfId="0" applyFont="1" applyBorder="1" applyAlignment="1">
      <alignment horizontal="center" vertical="center"/>
    </xf>
    <xf numFmtId="0" fontId="92" fillId="0" borderId="81" xfId="0" applyFont="1" applyBorder="1" applyAlignment="1">
      <alignment horizontal="center" vertical="center" wrapText="1"/>
    </xf>
    <xf numFmtId="0" fontId="92" fillId="3" borderId="38" xfId="0" applyFont="1" applyFill="1" applyBorder="1" applyAlignment="1">
      <alignment horizontal="center" vertical="center" wrapText="1"/>
    </xf>
    <xf numFmtId="0" fontId="92" fillId="3" borderId="101" xfId="0" applyFont="1" applyFill="1" applyBorder="1" applyAlignment="1">
      <alignment horizontal="center" vertical="center" wrapText="1"/>
    </xf>
    <xf numFmtId="0" fontId="103" fillId="0" borderId="38" xfId="0" applyFont="1" applyBorder="1" applyAlignment="1">
      <alignment horizontal="center" vertical="center" wrapText="1"/>
    </xf>
    <xf numFmtId="0" fontId="103" fillId="0" borderId="101" xfId="0" applyFont="1" applyBorder="1" applyAlignment="1">
      <alignment horizontal="center" vertical="center" wrapText="1"/>
    </xf>
    <xf numFmtId="0" fontId="3" fillId="4" borderId="70" xfId="0" applyFont="1" applyFill="1" applyBorder="1" applyAlignment="1">
      <alignment horizontal="center" vertical="center" wrapText="1"/>
    </xf>
    <xf numFmtId="0" fontId="3" fillId="4" borderId="65" xfId="0" applyFont="1" applyFill="1" applyBorder="1" applyAlignment="1">
      <alignment horizontal="center" vertical="center" wrapText="1"/>
    </xf>
    <xf numFmtId="0" fontId="3" fillId="4" borderId="67" xfId="0" applyFont="1" applyFill="1" applyBorder="1" applyAlignment="1">
      <alignment horizontal="center" vertical="center"/>
    </xf>
    <xf numFmtId="0" fontId="3" fillId="4" borderId="68" xfId="0" applyFont="1" applyFill="1" applyBorder="1" applyAlignment="1">
      <alignment horizontal="center" vertical="center"/>
    </xf>
    <xf numFmtId="0" fontId="4" fillId="4" borderId="101" xfId="0" applyFont="1" applyFill="1" applyBorder="1" applyAlignment="1">
      <alignment horizontal="left" vertical="center"/>
    </xf>
    <xf numFmtId="0" fontId="1" fillId="3" borderId="101" xfId="0" applyFont="1" applyFill="1" applyBorder="1" applyAlignment="1" applyProtection="1">
      <alignment horizontal="left" vertical="center" wrapText="1"/>
      <protection locked="0"/>
    </xf>
    <xf numFmtId="0" fontId="1" fillId="3" borderId="101" xfId="0" applyFont="1" applyFill="1" applyBorder="1" applyAlignment="1" applyProtection="1">
      <alignment horizontal="left" vertical="center"/>
      <protection locked="0"/>
    </xf>
    <xf numFmtId="0" fontId="3" fillId="4" borderId="55" xfId="0" applyFont="1" applyFill="1" applyBorder="1" applyAlignment="1">
      <alignment horizontal="center" vertical="center"/>
    </xf>
    <xf numFmtId="0" fontId="3" fillId="4" borderId="56" xfId="0" applyFont="1" applyFill="1" applyBorder="1" applyAlignment="1">
      <alignment horizontal="center" vertical="center"/>
    </xf>
    <xf numFmtId="0" fontId="3" fillId="4" borderId="69" xfId="0" applyFont="1" applyFill="1" applyBorder="1" applyAlignment="1">
      <alignment horizontal="center" vertical="center"/>
    </xf>
    <xf numFmtId="0" fontId="3" fillId="4" borderId="72" xfId="0" applyFont="1" applyFill="1" applyBorder="1" applyAlignment="1">
      <alignment horizontal="center" vertical="center"/>
    </xf>
    <xf numFmtId="2" fontId="92" fillId="0" borderId="38" xfId="0" applyNumberFormat="1" applyFont="1" applyBorder="1" applyAlignment="1">
      <alignment horizontal="center" vertical="center" wrapText="1"/>
    </xf>
    <xf numFmtId="2" fontId="92" fillId="0" borderId="101" xfId="0" applyNumberFormat="1" applyFont="1" applyBorder="1" applyAlignment="1">
      <alignment horizontal="center" vertical="center" wrapText="1"/>
    </xf>
    <xf numFmtId="0" fontId="92" fillId="0" borderId="50" xfId="0" applyFont="1" applyBorder="1" applyAlignment="1">
      <alignment horizontal="center" vertical="center" wrapText="1"/>
    </xf>
    <xf numFmtId="0" fontId="103" fillId="0" borderId="81" xfId="0" applyFont="1" applyBorder="1" applyAlignment="1">
      <alignment horizontal="center" vertical="center" wrapText="1"/>
    </xf>
    <xf numFmtId="0" fontId="92" fillId="0" borderId="75" xfId="0" applyFont="1" applyBorder="1" applyAlignment="1">
      <alignment horizontal="center" vertical="center" wrapText="1"/>
    </xf>
    <xf numFmtId="0" fontId="92" fillId="0" borderId="82" xfId="0" applyFont="1" applyBorder="1" applyAlignment="1">
      <alignment horizontal="center" vertical="center" wrapText="1"/>
    </xf>
    <xf numFmtId="2" fontId="92" fillId="0" borderId="81" xfId="0" applyNumberFormat="1" applyFont="1" applyBorder="1" applyAlignment="1">
      <alignment horizontal="center" vertical="center" wrapText="1"/>
    </xf>
    <xf numFmtId="0" fontId="92" fillId="0" borderId="50" xfId="0" applyFont="1" applyBorder="1" applyAlignment="1">
      <alignment horizontal="center" vertical="center"/>
    </xf>
    <xf numFmtId="9" fontId="92" fillId="0" borderId="50" xfId="0" applyNumberFormat="1" applyFont="1" applyBorder="1" applyAlignment="1">
      <alignment horizontal="center" vertical="center" wrapText="1"/>
    </xf>
    <xf numFmtId="2" fontId="92" fillId="0" borderId="50" xfId="0" applyNumberFormat="1" applyFont="1" applyBorder="1" applyAlignment="1">
      <alignment horizontal="center" vertical="center" wrapText="1"/>
    </xf>
    <xf numFmtId="0" fontId="103" fillId="0" borderId="50" xfId="0" applyFont="1" applyBorder="1" applyAlignment="1">
      <alignment horizontal="center" vertical="center" wrapText="1"/>
    </xf>
    <xf numFmtId="0" fontId="5" fillId="3" borderId="101" xfId="0" applyFont="1" applyFill="1" applyBorder="1" applyAlignment="1">
      <alignment horizontal="center" vertical="center"/>
    </xf>
    <xf numFmtId="0" fontId="25" fillId="4" borderId="101" xfId="0" applyFont="1" applyFill="1" applyBorder="1" applyAlignment="1">
      <alignment horizontal="center" vertical="center"/>
    </xf>
    <xf numFmtId="0" fontId="3" fillId="3" borderId="71" xfId="0" applyFont="1" applyFill="1" applyBorder="1" applyAlignment="1">
      <alignment horizontal="center" vertical="center" wrapText="1"/>
    </xf>
    <xf numFmtId="0" fontId="3" fillId="3" borderId="73" xfId="0" applyFont="1" applyFill="1" applyBorder="1" applyAlignment="1">
      <alignment horizontal="center" vertical="center" wrapText="1"/>
    </xf>
    <xf numFmtId="0" fontId="41" fillId="0" borderId="101" xfId="0" applyFont="1" applyBorder="1" applyAlignment="1">
      <alignment horizontal="left" vertical="center" wrapText="1"/>
    </xf>
    <xf numFmtId="0" fontId="36" fillId="0" borderId="86" xfId="0" applyFont="1" applyBorder="1" applyAlignment="1">
      <alignment horizontal="center" vertical="center"/>
    </xf>
    <xf numFmtId="0" fontId="36" fillId="0" borderId="3" xfId="0" applyFont="1" applyBorder="1" applyAlignment="1">
      <alignment horizontal="center" vertical="center"/>
    </xf>
    <xf numFmtId="0" fontId="38" fillId="6" borderId="101" xfId="0" applyFont="1" applyFill="1" applyBorder="1" applyAlignment="1">
      <alignment horizontal="center" vertical="center" wrapText="1" readingOrder="1"/>
    </xf>
    <xf numFmtId="0" fontId="38" fillId="6" borderId="0" xfId="0" applyFont="1" applyFill="1" applyAlignment="1">
      <alignment horizontal="center" vertical="center" wrapText="1" readingOrder="1"/>
    </xf>
    <xf numFmtId="0" fontId="41" fillId="0" borderId="101" xfId="0" applyFont="1" applyBorder="1" applyAlignment="1">
      <alignment horizontal="left" vertical="top" wrapText="1"/>
    </xf>
    <xf numFmtId="0" fontId="14" fillId="3" borderId="30" xfId="0" applyFont="1" applyFill="1" applyBorder="1" applyAlignment="1">
      <alignment horizontal="center"/>
    </xf>
    <xf numFmtId="0" fontId="14" fillId="3" borderId="31" xfId="0" applyFont="1" applyFill="1" applyBorder="1" applyAlignment="1">
      <alignment horizontal="center"/>
    </xf>
    <xf numFmtId="0" fontId="13" fillId="3" borderId="101" xfId="0" applyFont="1" applyFill="1" applyBorder="1" applyAlignment="1">
      <alignment horizontal="center" vertical="center" wrapText="1"/>
    </xf>
    <xf numFmtId="0" fontId="30" fillId="14" borderId="91" xfId="0" applyFont="1" applyFill="1" applyBorder="1" applyAlignment="1">
      <alignment horizontal="center" vertical="center" wrapText="1" readingOrder="1"/>
    </xf>
    <xf numFmtId="0" fontId="30" fillId="14" borderId="92" xfId="0" applyFont="1" applyFill="1" applyBorder="1" applyAlignment="1">
      <alignment horizontal="center" vertical="center" wrapText="1" readingOrder="1"/>
    </xf>
    <xf numFmtId="0" fontId="30" fillId="14" borderId="93" xfId="0" applyFont="1" applyFill="1" applyBorder="1" applyAlignment="1">
      <alignment horizontal="center" vertical="center" wrapText="1" readingOrder="1"/>
    </xf>
    <xf numFmtId="0" fontId="30" fillId="13" borderId="91" xfId="0" applyFont="1" applyFill="1" applyBorder="1" applyAlignment="1">
      <alignment horizontal="center" vertical="center" wrapText="1" readingOrder="1"/>
    </xf>
    <xf numFmtId="0" fontId="30" fillId="13" borderId="92" xfId="0" applyFont="1" applyFill="1" applyBorder="1" applyAlignment="1">
      <alignment horizontal="center" vertical="center" wrapText="1" readingOrder="1"/>
    </xf>
    <xf numFmtId="0" fontId="13" fillId="3" borderId="9"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4" fillId="5" borderId="0" xfId="0" applyFont="1" applyFill="1" applyAlignment="1">
      <alignment horizontal="center" vertical="center" wrapText="1"/>
    </xf>
    <xf numFmtId="0" fontId="30" fillId="17" borderId="91" xfId="0" applyFont="1" applyFill="1" applyBorder="1" applyAlignment="1">
      <alignment horizontal="center" vertical="center" wrapText="1" readingOrder="1"/>
    </xf>
    <xf numFmtId="0" fontId="30" fillId="17" borderId="92" xfId="0" applyFont="1" applyFill="1" applyBorder="1" applyAlignment="1">
      <alignment horizontal="center" vertical="center" wrapText="1" readingOrder="1"/>
    </xf>
    <xf numFmtId="0" fontId="47" fillId="0" borderId="4" xfId="0" applyFont="1" applyBorder="1" applyAlignment="1">
      <alignment horizontal="center" vertical="center" wrapText="1"/>
    </xf>
    <xf numFmtId="0" fontId="47" fillId="0" borderId="0" xfId="0" applyFont="1" applyAlignment="1">
      <alignment horizontal="center" vertical="center" wrapText="1"/>
    </xf>
    <xf numFmtId="0" fontId="29" fillId="12" borderId="0" xfId="0" applyFont="1" applyFill="1" applyAlignment="1">
      <alignment horizontal="center" vertical="center" wrapText="1" readingOrder="1"/>
    </xf>
    <xf numFmtId="0" fontId="29" fillId="12" borderId="28" xfId="0" applyFont="1" applyFill="1" applyBorder="1" applyAlignment="1">
      <alignment horizontal="center" vertical="center" wrapText="1" readingOrder="1"/>
    </xf>
    <xf numFmtId="0" fontId="29" fillId="12" borderId="4" xfId="0" applyFont="1" applyFill="1" applyBorder="1" applyAlignment="1">
      <alignment horizontal="center" vertical="center" textRotation="90" wrapText="1" readingOrder="1"/>
    </xf>
    <xf numFmtId="0" fontId="29" fillId="12" borderId="0" xfId="0" applyFont="1" applyFill="1" applyAlignment="1">
      <alignment horizontal="center" vertical="center" textRotation="90" wrapText="1" readingOrder="1"/>
    </xf>
    <xf numFmtId="0" fontId="30" fillId="7" borderId="91" xfId="0" applyFont="1" applyFill="1" applyBorder="1" applyAlignment="1">
      <alignment horizontal="center" vertical="center" wrapText="1" readingOrder="1"/>
    </xf>
    <xf numFmtId="0" fontId="30" fillId="7" borderId="92" xfId="0" applyFont="1" applyFill="1" applyBorder="1" applyAlignment="1">
      <alignment horizontal="center" vertical="center" wrapText="1" readingOrder="1"/>
    </xf>
    <xf numFmtId="0" fontId="13" fillId="0" borderId="101" xfId="0" applyFont="1" applyBorder="1" applyAlignment="1">
      <alignment horizontal="center" vertical="center" wrapText="1"/>
    </xf>
    <xf numFmtId="0" fontId="6" fillId="3" borderId="101" xfId="0" applyFont="1" applyFill="1" applyBorder="1" applyAlignment="1">
      <alignment horizontal="center" vertical="center"/>
    </xf>
    <xf numFmtId="0" fontId="72" fillId="4" borderId="101" xfId="0" applyFont="1" applyFill="1" applyBorder="1" applyAlignment="1">
      <alignment horizontal="left" vertical="center"/>
    </xf>
    <xf numFmtId="0" fontId="1" fillId="3" borderId="101" xfId="0" applyFont="1" applyFill="1" applyBorder="1" applyAlignment="1" applyProtection="1">
      <alignment horizontal="justify" vertical="center" wrapText="1"/>
      <protection locked="0"/>
    </xf>
    <xf numFmtId="0" fontId="73" fillId="3" borderId="101" xfId="0" applyFont="1" applyFill="1" applyBorder="1" applyAlignment="1" applyProtection="1">
      <alignment horizontal="justify" vertical="center"/>
      <protection locked="0"/>
    </xf>
    <xf numFmtId="0" fontId="34" fillId="4" borderId="101" xfId="0" applyFont="1" applyFill="1" applyBorder="1" applyAlignment="1">
      <alignment horizontal="center" vertical="center" wrapText="1"/>
    </xf>
    <xf numFmtId="0" fontId="33" fillId="4" borderId="54" xfId="0" applyFont="1" applyFill="1" applyBorder="1" applyAlignment="1">
      <alignment horizontal="center" vertical="center" wrapText="1"/>
    </xf>
    <xf numFmtId="0" fontId="33" fillId="4" borderId="66" xfId="0" applyFont="1" applyFill="1" applyBorder="1" applyAlignment="1">
      <alignment horizontal="center" vertical="center" wrapText="1"/>
    </xf>
    <xf numFmtId="0" fontId="33" fillId="4" borderId="58" xfId="0" applyFont="1" applyFill="1" applyBorder="1" applyAlignment="1">
      <alignment horizontal="center" vertical="center" wrapText="1"/>
    </xf>
    <xf numFmtId="0" fontId="33" fillId="4" borderId="60" xfId="0" applyFont="1" applyFill="1" applyBorder="1" applyAlignment="1">
      <alignment horizontal="center" vertical="center" wrapText="1"/>
    </xf>
    <xf numFmtId="0" fontId="32" fillId="4" borderId="58" xfId="0" applyFont="1" applyFill="1" applyBorder="1" applyAlignment="1" applyProtection="1">
      <alignment horizontal="center" vertical="center" wrapText="1"/>
      <protection locked="0"/>
    </xf>
    <xf numFmtId="0" fontId="32" fillId="4" borderId="58" xfId="0" applyFont="1" applyFill="1" applyBorder="1" applyAlignment="1">
      <alignment horizontal="center" vertical="center"/>
    </xf>
    <xf numFmtId="0" fontId="32" fillId="4" borderId="59" xfId="0" applyFont="1" applyFill="1" applyBorder="1" applyAlignment="1">
      <alignment horizontal="center" vertical="center"/>
    </xf>
    <xf numFmtId="0" fontId="32" fillId="4" borderId="60" xfId="0" applyFont="1" applyFill="1" applyBorder="1" applyAlignment="1">
      <alignment horizontal="center" vertical="center"/>
    </xf>
    <xf numFmtId="0" fontId="32" fillId="16" borderId="57" xfId="0" applyFont="1" applyFill="1" applyBorder="1" applyAlignment="1" applyProtection="1">
      <alignment horizontal="center" vertical="center" wrapText="1"/>
      <protection locked="0"/>
    </xf>
    <xf numFmtId="0" fontId="32" fillId="4" borderId="57" xfId="0" applyFont="1" applyFill="1" applyBorder="1" applyAlignment="1" applyProtection="1">
      <alignment horizontal="center" vertical="center" wrapText="1"/>
      <protection locked="0"/>
    </xf>
    <xf numFmtId="0" fontId="103" fillId="23" borderId="101" xfId="0" applyFont="1" applyFill="1" applyBorder="1" applyAlignment="1">
      <alignment horizontal="center" vertical="center"/>
    </xf>
    <xf numFmtId="14" fontId="103" fillId="23" borderId="101" xfId="0" applyNumberFormat="1" applyFont="1" applyFill="1" applyBorder="1" applyAlignment="1">
      <alignment horizontal="center" vertical="center"/>
    </xf>
    <xf numFmtId="1" fontId="102" fillId="24" borderId="78" xfId="0" applyNumberFormat="1" applyFont="1" applyFill="1" applyBorder="1" applyAlignment="1" applyProtection="1">
      <alignment horizontal="center" vertical="center" wrapText="1"/>
      <protection locked="0"/>
    </xf>
    <xf numFmtId="1" fontId="102" fillId="24" borderId="41" xfId="0" applyNumberFormat="1" applyFont="1" applyFill="1" applyBorder="1" applyAlignment="1" applyProtection="1">
      <alignment horizontal="center" vertical="center" wrapText="1"/>
      <protection locked="0"/>
    </xf>
    <xf numFmtId="1" fontId="102" fillId="24" borderId="84" xfId="0" applyNumberFormat="1" applyFont="1" applyFill="1" applyBorder="1" applyAlignment="1" applyProtection="1">
      <alignment horizontal="center" vertical="center" wrapText="1"/>
      <protection locked="0"/>
    </xf>
    <xf numFmtId="1" fontId="102" fillId="24" borderId="101" xfId="0" applyNumberFormat="1" applyFont="1" applyFill="1" applyBorder="1" applyAlignment="1" applyProtection="1">
      <alignment horizontal="center" vertical="center" wrapText="1"/>
      <protection locked="0"/>
    </xf>
    <xf numFmtId="0" fontId="103" fillId="24" borderId="101" xfId="0" applyFont="1" applyFill="1" applyBorder="1" applyAlignment="1">
      <alignment horizontal="justify" vertical="center"/>
    </xf>
    <xf numFmtId="1" fontId="102" fillId="0" borderId="101" xfId="0" applyNumberFormat="1" applyFont="1" applyBorder="1" applyAlignment="1">
      <alignment horizontal="center" vertical="center"/>
    </xf>
    <xf numFmtId="0" fontId="102" fillId="0" borderId="101" xfId="0" applyFont="1" applyBorder="1" applyAlignment="1">
      <alignment horizontal="center" vertical="center"/>
    </xf>
    <xf numFmtId="1" fontId="102" fillId="0" borderId="38" xfId="0" applyNumberFormat="1" applyFont="1" applyBorder="1" applyAlignment="1" applyProtection="1">
      <alignment horizontal="center" vertical="center" wrapText="1"/>
      <protection locked="0"/>
    </xf>
    <xf numFmtId="1" fontId="102" fillId="0" borderId="101" xfId="0" applyNumberFormat="1" applyFont="1" applyBorder="1" applyAlignment="1" applyProtection="1">
      <alignment horizontal="center" vertical="center" wrapText="1"/>
      <protection locked="0"/>
    </xf>
    <xf numFmtId="1" fontId="102" fillId="0" borderId="74" xfId="0" applyNumberFormat="1" applyFont="1" applyBorder="1" applyAlignment="1" applyProtection="1">
      <alignment horizontal="center" vertical="center" wrapText="1"/>
      <protection locked="0"/>
    </xf>
    <xf numFmtId="1" fontId="102" fillId="0" borderId="77" xfId="0" applyNumberFormat="1" applyFont="1" applyBorder="1" applyAlignment="1" applyProtection="1">
      <alignment horizontal="center" vertical="center" wrapText="1"/>
      <protection locked="0"/>
    </xf>
    <xf numFmtId="1" fontId="102" fillId="23" borderId="78" xfId="0" applyNumberFormat="1" applyFont="1" applyFill="1" applyBorder="1" applyAlignment="1" applyProtection="1">
      <alignment horizontal="center" vertical="center" wrapText="1"/>
      <protection locked="0"/>
    </xf>
    <xf numFmtId="1" fontId="102" fillId="23" borderId="41" xfId="0" applyNumberFormat="1" applyFont="1" applyFill="1" applyBorder="1" applyAlignment="1" applyProtection="1">
      <alignment horizontal="center" vertical="center" wrapText="1"/>
      <protection locked="0"/>
    </xf>
    <xf numFmtId="1" fontId="102" fillId="23" borderId="84" xfId="0" applyNumberFormat="1" applyFont="1" applyFill="1" applyBorder="1" applyAlignment="1" applyProtection="1">
      <alignment horizontal="center" vertical="center" wrapText="1"/>
      <protection locked="0"/>
    </xf>
    <xf numFmtId="1" fontId="109" fillId="0" borderId="101" xfId="0" applyNumberFormat="1" applyFont="1" applyBorder="1" applyAlignment="1">
      <alignment horizontal="center" vertical="center"/>
    </xf>
    <xf numFmtId="0" fontId="109" fillId="0" borderId="101" xfId="0" applyFont="1" applyBorder="1" applyAlignment="1">
      <alignment horizontal="center" vertical="center"/>
    </xf>
    <xf numFmtId="0" fontId="103" fillId="23" borderId="101" xfId="0" applyFont="1" applyFill="1" applyBorder="1" applyAlignment="1">
      <alignment horizontal="justify" vertical="center"/>
    </xf>
    <xf numFmtId="1" fontId="102" fillId="24" borderId="77" xfId="0" applyNumberFormat="1" applyFont="1" applyFill="1" applyBorder="1" applyAlignment="1" applyProtection="1">
      <alignment horizontal="center" vertical="center" wrapText="1"/>
      <protection locked="0"/>
    </xf>
    <xf numFmtId="14" fontId="103" fillId="0" borderId="38" xfId="0" applyNumberFormat="1" applyFont="1" applyBorder="1" applyAlignment="1">
      <alignment horizontal="center" vertical="center"/>
    </xf>
    <xf numFmtId="0" fontId="103" fillId="0" borderId="101" xfId="0" applyFont="1" applyBorder="1" applyAlignment="1">
      <alignment horizontal="center" vertical="center"/>
    </xf>
    <xf numFmtId="0" fontId="101" fillId="3" borderId="76" xfId="0" applyFont="1" applyFill="1" applyBorder="1" applyAlignment="1">
      <alignment horizontal="left" vertical="center" wrapText="1"/>
    </xf>
    <xf numFmtId="0" fontId="110" fillId="3" borderId="48" xfId="0" applyFont="1" applyFill="1" applyBorder="1" applyAlignment="1">
      <alignment horizontal="left" vertical="center"/>
    </xf>
    <xf numFmtId="0" fontId="103" fillId="0" borderId="101" xfId="0" applyFont="1" applyBorder="1" applyAlignment="1" applyProtection="1">
      <alignment horizontal="center" vertical="center"/>
      <protection locked="0"/>
    </xf>
    <xf numFmtId="14" fontId="103" fillId="24" borderId="101" xfId="0" applyNumberFormat="1" applyFont="1" applyFill="1" applyBorder="1" applyAlignment="1">
      <alignment horizontal="center" vertical="center"/>
    </xf>
    <xf numFmtId="0" fontId="103" fillId="24" borderId="101" xfId="0" applyFont="1" applyFill="1" applyBorder="1" applyAlignment="1">
      <alignment horizontal="center" vertical="center"/>
    </xf>
    <xf numFmtId="0" fontId="103" fillId="24" borderId="48" xfId="0" applyFont="1" applyFill="1" applyBorder="1" applyAlignment="1">
      <alignment horizontal="justify" vertical="center"/>
    </xf>
    <xf numFmtId="0" fontId="102" fillId="24" borderId="79" xfId="0" applyFont="1" applyFill="1" applyBorder="1" applyAlignment="1">
      <alignment horizontal="left" vertical="center" wrapText="1"/>
    </xf>
    <xf numFmtId="0" fontId="102" fillId="24" borderId="97" xfId="0" applyFont="1" applyFill="1" applyBorder="1" applyAlignment="1">
      <alignment horizontal="left" vertical="center" wrapText="1"/>
    </xf>
    <xf numFmtId="0" fontId="102" fillId="24" borderId="85" xfId="0" applyFont="1" applyFill="1" applyBorder="1" applyAlignment="1">
      <alignment horizontal="left" vertical="center" wrapText="1"/>
    </xf>
    <xf numFmtId="0" fontId="102" fillId="24" borderId="48" xfId="0" applyFont="1" applyFill="1" applyBorder="1" applyAlignment="1">
      <alignment horizontal="justify" vertical="center"/>
    </xf>
    <xf numFmtId="0" fontId="102" fillId="23" borderId="48" xfId="0" applyFont="1" applyFill="1" applyBorder="1" applyAlignment="1">
      <alignment horizontal="justify" vertical="center"/>
    </xf>
    <xf numFmtId="0" fontId="103" fillId="0" borderId="38" xfId="0" applyFont="1" applyBorder="1" applyAlignment="1">
      <alignment horizontal="center" vertical="center"/>
    </xf>
    <xf numFmtId="0" fontId="103" fillId="23" borderId="48" xfId="0" applyFont="1" applyFill="1" applyBorder="1" applyAlignment="1">
      <alignment horizontal="left" vertical="center" wrapText="1"/>
    </xf>
    <xf numFmtId="0" fontId="103" fillId="23" borderId="48" xfId="0" applyFont="1" applyFill="1" applyBorder="1" applyAlignment="1">
      <alignment horizontal="left" vertical="center"/>
    </xf>
    <xf numFmtId="0" fontId="92" fillId="24" borderId="101" xfId="0" applyFont="1" applyFill="1" applyBorder="1" applyAlignment="1">
      <alignment horizontal="center" vertical="center" wrapText="1"/>
    </xf>
    <xf numFmtId="0" fontId="27" fillId="0" borderId="50" xfId="0" applyFont="1" applyBorder="1" applyAlignment="1">
      <alignment horizontal="center"/>
    </xf>
    <xf numFmtId="0" fontId="103" fillId="24" borderId="101" xfId="0" applyFont="1" applyFill="1" applyBorder="1" applyAlignment="1">
      <alignment horizontal="justify" vertical="center" wrapText="1"/>
    </xf>
    <xf numFmtId="0" fontId="103" fillId="0" borderId="38" xfId="0" applyFont="1" applyBorder="1" applyAlignment="1">
      <alignment horizontal="justify" vertical="center"/>
    </xf>
    <xf numFmtId="0" fontId="103" fillId="0" borderId="101" xfId="0" applyFont="1" applyBorder="1" applyAlignment="1">
      <alignment horizontal="justify" vertical="center"/>
    </xf>
    <xf numFmtId="1" fontId="102" fillId="0" borderId="38" xfId="0" applyNumberFormat="1" applyFont="1" applyBorder="1" applyAlignment="1">
      <alignment horizontal="center" vertical="center"/>
    </xf>
    <xf numFmtId="1" fontId="109" fillId="0" borderId="38" xfId="0" applyNumberFormat="1" applyFont="1" applyBorder="1" applyAlignment="1">
      <alignment horizontal="center" vertical="center"/>
    </xf>
    <xf numFmtId="0" fontId="92" fillId="23" borderId="101" xfId="0" applyFont="1" applyFill="1" applyBorder="1" applyAlignment="1">
      <alignment horizontal="center" vertical="center" wrapText="1"/>
    </xf>
    <xf numFmtId="0" fontId="103" fillId="23" borderId="101" xfId="0" applyFont="1" applyFill="1" applyBorder="1" applyAlignment="1">
      <alignment horizontal="justify" vertical="center" wrapText="1"/>
    </xf>
    <xf numFmtId="1" fontId="102" fillId="23" borderId="101" xfId="0" applyNumberFormat="1" applyFont="1" applyFill="1" applyBorder="1" applyAlignment="1" applyProtection="1">
      <alignment horizontal="center" vertical="center" wrapText="1"/>
      <protection locked="0"/>
    </xf>
    <xf numFmtId="0" fontId="103" fillId="0" borderId="38" xfId="0" applyFont="1" applyBorder="1" applyAlignment="1" applyProtection="1">
      <alignment horizontal="center" vertical="center"/>
      <protection locked="0"/>
    </xf>
    <xf numFmtId="0" fontId="101" fillId="23" borderId="75" xfId="0" applyFont="1" applyFill="1" applyBorder="1" applyAlignment="1">
      <alignment horizontal="left" vertical="center" wrapText="1"/>
    </xf>
    <xf numFmtId="0" fontId="101" fillId="23" borderId="8" xfId="0" applyFont="1" applyFill="1" applyBorder="1" applyAlignment="1">
      <alignment horizontal="left" vertical="center" wrapText="1"/>
    </xf>
    <xf numFmtId="0" fontId="101" fillId="23" borderId="102" xfId="0" applyFont="1" applyFill="1" applyBorder="1" applyAlignment="1">
      <alignment horizontal="left" vertical="center" wrapText="1"/>
    </xf>
    <xf numFmtId="1" fontId="102" fillId="11" borderId="77" xfId="0" applyNumberFormat="1" applyFont="1" applyFill="1" applyBorder="1" applyAlignment="1" applyProtection="1">
      <alignment horizontal="center" vertical="center" wrapText="1"/>
      <protection locked="0"/>
    </xf>
    <xf numFmtId="0" fontId="103" fillId="23" borderId="38" xfId="0" applyFont="1" applyFill="1" applyBorder="1" applyAlignment="1">
      <alignment horizontal="justify" vertical="center" wrapText="1"/>
    </xf>
    <xf numFmtId="0" fontId="103" fillId="23" borderId="38" xfId="0" applyFont="1" applyFill="1" applyBorder="1" applyAlignment="1">
      <alignment horizontal="center" vertical="center"/>
    </xf>
    <xf numFmtId="14" fontId="103" fillId="23" borderId="38" xfId="0" applyNumberFormat="1" applyFont="1" applyFill="1" applyBorder="1" applyAlignment="1">
      <alignment horizontal="center" vertical="center"/>
    </xf>
    <xf numFmtId="0" fontId="101" fillId="23" borderId="76" xfId="0" applyFont="1" applyFill="1" applyBorder="1" applyAlignment="1">
      <alignment horizontal="left" vertical="center" wrapText="1"/>
    </xf>
    <xf numFmtId="0" fontId="110" fillId="23" borderId="48" xfId="0" applyFont="1" applyFill="1" applyBorder="1" applyAlignment="1">
      <alignment horizontal="left" vertical="center"/>
    </xf>
    <xf numFmtId="0" fontId="112" fillId="0" borderId="50" xfId="0" applyFont="1" applyBorder="1" applyAlignment="1">
      <alignment horizontal="center"/>
    </xf>
    <xf numFmtId="1" fontId="102" fillId="23" borderId="74" xfId="0" applyNumberFormat="1" applyFont="1" applyFill="1" applyBorder="1" applyAlignment="1" applyProtection="1">
      <alignment horizontal="center" vertical="center" wrapText="1"/>
      <protection locked="0"/>
    </xf>
    <xf numFmtId="1" fontId="102" fillId="23" borderId="77" xfId="0" applyNumberFormat="1" applyFont="1" applyFill="1" applyBorder="1" applyAlignment="1" applyProtection="1">
      <alignment horizontal="center" vertical="center" wrapText="1"/>
      <protection locked="0"/>
    </xf>
    <xf numFmtId="1" fontId="102" fillId="23" borderId="38" xfId="0" applyNumberFormat="1" applyFont="1" applyFill="1" applyBorder="1" applyAlignment="1" applyProtection="1">
      <alignment horizontal="center" vertical="center" wrapText="1"/>
      <protection locked="0"/>
    </xf>
    <xf numFmtId="0" fontId="103" fillId="23" borderId="38" xfId="0" applyFont="1" applyFill="1" applyBorder="1" applyAlignment="1">
      <alignment horizontal="justify" vertical="center"/>
    </xf>
    <xf numFmtId="1" fontId="102" fillId="23" borderId="38" xfId="0" applyNumberFormat="1" applyFont="1" applyFill="1" applyBorder="1" applyAlignment="1">
      <alignment horizontal="center" vertical="center"/>
    </xf>
    <xf numFmtId="0" fontId="102" fillId="23" borderId="101" xfId="0" applyFont="1" applyFill="1" applyBorder="1" applyAlignment="1">
      <alignment horizontal="center" vertical="center"/>
    </xf>
    <xf numFmtId="1" fontId="109" fillId="23" borderId="38" xfId="0" applyNumberFormat="1" applyFont="1" applyFill="1" applyBorder="1" applyAlignment="1">
      <alignment horizontal="center" vertical="center"/>
    </xf>
    <xf numFmtId="0" fontId="109" fillId="23" borderId="101" xfId="0" applyFont="1" applyFill="1" applyBorder="1" applyAlignment="1">
      <alignment horizontal="center" vertical="center"/>
    </xf>
    <xf numFmtId="0" fontId="103" fillId="23" borderId="38" xfId="0" applyFont="1" applyFill="1" applyBorder="1" applyAlignment="1" applyProtection="1">
      <alignment horizontal="center" vertical="center"/>
      <protection locked="0"/>
    </xf>
    <xf numFmtId="0" fontId="103" fillId="23" borderId="101" xfId="0" applyFont="1" applyFill="1" applyBorder="1" applyAlignment="1" applyProtection="1">
      <alignment horizontal="center" vertical="center"/>
      <protection locked="0"/>
    </xf>
    <xf numFmtId="0" fontId="92" fillId="23" borderId="38" xfId="0" applyFont="1" applyFill="1" applyBorder="1" applyAlignment="1">
      <alignment horizontal="center" vertical="center" wrapText="1"/>
    </xf>
    <xf numFmtId="1" fontId="102" fillId="23" borderId="101" xfId="0" applyNumberFormat="1" applyFont="1" applyFill="1" applyBorder="1" applyAlignment="1">
      <alignment horizontal="center" vertical="center"/>
    </xf>
    <xf numFmtId="1" fontId="109" fillId="23" borderId="101" xfId="0" applyNumberFormat="1" applyFont="1" applyFill="1" applyBorder="1" applyAlignment="1">
      <alignment horizontal="center" vertical="center"/>
    </xf>
    <xf numFmtId="1" fontId="102" fillId="24" borderId="101" xfId="0" applyNumberFormat="1" applyFont="1" applyFill="1" applyBorder="1" applyAlignment="1">
      <alignment horizontal="center" vertical="center"/>
    </xf>
    <xf numFmtId="0" fontId="102" fillId="24" borderId="101" xfId="0" applyFont="1" applyFill="1" applyBorder="1" applyAlignment="1">
      <alignment horizontal="center" vertical="center"/>
    </xf>
    <xf numFmtId="1" fontId="109" fillId="24" borderId="101" xfId="0" applyNumberFormat="1" applyFont="1" applyFill="1" applyBorder="1" applyAlignment="1">
      <alignment horizontal="center" vertical="center"/>
    </xf>
    <xf numFmtId="0" fontId="109" fillId="24" borderId="101" xfId="0" applyFont="1" applyFill="1" applyBorder="1" applyAlignment="1">
      <alignment horizontal="center" vertical="center"/>
    </xf>
    <xf numFmtId="0" fontId="103" fillId="24" borderId="101" xfId="0" applyFont="1" applyFill="1" applyBorder="1" applyAlignment="1" applyProtection="1">
      <alignment horizontal="center" vertical="center"/>
      <protection locked="0"/>
    </xf>
    <xf numFmtId="0" fontId="102" fillId="23" borderId="101" xfId="0" applyFont="1" applyFill="1" applyBorder="1" applyAlignment="1">
      <alignment horizontal="justify" vertical="center" wrapText="1"/>
    </xf>
    <xf numFmtId="0" fontId="102" fillId="23" borderId="101" xfId="0" applyFont="1" applyFill="1" applyBorder="1" applyAlignment="1">
      <alignment horizontal="justify" vertical="center"/>
    </xf>
    <xf numFmtId="0" fontId="89" fillId="23" borderId="101" xfId="0" applyFont="1" applyFill="1" applyBorder="1" applyAlignment="1">
      <alignment horizontal="left" wrapText="1"/>
    </xf>
    <xf numFmtId="0" fontId="89" fillId="24" borderId="101" xfId="0" applyFont="1" applyFill="1" applyBorder="1" applyAlignment="1">
      <alignment wrapText="1"/>
    </xf>
    <xf numFmtId="0" fontId="102" fillId="23" borderId="75" xfId="0" applyFont="1" applyFill="1" applyBorder="1" applyAlignment="1">
      <alignment horizontal="center" vertical="center" wrapText="1"/>
    </xf>
    <xf numFmtId="0" fontId="102" fillId="23" borderId="8" xfId="0" applyFont="1" applyFill="1" applyBorder="1" applyAlignment="1">
      <alignment horizontal="center" vertical="center" wrapText="1"/>
    </xf>
    <xf numFmtId="0" fontId="102" fillId="24" borderId="75" xfId="0" applyFont="1" applyFill="1" applyBorder="1" applyAlignment="1">
      <alignment horizontal="center" vertical="center" wrapText="1"/>
    </xf>
    <xf numFmtId="0" fontId="102" fillId="24" borderId="8" xfId="0" applyFont="1" applyFill="1" applyBorder="1" applyAlignment="1">
      <alignment horizontal="center" vertical="center" wrapText="1"/>
    </xf>
    <xf numFmtId="0" fontId="102" fillId="24" borderId="82" xfId="0" applyFont="1" applyFill="1" applyBorder="1" applyAlignment="1">
      <alignment horizontal="center" vertical="center" wrapText="1"/>
    </xf>
    <xf numFmtId="0" fontId="102" fillId="24" borderId="108" xfId="0" applyFont="1" applyFill="1" applyBorder="1" applyAlignment="1">
      <alignment vertical="center" wrapText="1"/>
    </xf>
    <xf numFmtId="0" fontId="102" fillId="23" borderId="82" xfId="0" applyFont="1" applyFill="1" applyBorder="1" applyAlignment="1">
      <alignment horizontal="center" vertical="center" wrapText="1"/>
    </xf>
    <xf numFmtId="0" fontId="12" fillId="11" borderId="107" xfId="0" applyFont="1" applyFill="1" applyBorder="1" applyAlignment="1">
      <alignment horizontal="center" vertical="center" wrapText="1"/>
    </xf>
    <xf numFmtId="0" fontId="12" fillId="11" borderId="78" xfId="0" applyFont="1" applyFill="1" applyBorder="1" applyAlignment="1">
      <alignment horizontal="center" vertical="center" wrapText="1"/>
    </xf>
    <xf numFmtId="9" fontId="21" fillId="0" borderId="50" xfId="4" applyFont="1" applyFill="1" applyBorder="1" applyAlignment="1">
      <alignment horizontal="center" vertical="center" wrapText="1"/>
    </xf>
    <xf numFmtId="0" fontId="12" fillId="0" borderId="50" xfId="0" applyFont="1" applyBorder="1" applyAlignment="1">
      <alignment vertical="center" wrapText="1"/>
    </xf>
    <xf numFmtId="0" fontId="21" fillId="0" borderId="50" xfId="0" applyFont="1" applyBorder="1" applyAlignment="1">
      <alignment horizontal="justify" vertical="top" wrapText="1"/>
    </xf>
    <xf numFmtId="1" fontId="12" fillId="0" borderId="50" xfId="4" applyNumberFormat="1" applyFont="1" applyFill="1" applyBorder="1" applyAlignment="1">
      <alignment horizontal="center" vertical="center" wrapText="1"/>
    </xf>
    <xf numFmtId="0" fontId="68" fillId="3" borderId="74" xfId="0" applyFont="1" applyFill="1" applyBorder="1" applyAlignment="1">
      <alignment horizontal="center" vertical="center"/>
    </xf>
    <xf numFmtId="0" fontId="68" fillId="3" borderId="114" xfId="0" applyFont="1" applyFill="1" applyBorder="1" applyAlignment="1">
      <alignment horizontal="center" vertical="center"/>
    </xf>
    <xf numFmtId="0" fontId="68" fillId="4" borderId="26" xfId="0" applyFont="1" applyFill="1" applyBorder="1" applyAlignment="1">
      <alignment vertical="center"/>
    </xf>
    <xf numFmtId="0" fontId="68" fillId="4" borderId="26" xfId="0" applyFont="1" applyFill="1" applyBorder="1" applyAlignment="1">
      <alignment horizontal="left" vertical="center"/>
    </xf>
    <xf numFmtId="0" fontId="68" fillId="4" borderId="33" xfId="0" applyFont="1" applyFill="1" applyBorder="1" applyAlignment="1">
      <alignment vertical="center"/>
    </xf>
    <xf numFmtId="0" fontId="68" fillId="3" borderId="77" xfId="0" applyFont="1" applyFill="1" applyBorder="1" applyAlignment="1">
      <alignment horizontal="center" vertical="center"/>
    </xf>
    <xf numFmtId="0" fontId="68" fillId="4" borderId="0" xfId="0" applyFont="1" applyFill="1" applyBorder="1" applyAlignment="1">
      <alignment vertical="center"/>
    </xf>
    <xf numFmtId="0" fontId="68" fillId="4" borderId="0" xfId="0" applyFont="1" applyFill="1" applyBorder="1" applyAlignment="1">
      <alignment horizontal="left" vertical="center"/>
    </xf>
    <xf numFmtId="0" fontId="68" fillId="4" borderId="49" xfId="0" applyFont="1" applyFill="1" applyBorder="1" applyAlignment="1">
      <alignment vertical="center"/>
    </xf>
    <xf numFmtId="0" fontId="12" fillId="4" borderId="0" xfId="0" applyFont="1" applyFill="1" applyBorder="1" applyAlignment="1">
      <alignment horizontal="center" vertical="center"/>
    </xf>
    <xf numFmtId="0" fontId="68" fillId="4" borderId="77" xfId="0" applyFont="1" applyFill="1" applyBorder="1" applyAlignment="1">
      <alignment horizontal="left" vertical="center"/>
    </xf>
    <xf numFmtId="0" fontId="12" fillId="3" borderId="48" xfId="0" applyFont="1" applyFill="1" applyBorder="1" applyAlignment="1" applyProtection="1">
      <alignment horizontal="left" vertical="center"/>
      <protection locked="0"/>
    </xf>
    <xf numFmtId="0" fontId="12" fillId="3" borderId="48" xfId="0" applyFont="1" applyFill="1" applyBorder="1" applyAlignment="1" applyProtection="1">
      <alignment horizontal="left" vertical="center" wrapText="1"/>
      <protection locked="0"/>
    </xf>
    <xf numFmtId="0" fontId="12" fillId="3" borderId="48" xfId="0" applyFont="1" applyFill="1" applyBorder="1" applyAlignment="1" applyProtection="1">
      <alignment vertical="center" wrapText="1"/>
      <protection locked="0"/>
    </xf>
    <xf numFmtId="0" fontId="68" fillId="4" borderId="77" xfId="0" applyFont="1" applyFill="1" applyBorder="1" applyAlignment="1">
      <alignment vertical="center"/>
    </xf>
    <xf numFmtId="0" fontId="68" fillId="16" borderId="48" xfId="0" applyFont="1" applyFill="1" applyBorder="1" applyAlignment="1" applyProtection="1">
      <alignment horizontal="center" vertical="center"/>
      <protection locked="0"/>
    </xf>
    <xf numFmtId="0" fontId="68" fillId="4" borderId="77" xfId="0" applyFont="1" applyFill="1" applyBorder="1" applyAlignment="1">
      <alignment horizontal="center" vertical="center" textRotation="1"/>
    </xf>
    <xf numFmtId="0" fontId="68" fillId="16" borderId="48" xfId="0" applyFont="1" applyFill="1" applyBorder="1" applyAlignment="1" applyProtection="1">
      <alignment horizontal="center" vertical="center" wrapText="1"/>
      <protection locked="0"/>
    </xf>
    <xf numFmtId="0" fontId="68" fillId="4" borderId="78" xfId="0" applyFont="1" applyFill="1" applyBorder="1" applyAlignment="1">
      <alignment horizontal="center" vertical="center" textRotation="1"/>
    </xf>
    <xf numFmtId="0" fontId="12" fillId="0" borderId="49" xfId="0" applyFont="1" applyBorder="1" applyAlignment="1">
      <alignment horizontal="center" vertical="center" wrapText="1"/>
    </xf>
    <xf numFmtId="0" fontId="12" fillId="0" borderId="49" xfId="0" applyFont="1" applyBorder="1" applyAlignment="1">
      <alignment horizontal="center" vertical="center" wrapText="1"/>
    </xf>
    <xf numFmtId="0" fontId="12" fillId="0" borderId="115" xfId="0" applyFont="1" applyBorder="1" applyAlignment="1">
      <alignment horizontal="center" vertical="center" wrapText="1"/>
    </xf>
    <xf numFmtId="0" fontId="12" fillId="23" borderId="37" xfId="0" applyFont="1" applyFill="1" applyBorder="1" applyAlignment="1">
      <alignment horizontal="center" vertical="center" wrapText="1"/>
    </xf>
    <xf numFmtId="0" fontId="12" fillId="23" borderId="41" xfId="0" applyFont="1" applyFill="1" applyBorder="1" applyAlignment="1">
      <alignment horizontal="center" vertical="center" wrapText="1"/>
    </xf>
    <xf numFmtId="0" fontId="12" fillId="23" borderId="107" xfId="0" applyFont="1" applyFill="1" applyBorder="1" applyAlignment="1">
      <alignment horizontal="center" vertical="center" wrapText="1"/>
    </xf>
    <xf numFmtId="0" fontId="101" fillId="23" borderId="108" xfId="0" applyFont="1" applyFill="1" applyBorder="1" applyAlignment="1">
      <alignment horizontal="center" vertical="center" wrapText="1"/>
    </xf>
    <xf numFmtId="0" fontId="103" fillId="23" borderId="107" xfId="0" applyFont="1" applyFill="1" applyBorder="1" applyAlignment="1">
      <alignment horizontal="center" vertical="center" wrapText="1"/>
    </xf>
    <xf numFmtId="0" fontId="102" fillId="23" borderId="50" xfId="0" applyFont="1" applyFill="1" applyBorder="1" applyAlignment="1">
      <alignment vertical="center" wrapText="1"/>
    </xf>
    <xf numFmtId="0" fontId="101" fillId="23" borderId="102" xfId="0" applyFont="1" applyFill="1" applyBorder="1" applyAlignment="1">
      <alignment vertical="center" wrapText="1"/>
    </xf>
    <xf numFmtId="0" fontId="12" fillId="23" borderId="102" xfId="0" applyFont="1" applyFill="1" applyBorder="1" applyAlignment="1">
      <alignment horizontal="justify" vertical="center" wrapText="1"/>
    </xf>
    <xf numFmtId="0" fontId="12" fillId="23" borderId="102" xfId="0" applyFont="1" applyFill="1" applyBorder="1" applyAlignment="1">
      <alignment horizontal="center" vertical="center" wrapText="1"/>
    </xf>
    <xf numFmtId="2" fontId="12" fillId="23" borderId="102" xfId="3" applyNumberFormat="1" applyFont="1" applyFill="1" applyBorder="1" applyAlignment="1">
      <alignment horizontal="center" vertical="center" wrapText="1"/>
    </xf>
    <xf numFmtId="2" fontId="12" fillId="23" borderId="102" xfId="3" applyNumberFormat="1" applyFont="1" applyFill="1" applyBorder="1" applyAlignment="1">
      <alignment horizontal="center" vertical="center" wrapText="1"/>
    </xf>
    <xf numFmtId="0" fontId="24" fillId="3" borderId="102" xfId="0" applyFont="1" applyFill="1" applyBorder="1" applyAlignment="1">
      <alignment horizontal="center" vertical="center" wrapText="1"/>
    </xf>
    <xf numFmtId="0" fontId="12" fillId="3" borderId="102" xfId="0" applyFont="1" applyFill="1" applyBorder="1" applyAlignment="1">
      <alignment horizontal="center" vertical="center" wrapText="1"/>
    </xf>
    <xf numFmtId="0" fontId="12" fillId="3" borderId="85" xfId="0" applyFont="1" applyFill="1" applyBorder="1" applyAlignment="1">
      <alignment horizontal="center" vertical="center" wrapText="1"/>
    </xf>
    <xf numFmtId="0" fontId="26" fillId="3" borderId="99" xfId="0" applyFont="1" applyFill="1" applyBorder="1" applyAlignment="1">
      <alignment horizontal="center" vertical="center"/>
    </xf>
    <xf numFmtId="0" fontId="26" fillId="3" borderId="47" xfId="0" applyFont="1" applyFill="1" applyBorder="1" applyAlignment="1">
      <alignment horizontal="center" vertical="center"/>
    </xf>
    <xf numFmtId="0" fontId="92" fillId="0" borderId="76" xfId="0" applyFont="1" applyBorder="1" applyAlignment="1">
      <alignment horizontal="center" vertical="center" wrapText="1"/>
    </xf>
    <xf numFmtId="0" fontId="92" fillId="0" borderId="48" xfId="0" applyFont="1" applyBorder="1" applyAlignment="1">
      <alignment horizontal="center" vertical="center" wrapText="1"/>
    </xf>
    <xf numFmtId="0" fontId="92" fillId="0" borderId="83" xfId="0" applyFont="1" applyBorder="1" applyAlignment="1">
      <alignment horizontal="center" vertical="center" wrapText="1"/>
    </xf>
    <xf numFmtId="0" fontId="102" fillId="24" borderId="48" xfId="0" applyFont="1" applyFill="1" applyBorder="1" applyAlignment="1">
      <alignment horizontal="left" vertical="center" wrapText="1"/>
    </xf>
    <xf numFmtId="1" fontId="102" fillId="11" borderId="80" xfId="0" applyNumberFormat="1" applyFont="1" applyFill="1" applyBorder="1" applyAlignment="1" applyProtection="1">
      <alignment horizontal="center" vertical="center" wrapText="1"/>
      <protection locked="0"/>
    </xf>
    <xf numFmtId="1" fontId="102" fillId="23" borderId="81" xfId="0" applyNumberFormat="1" applyFont="1" applyFill="1" applyBorder="1" applyAlignment="1" applyProtection="1">
      <alignment horizontal="center" vertical="center" wrapText="1"/>
      <protection locked="0"/>
    </xf>
    <xf numFmtId="0" fontId="103" fillId="23" borderId="81" xfId="0" applyFont="1" applyFill="1" applyBorder="1" applyAlignment="1">
      <alignment horizontal="justify" vertical="center"/>
    </xf>
    <xf numFmtId="0" fontId="102" fillId="23" borderId="81" xfId="0" applyFont="1" applyFill="1" applyBorder="1" applyAlignment="1">
      <alignment horizontal="center" vertical="center"/>
    </xf>
    <xf numFmtId="0" fontId="109" fillId="23" borderId="81" xfId="0" applyFont="1" applyFill="1" applyBorder="1" applyAlignment="1">
      <alignment horizontal="center" vertical="center"/>
    </xf>
    <xf numFmtId="0" fontId="103" fillId="23" borderId="81" xfId="0" applyFont="1" applyFill="1" applyBorder="1" applyAlignment="1" applyProtection="1">
      <alignment horizontal="center" vertical="center"/>
      <protection locked="0"/>
    </xf>
    <xf numFmtId="0" fontId="92" fillId="23" borderId="81" xfId="0" applyFont="1" applyFill="1" applyBorder="1" applyAlignment="1">
      <alignment horizontal="center" vertical="center" wrapText="1"/>
    </xf>
    <xf numFmtId="0" fontId="102" fillId="23" borderId="81" xfId="0" applyFont="1" applyFill="1" applyBorder="1" applyAlignment="1">
      <alignment horizontal="justify" vertical="center"/>
    </xf>
    <xf numFmtId="0" fontId="103" fillId="23" borderId="81" xfId="0" applyFont="1" applyFill="1" applyBorder="1" applyAlignment="1">
      <alignment horizontal="center" vertical="center"/>
    </xf>
    <xf numFmtId="0" fontId="102" fillId="23" borderId="83" xfId="0" applyFont="1" applyFill="1" applyBorder="1" applyAlignment="1">
      <alignment horizontal="justify" vertical="center"/>
    </xf>
    <xf numFmtId="0" fontId="12" fillId="11" borderId="25" xfId="0" applyFont="1" applyFill="1" applyBorder="1" applyAlignment="1">
      <alignment horizontal="center" vertical="center" wrapText="1"/>
    </xf>
    <xf numFmtId="0" fontId="12" fillId="11" borderId="4" xfId="0" applyFont="1" applyFill="1" applyBorder="1" applyAlignment="1">
      <alignment horizontal="center" vertical="center" wrapText="1"/>
    </xf>
    <xf numFmtId="0" fontId="12" fillId="11" borderId="35" xfId="0" applyFont="1" applyFill="1" applyBorder="1" applyAlignment="1">
      <alignment horizontal="center" vertical="center" wrapText="1"/>
    </xf>
  </cellXfs>
  <cellStyles count="6">
    <cellStyle name="Millares" xfId="3" builtinId="3"/>
    <cellStyle name="Moneda" xfId="5" builtinId="4"/>
    <cellStyle name="Normal" xfId="0" builtinId="0"/>
    <cellStyle name="Normal - Style1 2" xfId="1" xr:uid="{00000000-0005-0000-0000-000002000000}"/>
    <cellStyle name="Normal 2 2" xfId="2" xr:uid="{00000000-0005-0000-0000-000003000000}"/>
    <cellStyle name="Porcentaje" xfId="4" builtinId="5"/>
  </cellStyles>
  <dxfs count="539">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92D05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92D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307167" cy="749691"/>
    <xdr:pic>
      <xdr:nvPicPr>
        <xdr:cNvPr id="2" name="Imagen 1">
          <a:extLst>
            <a:ext uri="{FF2B5EF4-FFF2-40B4-BE49-F238E27FC236}">
              <a16:creationId xmlns:a16="http://schemas.microsoft.com/office/drawing/2014/main" id="{6F10B984-88BE-46F3-B543-4B9B0BE0ABE9}"/>
            </a:ext>
          </a:extLst>
        </xdr:cNvPr>
        <xdr:cNvPicPr>
          <a:picLocks noChangeAspect="1"/>
        </xdr:cNvPicPr>
      </xdr:nvPicPr>
      <xdr:blipFill>
        <a:blip xmlns:r="http://schemas.openxmlformats.org/officeDocument/2006/relationships" r:embed="rId1"/>
        <a:stretch>
          <a:fillRect/>
        </a:stretch>
      </xdr:blipFill>
      <xdr:spPr>
        <a:xfrm>
          <a:off x="0" y="0"/>
          <a:ext cx="2307167" cy="749691"/>
        </a:xfrm>
        <a:prstGeom prst="rect">
          <a:avLst/>
        </a:prstGeom>
      </xdr:spPr>
    </xdr:pic>
    <xdr:clientData/>
  </xdr:oneCellAnchor>
  <xdr:twoCellAnchor editAs="oneCell">
    <xdr:from>
      <xdr:col>6</xdr:col>
      <xdr:colOff>1805517</xdr:colOff>
      <xdr:row>0</xdr:row>
      <xdr:rowOff>296334</xdr:rowOff>
    </xdr:from>
    <xdr:to>
      <xdr:col>8</xdr:col>
      <xdr:colOff>91017</xdr:colOff>
      <xdr:row>2</xdr:row>
      <xdr:rowOff>95250</xdr:rowOff>
    </xdr:to>
    <xdr:pic>
      <xdr:nvPicPr>
        <xdr:cNvPr id="3" name="Picture 9">
          <a:extLst>
            <a:ext uri="{FF2B5EF4-FFF2-40B4-BE49-F238E27FC236}">
              <a16:creationId xmlns:a16="http://schemas.microsoft.com/office/drawing/2014/main" id="{8F2FEE43-8F2A-45EF-9E72-1B8CB1833ABE}"/>
            </a:ext>
          </a:extLst>
        </xdr:cNvPr>
        <xdr:cNvPicPr>
          <a:picLocks noChangeAspect="1"/>
        </xdr:cNvPicPr>
      </xdr:nvPicPr>
      <xdr:blipFill>
        <a:blip xmlns:r="http://schemas.openxmlformats.org/officeDocument/2006/relationships" r:embed="rId2"/>
        <a:stretch>
          <a:fillRect/>
        </a:stretch>
      </xdr:blipFill>
      <xdr:spPr>
        <a:xfrm>
          <a:off x="11531600" y="296334"/>
          <a:ext cx="1778000" cy="5185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5</xdr:col>
      <xdr:colOff>441960</xdr:colOff>
      <xdr:row>6</xdr:row>
      <xdr:rowOff>243840</xdr:rowOff>
    </xdr:from>
    <xdr:ext cx="1539240" cy="1508760"/>
    <xdr:sp macro="" textlink="">
      <xdr:nvSpPr>
        <xdr:cNvPr id="2" name="CuadroTexto 1">
          <a:extLst>
            <a:ext uri="{FF2B5EF4-FFF2-40B4-BE49-F238E27FC236}">
              <a16:creationId xmlns:a16="http://schemas.microsoft.com/office/drawing/2014/main" id="{5C9B8231-390C-4113-90DF-668EE7E5E4BA}"/>
            </a:ext>
          </a:extLst>
        </xdr:cNvPr>
        <xdr:cNvSpPr txBox="1"/>
      </xdr:nvSpPr>
      <xdr:spPr>
        <a:xfrm>
          <a:off x="14291310" y="53778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4</xdr:col>
      <xdr:colOff>2196043</xdr:colOff>
      <xdr:row>0</xdr:row>
      <xdr:rowOff>224895</xdr:rowOff>
    </xdr:from>
    <xdr:to>
      <xdr:col>4</xdr:col>
      <xdr:colOff>3717936</xdr:colOff>
      <xdr:row>0</xdr:row>
      <xdr:rowOff>773535</xdr:rowOff>
    </xdr:to>
    <xdr:pic>
      <xdr:nvPicPr>
        <xdr:cNvPr id="3" name="Picture 9">
          <a:extLst>
            <a:ext uri="{FF2B5EF4-FFF2-40B4-BE49-F238E27FC236}">
              <a16:creationId xmlns:a16="http://schemas.microsoft.com/office/drawing/2014/main" id="{C0281150-F139-426D-89E6-EDD055E3E53F}"/>
            </a:ext>
          </a:extLst>
        </xdr:cNvPr>
        <xdr:cNvPicPr>
          <a:picLocks noChangeAspect="1"/>
        </xdr:cNvPicPr>
      </xdr:nvPicPr>
      <xdr:blipFill>
        <a:blip xmlns:r="http://schemas.openxmlformats.org/officeDocument/2006/relationships" r:embed="rId1"/>
        <a:stretch>
          <a:fillRect/>
        </a:stretch>
      </xdr:blipFill>
      <xdr:spPr>
        <a:xfrm>
          <a:off x="12454468" y="224895"/>
          <a:ext cx="1521893" cy="548640"/>
        </a:xfrm>
        <a:prstGeom prst="rect">
          <a:avLst/>
        </a:prstGeom>
      </xdr:spPr>
    </xdr:pic>
    <xdr:clientData/>
  </xdr:twoCellAnchor>
  <xdr:twoCellAnchor editAs="oneCell">
    <xdr:from>
      <xdr:col>4</xdr:col>
      <xdr:colOff>2196043</xdr:colOff>
      <xdr:row>0</xdr:row>
      <xdr:rowOff>224895</xdr:rowOff>
    </xdr:from>
    <xdr:to>
      <xdr:col>4</xdr:col>
      <xdr:colOff>3717936</xdr:colOff>
      <xdr:row>0</xdr:row>
      <xdr:rowOff>773535</xdr:rowOff>
    </xdr:to>
    <xdr:pic>
      <xdr:nvPicPr>
        <xdr:cNvPr id="4" name="Picture 9">
          <a:extLst>
            <a:ext uri="{FF2B5EF4-FFF2-40B4-BE49-F238E27FC236}">
              <a16:creationId xmlns:a16="http://schemas.microsoft.com/office/drawing/2014/main" id="{5FAB4C2A-D006-4691-B751-AB2CDB503050}"/>
            </a:ext>
          </a:extLst>
        </xdr:cNvPr>
        <xdr:cNvPicPr>
          <a:picLocks noChangeAspect="1"/>
        </xdr:cNvPicPr>
      </xdr:nvPicPr>
      <xdr:blipFill>
        <a:blip xmlns:r="http://schemas.openxmlformats.org/officeDocument/2006/relationships" r:embed="rId1"/>
        <a:stretch>
          <a:fillRect/>
        </a:stretch>
      </xdr:blipFill>
      <xdr:spPr>
        <a:xfrm>
          <a:off x="12454468" y="224895"/>
          <a:ext cx="1521893" cy="548640"/>
        </a:xfrm>
        <a:prstGeom prst="rect">
          <a:avLst/>
        </a:prstGeom>
      </xdr:spPr>
    </xdr:pic>
    <xdr:clientData/>
  </xdr:twoCellAnchor>
  <xdr:twoCellAnchor editAs="oneCell">
    <xdr:from>
      <xdr:col>0</xdr:col>
      <xdr:colOff>107844</xdr:colOff>
      <xdr:row>0</xdr:row>
      <xdr:rowOff>79375</xdr:rowOff>
    </xdr:from>
    <xdr:to>
      <xdr:col>0</xdr:col>
      <xdr:colOff>3032012</xdr:colOff>
      <xdr:row>0</xdr:row>
      <xdr:rowOff>902335</xdr:rowOff>
    </xdr:to>
    <xdr:pic>
      <xdr:nvPicPr>
        <xdr:cNvPr id="5" name="Picture 8">
          <a:extLst>
            <a:ext uri="{FF2B5EF4-FFF2-40B4-BE49-F238E27FC236}">
              <a16:creationId xmlns:a16="http://schemas.microsoft.com/office/drawing/2014/main" id="{79BC1744-3339-4BA5-8243-71600E5A6DF7}"/>
            </a:ext>
          </a:extLst>
        </xdr:cNvPr>
        <xdr:cNvPicPr>
          <a:picLocks noChangeAspect="1"/>
        </xdr:cNvPicPr>
      </xdr:nvPicPr>
      <xdr:blipFill>
        <a:blip xmlns:r="http://schemas.openxmlformats.org/officeDocument/2006/relationships" r:embed="rId2"/>
        <a:stretch>
          <a:fillRect/>
        </a:stretch>
      </xdr:blipFill>
      <xdr:spPr>
        <a:xfrm>
          <a:off x="107844" y="79375"/>
          <a:ext cx="2924168" cy="822960"/>
        </a:xfrm>
        <a:prstGeom prst="rect">
          <a:avLst/>
        </a:prstGeom>
      </xdr:spPr>
    </xdr:pic>
    <xdr:clientData/>
  </xdr:twoCellAnchor>
  <xdr:twoCellAnchor editAs="oneCell">
    <xdr:from>
      <xdr:col>4</xdr:col>
      <xdr:colOff>2196043</xdr:colOff>
      <xdr:row>0</xdr:row>
      <xdr:rowOff>224895</xdr:rowOff>
    </xdr:from>
    <xdr:to>
      <xdr:col>4</xdr:col>
      <xdr:colOff>3717936</xdr:colOff>
      <xdr:row>0</xdr:row>
      <xdr:rowOff>773535</xdr:rowOff>
    </xdr:to>
    <xdr:pic>
      <xdr:nvPicPr>
        <xdr:cNvPr id="6" name="Picture 9">
          <a:extLst>
            <a:ext uri="{FF2B5EF4-FFF2-40B4-BE49-F238E27FC236}">
              <a16:creationId xmlns:a16="http://schemas.microsoft.com/office/drawing/2014/main" id="{CAD61E9A-27BC-4E82-96B0-4538B8A4B3F8}"/>
            </a:ext>
          </a:extLst>
        </xdr:cNvPr>
        <xdr:cNvPicPr>
          <a:picLocks noChangeAspect="1"/>
        </xdr:cNvPicPr>
      </xdr:nvPicPr>
      <xdr:blipFill>
        <a:blip xmlns:r="http://schemas.openxmlformats.org/officeDocument/2006/relationships" r:embed="rId1"/>
        <a:stretch>
          <a:fillRect/>
        </a:stretch>
      </xdr:blipFill>
      <xdr:spPr>
        <a:xfrm>
          <a:off x="12454468" y="224895"/>
          <a:ext cx="1521893" cy="5486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107156</xdr:colOff>
      <xdr:row>0</xdr:row>
      <xdr:rowOff>59531</xdr:rowOff>
    </xdr:from>
    <xdr:to>
      <xdr:col>0</xdr:col>
      <xdr:colOff>3005924</xdr:colOff>
      <xdr:row>1</xdr:row>
      <xdr:rowOff>148272</xdr:rowOff>
    </xdr:to>
    <xdr:pic>
      <xdr:nvPicPr>
        <xdr:cNvPr id="2" name="Picture 9">
          <a:extLst>
            <a:ext uri="{FF2B5EF4-FFF2-40B4-BE49-F238E27FC236}">
              <a16:creationId xmlns:a16="http://schemas.microsoft.com/office/drawing/2014/main" id="{BBF75B8F-1773-4F92-B960-9205E597B5D2}"/>
            </a:ext>
          </a:extLst>
        </xdr:cNvPr>
        <xdr:cNvPicPr>
          <a:picLocks noChangeAspect="1"/>
        </xdr:cNvPicPr>
      </xdr:nvPicPr>
      <xdr:blipFill>
        <a:blip xmlns:r="http://schemas.openxmlformats.org/officeDocument/2006/relationships" r:embed="rId1"/>
        <a:stretch>
          <a:fillRect/>
        </a:stretch>
      </xdr:blipFill>
      <xdr:spPr>
        <a:xfrm>
          <a:off x="107156" y="59531"/>
          <a:ext cx="2898768" cy="838835"/>
        </a:xfrm>
        <a:prstGeom prst="rect">
          <a:avLst/>
        </a:prstGeom>
      </xdr:spPr>
    </xdr:pic>
    <xdr:clientData/>
  </xdr:twoCellAnchor>
  <xdr:twoCellAnchor editAs="oneCell">
    <xdr:from>
      <xdr:col>4</xdr:col>
      <xdr:colOff>714376</xdr:colOff>
      <xdr:row>0</xdr:row>
      <xdr:rowOff>166687</xdr:rowOff>
    </xdr:from>
    <xdr:to>
      <xdr:col>5</xdr:col>
      <xdr:colOff>1277101</xdr:colOff>
      <xdr:row>0</xdr:row>
      <xdr:rowOff>712152</xdr:rowOff>
    </xdr:to>
    <xdr:pic>
      <xdr:nvPicPr>
        <xdr:cNvPr id="3" name="Picture 10">
          <a:extLst>
            <a:ext uri="{FF2B5EF4-FFF2-40B4-BE49-F238E27FC236}">
              <a16:creationId xmlns:a16="http://schemas.microsoft.com/office/drawing/2014/main" id="{FADF824F-D8DF-4960-AD7B-19258D1115EA}"/>
            </a:ext>
          </a:extLst>
        </xdr:cNvPr>
        <xdr:cNvPicPr>
          <a:picLocks noChangeAspect="1"/>
        </xdr:cNvPicPr>
      </xdr:nvPicPr>
      <xdr:blipFill>
        <a:blip xmlns:r="http://schemas.openxmlformats.org/officeDocument/2006/relationships" r:embed="rId2"/>
        <a:stretch>
          <a:fillRect/>
        </a:stretch>
      </xdr:blipFill>
      <xdr:spPr>
        <a:xfrm>
          <a:off x="9525001" y="166687"/>
          <a:ext cx="1729538" cy="545465"/>
        </a:xfrm>
        <a:prstGeom prst="rect">
          <a:avLst/>
        </a:prstGeom>
      </xdr:spPr>
    </xdr:pic>
    <xdr:clientData/>
  </xdr:twoCellAnchor>
  <xdr:oneCellAnchor>
    <xdr:from>
      <xdr:col>8</xdr:col>
      <xdr:colOff>35719</xdr:colOff>
      <xdr:row>0</xdr:row>
      <xdr:rowOff>47625</xdr:rowOff>
    </xdr:from>
    <xdr:ext cx="2156460" cy="5844540"/>
    <xdr:sp macro="" textlink="">
      <xdr:nvSpPr>
        <xdr:cNvPr id="4" name="CuadroTexto 3">
          <a:extLst>
            <a:ext uri="{FF2B5EF4-FFF2-40B4-BE49-F238E27FC236}">
              <a16:creationId xmlns:a16="http://schemas.microsoft.com/office/drawing/2014/main" id="{D06C71F7-8589-4173-A007-49AD44AC6D2A}"/>
            </a:ext>
          </a:extLst>
        </xdr:cNvPr>
        <xdr:cNvSpPr txBox="1"/>
      </xdr:nvSpPr>
      <xdr:spPr>
        <a:xfrm>
          <a:off x="11275219" y="47625"/>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según la debilidad , oportunidad, fortaleza o amenaza identificada.</a:t>
          </a:r>
        </a:p>
        <a:p>
          <a:r>
            <a:rPr lang="es-CO" sz="1100" baseline="0"/>
            <a:t> </a:t>
          </a:r>
        </a:p>
        <a:p>
          <a:r>
            <a:rPr lang="es-CO" sz="1100"/>
            <a:t>3.</a:t>
          </a:r>
          <a:r>
            <a:rPr lang="es-CO" sz="1100" baseline="0"/>
            <a:t> Las oportunidades y fortalezas se pueden gestionar  a través de acciones o proyectos  que se incluyen en el plan de acción ( mejoras), si se considera que aportan valor </a:t>
          </a:r>
        </a:p>
        <a:p>
          <a:endParaRPr lang="es-CO" sz="1100" baseline="0"/>
        </a:p>
        <a:p>
          <a:r>
            <a:rPr lang="es-CO" sz="1100" baseline="0"/>
            <a:t>Las debilidades y amenazas si  afectan los objetivos estratégicos y requieren recursos se documentan en este plan de acción  .</a:t>
          </a:r>
        </a:p>
        <a:p>
          <a:endParaRPr lang="es-CO" sz="1100" baseline="0"/>
        </a:p>
        <a:p>
          <a:r>
            <a:rPr lang="es-CO" sz="1100" baseline="0"/>
            <a:t>Si la debilidad o amenaza afecta la parte operativa ( errores, demoras, etc.) se llevan como causa  de los riesgos, en el Plan de riesgos respectivo.</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7991</xdr:colOff>
      <xdr:row>0</xdr:row>
      <xdr:rowOff>0</xdr:rowOff>
    </xdr:from>
    <xdr:to>
      <xdr:col>1</xdr:col>
      <xdr:colOff>1569486</xdr:colOff>
      <xdr:row>3</xdr:row>
      <xdr:rowOff>19050</xdr:rowOff>
    </xdr:to>
    <xdr:pic>
      <xdr:nvPicPr>
        <xdr:cNvPr id="2" name="Imagen 1">
          <a:extLst>
            <a:ext uri="{FF2B5EF4-FFF2-40B4-BE49-F238E27FC236}">
              <a16:creationId xmlns:a16="http://schemas.microsoft.com/office/drawing/2014/main" id="{39B6A7FE-EE3D-4DF6-9025-6B7C9972E6E0}"/>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991" y="0"/>
          <a:ext cx="189487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2309812</xdr:colOff>
      <xdr:row>2</xdr:row>
      <xdr:rowOff>238124</xdr:rowOff>
    </xdr:to>
    <xdr:pic>
      <xdr:nvPicPr>
        <xdr:cNvPr id="2" name="Imagen 1">
          <a:extLst>
            <a:ext uri="{FF2B5EF4-FFF2-40B4-BE49-F238E27FC236}">
              <a16:creationId xmlns:a16="http://schemas.microsoft.com/office/drawing/2014/main" id="{B92F3EB5-83A4-4A0C-9398-0C426D7D9602}"/>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0"/>
          <a:ext cx="2774674" cy="7858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35012</xdr:colOff>
      <xdr:row>0</xdr:row>
      <xdr:rowOff>81642</xdr:rowOff>
    </xdr:from>
    <xdr:to>
      <xdr:col>2</xdr:col>
      <xdr:colOff>190500</xdr:colOff>
      <xdr:row>2</xdr:row>
      <xdr:rowOff>229783</xdr:rowOff>
    </xdr:to>
    <xdr:pic>
      <xdr:nvPicPr>
        <xdr:cNvPr id="4" name="Imagen 3">
          <a:extLst>
            <a:ext uri="{FF2B5EF4-FFF2-40B4-BE49-F238E27FC236}">
              <a16:creationId xmlns:a16="http://schemas.microsoft.com/office/drawing/2014/main" id="{1A43B214-DB36-4342-9437-F749A589799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012" y="81642"/>
          <a:ext cx="3094631" cy="842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476249</xdr:colOff>
      <xdr:row>2</xdr:row>
      <xdr:rowOff>15874</xdr:rowOff>
    </xdr:to>
    <xdr:pic>
      <xdr:nvPicPr>
        <xdr:cNvPr id="3" name="Imagen 2">
          <a:extLst>
            <a:ext uri="{FF2B5EF4-FFF2-40B4-BE49-F238E27FC236}">
              <a16:creationId xmlns:a16="http://schemas.microsoft.com/office/drawing/2014/main" id="{1425B986-0AE6-4A22-A7DC-3FB25E018B45}"/>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0"/>
          <a:ext cx="2786062"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833438</xdr:colOff>
      <xdr:row>0</xdr:row>
      <xdr:rowOff>190500</xdr:rowOff>
    </xdr:from>
    <xdr:to>
      <xdr:col>12</xdr:col>
      <xdr:colOff>983456</xdr:colOff>
      <xdr:row>1</xdr:row>
      <xdr:rowOff>384572</xdr:rowOff>
    </xdr:to>
    <xdr:pic>
      <xdr:nvPicPr>
        <xdr:cNvPr id="4" name="Picture 9">
          <a:extLst>
            <a:ext uri="{FF2B5EF4-FFF2-40B4-BE49-F238E27FC236}">
              <a16:creationId xmlns:a16="http://schemas.microsoft.com/office/drawing/2014/main" id="{73653645-20E7-49A6-8155-5794ED2BDBE6}"/>
            </a:ext>
          </a:extLst>
        </xdr:cNvPr>
        <xdr:cNvPicPr>
          <a:picLocks noChangeAspect="1"/>
        </xdr:cNvPicPr>
      </xdr:nvPicPr>
      <xdr:blipFill>
        <a:blip xmlns:r="http://schemas.openxmlformats.org/officeDocument/2006/relationships" r:embed="rId2"/>
        <a:stretch>
          <a:fillRect/>
        </a:stretch>
      </xdr:blipFill>
      <xdr:spPr>
        <a:xfrm>
          <a:off x="15025688" y="190500"/>
          <a:ext cx="1114424" cy="40838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476249</xdr:colOff>
      <xdr:row>2</xdr:row>
      <xdr:rowOff>15874</xdr:rowOff>
    </xdr:to>
    <xdr:pic>
      <xdr:nvPicPr>
        <xdr:cNvPr id="2" name="Imagen 1">
          <a:extLst>
            <a:ext uri="{FF2B5EF4-FFF2-40B4-BE49-F238E27FC236}">
              <a16:creationId xmlns:a16="http://schemas.microsoft.com/office/drawing/2014/main" id="{DC441F2D-A6B5-4EC0-AD22-FDE16FD54AB6}"/>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0"/>
          <a:ext cx="2790824"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833438</xdr:colOff>
      <xdr:row>0</xdr:row>
      <xdr:rowOff>190500</xdr:rowOff>
    </xdr:from>
    <xdr:to>
      <xdr:col>12</xdr:col>
      <xdr:colOff>983456</xdr:colOff>
      <xdr:row>1</xdr:row>
      <xdr:rowOff>384572</xdr:rowOff>
    </xdr:to>
    <xdr:pic>
      <xdr:nvPicPr>
        <xdr:cNvPr id="3" name="Picture 9">
          <a:extLst>
            <a:ext uri="{FF2B5EF4-FFF2-40B4-BE49-F238E27FC236}">
              <a16:creationId xmlns:a16="http://schemas.microsoft.com/office/drawing/2014/main" id="{4DB50FBA-0DD4-4FB4-B9F5-58F0385618B8}"/>
            </a:ext>
          </a:extLst>
        </xdr:cNvPr>
        <xdr:cNvPicPr>
          <a:picLocks noChangeAspect="1"/>
        </xdr:cNvPicPr>
      </xdr:nvPicPr>
      <xdr:blipFill>
        <a:blip xmlns:r="http://schemas.openxmlformats.org/officeDocument/2006/relationships" r:embed="rId2"/>
        <a:stretch>
          <a:fillRect/>
        </a:stretch>
      </xdr:blipFill>
      <xdr:spPr>
        <a:xfrm>
          <a:off x="15435263" y="190500"/>
          <a:ext cx="1112043" cy="40362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Usuario/Documents/ARCHIVOS%20COMPUTADOR%20SANDRA/CALIDAD/PLAN%20DE%20ACCI&#211;N%20Y%20RIESGOS%20PALOQUEMAO/Documentos%20finales/Formato%20Riesgos%20Despachos%20Judiciales%20Certificados%20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OPORTE\Downloads\PLAN%20DE%20ACCION%20INFRAESTRUCTURA%202023%20SEGUIMIENTO%20TERCER%20TRIMESTRE%20(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OPORTE\Downloads\Plan%20de%20Acci&#243;n%20Unidad%20Inform&#225;tica%202023_3er%20trimestre.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mador\OneDrive\Documentos\Norma%20Icontec\Formato%20ARIESGOS%20EJEMPL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d.docs.live.n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1_TRIM (2)"/>
      <sheetName val="GESTION_SEG_2_TRIM (2)"/>
      <sheetName val="GESTION_SEG_3_TRIM"/>
      <sheetName val="INVERSION_SEG_3_TRIM"/>
      <sheetName val="INVERSION_SEG_1_TRIM"/>
      <sheetName val="JURISDICCIONAL"/>
      <sheetName val="INVERSION"/>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INVERSION_SEG_3_TRIM"/>
      <sheetName val="INVERSION_SEG_2_TRIM"/>
      <sheetName val="INVERSION_SEG_1_TRIM"/>
      <sheetName val="JURISDICCION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 val="GESTION"/>
    </sheetNames>
    <sheetDataSet>
      <sheetData sheetId="0"/>
      <sheetData sheetId="1"/>
      <sheetData sheetId="2"/>
      <sheetData sheetId="3"/>
      <sheetData sheetId="4"/>
      <sheetData sheetId="5"/>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pageSetUpPr fitToPage="1"/>
  </sheetPr>
  <dimension ref="A1:U33"/>
  <sheetViews>
    <sheetView showGridLines="0" zoomScale="90" zoomScaleNormal="90" workbookViewId="0">
      <selection activeCell="A10" sqref="A10"/>
    </sheetView>
  </sheetViews>
  <sheetFormatPr baseColWidth="10" defaultColWidth="11.42578125" defaultRowHeight="15"/>
  <cols>
    <col min="1" max="1" width="23.42578125" style="34" customWidth="1"/>
    <col min="2" max="2" width="14.140625" style="34" customWidth="1"/>
    <col min="3" max="3" width="15.85546875" style="39" customWidth="1"/>
    <col min="4" max="4" width="12.42578125" style="34" customWidth="1"/>
    <col min="5" max="7" width="40" style="34" customWidth="1"/>
    <col min="8" max="8" width="12.42578125" style="34" customWidth="1"/>
    <col min="9" max="9" width="4.42578125" style="34" customWidth="1"/>
    <col min="10" max="10" width="2.5703125" style="34" customWidth="1"/>
    <col min="11" max="21" width="11.42578125" style="155"/>
    <col min="22" max="16384" width="11.42578125" style="40"/>
  </cols>
  <sheetData>
    <row r="1" spans="1:21" ht="42" customHeight="1">
      <c r="A1"/>
      <c r="B1" s="33"/>
      <c r="C1" s="330"/>
      <c r="D1" s="330"/>
      <c r="E1" s="330"/>
      <c r="F1" s="330"/>
      <c r="G1"/>
      <c r="H1"/>
      <c r="I1"/>
      <c r="J1"/>
    </row>
    <row r="2" spans="1:21">
      <c r="A2"/>
      <c r="B2"/>
      <c r="C2" s="330"/>
      <c r="D2" s="330"/>
      <c r="E2" s="330"/>
      <c r="F2" s="330"/>
      <c r="G2"/>
      <c r="H2"/>
      <c r="I2"/>
      <c r="J2"/>
    </row>
    <row r="3" spans="1:21" ht="9.75" customHeight="1">
      <c r="A3"/>
      <c r="B3"/>
      <c r="C3" s="4"/>
      <c r="D3"/>
      <c r="E3"/>
      <c r="F3"/>
      <c r="G3"/>
      <c r="H3"/>
      <c r="I3"/>
      <c r="J3"/>
    </row>
    <row r="4" spans="1:21" ht="9.75" customHeight="1">
      <c r="A4"/>
      <c r="B4"/>
      <c r="C4" s="4"/>
      <c r="D4" s="8"/>
      <c r="E4" s="8"/>
      <c r="F4" s="8"/>
      <c r="G4" s="8"/>
      <c r="H4" s="8"/>
      <c r="I4"/>
      <c r="J4"/>
    </row>
    <row r="5" spans="1:21" ht="28.5">
      <c r="A5" s="331" t="s">
        <v>0</v>
      </c>
      <c r="B5" s="331"/>
      <c r="C5" s="331"/>
      <c r="D5" s="331"/>
      <c r="E5" s="331"/>
      <c r="F5" s="331"/>
      <c r="G5" s="331"/>
      <c r="H5" s="331"/>
      <c r="I5" s="331"/>
      <c r="J5"/>
    </row>
    <row r="6" spans="1:21">
      <c r="A6"/>
      <c r="B6"/>
      <c r="C6" s="4"/>
      <c r="D6"/>
      <c r="E6"/>
      <c r="F6"/>
      <c r="G6"/>
      <c r="H6"/>
      <c r="I6"/>
      <c r="J6"/>
    </row>
    <row r="7" spans="1:21" s="41" customFormat="1" ht="40.5" customHeight="1">
      <c r="A7" s="332" t="s">
        <v>1</v>
      </c>
      <c r="B7" s="332"/>
      <c r="C7" s="332"/>
      <c r="D7" s="333" t="s">
        <v>2</v>
      </c>
      <c r="E7" s="334"/>
      <c r="F7" s="334"/>
      <c r="G7" s="334"/>
      <c r="H7" s="334"/>
      <c r="I7" s="334"/>
      <c r="J7" s="5"/>
      <c r="K7" s="156"/>
      <c r="L7" s="156"/>
      <c r="M7" s="156"/>
      <c r="N7" s="156"/>
      <c r="O7" s="156"/>
      <c r="P7" s="156"/>
      <c r="Q7" s="156"/>
      <c r="R7" s="156"/>
      <c r="S7" s="156"/>
      <c r="T7" s="156"/>
      <c r="U7" s="156"/>
    </row>
    <row r="8" spans="1:21" s="41" customFormat="1" ht="16.899999999999999" customHeight="1">
      <c r="A8" s="35"/>
      <c r="B8" s="36"/>
      <c r="C8" s="36"/>
      <c r="D8" s="7"/>
      <c r="E8" s="6"/>
      <c r="F8" s="5"/>
      <c r="G8" s="5"/>
      <c r="H8" s="5"/>
      <c r="I8" s="5"/>
      <c r="J8" s="5"/>
      <c r="K8" s="156"/>
      <c r="L8" s="156"/>
      <c r="M8" s="156"/>
      <c r="N8" s="156"/>
      <c r="O8" s="156"/>
      <c r="P8" s="156"/>
      <c r="Q8" s="156"/>
      <c r="R8" s="156"/>
      <c r="S8" s="156"/>
      <c r="T8" s="156"/>
      <c r="U8" s="156"/>
    </row>
    <row r="9" spans="1:21" s="41" customFormat="1" ht="56.25" customHeight="1">
      <c r="A9" s="332" t="s">
        <v>3</v>
      </c>
      <c r="B9" s="332"/>
      <c r="C9" s="332"/>
      <c r="D9" s="32" t="s">
        <v>4</v>
      </c>
      <c r="E9" s="333" t="s">
        <v>5</v>
      </c>
      <c r="F9" s="333"/>
      <c r="G9" s="333"/>
      <c r="H9" s="333"/>
      <c r="I9" s="333"/>
      <c r="J9" s="5"/>
      <c r="K9" s="156"/>
      <c r="L9" s="156"/>
      <c r="M9" s="156"/>
      <c r="N9" s="156"/>
      <c r="O9" s="156"/>
      <c r="P9" s="156"/>
      <c r="Q9" s="156"/>
      <c r="R9" s="156"/>
      <c r="S9" s="156"/>
      <c r="T9" s="156"/>
      <c r="U9" s="156"/>
    </row>
    <row r="10" spans="1:21" ht="19.5" customHeight="1">
      <c r="A10" s="37"/>
      <c r="B10" s="37"/>
      <c r="C10" s="38"/>
      <c r="D10"/>
      <c r="E10"/>
      <c r="F10"/>
      <c r="G10"/>
      <c r="H10"/>
      <c r="I10"/>
      <c r="J10"/>
    </row>
    <row r="11" spans="1:21" ht="40.5" customHeight="1">
      <c r="A11" s="332" t="s">
        <v>6</v>
      </c>
      <c r="B11" s="332"/>
      <c r="C11" s="332"/>
      <c r="D11" s="336" t="s">
        <v>7</v>
      </c>
      <c r="E11" s="336"/>
      <c r="F11" s="336"/>
      <c r="G11" s="336"/>
      <c r="H11" s="336"/>
      <c r="I11" s="336"/>
      <c r="J11"/>
    </row>
    <row r="12" spans="1:21" s="41" customFormat="1" ht="40.5" customHeight="1">
      <c r="A12" s="332" t="s">
        <v>8</v>
      </c>
      <c r="B12" s="332"/>
      <c r="C12" s="332"/>
      <c r="D12" s="333"/>
      <c r="E12" s="333"/>
      <c r="F12" s="333"/>
      <c r="G12" s="333"/>
      <c r="H12" s="333"/>
      <c r="I12" s="333"/>
      <c r="J12" s="5"/>
      <c r="K12" s="156"/>
      <c r="L12" s="156"/>
      <c r="M12" s="156"/>
      <c r="N12" s="156"/>
      <c r="O12" s="156"/>
      <c r="P12" s="156"/>
      <c r="Q12" s="156"/>
      <c r="R12" s="156"/>
      <c r="S12" s="156"/>
      <c r="T12" s="156"/>
      <c r="U12" s="156"/>
    </row>
    <row r="13" spans="1:21" s="41" customFormat="1" ht="40.5" customHeight="1">
      <c r="A13" s="332" t="s">
        <v>9</v>
      </c>
      <c r="B13" s="332"/>
      <c r="C13" s="332"/>
      <c r="D13" s="333"/>
      <c r="E13" s="333"/>
      <c r="F13" s="333"/>
      <c r="G13" s="333"/>
      <c r="H13" s="333"/>
      <c r="I13" s="333"/>
      <c r="J13" s="5"/>
      <c r="K13" s="156"/>
      <c r="L13" s="156"/>
      <c r="M13" s="156"/>
      <c r="N13" s="156"/>
      <c r="O13" s="156"/>
      <c r="P13" s="156"/>
      <c r="Q13" s="156"/>
      <c r="R13" s="156"/>
      <c r="S13" s="156"/>
      <c r="T13" s="156"/>
      <c r="U13" s="156"/>
    </row>
    <row r="14" spans="1:21" s="41" customFormat="1" ht="40.5" customHeight="1">
      <c r="A14" s="332" t="s">
        <v>10</v>
      </c>
      <c r="B14" s="332"/>
      <c r="C14" s="332"/>
      <c r="D14" s="333"/>
      <c r="E14" s="333"/>
      <c r="F14" s="333"/>
      <c r="G14" s="333"/>
      <c r="H14" s="333"/>
      <c r="I14" s="333"/>
      <c r="J14" s="5"/>
      <c r="K14" s="156"/>
      <c r="L14" s="156"/>
      <c r="M14" s="156"/>
      <c r="N14" s="156"/>
      <c r="O14" s="156"/>
      <c r="P14" s="156"/>
      <c r="Q14" s="156"/>
      <c r="R14" s="156"/>
      <c r="S14" s="156"/>
      <c r="T14" s="156"/>
      <c r="U14" s="156"/>
    </row>
    <row r="15" spans="1:21">
      <c r="A15" s="37"/>
      <c r="B15" s="37"/>
      <c r="C15" s="38"/>
      <c r="D15"/>
      <c r="E15"/>
      <c r="F15"/>
      <c r="G15"/>
      <c r="H15"/>
      <c r="I15"/>
      <c r="J15"/>
    </row>
    <row r="16" spans="1:21" s="41" customFormat="1" ht="22.5" customHeight="1">
      <c r="A16" s="332" t="s">
        <v>11</v>
      </c>
      <c r="B16" s="332"/>
      <c r="C16" s="332"/>
      <c r="D16" s="335"/>
      <c r="E16" s="335"/>
      <c r="F16" s="335"/>
      <c r="G16" s="335"/>
      <c r="H16" s="335"/>
      <c r="I16" s="335"/>
      <c r="J16" s="5"/>
      <c r="K16" s="156"/>
      <c r="L16" s="156"/>
      <c r="M16" s="156"/>
      <c r="N16" s="156"/>
      <c r="O16" s="156"/>
      <c r="P16" s="156"/>
      <c r="Q16" s="156"/>
      <c r="R16" s="156"/>
      <c r="S16" s="156"/>
      <c r="T16" s="156"/>
      <c r="U16" s="156"/>
    </row>
    <row r="17" spans="1:10" ht="15" customHeight="1">
      <c r="A17"/>
      <c r="B17"/>
      <c r="C17" s="4"/>
      <c r="D17"/>
      <c r="E17"/>
      <c r="F17"/>
      <c r="G17"/>
      <c r="H17"/>
      <c r="I17"/>
      <c r="J17"/>
    </row>
    <row r="18" spans="1:10">
      <c r="A18"/>
      <c r="B18"/>
      <c r="C18" s="4"/>
      <c r="D18"/>
      <c r="E18"/>
      <c r="F18"/>
      <c r="G18"/>
      <c r="H18"/>
      <c r="I18"/>
      <c r="J18"/>
    </row>
    <row r="19" spans="1:10" ht="15.75" thickBot="1">
      <c r="A19"/>
      <c r="B19"/>
      <c r="C19" s="4"/>
      <c r="D19"/>
      <c r="E19"/>
      <c r="F19"/>
      <c r="G19"/>
      <c r="H19"/>
      <c r="I19"/>
      <c r="J19"/>
    </row>
    <row r="20" spans="1:10">
      <c r="A20"/>
      <c r="B20"/>
      <c r="C20" s="4"/>
      <c r="D20" s="157" t="s">
        <v>12</v>
      </c>
      <c r="E20" s="158" t="s">
        <v>13</v>
      </c>
      <c r="F20" s="158" t="s">
        <v>14</v>
      </c>
      <c r="G20" s="158" t="s">
        <v>15</v>
      </c>
      <c r="H20"/>
      <c r="I20"/>
      <c r="J20"/>
    </row>
    <row r="21" spans="1:10" ht="15.75" thickBot="1">
      <c r="A21"/>
      <c r="B21"/>
      <c r="C21" s="4"/>
      <c r="D21" s="159" t="s">
        <v>16</v>
      </c>
      <c r="E21" s="160" t="s">
        <v>17</v>
      </c>
      <c r="F21" s="160" t="s">
        <v>18</v>
      </c>
      <c r="G21" s="160" t="s">
        <v>19</v>
      </c>
      <c r="H21"/>
      <c r="I21"/>
      <c r="J21"/>
    </row>
    <row r="22" spans="1:10">
      <c r="A22"/>
      <c r="B22"/>
      <c r="C22" s="4"/>
      <c r="D22" s="161" t="s">
        <v>20</v>
      </c>
      <c r="E22" s="162" t="s">
        <v>11</v>
      </c>
      <c r="F22" s="162" t="s">
        <v>11</v>
      </c>
      <c r="G22" s="162" t="s">
        <v>11</v>
      </c>
      <c r="H22"/>
      <c r="I22"/>
      <c r="J22"/>
    </row>
    <row r="23" spans="1:10" ht="15.75" thickBot="1">
      <c r="A23"/>
      <c r="B23"/>
      <c r="C23" s="4"/>
      <c r="D23" s="159">
        <v>1</v>
      </c>
      <c r="E23" s="163">
        <v>45243</v>
      </c>
      <c r="F23" s="163">
        <v>45272</v>
      </c>
      <c r="G23" s="163">
        <v>45273</v>
      </c>
      <c r="H23"/>
      <c r="I23"/>
      <c r="J23"/>
    </row>
    <row r="24" spans="1:10">
      <c r="A24"/>
      <c r="B24"/>
      <c r="C24" s="4"/>
      <c r="D24"/>
      <c r="E24"/>
      <c r="F24"/>
      <c r="G24"/>
      <c r="H24"/>
      <c r="I24"/>
      <c r="J24"/>
    </row>
    <row r="25" spans="1:10">
      <c r="A25"/>
      <c r="B25"/>
      <c r="C25" s="4"/>
      <c r="D25"/>
      <c r="E25"/>
      <c r="F25"/>
      <c r="G25"/>
      <c r="H25"/>
      <c r="I25"/>
      <c r="J25"/>
    </row>
    <row r="26" spans="1:10">
      <c r="A26"/>
      <c r="B26"/>
      <c r="C26" s="4"/>
      <c r="D26"/>
      <c r="E26"/>
      <c r="F26"/>
      <c r="G26"/>
      <c r="H26"/>
      <c r="I26"/>
      <c r="J26"/>
    </row>
    <row r="27" spans="1:10">
      <c r="A27"/>
      <c r="B27"/>
      <c r="C27" s="4"/>
      <c r="D27"/>
      <c r="E27"/>
      <c r="F27"/>
      <c r="G27"/>
      <c r="H27"/>
      <c r="I27"/>
      <c r="J27"/>
    </row>
    <row r="28" spans="1:10">
      <c r="A28"/>
      <c r="B28"/>
      <c r="C28" s="4"/>
      <c r="D28"/>
      <c r="E28"/>
      <c r="F28"/>
      <c r="G28"/>
      <c r="H28"/>
      <c r="I28"/>
      <c r="J28"/>
    </row>
    <row r="29" spans="1:10">
      <c r="A29"/>
      <c r="B29"/>
      <c r="C29" s="4"/>
      <c r="D29"/>
      <c r="E29"/>
      <c r="F29"/>
      <c r="G29"/>
      <c r="H29"/>
      <c r="I29"/>
      <c r="J29"/>
    </row>
    <row r="30" spans="1:10">
      <c r="A30"/>
      <c r="B30"/>
      <c r="C30" s="4"/>
      <c r="D30"/>
      <c r="E30"/>
      <c r="F30"/>
      <c r="G30"/>
      <c r="H30"/>
      <c r="I30"/>
      <c r="J30"/>
    </row>
    <row r="31" spans="1:10">
      <c r="A31"/>
      <c r="B31"/>
      <c r="C31" s="4"/>
      <c r="D31"/>
      <c r="E31"/>
      <c r="F31"/>
      <c r="G31"/>
      <c r="H31"/>
      <c r="I31"/>
      <c r="J31"/>
    </row>
    <row r="32" spans="1:10">
      <c r="A32"/>
      <c r="B32"/>
      <c r="C32" s="4"/>
      <c r="D32"/>
      <c r="E32"/>
      <c r="F32"/>
      <c r="G32"/>
      <c r="H32"/>
      <c r="I32"/>
      <c r="J32"/>
    </row>
    <row r="33" spans="1:10">
      <c r="A33"/>
      <c r="B33"/>
      <c r="C33" s="4"/>
      <c r="D33"/>
      <c r="E33"/>
      <c r="F33"/>
      <c r="G33"/>
      <c r="H33"/>
      <c r="I33"/>
      <c r="J33"/>
    </row>
  </sheetData>
  <mergeCells count="16">
    <mergeCell ref="A14:C14"/>
    <mergeCell ref="D14:I14"/>
    <mergeCell ref="A16:C16"/>
    <mergeCell ref="D16:I16"/>
    <mergeCell ref="A11:C11"/>
    <mergeCell ref="D11:I11"/>
    <mergeCell ref="A12:C12"/>
    <mergeCell ref="D12:I12"/>
    <mergeCell ref="A13:C13"/>
    <mergeCell ref="D13:I13"/>
    <mergeCell ref="C1:F2"/>
    <mergeCell ref="A5:I5"/>
    <mergeCell ref="A7:C7"/>
    <mergeCell ref="D7:I7"/>
    <mergeCell ref="A9:C9"/>
    <mergeCell ref="E9:I9"/>
  </mergeCells>
  <dataValidations count="2">
    <dataValidation type="list" allowBlank="1" showInputMessage="1" showErrorMessage="1" sqref="D9" xr:uid="{00000000-0002-0000-0000-000000000000}">
      <formula1>"Estrategicos, Misionales, Apoyo, Evaluacion y Mejora"</formula1>
    </dataValidation>
    <dataValidation allowBlank="1" showInputMessage="1" showErrorMessage="1" prompt="Proponer y escribir en una frase la estrategia para gestionar la debilidad, la oportunidad, la amenaza o la fortaleza.Usar verbo de acción en infinitivo._x000a_" sqref="G1" xr:uid="{00000000-0002-0000-0000-000001000000}"/>
  </dataValidations>
  <printOptions horizontalCentered="1"/>
  <pageMargins left="0.70866141732283472" right="0.70866141732283472" top="0.74803149606299213" bottom="0.74803149606299213" header="0.31496062992125984" footer="0.31496062992125984"/>
  <pageSetup scale="85" fitToHeight="0" orientation="landscape"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sheetPr>
  <dimension ref="B2:S43"/>
  <sheetViews>
    <sheetView showGridLines="0" topLeftCell="B1" zoomScale="70" zoomScaleNormal="70" workbookViewId="0">
      <selection activeCell="Q10" sqref="Q10:R10"/>
    </sheetView>
  </sheetViews>
  <sheetFormatPr baseColWidth="10" defaultColWidth="11.42578125" defaultRowHeight="15"/>
  <cols>
    <col min="1" max="1" width="3.7109375" style="1" customWidth="1"/>
    <col min="2" max="2" width="6.7109375" style="1" customWidth="1"/>
    <col min="3" max="3" width="11.42578125" style="1" customWidth="1"/>
    <col min="4" max="4" width="29.7109375" style="1" customWidth="1"/>
    <col min="5" max="9" width="25.28515625" style="1" customWidth="1"/>
    <col min="10" max="11" width="11.42578125" style="1"/>
    <col min="12" max="12" width="4.5703125" style="1" customWidth="1"/>
    <col min="13" max="13" width="2.42578125" style="1" hidden="1" customWidth="1"/>
    <col min="14" max="16" width="11.42578125" style="1" hidden="1" customWidth="1"/>
    <col min="17" max="17" width="11.42578125" style="1"/>
    <col min="18" max="18" width="20.7109375" style="1" customWidth="1"/>
    <col min="19" max="19" width="20.85546875" style="1" customWidth="1"/>
    <col min="20" max="20" width="11.42578125" style="1"/>
    <col min="21" max="21" width="17.5703125" style="1" customWidth="1"/>
    <col min="22" max="16384" width="11.42578125" style="1"/>
  </cols>
  <sheetData>
    <row r="2" spans="2:19" ht="15.75" thickBot="1"/>
    <row r="3" spans="2:19">
      <c r="B3" s="136"/>
      <c r="C3" s="137"/>
      <c r="D3" s="137"/>
      <c r="E3" s="137"/>
      <c r="F3" s="137"/>
      <c r="G3" s="137"/>
      <c r="H3" s="137"/>
      <c r="I3" s="138"/>
    </row>
    <row r="4" spans="2:19">
      <c r="B4" s="641" t="s">
        <v>283</v>
      </c>
      <c r="C4" s="642"/>
      <c r="D4" s="642"/>
      <c r="E4" s="643" t="s">
        <v>284</v>
      </c>
      <c r="F4" s="643"/>
      <c r="G4" s="643"/>
      <c r="H4" s="643"/>
      <c r="I4" s="644"/>
      <c r="Q4" s="638" t="s">
        <v>285</v>
      </c>
      <c r="R4" s="638"/>
    </row>
    <row r="5" spans="2:19">
      <c r="B5" s="641"/>
      <c r="C5" s="642"/>
      <c r="D5" s="642"/>
      <c r="E5" s="643"/>
      <c r="F5" s="643"/>
      <c r="G5" s="643"/>
      <c r="H5" s="643"/>
      <c r="I5" s="644"/>
      <c r="Q5" s="638"/>
      <c r="R5" s="638"/>
    </row>
    <row r="6" spans="2:19">
      <c r="B6" s="641"/>
      <c r="C6" s="642"/>
      <c r="D6" s="642"/>
      <c r="E6" s="643"/>
      <c r="F6" s="643"/>
      <c r="G6" s="643"/>
      <c r="H6" s="643"/>
      <c r="I6" s="644"/>
      <c r="Q6" s="638"/>
      <c r="R6" s="638"/>
    </row>
    <row r="7" spans="2:19" ht="15.75" thickBot="1">
      <c r="B7" s="139"/>
      <c r="I7" s="140"/>
    </row>
    <row r="8" spans="2:19" ht="62.25" customHeight="1" thickBot="1">
      <c r="B8" s="645" t="s">
        <v>227</v>
      </c>
      <c r="C8" s="646"/>
      <c r="D8" s="190" t="s">
        <v>286</v>
      </c>
      <c r="E8" s="191">
        <v>5</v>
      </c>
      <c r="F8" s="191">
        <v>10</v>
      </c>
      <c r="G8" s="191">
        <v>15</v>
      </c>
      <c r="H8" s="191">
        <v>20</v>
      </c>
      <c r="I8" s="141">
        <v>25</v>
      </c>
      <c r="K8" s="631" t="s">
        <v>287</v>
      </c>
      <c r="L8" s="632"/>
      <c r="M8" s="632"/>
      <c r="N8" s="632"/>
      <c r="O8" s="632"/>
      <c r="P8" s="633"/>
      <c r="Q8" s="630" t="s">
        <v>288</v>
      </c>
      <c r="R8" s="630"/>
      <c r="S8" s="9" t="s">
        <v>222</v>
      </c>
    </row>
    <row r="9" spans="2:19" ht="62.25" customHeight="1" thickBot="1">
      <c r="B9" s="645"/>
      <c r="C9" s="646"/>
      <c r="D9" s="190" t="s">
        <v>289</v>
      </c>
      <c r="E9" s="192">
        <v>4</v>
      </c>
      <c r="F9" s="192">
        <v>8</v>
      </c>
      <c r="G9" s="191">
        <v>12</v>
      </c>
      <c r="H9" s="191">
        <v>16</v>
      </c>
      <c r="I9" s="141">
        <v>20</v>
      </c>
      <c r="K9" s="634" t="s">
        <v>290</v>
      </c>
      <c r="L9" s="635"/>
      <c r="M9" s="635"/>
      <c r="N9" s="635"/>
      <c r="O9" s="635"/>
      <c r="P9" s="635"/>
      <c r="Q9" s="636" t="s">
        <v>291</v>
      </c>
      <c r="R9" s="637"/>
      <c r="S9" s="9" t="s">
        <v>221</v>
      </c>
    </row>
    <row r="10" spans="2:19" ht="62.25" customHeight="1" thickBot="1">
      <c r="B10" s="645"/>
      <c r="C10" s="646"/>
      <c r="D10" s="190" t="s">
        <v>292</v>
      </c>
      <c r="E10" s="192">
        <v>3</v>
      </c>
      <c r="F10" s="192">
        <v>6</v>
      </c>
      <c r="G10" s="192">
        <v>9</v>
      </c>
      <c r="H10" s="191">
        <v>12</v>
      </c>
      <c r="I10" s="141">
        <v>15</v>
      </c>
      <c r="K10" s="639" t="s">
        <v>251</v>
      </c>
      <c r="L10" s="640"/>
      <c r="M10" s="640"/>
      <c r="N10" s="640"/>
      <c r="O10" s="640"/>
      <c r="P10" s="640"/>
      <c r="Q10" s="630" t="s">
        <v>293</v>
      </c>
      <c r="R10" s="630"/>
      <c r="S10" s="9" t="s">
        <v>294</v>
      </c>
    </row>
    <row r="11" spans="2:19" ht="62.25" customHeight="1">
      <c r="B11" s="645"/>
      <c r="C11" s="646"/>
      <c r="D11" s="190" t="s">
        <v>295</v>
      </c>
      <c r="E11" s="193">
        <v>2</v>
      </c>
      <c r="F11" s="192">
        <v>4</v>
      </c>
      <c r="G11" s="192">
        <v>6</v>
      </c>
      <c r="H11" s="191">
        <v>8</v>
      </c>
      <c r="I11" s="141">
        <v>10</v>
      </c>
      <c r="K11" s="647" t="s">
        <v>296</v>
      </c>
      <c r="L11" s="648"/>
      <c r="M11" s="648"/>
      <c r="N11" s="648"/>
      <c r="O11" s="648"/>
      <c r="P11" s="648"/>
      <c r="Q11" s="630" t="s">
        <v>220</v>
      </c>
      <c r="R11" s="649"/>
      <c r="S11" s="9" t="s">
        <v>220</v>
      </c>
    </row>
    <row r="12" spans="2:19" ht="62.25" customHeight="1">
      <c r="B12" s="645"/>
      <c r="C12" s="646"/>
      <c r="D12" s="190" t="s">
        <v>297</v>
      </c>
      <c r="E12" s="193">
        <v>1</v>
      </c>
      <c r="F12" s="193">
        <v>2</v>
      </c>
      <c r="G12" s="192">
        <v>3</v>
      </c>
      <c r="H12" s="191">
        <v>4</v>
      </c>
      <c r="I12" s="141">
        <v>5</v>
      </c>
    </row>
    <row r="13" spans="2:19" ht="62.25" customHeight="1" thickBot="1">
      <c r="B13" s="142"/>
      <c r="C13" s="628" t="s">
        <v>298</v>
      </c>
      <c r="D13" s="629"/>
      <c r="E13" s="143" t="s">
        <v>299</v>
      </c>
      <c r="F13" s="143" t="s">
        <v>300</v>
      </c>
      <c r="G13" s="143" t="s">
        <v>301</v>
      </c>
      <c r="H13" s="143" t="s">
        <v>302</v>
      </c>
      <c r="I13" s="144" t="s">
        <v>303</v>
      </c>
    </row>
    <row r="17" spans="4:6">
      <c r="D17" s="9"/>
      <c r="E17" s="9"/>
      <c r="F17" s="9"/>
    </row>
    <row r="18" spans="4:6" ht="15.75">
      <c r="D18" s="14" t="s">
        <v>304</v>
      </c>
      <c r="E18" s="31" t="s">
        <v>296</v>
      </c>
      <c r="F18" s="31">
        <v>1</v>
      </c>
    </row>
    <row r="19" spans="4:6" ht="15.75">
      <c r="D19" t="s">
        <v>304</v>
      </c>
      <c r="E19" s="193" t="s">
        <v>296</v>
      </c>
      <c r="F19" s="193">
        <v>1</v>
      </c>
    </row>
    <row r="20" spans="4:6">
      <c r="D20" t="s">
        <v>305</v>
      </c>
      <c r="E20" t="s">
        <v>296</v>
      </c>
      <c r="F20">
        <v>2</v>
      </c>
    </row>
    <row r="21" spans="4:6">
      <c r="D21" t="s">
        <v>306</v>
      </c>
      <c r="E21" t="s">
        <v>251</v>
      </c>
      <c r="F21">
        <v>2</v>
      </c>
    </row>
    <row r="22" spans="4:6">
      <c r="D22" t="s">
        <v>307</v>
      </c>
      <c r="E22" t="s">
        <v>308</v>
      </c>
      <c r="F22">
        <v>3</v>
      </c>
    </row>
    <row r="23" spans="4:6">
      <c r="D23" t="s">
        <v>309</v>
      </c>
      <c r="E23" t="s">
        <v>287</v>
      </c>
      <c r="F23">
        <v>4</v>
      </c>
    </row>
    <row r="24" spans="4:6">
      <c r="D24" t="s">
        <v>310</v>
      </c>
      <c r="E24" t="s">
        <v>296</v>
      </c>
      <c r="F24">
        <v>1</v>
      </c>
    </row>
    <row r="25" spans="4:6">
      <c r="D25" t="s">
        <v>311</v>
      </c>
      <c r="E25" t="s">
        <v>251</v>
      </c>
      <c r="F25">
        <v>2</v>
      </c>
    </row>
    <row r="26" spans="4:6">
      <c r="D26" t="s">
        <v>312</v>
      </c>
      <c r="E26" t="s">
        <v>251</v>
      </c>
      <c r="F26">
        <v>2</v>
      </c>
    </row>
    <row r="27" spans="4:6">
      <c r="D27" t="s">
        <v>313</v>
      </c>
      <c r="E27" t="s">
        <v>290</v>
      </c>
      <c r="F27">
        <v>3</v>
      </c>
    </row>
    <row r="28" spans="4:6">
      <c r="D28" t="s">
        <v>314</v>
      </c>
      <c r="E28" t="s">
        <v>287</v>
      </c>
      <c r="F28">
        <v>4</v>
      </c>
    </row>
    <row r="29" spans="4:6">
      <c r="D29" t="s">
        <v>315</v>
      </c>
      <c r="E29" t="s">
        <v>251</v>
      </c>
      <c r="F29">
        <v>2</v>
      </c>
    </row>
    <row r="30" spans="4:6">
      <c r="D30" t="s">
        <v>316</v>
      </c>
      <c r="E30" t="s">
        <v>251</v>
      </c>
      <c r="F30">
        <v>2</v>
      </c>
    </row>
    <row r="31" spans="4:6">
      <c r="D31" t="s">
        <v>317</v>
      </c>
      <c r="E31" t="s">
        <v>251</v>
      </c>
      <c r="F31">
        <v>2</v>
      </c>
    </row>
    <row r="32" spans="4:6">
      <c r="D32" t="s">
        <v>318</v>
      </c>
      <c r="E32" t="s">
        <v>290</v>
      </c>
      <c r="F32">
        <v>3</v>
      </c>
    </row>
    <row r="33" spans="4:6">
      <c r="D33" t="s">
        <v>319</v>
      </c>
      <c r="E33" t="s">
        <v>287</v>
      </c>
      <c r="F33">
        <v>4</v>
      </c>
    </row>
    <row r="34" spans="4:6">
      <c r="D34" t="s">
        <v>320</v>
      </c>
      <c r="E34" t="s">
        <v>251</v>
      </c>
      <c r="F34">
        <v>2</v>
      </c>
    </row>
    <row r="35" spans="4:6">
      <c r="D35" t="s">
        <v>321</v>
      </c>
      <c r="E35" t="s">
        <v>251</v>
      </c>
      <c r="F35">
        <v>2</v>
      </c>
    </row>
    <row r="36" spans="4:6">
      <c r="D36" t="s">
        <v>322</v>
      </c>
      <c r="E36" t="s">
        <v>290</v>
      </c>
      <c r="F36">
        <v>3</v>
      </c>
    </row>
    <row r="37" spans="4:6">
      <c r="D37" t="s">
        <v>323</v>
      </c>
      <c r="E37" t="s">
        <v>290</v>
      </c>
      <c r="F37">
        <v>3</v>
      </c>
    </row>
    <row r="38" spans="4:6">
      <c r="D38" t="s">
        <v>324</v>
      </c>
      <c r="E38" t="s">
        <v>287</v>
      </c>
      <c r="F38">
        <v>4</v>
      </c>
    </row>
    <row r="39" spans="4:6">
      <c r="D39" t="s">
        <v>325</v>
      </c>
      <c r="E39" t="s">
        <v>290</v>
      </c>
      <c r="F39">
        <v>3</v>
      </c>
    </row>
    <row r="40" spans="4:6">
      <c r="D40" t="s">
        <v>326</v>
      </c>
      <c r="E40" t="s">
        <v>290</v>
      </c>
      <c r="F40">
        <v>3</v>
      </c>
    </row>
    <row r="41" spans="4:6">
      <c r="D41" t="s">
        <v>327</v>
      </c>
      <c r="E41" t="s">
        <v>290</v>
      </c>
      <c r="F41">
        <v>3</v>
      </c>
    </row>
    <row r="42" spans="4:6">
      <c r="D42" t="s">
        <v>328</v>
      </c>
      <c r="E42" t="s">
        <v>290</v>
      </c>
      <c r="F42">
        <v>3</v>
      </c>
    </row>
    <row r="43" spans="4:6">
      <c r="D43" t="s">
        <v>329</v>
      </c>
      <c r="E43" t="s">
        <v>287</v>
      </c>
      <c r="F43">
        <v>4</v>
      </c>
    </row>
  </sheetData>
  <mergeCells count="13">
    <mergeCell ref="Q4:R6"/>
    <mergeCell ref="K10:P10"/>
    <mergeCell ref="B4:D6"/>
    <mergeCell ref="E4:I6"/>
    <mergeCell ref="B8:C12"/>
    <mergeCell ref="K11:P11"/>
    <mergeCell ref="Q11:R11"/>
    <mergeCell ref="C13:D13"/>
    <mergeCell ref="Q10:R10"/>
    <mergeCell ref="K8:P8"/>
    <mergeCell ref="Q8:R8"/>
    <mergeCell ref="K9:P9"/>
    <mergeCell ref="Q9:R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39997558519241921"/>
  </sheetPr>
  <dimension ref="A1:M86"/>
  <sheetViews>
    <sheetView showGridLines="0" topLeftCell="F18" zoomScale="90" zoomScaleNormal="90" workbookViewId="0">
      <selection activeCell="P68" sqref="P68"/>
    </sheetView>
  </sheetViews>
  <sheetFormatPr baseColWidth="10" defaultColWidth="11.42578125" defaultRowHeight="15"/>
  <cols>
    <col min="1" max="1" width="6.140625" style="148" customWidth="1"/>
    <col min="2" max="2" width="28.5703125" style="148" customWidth="1"/>
    <col min="3" max="3" width="42" customWidth="1"/>
    <col min="4" max="4" width="15.42578125" style="149" customWidth="1"/>
    <col min="5" max="5" width="10.85546875" style="150" customWidth="1"/>
    <col min="6" max="6" width="13.7109375" style="150" customWidth="1"/>
    <col min="7" max="7" width="14.140625" customWidth="1"/>
    <col min="8" max="8" width="72" customWidth="1"/>
    <col min="9" max="9" width="10.5703125" customWidth="1"/>
    <col min="10" max="10" width="11" customWidth="1"/>
    <col min="11" max="11" width="15" customWidth="1"/>
    <col min="12" max="12" width="14.42578125" customWidth="1"/>
    <col min="13" max="13" width="100" customWidth="1"/>
    <col min="14" max="14" width="11.42578125" customWidth="1"/>
  </cols>
  <sheetData>
    <row r="1" spans="1:13" s="11" customFormat="1" ht="16.5" customHeight="1">
      <c r="A1" s="618"/>
      <c r="B1" s="618"/>
      <c r="C1" s="618"/>
      <c r="D1" s="654"/>
      <c r="E1" s="654"/>
      <c r="F1" s="654"/>
      <c r="G1" s="654"/>
      <c r="H1" s="654"/>
      <c r="I1" s="654"/>
      <c r="J1" s="654"/>
      <c r="K1" s="650"/>
      <c r="L1" s="650"/>
      <c r="M1" s="650"/>
    </row>
    <row r="2" spans="1:13" s="11" customFormat="1" ht="39.75" customHeight="1">
      <c r="A2" s="618"/>
      <c r="B2" s="618"/>
      <c r="C2" s="618"/>
      <c r="D2" s="654"/>
      <c r="E2" s="654"/>
      <c r="F2" s="654"/>
      <c r="G2" s="654"/>
      <c r="H2" s="654"/>
      <c r="I2" s="654"/>
      <c r="J2" s="654"/>
      <c r="K2" s="650"/>
      <c r="L2" s="650"/>
      <c r="M2" s="650"/>
    </row>
    <row r="3" spans="1:13" s="11" customFormat="1" ht="3" customHeight="1">
      <c r="A3" s="618"/>
      <c r="B3" s="618"/>
      <c r="C3" s="618"/>
      <c r="D3" s="194"/>
      <c r="E3" s="194"/>
      <c r="F3" s="194"/>
      <c r="G3" s="194"/>
      <c r="H3" s="194"/>
      <c r="I3" s="194"/>
      <c r="J3" s="194"/>
      <c r="K3" s="650"/>
      <c r="L3" s="650"/>
      <c r="M3" s="650"/>
    </row>
    <row r="4" spans="1:13" s="11" customFormat="1" ht="21.75" customHeight="1">
      <c r="A4" s="651" t="s">
        <v>180</v>
      </c>
      <c r="B4" s="651"/>
      <c r="C4" s="653" t="str">
        <f>'6. Valoración Controles'!C4:K4</f>
        <v>MEJORAMIENTO INFRAESTRUCTURA FÍSICA</v>
      </c>
      <c r="D4" s="653"/>
      <c r="E4" s="653"/>
      <c r="F4" s="653"/>
      <c r="G4" s="653"/>
      <c r="H4" s="653"/>
      <c r="I4" s="653"/>
      <c r="J4" s="653"/>
      <c r="K4" s="653"/>
      <c r="L4" s="653"/>
      <c r="M4" s="653"/>
    </row>
    <row r="5" spans="1:13" s="11" customFormat="1" ht="40.9" customHeight="1">
      <c r="A5" s="651" t="s">
        <v>181</v>
      </c>
      <c r="B5" s="651"/>
      <c r="C5" s="652" t="str">
        <f>'6. Valoración Controles'!C5:K5</f>
        <v xml:space="preserve">Mejorar las condiciones locativas de la infraestructura física, mediante la adquisición, contratación de diseños, estudios, construcción, mejoramiento y mantenimiento de las sedes judiciales y administrativas en el territorio nacional, en concordancia con la reglamentación ambiental y de seguridad y salud en el trabajo y antisoborno para ofrecer unas condiciones acordes a las necesidades de la administración de justicia. </v>
      </c>
      <c r="D5" s="652"/>
      <c r="E5" s="652"/>
      <c r="F5" s="652"/>
      <c r="G5" s="652"/>
      <c r="H5" s="652"/>
      <c r="I5" s="652"/>
      <c r="J5" s="652"/>
      <c r="K5" s="652"/>
      <c r="L5" s="652"/>
      <c r="M5" s="652"/>
    </row>
    <row r="6" spans="1:13" s="11" customFormat="1" ht="24.75" customHeight="1" thickBot="1">
      <c r="A6" s="651" t="s">
        <v>182</v>
      </c>
      <c r="B6" s="651"/>
      <c r="C6" s="652" t="s">
        <v>153</v>
      </c>
      <c r="D6" s="652"/>
      <c r="E6" s="652"/>
      <c r="F6" s="652"/>
      <c r="G6" s="652"/>
      <c r="H6" s="652"/>
      <c r="I6" s="652"/>
      <c r="J6" s="652"/>
      <c r="K6" s="652"/>
      <c r="L6" s="652"/>
      <c r="M6" s="652"/>
    </row>
    <row r="7" spans="1:13" s="145" customFormat="1" ht="24.75" customHeight="1" thickTop="1" thickBot="1">
      <c r="A7" s="660" t="s">
        <v>330</v>
      </c>
      <c r="B7" s="661"/>
      <c r="C7" s="662"/>
      <c r="D7" s="663" t="s">
        <v>331</v>
      </c>
      <c r="E7" s="663"/>
      <c r="F7" s="663"/>
      <c r="G7" s="664" t="s">
        <v>332</v>
      </c>
      <c r="H7" s="655" t="s">
        <v>333</v>
      </c>
      <c r="I7" s="657" t="s">
        <v>334</v>
      </c>
      <c r="J7" s="658"/>
      <c r="K7" s="657" t="s">
        <v>335</v>
      </c>
      <c r="L7" s="658"/>
      <c r="M7" s="659" t="s">
        <v>336</v>
      </c>
    </row>
    <row r="8" spans="1:13" s="146" customFormat="1" ht="57" customHeight="1" thickTop="1" thickBot="1">
      <c r="A8" s="151" t="s">
        <v>41</v>
      </c>
      <c r="B8" s="151" t="s">
        <v>92</v>
      </c>
      <c r="C8" s="151" t="s">
        <v>94</v>
      </c>
      <c r="D8" s="152" t="s">
        <v>104</v>
      </c>
      <c r="E8" s="152" t="s">
        <v>337</v>
      </c>
      <c r="F8" s="152" t="s">
        <v>338</v>
      </c>
      <c r="G8" s="664"/>
      <c r="H8" s="656"/>
      <c r="I8" s="153" t="s">
        <v>339</v>
      </c>
      <c r="J8" s="153" t="s">
        <v>340</v>
      </c>
      <c r="K8" s="153" t="s">
        <v>341</v>
      </c>
      <c r="L8" s="153" t="s">
        <v>342</v>
      </c>
      <c r="M8" s="659"/>
    </row>
    <row r="9" spans="1:13" s="147" customFormat="1" ht="3.75" customHeight="1" thickTop="1" thickBot="1">
      <c r="A9" s="702"/>
      <c r="B9" s="702"/>
      <c r="C9" s="702"/>
      <c r="D9" s="702"/>
      <c r="E9" s="702"/>
      <c r="F9" s="702"/>
      <c r="G9" s="702"/>
      <c r="H9" s="154"/>
      <c r="I9" s="154"/>
      <c r="J9" s="154"/>
      <c r="K9" s="154"/>
      <c r="L9" s="154"/>
      <c r="M9" s="154"/>
    </row>
    <row r="10" spans="1:13" s="147" customFormat="1" ht="13.5" customHeight="1">
      <c r="A10" s="676">
        <f>'7. Mapa Final'!A10</f>
        <v>1</v>
      </c>
      <c r="B10" s="674" t="str">
        <f>'7. Mapa Final'!B10</f>
        <v>Dificultad para la obtención de inmuebles</v>
      </c>
      <c r="C10" s="704" t="str">
        <f>'7. Mapa Final'!C10</f>
        <v>Posibilidad de no disminuir la brecha en materia de Infraestructura, ocasionado por la falta de oportunidad en la gestión y respuesta de entidades externas involucradas en el proceso de adquisición de inmuebles.</v>
      </c>
      <c r="D10" s="706" t="str">
        <f>'7. Mapa Final'!J10</f>
        <v>Muy Baja - 1</v>
      </c>
      <c r="E10" s="707" t="str">
        <f>'7. Mapa Final'!K10</f>
        <v>Menor - 2</v>
      </c>
      <c r="F10" s="711" t="str">
        <f>'7. Mapa Final'!M10</f>
        <v>Bajo - 2</v>
      </c>
      <c r="G10" s="582" t="s">
        <v>221</v>
      </c>
      <c r="H10" s="712" t="s">
        <v>484</v>
      </c>
      <c r="I10" s="698" t="s">
        <v>343</v>
      </c>
      <c r="J10" s="698"/>
      <c r="K10" s="685">
        <v>45658</v>
      </c>
      <c r="L10" s="685">
        <v>45747</v>
      </c>
      <c r="M10" s="687" t="s">
        <v>344</v>
      </c>
    </row>
    <row r="11" spans="1:13" s="147" customFormat="1" ht="13.5" customHeight="1">
      <c r="A11" s="677"/>
      <c r="B11" s="675"/>
      <c r="C11" s="705"/>
      <c r="D11" s="673"/>
      <c r="E11" s="682"/>
      <c r="F11" s="689"/>
      <c r="G11" s="583"/>
      <c r="H11" s="713"/>
      <c r="I11" s="686"/>
      <c r="J11" s="686"/>
      <c r="K11" s="686"/>
      <c r="L11" s="686"/>
      <c r="M11" s="688"/>
    </row>
    <row r="12" spans="1:13" s="147" customFormat="1" ht="13.5" customHeight="1">
      <c r="A12" s="677"/>
      <c r="B12" s="675"/>
      <c r="C12" s="705"/>
      <c r="D12" s="673"/>
      <c r="E12" s="682"/>
      <c r="F12" s="689"/>
      <c r="G12" s="583"/>
      <c r="H12" s="713"/>
      <c r="I12" s="686"/>
      <c r="J12" s="686"/>
      <c r="K12" s="686"/>
      <c r="L12" s="686"/>
      <c r="M12" s="688"/>
    </row>
    <row r="13" spans="1:13" s="147" customFormat="1" ht="13.5" customHeight="1">
      <c r="A13" s="677"/>
      <c r="B13" s="675"/>
      <c r="C13" s="705"/>
      <c r="D13" s="673"/>
      <c r="E13" s="682"/>
      <c r="F13" s="689"/>
      <c r="G13" s="583"/>
      <c r="H13" s="713"/>
      <c r="I13" s="686"/>
      <c r="J13" s="686"/>
      <c r="K13" s="686"/>
      <c r="L13" s="686"/>
      <c r="M13" s="688"/>
    </row>
    <row r="14" spans="1:13" s="147" customFormat="1" ht="13.5" customHeight="1">
      <c r="A14" s="677"/>
      <c r="B14" s="675"/>
      <c r="C14" s="705"/>
      <c r="D14" s="673"/>
      <c r="E14" s="682"/>
      <c r="F14" s="689"/>
      <c r="G14" s="583"/>
      <c r="H14" s="713"/>
      <c r="I14" s="686"/>
      <c r="J14" s="686"/>
      <c r="K14" s="686"/>
      <c r="L14" s="686"/>
      <c r="M14" s="688"/>
    </row>
    <row r="15" spans="1:13" s="147" customFormat="1" ht="33" customHeight="1">
      <c r="A15" s="677"/>
      <c r="B15" s="675"/>
      <c r="C15" s="705"/>
      <c r="D15" s="673"/>
      <c r="E15" s="682"/>
      <c r="F15" s="689"/>
      <c r="G15" s="583"/>
      <c r="H15" s="713"/>
      <c r="I15" s="686"/>
      <c r="J15" s="686"/>
      <c r="K15" s="686"/>
      <c r="L15" s="686"/>
      <c r="M15" s="688"/>
    </row>
    <row r="16" spans="1:13" s="147" customFormat="1" ht="24.75" customHeight="1">
      <c r="A16" s="677"/>
      <c r="B16" s="675"/>
      <c r="C16" s="705"/>
      <c r="D16" s="673"/>
      <c r="E16" s="682"/>
      <c r="F16" s="689"/>
      <c r="G16" s="583"/>
      <c r="H16" s="713"/>
      <c r="I16" s="686"/>
      <c r="J16" s="686"/>
      <c r="K16" s="686"/>
      <c r="L16" s="686"/>
      <c r="M16" s="688"/>
    </row>
    <row r="17" spans="1:13" s="147" customFormat="1" ht="38.25" customHeight="1">
      <c r="A17" s="677"/>
      <c r="B17" s="675"/>
      <c r="C17" s="705"/>
      <c r="D17" s="673"/>
      <c r="E17" s="682"/>
      <c r="F17" s="689"/>
      <c r="G17" s="583"/>
      <c r="H17" s="713"/>
      <c r="I17" s="686"/>
      <c r="J17" s="686"/>
      <c r="K17" s="686"/>
      <c r="L17" s="686"/>
      <c r="M17" s="688"/>
    </row>
    <row r="18" spans="1:13" s="147" customFormat="1" ht="21.75" customHeight="1">
      <c r="A18" s="677"/>
      <c r="B18" s="675"/>
      <c r="C18" s="705"/>
      <c r="D18" s="673"/>
      <c r="E18" s="682"/>
      <c r="F18" s="689"/>
      <c r="G18" s="583"/>
      <c r="H18" s="713"/>
      <c r="I18" s="686"/>
      <c r="J18" s="686"/>
      <c r="K18" s="686"/>
      <c r="L18" s="686"/>
      <c r="M18" s="688"/>
    </row>
    <row r="19" spans="1:13" s="147" customFormat="1" ht="202.5" customHeight="1">
      <c r="A19" s="677"/>
      <c r="B19" s="675"/>
      <c r="C19" s="705"/>
      <c r="D19" s="673"/>
      <c r="E19" s="682"/>
      <c r="F19" s="689"/>
      <c r="G19" s="583"/>
      <c r="H19" s="714"/>
      <c r="I19" s="686"/>
      <c r="J19" s="686"/>
      <c r="K19" s="686"/>
      <c r="L19" s="686"/>
      <c r="M19" s="688"/>
    </row>
    <row r="20" spans="1:13" s="326" customFormat="1" ht="15" customHeight="1">
      <c r="A20" s="684">
        <f>'7. Mapa Final'!A13</f>
        <v>2</v>
      </c>
      <c r="B20" s="670" t="str">
        <f>'7. Mapa Final'!B13</f>
        <v>Retrasos en la ejecución de los contratos de estudios y diseños de infraestructura física, que afectan la programación y el inicio oportuno de los proyectos.</v>
      </c>
      <c r="C20" s="671" t="str">
        <f>'7. Mapa Final'!C13</f>
        <v xml:space="preserve">Posibilidad que  la  puesta en funcionamiento de la  nueva sede  se  postergue en el  tiempo. </v>
      </c>
      <c r="D20" s="672" t="str">
        <f>'7. Mapa Final'!J13</f>
        <v>Alta - 4</v>
      </c>
      <c r="E20" s="681" t="str">
        <f>'7. Mapa Final'!K13</f>
        <v>Menor - 2</v>
      </c>
      <c r="F20" s="689" t="str">
        <f>'7. Mapa Final'!M13</f>
        <v>Moderado - 8</v>
      </c>
      <c r="G20" s="701" t="s">
        <v>221</v>
      </c>
      <c r="H20" s="703" t="s">
        <v>488</v>
      </c>
      <c r="I20" s="691" t="s">
        <v>343</v>
      </c>
      <c r="J20" s="691"/>
      <c r="K20" s="690">
        <v>45658</v>
      </c>
      <c r="L20" s="690">
        <v>45747</v>
      </c>
      <c r="M20" s="693" t="s">
        <v>485</v>
      </c>
    </row>
    <row r="21" spans="1:13" s="326" customFormat="1" ht="12.75" customHeight="1">
      <c r="A21" s="684"/>
      <c r="B21" s="670"/>
      <c r="C21" s="671"/>
      <c r="D21" s="673"/>
      <c r="E21" s="682"/>
      <c r="F21" s="689"/>
      <c r="G21" s="701"/>
      <c r="H21" s="671"/>
      <c r="I21" s="691"/>
      <c r="J21" s="691"/>
      <c r="K21" s="691"/>
      <c r="L21" s="691"/>
      <c r="M21" s="694"/>
    </row>
    <row r="22" spans="1:13" s="326" customFormat="1" ht="15.75" customHeight="1">
      <c r="A22" s="684"/>
      <c r="B22" s="670"/>
      <c r="C22" s="671"/>
      <c r="D22" s="673"/>
      <c r="E22" s="682"/>
      <c r="F22" s="689"/>
      <c r="G22" s="701"/>
      <c r="H22" s="671"/>
      <c r="I22" s="691"/>
      <c r="J22" s="691"/>
      <c r="K22" s="691"/>
      <c r="L22" s="691"/>
      <c r="M22" s="694"/>
    </row>
    <row r="23" spans="1:13" s="326" customFormat="1" ht="14.25" customHeight="1">
      <c r="A23" s="684"/>
      <c r="B23" s="670"/>
      <c r="C23" s="671"/>
      <c r="D23" s="673"/>
      <c r="E23" s="682"/>
      <c r="F23" s="689"/>
      <c r="G23" s="701"/>
      <c r="H23" s="671"/>
      <c r="I23" s="691"/>
      <c r="J23" s="691"/>
      <c r="K23" s="691"/>
      <c r="L23" s="691"/>
      <c r="M23" s="694"/>
    </row>
    <row r="24" spans="1:13" s="326" customFormat="1" ht="13.5" customHeight="1">
      <c r="A24" s="684"/>
      <c r="B24" s="670"/>
      <c r="C24" s="671"/>
      <c r="D24" s="673"/>
      <c r="E24" s="682"/>
      <c r="F24" s="689"/>
      <c r="G24" s="701"/>
      <c r="H24" s="671"/>
      <c r="I24" s="691"/>
      <c r="J24" s="691"/>
      <c r="K24" s="691"/>
      <c r="L24" s="691"/>
      <c r="M24" s="694"/>
    </row>
    <row r="25" spans="1:13" s="326" customFormat="1" ht="21.75" customHeight="1">
      <c r="A25" s="684"/>
      <c r="B25" s="670"/>
      <c r="C25" s="671"/>
      <c r="D25" s="673"/>
      <c r="E25" s="682"/>
      <c r="F25" s="689"/>
      <c r="G25" s="701"/>
      <c r="H25" s="671"/>
      <c r="I25" s="691"/>
      <c r="J25" s="691"/>
      <c r="K25" s="691"/>
      <c r="L25" s="691"/>
      <c r="M25" s="694"/>
    </row>
    <row r="26" spans="1:13" s="326" customFormat="1" ht="29.25" customHeight="1">
      <c r="A26" s="684"/>
      <c r="B26" s="670"/>
      <c r="C26" s="671"/>
      <c r="D26" s="673"/>
      <c r="E26" s="682"/>
      <c r="F26" s="689"/>
      <c r="G26" s="701"/>
      <c r="H26" s="671"/>
      <c r="I26" s="691"/>
      <c r="J26" s="691"/>
      <c r="K26" s="691"/>
      <c r="L26" s="691"/>
      <c r="M26" s="694"/>
    </row>
    <row r="27" spans="1:13" s="326" customFormat="1" ht="69.75" customHeight="1">
      <c r="A27" s="684"/>
      <c r="B27" s="670"/>
      <c r="C27" s="671"/>
      <c r="D27" s="673"/>
      <c r="E27" s="682"/>
      <c r="F27" s="689"/>
      <c r="G27" s="701"/>
      <c r="H27" s="671"/>
      <c r="I27" s="691"/>
      <c r="J27" s="691"/>
      <c r="K27" s="691"/>
      <c r="L27" s="691"/>
      <c r="M27" s="694"/>
    </row>
    <row r="28" spans="1:13" s="326" customFormat="1" ht="47.25" customHeight="1">
      <c r="A28" s="684"/>
      <c r="B28" s="670"/>
      <c r="C28" s="671"/>
      <c r="D28" s="673"/>
      <c r="E28" s="682"/>
      <c r="F28" s="689"/>
      <c r="G28" s="701"/>
      <c r="H28" s="671"/>
      <c r="I28" s="691"/>
      <c r="J28" s="691"/>
      <c r="K28" s="691"/>
      <c r="L28" s="691"/>
      <c r="M28" s="694"/>
    </row>
    <row r="29" spans="1:13" s="326" customFormat="1" ht="63" customHeight="1">
      <c r="A29" s="684"/>
      <c r="B29" s="670"/>
      <c r="C29" s="671"/>
      <c r="D29" s="673"/>
      <c r="E29" s="682"/>
      <c r="F29" s="689"/>
      <c r="G29" s="701"/>
      <c r="H29" s="671"/>
      <c r="I29" s="691"/>
      <c r="J29" s="691"/>
      <c r="K29" s="691"/>
      <c r="L29" s="691"/>
      <c r="M29" s="695"/>
    </row>
    <row r="30" spans="1:13" s="147" customFormat="1" ht="13.5" customHeight="1">
      <c r="A30" s="678">
        <f>'7. Mapa Final'!A19</f>
        <v>3</v>
      </c>
      <c r="B30" s="710" t="str">
        <f>'7. Mapa Final'!B19</f>
        <v>Retrasos en la ejecución de los contratos de construcción y dotación de mobiliario en proyectos  de mediana y baja complejidad.</v>
      </c>
      <c r="C30" s="683" t="str">
        <f>'7. Mapa Final'!C19</f>
        <v xml:space="preserve">Posibilidad que  la  puesta en funcionamiento de la  nueva sede  se  postergue en el  tiempo. </v>
      </c>
      <c r="D30" s="672" t="str">
        <f>'7. Mapa Final'!J19</f>
        <v>Alta - 4</v>
      </c>
      <c r="E30" s="681" t="str">
        <f>'7. Mapa Final'!K19</f>
        <v>Menor - 2</v>
      </c>
      <c r="F30" s="689" t="str">
        <f>'7. Mapa Final'!M19</f>
        <v>Moderado - 8</v>
      </c>
      <c r="G30" s="708" t="s">
        <v>221</v>
      </c>
      <c r="H30" s="709" t="s">
        <v>489</v>
      </c>
      <c r="I30" s="665" t="s">
        <v>343</v>
      </c>
      <c r="J30" s="665"/>
      <c r="K30" s="666">
        <v>45658</v>
      </c>
      <c r="L30" s="666">
        <v>45747</v>
      </c>
      <c r="M30" s="699" t="s">
        <v>435</v>
      </c>
    </row>
    <row r="31" spans="1:13" s="147" customFormat="1" ht="21.75" customHeight="1">
      <c r="A31" s="679"/>
      <c r="B31" s="710"/>
      <c r="C31" s="683"/>
      <c r="D31" s="673"/>
      <c r="E31" s="682"/>
      <c r="F31" s="689"/>
      <c r="G31" s="708"/>
      <c r="H31" s="683"/>
      <c r="I31" s="665"/>
      <c r="J31" s="665"/>
      <c r="K31" s="665"/>
      <c r="L31" s="665"/>
      <c r="M31" s="700"/>
    </row>
    <row r="32" spans="1:13" s="147" customFormat="1" ht="13.5" customHeight="1">
      <c r="A32" s="679"/>
      <c r="B32" s="710"/>
      <c r="C32" s="683"/>
      <c r="D32" s="673"/>
      <c r="E32" s="682"/>
      <c r="F32" s="689"/>
      <c r="G32" s="708"/>
      <c r="H32" s="683"/>
      <c r="I32" s="665"/>
      <c r="J32" s="665"/>
      <c r="K32" s="665"/>
      <c r="L32" s="665"/>
      <c r="M32" s="700"/>
    </row>
    <row r="33" spans="1:13" s="147" customFormat="1" ht="13.5" customHeight="1">
      <c r="A33" s="679"/>
      <c r="B33" s="710"/>
      <c r="C33" s="683"/>
      <c r="D33" s="673"/>
      <c r="E33" s="682"/>
      <c r="F33" s="689"/>
      <c r="G33" s="708"/>
      <c r="H33" s="683"/>
      <c r="I33" s="665"/>
      <c r="J33" s="665"/>
      <c r="K33" s="665"/>
      <c r="L33" s="665"/>
      <c r="M33" s="700"/>
    </row>
    <row r="34" spans="1:13" s="147" customFormat="1" ht="12" customHeight="1">
      <c r="A34" s="679"/>
      <c r="B34" s="710"/>
      <c r="C34" s="683"/>
      <c r="D34" s="673"/>
      <c r="E34" s="682"/>
      <c r="F34" s="689"/>
      <c r="G34" s="708"/>
      <c r="H34" s="683"/>
      <c r="I34" s="665"/>
      <c r="J34" s="665"/>
      <c r="K34" s="665"/>
      <c r="L34" s="665"/>
      <c r="M34" s="700"/>
    </row>
    <row r="35" spans="1:13" s="147" customFormat="1" ht="19.5" customHeight="1">
      <c r="A35" s="679"/>
      <c r="B35" s="710"/>
      <c r="C35" s="683"/>
      <c r="D35" s="673"/>
      <c r="E35" s="682"/>
      <c r="F35" s="689"/>
      <c r="G35" s="708"/>
      <c r="H35" s="683"/>
      <c r="I35" s="665"/>
      <c r="J35" s="665"/>
      <c r="K35" s="665"/>
      <c r="L35" s="665"/>
      <c r="M35" s="700"/>
    </row>
    <row r="36" spans="1:13" s="147" customFormat="1" ht="13.5" customHeight="1">
      <c r="A36" s="679"/>
      <c r="B36" s="710"/>
      <c r="C36" s="683"/>
      <c r="D36" s="673"/>
      <c r="E36" s="682"/>
      <c r="F36" s="689"/>
      <c r="G36" s="708"/>
      <c r="H36" s="683"/>
      <c r="I36" s="665"/>
      <c r="J36" s="665"/>
      <c r="K36" s="665"/>
      <c r="L36" s="665"/>
      <c r="M36" s="700"/>
    </row>
    <row r="37" spans="1:13" s="147" customFormat="1" ht="13.5" customHeight="1">
      <c r="A37" s="679"/>
      <c r="B37" s="710"/>
      <c r="C37" s="683"/>
      <c r="D37" s="673"/>
      <c r="E37" s="682"/>
      <c r="F37" s="689"/>
      <c r="G37" s="708"/>
      <c r="H37" s="683"/>
      <c r="I37" s="665"/>
      <c r="J37" s="665"/>
      <c r="K37" s="665"/>
      <c r="L37" s="665"/>
      <c r="M37" s="700"/>
    </row>
    <row r="38" spans="1:13" s="147" customFormat="1" ht="21.75" customHeight="1">
      <c r="A38" s="679"/>
      <c r="B38" s="710"/>
      <c r="C38" s="683"/>
      <c r="D38" s="673"/>
      <c r="E38" s="682"/>
      <c r="F38" s="689"/>
      <c r="G38" s="708"/>
      <c r="H38" s="683"/>
      <c r="I38" s="665"/>
      <c r="J38" s="665"/>
      <c r="K38" s="665"/>
      <c r="L38" s="665"/>
      <c r="M38" s="700"/>
    </row>
    <row r="39" spans="1:13" s="147" customFormat="1" ht="37.5" customHeight="1">
      <c r="A39" s="680"/>
      <c r="B39" s="710"/>
      <c r="C39" s="683"/>
      <c r="D39" s="673"/>
      <c r="E39" s="682"/>
      <c r="F39" s="689"/>
      <c r="G39" s="708"/>
      <c r="H39" s="683"/>
      <c r="I39" s="665"/>
      <c r="J39" s="665"/>
      <c r="K39" s="665"/>
      <c r="L39" s="665"/>
      <c r="M39" s="700"/>
    </row>
    <row r="40" spans="1:13" s="326" customFormat="1" ht="21.75" customHeight="1">
      <c r="A40" s="667">
        <v>4</v>
      </c>
      <c r="B40" s="670" t="str">
        <f>'7. Mapa Final'!B24</f>
        <v xml:space="preserve">Oposición de la comunidad, afectación ambiental por la construcción. </v>
      </c>
      <c r="C40" s="671" t="str">
        <f>'7. Mapa Final'!C24</f>
        <v>Posibilidad de  no ejecutar la construcción del proyecto.</v>
      </c>
      <c r="D40" s="672" t="str">
        <f>'7. Mapa Final'!J24</f>
        <v>Alta - 4</v>
      </c>
      <c r="E40" s="681" t="str">
        <f>'7. Mapa Final'!K24</f>
        <v>Menor - 2</v>
      </c>
      <c r="F40" s="689" t="str">
        <f>'7. Mapa Final'!M24</f>
        <v>Moderado - 8</v>
      </c>
      <c r="G40" s="701" t="s">
        <v>221</v>
      </c>
      <c r="H40" s="703" t="s">
        <v>490</v>
      </c>
      <c r="I40" s="691" t="s">
        <v>343</v>
      </c>
      <c r="J40" s="691"/>
      <c r="K40" s="690">
        <v>45658</v>
      </c>
      <c r="L40" s="690">
        <v>45747</v>
      </c>
      <c r="M40" s="692" t="s">
        <v>357</v>
      </c>
    </row>
    <row r="41" spans="1:13" s="326" customFormat="1" ht="21.75" customHeight="1">
      <c r="A41" s="668"/>
      <c r="B41" s="670"/>
      <c r="C41" s="671"/>
      <c r="D41" s="673"/>
      <c r="E41" s="682"/>
      <c r="F41" s="689"/>
      <c r="G41" s="701"/>
      <c r="H41" s="671"/>
      <c r="I41" s="691"/>
      <c r="J41" s="691"/>
      <c r="K41" s="691"/>
      <c r="L41" s="691"/>
      <c r="M41" s="692"/>
    </row>
    <row r="42" spans="1:13" s="326" customFormat="1" ht="21.75" customHeight="1">
      <c r="A42" s="668"/>
      <c r="B42" s="670"/>
      <c r="C42" s="671"/>
      <c r="D42" s="673"/>
      <c r="E42" s="682"/>
      <c r="F42" s="689"/>
      <c r="G42" s="701"/>
      <c r="H42" s="671"/>
      <c r="I42" s="691"/>
      <c r="J42" s="691"/>
      <c r="K42" s="691"/>
      <c r="L42" s="691"/>
      <c r="M42" s="692"/>
    </row>
    <row r="43" spans="1:13" s="326" customFormat="1" ht="16.5" customHeight="1">
      <c r="A43" s="668"/>
      <c r="B43" s="670"/>
      <c r="C43" s="671"/>
      <c r="D43" s="673"/>
      <c r="E43" s="682"/>
      <c r="F43" s="689"/>
      <c r="G43" s="701"/>
      <c r="H43" s="671"/>
      <c r="I43" s="691"/>
      <c r="J43" s="691"/>
      <c r="K43" s="691"/>
      <c r="L43" s="691"/>
      <c r="M43" s="692"/>
    </row>
    <row r="44" spans="1:13" s="326" customFormat="1" ht="21.75" customHeight="1">
      <c r="A44" s="668"/>
      <c r="B44" s="670"/>
      <c r="C44" s="671"/>
      <c r="D44" s="673"/>
      <c r="E44" s="682"/>
      <c r="F44" s="689"/>
      <c r="G44" s="701"/>
      <c r="H44" s="671"/>
      <c r="I44" s="691"/>
      <c r="J44" s="691"/>
      <c r="K44" s="691"/>
      <c r="L44" s="691"/>
      <c r="M44" s="692"/>
    </row>
    <row r="45" spans="1:13" s="326" customFormat="1" ht="12.75" customHeight="1">
      <c r="A45" s="668"/>
      <c r="B45" s="670"/>
      <c r="C45" s="671"/>
      <c r="D45" s="673"/>
      <c r="E45" s="682"/>
      <c r="F45" s="689"/>
      <c r="G45" s="701"/>
      <c r="H45" s="671"/>
      <c r="I45" s="691"/>
      <c r="J45" s="691"/>
      <c r="K45" s="691"/>
      <c r="L45" s="691"/>
      <c r="M45" s="692"/>
    </row>
    <row r="46" spans="1:13" s="326" customFormat="1" ht="10.5" customHeight="1">
      <c r="A46" s="668"/>
      <c r="B46" s="670"/>
      <c r="C46" s="671"/>
      <c r="D46" s="673"/>
      <c r="E46" s="682"/>
      <c r="F46" s="689"/>
      <c r="G46" s="701"/>
      <c r="H46" s="671"/>
      <c r="I46" s="691"/>
      <c r="J46" s="691"/>
      <c r="K46" s="691"/>
      <c r="L46" s="691"/>
      <c r="M46" s="692"/>
    </row>
    <row r="47" spans="1:13" s="326" customFormat="1" ht="9" customHeight="1">
      <c r="A47" s="668"/>
      <c r="B47" s="670"/>
      <c r="C47" s="671"/>
      <c r="D47" s="673"/>
      <c r="E47" s="682"/>
      <c r="F47" s="689"/>
      <c r="G47" s="701"/>
      <c r="H47" s="671"/>
      <c r="I47" s="691"/>
      <c r="J47" s="691"/>
      <c r="K47" s="691"/>
      <c r="L47" s="691"/>
      <c r="M47" s="692"/>
    </row>
    <row r="48" spans="1:13" s="326" customFormat="1" ht="11.25" customHeight="1">
      <c r="A48" s="668"/>
      <c r="B48" s="670"/>
      <c r="C48" s="671"/>
      <c r="D48" s="673"/>
      <c r="E48" s="682"/>
      <c r="F48" s="689"/>
      <c r="G48" s="701"/>
      <c r="H48" s="671"/>
      <c r="I48" s="691"/>
      <c r="J48" s="691"/>
      <c r="K48" s="691"/>
      <c r="L48" s="691"/>
      <c r="M48" s="692"/>
    </row>
    <row r="49" spans="1:13" s="326" customFormat="1" ht="10.5" customHeight="1">
      <c r="A49" s="669"/>
      <c r="B49" s="670"/>
      <c r="C49" s="671"/>
      <c r="D49" s="673"/>
      <c r="E49" s="682"/>
      <c r="F49" s="689"/>
      <c r="G49" s="701"/>
      <c r="H49" s="671"/>
      <c r="I49" s="691"/>
      <c r="J49" s="691"/>
      <c r="K49" s="691"/>
      <c r="L49" s="691"/>
      <c r="M49" s="692"/>
    </row>
    <row r="50" spans="1:13" s="326" customFormat="1" ht="13.5" customHeight="1">
      <c r="A50" s="715">
        <f>'7. Mapa Final'!A27</f>
        <v>5</v>
      </c>
      <c r="B50" s="710" t="str">
        <f>'7. Mapa Final'!B27</f>
        <v>Ofrecer, prometer, entregar, aceptar o solicitar una ventaja indebida que Influencie en decisiones de adquisición de predios para proyectos de infraestructura judicial.</v>
      </c>
      <c r="C50" s="683" t="str">
        <f>'7. Mapa Final'!C27</f>
        <v>Emisión o validación de conceptos técnicos, jurídicos o administrativos para la adquisición de predios en donación, sin cumplir requisitos normativos o procedimentales, con el fin de favorecer intereses particulares.</v>
      </c>
      <c r="D50" s="672" t="str">
        <f>'7. Mapa Final'!J27</f>
        <v>Muy Baja - 1</v>
      </c>
      <c r="E50" s="681" t="str">
        <f>'7. Mapa Final'!K27</f>
        <v>Moderado - 3</v>
      </c>
      <c r="F50" s="689" t="str">
        <f>'7. Mapa Final'!M27</f>
        <v>Moderado - 3</v>
      </c>
      <c r="G50" s="708" t="s">
        <v>221</v>
      </c>
      <c r="H50" s="709" t="s">
        <v>364</v>
      </c>
      <c r="I50" s="665" t="s">
        <v>343</v>
      </c>
      <c r="J50" s="665"/>
      <c r="K50" s="666">
        <v>45658</v>
      </c>
      <c r="L50" s="666">
        <v>45747</v>
      </c>
      <c r="M50" s="697" t="s">
        <v>345</v>
      </c>
    </row>
    <row r="51" spans="1:13" s="326" customFormat="1" ht="13.5" customHeight="1">
      <c r="A51" s="715"/>
      <c r="B51" s="710"/>
      <c r="C51" s="683"/>
      <c r="D51" s="673"/>
      <c r="E51" s="682"/>
      <c r="F51" s="689"/>
      <c r="G51" s="708"/>
      <c r="H51" s="683"/>
      <c r="I51" s="665"/>
      <c r="J51" s="665"/>
      <c r="K51" s="665"/>
      <c r="L51" s="665"/>
      <c r="M51" s="697"/>
    </row>
    <row r="52" spans="1:13" s="326" customFormat="1" ht="13.5" customHeight="1">
      <c r="A52" s="715"/>
      <c r="B52" s="710"/>
      <c r="C52" s="683"/>
      <c r="D52" s="673"/>
      <c r="E52" s="682"/>
      <c r="F52" s="689"/>
      <c r="G52" s="708"/>
      <c r="H52" s="683"/>
      <c r="I52" s="665"/>
      <c r="J52" s="665"/>
      <c r="K52" s="665"/>
      <c r="L52" s="665"/>
      <c r="M52" s="697"/>
    </row>
    <row r="53" spans="1:13" s="326" customFormat="1" ht="13.5" customHeight="1">
      <c r="A53" s="715"/>
      <c r="B53" s="710"/>
      <c r="C53" s="683"/>
      <c r="D53" s="673"/>
      <c r="E53" s="682"/>
      <c r="F53" s="689"/>
      <c r="G53" s="708"/>
      <c r="H53" s="683"/>
      <c r="I53" s="665"/>
      <c r="J53" s="665"/>
      <c r="K53" s="665"/>
      <c r="L53" s="665"/>
      <c r="M53" s="697"/>
    </row>
    <row r="54" spans="1:13" s="326" customFormat="1" ht="13.5" customHeight="1">
      <c r="A54" s="715"/>
      <c r="B54" s="710"/>
      <c r="C54" s="683"/>
      <c r="D54" s="673"/>
      <c r="E54" s="682"/>
      <c r="F54" s="689"/>
      <c r="G54" s="708"/>
      <c r="H54" s="683"/>
      <c r="I54" s="665"/>
      <c r="J54" s="665"/>
      <c r="K54" s="665"/>
      <c r="L54" s="665"/>
      <c r="M54" s="697"/>
    </row>
    <row r="55" spans="1:13" s="326" customFormat="1" ht="13.5" customHeight="1">
      <c r="A55" s="715"/>
      <c r="B55" s="710"/>
      <c r="C55" s="683"/>
      <c r="D55" s="673"/>
      <c r="E55" s="682"/>
      <c r="F55" s="689"/>
      <c r="G55" s="708"/>
      <c r="H55" s="683"/>
      <c r="I55" s="665"/>
      <c r="J55" s="665"/>
      <c r="K55" s="665"/>
      <c r="L55" s="665"/>
      <c r="M55" s="697"/>
    </row>
    <row r="56" spans="1:13" s="326" customFormat="1" ht="13.5" customHeight="1">
      <c r="A56" s="715"/>
      <c r="B56" s="710"/>
      <c r="C56" s="683"/>
      <c r="D56" s="673"/>
      <c r="E56" s="682"/>
      <c r="F56" s="689"/>
      <c r="G56" s="708"/>
      <c r="H56" s="683"/>
      <c r="I56" s="665"/>
      <c r="J56" s="665"/>
      <c r="K56" s="665"/>
      <c r="L56" s="665"/>
      <c r="M56" s="697"/>
    </row>
    <row r="57" spans="1:13" s="326" customFormat="1" ht="13.5" customHeight="1">
      <c r="A57" s="715"/>
      <c r="B57" s="710"/>
      <c r="C57" s="683"/>
      <c r="D57" s="673"/>
      <c r="E57" s="682"/>
      <c r="F57" s="689"/>
      <c r="G57" s="708"/>
      <c r="H57" s="683"/>
      <c r="I57" s="665"/>
      <c r="J57" s="665"/>
      <c r="K57" s="665"/>
      <c r="L57" s="665"/>
      <c r="M57" s="697"/>
    </row>
    <row r="58" spans="1:13" s="326" customFormat="1" ht="9.75" customHeight="1">
      <c r="A58" s="715"/>
      <c r="B58" s="710"/>
      <c r="C58" s="683"/>
      <c r="D58" s="673"/>
      <c r="E58" s="682"/>
      <c r="F58" s="689"/>
      <c r="G58" s="708"/>
      <c r="H58" s="683"/>
      <c r="I58" s="665"/>
      <c r="J58" s="665"/>
      <c r="K58" s="665"/>
      <c r="L58" s="665"/>
      <c r="M58" s="697"/>
    </row>
    <row r="59" spans="1:13" s="326" customFormat="1" ht="15.75" customHeight="1">
      <c r="A59" s="715"/>
      <c r="B59" s="710"/>
      <c r="C59" s="683"/>
      <c r="D59" s="673"/>
      <c r="E59" s="682"/>
      <c r="F59" s="689"/>
      <c r="G59" s="708"/>
      <c r="H59" s="683"/>
      <c r="I59" s="665"/>
      <c r="J59" s="665"/>
      <c r="K59" s="665"/>
      <c r="L59" s="665"/>
      <c r="M59" s="697"/>
    </row>
    <row r="60" spans="1:13" s="326" customFormat="1" ht="13.5" customHeight="1">
      <c r="A60" s="715">
        <f>'7. Mapa Final'!A29</f>
        <v>6</v>
      </c>
      <c r="B60" s="670" t="str">
        <f>'7. Mapa Final'!B29</f>
        <v>Ofrecer, prometer, entregar, aceptar o solicitar una ventaja indebida para la  aprobación de adiciones o modificaciones contractuales en proyectos de infraestructura judicial.</v>
      </c>
      <c r="C60" s="671" t="str">
        <f>'7. Mapa Final'!C29</f>
        <v>Ofrecimiento, promesa, entrega, aceptación o solicitud de beneficios indebidos para obtener la aprobación de adiciones o modificaciones en contratos de consultoría, obras e interventorías, sin la debida justificación técnica, jurídica, financiera o presupuestal, favoreciendo intereses particulares y afectando la planeación, costos y calidad de los proyectos.</v>
      </c>
      <c r="D60" s="672" t="str">
        <f>'7. Mapa Final'!J29</f>
        <v>Muy Baja - 1</v>
      </c>
      <c r="E60" s="681" t="str">
        <f>'7. Mapa Final'!K29</f>
        <v>Moderado - 3</v>
      </c>
      <c r="F60" s="689" t="str">
        <f>'7. Mapa Final'!M29</f>
        <v>Moderado - 3</v>
      </c>
      <c r="G60" s="701" t="s">
        <v>221</v>
      </c>
      <c r="H60" s="703" t="s">
        <v>370</v>
      </c>
      <c r="I60" s="691" t="s">
        <v>343</v>
      </c>
      <c r="J60" s="691"/>
      <c r="K60" s="690">
        <v>45658</v>
      </c>
      <c r="L60" s="690">
        <v>45747</v>
      </c>
      <c r="M60" s="696" t="s">
        <v>358</v>
      </c>
    </row>
    <row r="61" spans="1:13" s="326" customFormat="1" ht="13.5" customHeight="1">
      <c r="A61" s="715"/>
      <c r="B61" s="670"/>
      <c r="C61" s="671"/>
      <c r="D61" s="673"/>
      <c r="E61" s="682"/>
      <c r="F61" s="689"/>
      <c r="G61" s="701"/>
      <c r="H61" s="671"/>
      <c r="I61" s="691"/>
      <c r="J61" s="691"/>
      <c r="K61" s="691"/>
      <c r="L61" s="691"/>
      <c r="M61" s="696"/>
    </row>
    <row r="62" spans="1:13" s="326" customFormat="1" ht="13.5" customHeight="1">
      <c r="A62" s="715"/>
      <c r="B62" s="670"/>
      <c r="C62" s="671"/>
      <c r="D62" s="673"/>
      <c r="E62" s="682"/>
      <c r="F62" s="689"/>
      <c r="G62" s="701"/>
      <c r="H62" s="671"/>
      <c r="I62" s="691"/>
      <c r="J62" s="691"/>
      <c r="K62" s="691"/>
      <c r="L62" s="691"/>
      <c r="M62" s="696"/>
    </row>
    <row r="63" spans="1:13" s="326" customFormat="1" ht="13.5" customHeight="1">
      <c r="A63" s="715"/>
      <c r="B63" s="670"/>
      <c r="C63" s="671"/>
      <c r="D63" s="673"/>
      <c r="E63" s="682"/>
      <c r="F63" s="689"/>
      <c r="G63" s="701"/>
      <c r="H63" s="671"/>
      <c r="I63" s="691"/>
      <c r="J63" s="691"/>
      <c r="K63" s="691"/>
      <c r="L63" s="691"/>
      <c r="M63" s="696"/>
    </row>
    <row r="64" spans="1:13" s="326" customFormat="1" ht="13.5" customHeight="1">
      <c r="A64" s="715"/>
      <c r="B64" s="670"/>
      <c r="C64" s="671"/>
      <c r="D64" s="673"/>
      <c r="E64" s="682"/>
      <c r="F64" s="689"/>
      <c r="G64" s="701"/>
      <c r="H64" s="671"/>
      <c r="I64" s="691"/>
      <c r="J64" s="691"/>
      <c r="K64" s="691"/>
      <c r="L64" s="691"/>
      <c r="M64" s="696"/>
    </row>
    <row r="65" spans="1:13" s="326" customFormat="1" ht="13.5" customHeight="1">
      <c r="A65" s="715"/>
      <c r="B65" s="670"/>
      <c r="C65" s="671"/>
      <c r="D65" s="673"/>
      <c r="E65" s="682"/>
      <c r="F65" s="689"/>
      <c r="G65" s="701"/>
      <c r="H65" s="671"/>
      <c r="I65" s="691"/>
      <c r="J65" s="691"/>
      <c r="K65" s="691"/>
      <c r="L65" s="691"/>
      <c r="M65" s="696"/>
    </row>
    <row r="66" spans="1:13" s="326" customFormat="1" ht="13.5" customHeight="1">
      <c r="A66" s="715"/>
      <c r="B66" s="670"/>
      <c r="C66" s="671"/>
      <c r="D66" s="673"/>
      <c r="E66" s="682"/>
      <c r="F66" s="689"/>
      <c r="G66" s="701"/>
      <c r="H66" s="671"/>
      <c r="I66" s="691"/>
      <c r="J66" s="691"/>
      <c r="K66" s="691"/>
      <c r="L66" s="691"/>
      <c r="M66" s="696"/>
    </row>
    <row r="67" spans="1:13" s="326" customFormat="1" ht="13.5" customHeight="1">
      <c r="A67" s="715"/>
      <c r="B67" s="670"/>
      <c r="C67" s="671"/>
      <c r="D67" s="673"/>
      <c r="E67" s="682"/>
      <c r="F67" s="689"/>
      <c r="G67" s="701"/>
      <c r="H67" s="671"/>
      <c r="I67" s="691"/>
      <c r="J67" s="691"/>
      <c r="K67" s="691"/>
      <c r="L67" s="691"/>
      <c r="M67" s="696"/>
    </row>
    <row r="68" spans="1:13" s="326" customFormat="1" ht="21.75" customHeight="1">
      <c r="A68" s="715"/>
      <c r="B68" s="670"/>
      <c r="C68" s="671"/>
      <c r="D68" s="673"/>
      <c r="E68" s="682"/>
      <c r="F68" s="689"/>
      <c r="G68" s="701"/>
      <c r="H68" s="671"/>
      <c r="I68" s="691"/>
      <c r="J68" s="691"/>
      <c r="K68" s="691"/>
      <c r="L68" s="691"/>
      <c r="M68" s="696"/>
    </row>
    <row r="69" spans="1:13" s="326" customFormat="1" ht="21.75" customHeight="1">
      <c r="A69" s="715"/>
      <c r="B69" s="670"/>
      <c r="C69" s="671"/>
      <c r="D69" s="673"/>
      <c r="E69" s="682"/>
      <c r="F69" s="689"/>
      <c r="G69" s="701"/>
      <c r="H69" s="671"/>
      <c r="I69" s="691"/>
      <c r="J69" s="691"/>
      <c r="K69" s="691"/>
      <c r="L69" s="691"/>
      <c r="M69" s="696"/>
    </row>
    <row r="70" spans="1:13" s="326" customFormat="1" ht="13.5" customHeight="1">
      <c r="A70" s="715">
        <f>'7. Mapa Final'!A32</f>
        <v>7</v>
      </c>
      <c r="B70" s="710" t="str">
        <f>'7. Mapa Final'!B32</f>
        <v>Ofrecer, prometer, entregar, aceptar o solicitar una ventaja indebida para la  aprobación o recepción de entregables contractuales en proyectos de infraestructura judicial.</v>
      </c>
      <c r="C70" s="683" t="str">
        <f>'7. Mapa Final'!C32</f>
        <v>Ofrecimiento, promesa, entrega, aceptación o solicitud de beneficios indebidos para aprobar o recibir entregables de contratos de consultoría, construcción e interventoría que no cumplen con las especificaciones técnicas, plazos, calidad o demás requisitos contractuales, afectando la idoneidad, funcionalidad y legalidad de las obras y servicios contratados.</v>
      </c>
      <c r="D70" s="672" t="str">
        <f>'7. Mapa Final'!J32</f>
        <v>Muy Baja - 1</v>
      </c>
      <c r="E70" s="681" t="str">
        <f>'7. Mapa Final'!K32</f>
        <v>Moderado - 3</v>
      </c>
      <c r="F70" s="689" t="str">
        <f>'7. Mapa Final'!M32</f>
        <v>Moderado - 3</v>
      </c>
      <c r="G70" s="708" t="s">
        <v>221</v>
      </c>
      <c r="H70" s="709" t="s">
        <v>365</v>
      </c>
      <c r="I70" s="665" t="s">
        <v>343</v>
      </c>
      <c r="J70" s="665"/>
      <c r="K70" s="666">
        <v>45658</v>
      </c>
      <c r="L70" s="666">
        <v>45747</v>
      </c>
      <c r="M70" s="697" t="s">
        <v>359</v>
      </c>
    </row>
    <row r="71" spans="1:13" s="326" customFormat="1" ht="13.5" customHeight="1">
      <c r="A71" s="715"/>
      <c r="B71" s="710"/>
      <c r="C71" s="683"/>
      <c r="D71" s="673"/>
      <c r="E71" s="682"/>
      <c r="F71" s="689"/>
      <c r="G71" s="708"/>
      <c r="H71" s="683"/>
      <c r="I71" s="665"/>
      <c r="J71" s="665"/>
      <c r="K71" s="665"/>
      <c r="L71" s="665"/>
      <c r="M71" s="697"/>
    </row>
    <row r="72" spans="1:13" s="326" customFormat="1" ht="13.5" customHeight="1">
      <c r="A72" s="715"/>
      <c r="B72" s="710"/>
      <c r="C72" s="683"/>
      <c r="D72" s="673"/>
      <c r="E72" s="682"/>
      <c r="F72" s="689"/>
      <c r="G72" s="708"/>
      <c r="H72" s="683"/>
      <c r="I72" s="665"/>
      <c r="J72" s="665"/>
      <c r="K72" s="665"/>
      <c r="L72" s="665"/>
      <c r="M72" s="697"/>
    </row>
    <row r="73" spans="1:13" s="326" customFormat="1" ht="13.5" customHeight="1">
      <c r="A73" s="715"/>
      <c r="B73" s="710"/>
      <c r="C73" s="683"/>
      <c r="D73" s="673"/>
      <c r="E73" s="682"/>
      <c r="F73" s="689"/>
      <c r="G73" s="708"/>
      <c r="H73" s="683"/>
      <c r="I73" s="665"/>
      <c r="J73" s="665"/>
      <c r="K73" s="665"/>
      <c r="L73" s="665"/>
      <c r="M73" s="697"/>
    </row>
    <row r="74" spans="1:13" s="326" customFormat="1" ht="13.5" customHeight="1">
      <c r="A74" s="715"/>
      <c r="B74" s="710"/>
      <c r="C74" s="683"/>
      <c r="D74" s="673"/>
      <c r="E74" s="682"/>
      <c r="F74" s="689"/>
      <c r="G74" s="708"/>
      <c r="H74" s="683"/>
      <c r="I74" s="665"/>
      <c r="J74" s="665"/>
      <c r="K74" s="665"/>
      <c r="L74" s="665"/>
      <c r="M74" s="697"/>
    </row>
    <row r="75" spans="1:13" s="326" customFormat="1" ht="13.5" customHeight="1">
      <c r="A75" s="715"/>
      <c r="B75" s="710"/>
      <c r="C75" s="683"/>
      <c r="D75" s="673"/>
      <c r="E75" s="682"/>
      <c r="F75" s="689"/>
      <c r="G75" s="708"/>
      <c r="H75" s="683"/>
      <c r="I75" s="665"/>
      <c r="J75" s="665"/>
      <c r="K75" s="665"/>
      <c r="L75" s="665"/>
      <c r="M75" s="697"/>
    </row>
    <row r="76" spans="1:13" s="326" customFormat="1" ht="13.5" customHeight="1">
      <c r="A76" s="715"/>
      <c r="B76" s="710"/>
      <c r="C76" s="683"/>
      <c r="D76" s="673"/>
      <c r="E76" s="682"/>
      <c r="F76" s="689"/>
      <c r="G76" s="708"/>
      <c r="H76" s="683"/>
      <c r="I76" s="665"/>
      <c r="J76" s="665"/>
      <c r="K76" s="665"/>
      <c r="L76" s="665"/>
      <c r="M76" s="697"/>
    </row>
    <row r="77" spans="1:13" s="326" customFormat="1" ht="9" customHeight="1">
      <c r="A77" s="715"/>
      <c r="B77" s="710"/>
      <c r="C77" s="683"/>
      <c r="D77" s="673"/>
      <c r="E77" s="682"/>
      <c r="F77" s="689"/>
      <c r="G77" s="708"/>
      <c r="H77" s="683"/>
      <c r="I77" s="665"/>
      <c r="J77" s="665"/>
      <c r="K77" s="665"/>
      <c r="L77" s="665"/>
      <c r="M77" s="697"/>
    </row>
    <row r="78" spans="1:13" s="326" customFormat="1" ht="9.75" customHeight="1">
      <c r="A78" s="715"/>
      <c r="B78" s="710"/>
      <c r="C78" s="683"/>
      <c r="D78" s="673"/>
      <c r="E78" s="682"/>
      <c r="F78" s="689"/>
      <c r="G78" s="708"/>
      <c r="H78" s="683"/>
      <c r="I78" s="665"/>
      <c r="J78" s="665"/>
      <c r="K78" s="665"/>
      <c r="L78" s="665"/>
      <c r="M78" s="697"/>
    </row>
    <row r="79" spans="1:13" s="326" customFormat="1" ht="7.5" customHeight="1">
      <c r="A79" s="715"/>
      <c r="B79" s="710"/>
      <c r="C79" s="683"/>
      <c r="D79" s="673"/>
      <c r="E79" s="682"/>
      <c r="F79" s="689"/>
      <c r="G79" s="708"/>
      <c r="H79" s="683"/>
      <c r="I79" s="665"/>
      <c r="J79" s="665"/>
      <c r="K79" s="665"/>
      <c r="L79" s="665"/>
      <c r="M79" s="697"/>
    </row>
    <row r="85" spans="8:8" ht="36.75" customHeight="1">
      <c r="H85" s="204" t="s">
        <v>491</v>
      </c>
    </row>
    <row r="86" spans="8:8" ht="372.75" customHeight="1">
      <c r="H86" s="205" t="s">
        <v>367</v>
      </c>
    </row>
  </sheetData>
  <mergeCells count="108">
    <mergeCell ref="A50:A59"/>
    <mergeCell ref="B50:B59"/>
    <mergeCell ref="C50:C59"/>
    <mergeCell ref="D50:D59"/>
    <mergeCell ref="E50:E59"/>
    <mergeCell ref="F50:F59"/>
    <mergeCell ref="G50:G59"/>
    <mergeCell ref="H50:H59"/>
    <mergeCell ref="I50:I59"/>
    <mergeCell ref="M70:M79"/>
    <mergeCell ref="F60:F69"/>
    <mergeCell ref="G60:G69"/>
    <mergeCell ref="H60:H69"/>
    <mergeCell ref="I60:I69"/>
    <mergeCell ref="J60:J69"/>
    <mergeCell ref="A70:A79"/>
    <mergeCell ref="B70:B79"/>
    <mergeCell ref="C70:C79"/>
    <mergeCell ref="D70:D79"/>
    <mergeCell ref="E70:E79"/>
    <mergeCell ref="F70:F79"/>
    <mergeCell ref="G70:G79"/>
    <mergeCell ref="H70:H79"/>
    <mergeCell ref="I70:I79"/>
    <mergeCell ref="B60:B69"/>
    <mergeCell ref="C60:C69"/>
    <mergeCell ref="D60:D69"/>
    <mergeCell ref="E60:E69"/>
    <mergeCell ref="K60:K69"/>
    <mergeCell ref="A60:A69"/>
    <mergeCell ref="J70:J79"/>
    <mergeCell ref="K70:K79"/>
    <mergeCell ref="L70:L79"/>
    <mergeCell ref="A9:G9"/>
    <mergeCell ref="H20:H29"/>
    <mergeCell ref="C10:C19"/>
    <mergeCell ref="D10:D19"/>
    <mergeCell ref="E10:E19"/>
    <mergeCell ref="G30:G39"/>
    <mergeCell ref="H30:H39"/>
    <mergeCell ref="D30:D39"/>
    <mergeCell ref="E30:E39"/>
    <mergeCell ref="B30:B39"/>
    <mergeCell ref="F10:F19"/>
    <mergeCell ref="G10:G19"/>
    <mergeCell ref="H10:H19"/>
    <mergeCell ref="C20:C29"/>
    <mergeCell ref="M10:M19"/>
    <mergeCell ref="K10:K19"/>
    <mergeCell ref="F30:F39"/>
    <mergeCell ref="L40:L49"/>
    <mergeCell ref="M40:M49"/>
    <mergeCell ref="M20:M29"/>
    <mergeCell ref="L60:L69"/>
    <mergeCell ref="M60:M69"/>
    <mergeCell ref="J50:J59"/>
    <mergeCell ref="K50:K59"/>
    <mergeCell ref="J40:J49"/>
    <mergeCell ref="K40:K49"/>
    <mergeCell ref="L50:L59"/>
    <mergeCell ref="M50:M59"/>
    <mergeCell ref="I10:I19"/>
    <mergeCell ref="J10:J19"/>
    <mergeCell ref="M30:M39"/>
    <mergeCell ref="L20:L29"/>
    <mergeCell ref="F20:F29"/>
    <mergeCell ref="G20:G29"/>
    <mergeCell ref="I20:I29"/>
    <mergeCell ref="J20:J29"/>
    <mergeCell ref="K20:K29"/>
    <mergeCell ref="F40:F49"/>
    <mergeCell ref="J30:J39"/>
    <mergeCell ref="K30:K39"/>
    <mergeCell ref="L30:L39"/>
    <mergeCell ref="I30:I39"/>
    <mergeCell ref="A40:A49"/>
    <mergeCell ref="B40:B49"/>
    <mergeCell ref="C40:C49"/>
    <mergeCell ref="D40:D49"/>
    <mergeCell ref="B10:B19"/>
    <mergeCell ref="A10:A19"/>
    <mergeCell ref="A30:A39"/>
    <mergeCell ref="E20:E29"/>
    <mergeCell ref="C30:C39"/>
    <mergeCell ref="D20:D29"/>
    <mergeCell ref="B20:B29"/>
    <mergeCell ref="A20:A29"/>
    <mergeCell ref="L10:L19"/>
    <mergeCell ref="E40:E49"/>
    <mergeCell ref="G40:G49"/>
    <mergeCell ref="H40:H49"/>
    <mergeCell ref="I40:I49"/>
    <mergeCell ref="K1:M3"/>
    <mergeCell ref="A4:B4"/>
    <mergeCell ref="A5:B5"/>
    <mergeCell ref="C5:M5"/>
    <mergeCell ref="C4:M4"/>
    <mergeCell ref="A1:C3"/>
    <mergeCell ref="D1:J2"/>
    <mergeCell ref="H7:H8"/>
    <mergeCell ref="I7:J7"/>
    <mergeCell ref="K7:L7"/>
    <mergeCell ref="M7:M8"/>
    <mergeCell ref="A6:B6"/>
    <mergeCell ref="A7:C7"/>
    <mergeCell ref="D7:F7"/>
    <mergeCell ref="G7:G8"/>
    <mergeCell ref="C6:M6"/>
  </mergeCells>
  <conditionalFormatting sqref="A7:B7">
    <cfRule type="containsText" dxfId="159" priority="37" operator="containsText" text="3- Moderado">
      <formula>NOT(ISERROR(SEARCH("3- Moderado",A7)))</formula>
    </cfRule>
    <cfRule type="containsText" dxfId="158" priority="38" operator="containsText" text="6- Moderado">
      <formula>NOT(ISERROR(SEARCH("6- Moderado",A7)))</formula>
    </cfRule>
    <cfRule type="containsText" dxfId="157" priority="39" operator="containsText" text="4- Moderado">
      <formula>NOT(ISERROR(SEARCH("4- Moderado",A7)))</formula>
    </cfRule>
    <cfRule type="containsText" dxfId="156" priority="40" operator="containsText" text="3- Bajo">
      <formula>NOT(ISERROR(SEARCH("3- Bajo",A7)))</formula>
    </cfRule>
    <cfRule type="containsText" dxfId="155" priority="41" operator="containsText" text="4- Bajo">
      <formula>NOT(ISERROR(SEARCH("4- Bajo",A7)))</formula>
    </cfRule>
    <cfRule type="containsText" dxfId="154" priority="42" operator="containsText" text="1- Bajo">
      <formula>NOT(ISERROR(SEARCH("1- Bajo",A7)))</formula>
    </cfRule>
  </conditionalFormatting>
  <conditionalFormatting sqref="A10:B10 D10:E10">
    <cfRule type="containsText" dxfId="153" priority="318" operator="containsText" text="3- Bajo">
      <formula>NOT(ISERROR(SEARCH("3- Bajo",A10)))</formula>
    </cfRule>
    <cfRule type="containsText" dxfId="152" priority="319" operator="containsText" text="4- Bajo">
      <formula>NOT(ISERROR(SEARCH("4- Bajo",A10)))</formula>
    </cfRule>
    <cfRule type="containsText" dxfId="151" priority="320" operator="containsText" text="1- Bajo">
      <formula>NOT(ISERROR(SEARCH("1- Bajo",A10)))</formula>
    </cfRule>
  </conditionalFormatting>
  <conditionalFormatting sqref="A20:B20 D20:E20">
    <cfRule type="containsText" dxfId="150" priority="291" operator="containsText" text="3- Bajo">
      <formula>NOT(ISERROR(SEARCH("3- Bajo",A20)))</formula>
    </cfRule>
    <cfRule type="containsText" dxfId="149" priority="292" operator="containsText" text="4- Bajo">
      <formula>NOT(ISERROR(SEARCH("4- Bajo",A20)))</formula>
    </cfRule>
    <cfRule type="containsText" dxfId="148" priority="293" operator="containsText" text="1- Bajo">
      <formula>NOT(ISERROR(SEARCH("1- Bajo",A20)))</formula>
    </cfRule>
  </conditionalFormatting>
  <conditionalFormatting sqref="A30:B30 D30:E30">
    <cfRule type="containsText" dxfId="147" priority="270" operator="containsText" text="3- Bajo">
      <formula>NOT(ISERROR(SEARCH("3- Bajo",A30)))</formula>
    </cfRule>
    <cfRule type="containsText" dxfId="146" priority="271" operator="containsText" text="4- Bajo">
      <formula>NOT(ISERROR(SEARCH("4- Bajo",A30)))</formula>
    </cfRule>
    <cfRule type="containsText" dxfId="145" priority="272" operator="containsText" text="1- Bajo">
      <formula>NOT(ISERROR(SEARCH("1- Bajo",A30)))</formula>
    </cfRule>
  </conditionalFormatting>
  <conditionalFormatting sqref="A40:B40">
    <cfRule type="containsText" dxfId="144" priority="19" operator="containsText" text="3- Moderado">
      <formula>NOT(ISERROR(SEARCH("3- Moderado",A40)))</formula>
    </cfRule>
    <cfRule type="containsText" dxfId="143" priority="20" operator="containsText" text="6- Moderado">
      <formula>NOT(ISERROR(SEARCH("6- Moderado",A40)))</formula>
    </cfRule>
    <cfRule type="containsText" dxfId="142" priority="21" operator="containsText" text="4- Moderado">
      <formula>NOT(ISERROR(SEARCH("4- Moderado",A40)))</formula>
    </cfRule>
    <cfRule type="containsText" dxfId="141" priority="22" operator="containsText" text="3- Bajo">
      <formula>NOT(ISERROR(SEARCH("3- Bajo",A40)))</formula>
    </cfRule>
    <cfRule type="containsText" dxfId="140" priority="23" operator="containsText" text="4- Bajo">
      <formula>NOT(ISERROR(SEARCH("4- Bajo",A40)))</formula>
    </cfRule>
    <cfRule type="containsText" dxfId="139" priority="24" operator="containsText" text="1- Bajo">
      <formula>NOT(ISERROR(SEARCH("1- Bajo",A40)))</formula>
    </cfRule>
  </conditionalFormatting>
  <conditionalFormatting sqref="A50:B50 D50:E50">
    <cfRule type="containsText" dxfId="138" priority="228" operator="containsText" text="3- Bajo">
      <formula>NOT(ISERROR(SEARCH("3- Bajo",A50)))</formula>
    </cfRule>
    <cfRule type="containsText" dxfId="137" priority="229" operator="containsText" text="4- Bajo">
      <formula>NOT(ISERROR(SEARCH("4- Bajo",A50)))</formula>
    </cfRule>
    <cfRule type="containsText" dxfId="136" priority="230" operator="containsText" text="1- Bajo">
      <formula>NOT(ISERROR(SEARCH("1- Bajo",A50)))</formula>
    </cfRule>
  </conditionalFormatting>
  <conditionalFormatting sqref="A60:B60 D60:E60">
    <cfRule type="containsText" dxfId="135" priority="186" operator="containsText" text="3- Bajo">
      <formula>NOT(ISERROR(SEARCH("3- Bajo",A60)))</formula>
    </cfRule>
    <cfRule type="containsText" dxfId="134" priority="187" operator="containsText" text="4- Bajo">
      <formula>NOT(ISERROR(SEARCH("4- Bajo",A60)))</formula>
    </cfRule>
    <cfRule type="containsText" dxfId="133" priority="188" operator="containsText" text="1- Bajo">
      <formula>NOT(ISERROR(SEARCH("1- Bajo",A60)))</formula>
    </cfRule>
  </conditionalFormatting>
  <conditionalFormatting sqref="A70:B70 D70:E70">
    <cfRule type="containsText" dxfId="132" priority="165" operator="containsText" text="3- Bajo">
      <formula>NOT(ISERROR(SEARCH("3- Bajo",A70)))</formula>
    </cfRule>
    <cfRule type="containsText" dxfId="131" priority="166" operator="containsText" text="4- Bajo">
      <formula>NOT(ISERROR(SEARCH("4- Bajo",A70)))</formula>
    </cfRule>
    <cfRule type="containsText" dxfId="130" priority="167" operator="containsText" text="1- Bajo">
      <formula>NOT(ISERROR(SEARCH("1- Bajo",A70)))</formula>
    </cfRule>
  </conditionalFormatting>
  <conditionalFormatting sqref="C8:F8">
    <cfRule type="containsText" dxfId="129" priority="31" operator="containsText" text="3- Moderado">
      <formula>NOT(ISERROR(SEARCH("3- Moderado",C8)))</formula>
    </cfRule>
    <cfRule type="containsText" dxfId="128" priority="32" operator="containsText" text="6- Moderado">
      <formula>NOT(ISERROR(SEARCH("6- Moderado",C8)))</formula>
    </cfRule>
    <cfRule type="containsText" dxfId="127" priority="33" operator="containsText" text="4- Moderado">
      <formula>NOT(ISERROR(SEARCH("4- Moderado",C8)))</formula>
    </cfRule>
    <cfRule type="containsText" dxfId="126" priority="34" operator="containsText" text="3- Bajo">
      <formula>NOT(ISERROR(SEARCH("3- Bajo",C8)))</formula>
    </cfRule>
    <cfRule type="containsText" dxfId="125" priority="35" operator="containsText" text="4- Bajo">
      <formula>NOT(ISERROR(SEARCH("4- Bajo",C8)))</formula>
    </cfRule>
    <cfRule type="containsText" dxfId="124" priority="36" operator="containsText" text="1- Bajo">
      <formula>NOT(ISERROR(SEARCH("1- Bajo",C8)))</formula>
    </cfRule>
  </conditionalFormatting>
  <conditionalFormatting sqref="D10:D79">
    <cfRule type="containsText" dxfId="123" priority="152" operator="containsText" text="Muy Alta">
      <formula>NOT(ISERROR(SEARCH("Muy Alta",D10)))</formula>
    </cfRule>
    <cfRule type="containsText" dxfId="122" priority="153" operator="containsText" text="Alta">
      <formula>NOT(ISERROR(SEARCH("Alta",D10)))</formula>
    </cfRule>
    <cfRule type="containsText" dxfId="121" priority="154" operator="containsText" text="Baja">
      <formula>NOT(ISERROR(SEARCH("Baja",D10)))</formula>
    </cfRule>
    <cfRule type="containsText" dxfId="120" priority="155" operator="containsText" text="Muy Baja">
      <formula>NOT(ISERROR(SEARCH("Muy Baja",D10)))</formula>
    </cfRule>
    <cfRule type="containsText" dxfId="119" priority="157" operator="containsText" text="Media">
      <formula>NOT(ISERROR(SEARCH("Media",D10)))</formula>
    </cfRule>
  </conditionalFormatting>
  <conditionalFormatting sqref="D10:E10 A10:B10">
    <cfRule type="containsText" dxfId="118" priority="315" operator="containsText" text="3- Moderado">
      <formula>NOT(ISERROR(SEARCH("3- Moderado",A10)))</formula>
    </cfRule>
    <cfRule type="containsText" dxfId="117" priority="316" operator="containsText" text="6- Moderado">
      <formula>NOT(ISERROR(SEARCH("6- Moderado",A10)))</formula>
    </cfRule>
    <cfRule type="containsText" dxfId="116" priority="317" operator="containsText" text="4- Moderado">
      <formula>NOT(ISERROR(SEARCH("4- Moderado",A10)))</formula>
    </cfRule>
  </conditionalFormatting>
  <conditionalFormatting sqref="D20:E20 A20:B20">
    <cfRule type="containsText" dxfId="115" priority="288" operator="containsText" text="3- Moderado">
      <formula>NOT(ISERROR(SEARCH("3- Moderado",A20)))</formula>
    </cfRule>
    <cfRule type="containsText" dxfId="114" priority="289" operator="containsText" text="6- Moderado">
      <formula>NOT(ISERROR(SEARCH("6- Moderado",A20)))</formula>
    </cfRule>
    <cfRule type="containsText" dxfId="113" priority="290" operator="containsText" text="4- Moderado">
      <formula>NOT(ISERROR(SEARCH("4- Moderado",A20)))</formula>
    </cfRule>
  </conditionalFormatting>
  <conditionalFormatting sqref="D30:E30 A30:B30">
    <cfRule type="containsText" dxfId="112" priority="267" operator="containsText" text="3- Moderado">
      <formula>NOT(ISERROR(SEARCH("3- Moderado",A30)))</formula>
    </cfRule>
    <cfRule type="containsText" dxfId="111" priority="268" operator="containsText" text="6- Moderado">
      <formula>NOT(ISERROR(SEARCH("6- Moderado",A30)))</formula>
    </cfRule>
    <cfRule type="containsText" dxfId="110" priority="269" operator="containsText" text="4- Moderado">
      <formula>NOT(ISERROR(SEARCH("4- Moderado",A30)))</formula>
    </cfRule>
  </conditionalFormatting>
  <conditionalFormatting sqref="D40:E40">
    <cfRule type="containsText" dxfId="109" priority="7" operator="containsText" text="3- Moderado">
      <formula>NOT(ISERROR(SEARCH("3- Moderado",D40)))</formula>
    </cfRule>
    <cfRule type="containsText" dxfId="108" priority="8" operator="containsText" text="6- Moderado">
      <formula>NOT(ISERROR(SEARCH("6- Moderado",D40)))</formula>
    </cfRule>
    <cfRule type="containsText" dxfId="107" priority="9" operator="containsText" text="4- Moderado">
      <formula>NOT(ISERROR(SEARCH("4- Moderado",D40)))</formula>
    </cfRule>
    <cfRule type="containsText" dxfId="106" priority="10" operator="containsText" text="3- Bajo">
      <formula>NOT(ISERROR(SEARCH("3- Bajo",D40)))</formula>
    </cfRule>
    <cfRule type="containsText" dxfId="105" priority="11" operator="containsText" text="4- Bajo">
      <formula>NOT(ISERROR(SEARCH("4- Bajo",D40)))</formula>
    </cfRule>
    <cfRule type="containsText" dxfId="104" priority="12" operator="containsText" text="1- Bajo">
      <formula>NOT(ISERROR(SEARCH("1- Bajo",D40)))</formula>
    </cfRule>
  </conditionalFormatting>
  <conditionalFormatting sqref="D50:E50 A50:B50">
    <cfRule type="containsText" dxfId="103" priority="225" operator="containsText" text="3- Moderado">
      <formula>NOT(ISERROR(SEARCH("3- Moderado",A50)))</formula>
    </cfRule>
    <cfRule type="containsText" dxfId="102" priority="226" operator="containsText" text="6- Moderado">
      <formula>NOT(ISERROR(SEARCH("6- Moderado",A50)))</formula>
    </cfRule>
    <cfRule type="containsText" dxfId="101" priority="227" operator="containsText" text="4- Moderado">
      <formula>NOT(ISERROR(SEARCH("4- Moderado",A50)))</formula>
    </cfRule>
  </conditionalFormatting>
  <conditionalFormatting sqref="D60:E60 A60:B60">
    <cfRule type="containsText" dxfId="100" priority="183" operator="containsText" text="3- Moderado">
      <formula>NOT(ISERROR(SEARCH("3- Moderado",A60)))</formula>
    </cfRule>
    <cfRule type="containsText" dxfId="99" priority="184" operator="containsText" text="6- Moderado">
      <formula>NOT(ISERROR(SEARCH("6- Moderado",A60)))</formula>
    </cfRule>
    <cfRule type="containsText" dxfId="98" priority="185" operator="containsText" text="4- Moderado">
      <formula>NOT(ISERROR(SEARCH("4- Moderado",A60)))</formula>
    </cfRule>
  </conditionalFormatting>
  <conditionalFormatting sqref="D70:E70 A70:B70">
    <cfRule type="containsText" dxfId="97" priority="162" operator="containsText" text="3- Moderado">
      <formula>NOT(ISERROR(SEARCH("3- Moderado",A70)))</formula>
    </cfRule>
    <cfRule type="containsText" dxfId="96" priority="163" operator="containsText" text="6- Moderado">
      <formula>NOT(ISERROR(SEARCH("6- Moderado",A70)))</formula>
    </cfRule>
    <cfRule type="containsText" dxfId="95" priority="164" operator="containsText" text="4- Moderado">
      <formula>NOT(ISERROR(SEARCH("4- Moderado",A70)))</formula>
    </cfRule>
  </conditionalFormatting>
  <conditionalFormatting sqref="E10:E79">
    <cfRule type="containsText" dxfId="94" priority="148" operator="containsText" text="Catastrófico">
      <formula>NOT(ISERROR(SEARCH("Catastrófico",E10)))</formula>
    </cfRule>
    <cfRule type="containsText" dxfId="93" priority="149" operator="containsText" text="Mayor">
      <formula>NOT(ISERROR(SEARCH("Mayor",E10)))</formula>
    </cfRule>
    <cfRule type="containsText" dxfId="92" priority="150" operator="containsText" text="Menor">
      <formula>NOT(ISERROR(SEARCH("Menor",E10)))</formula>
    </cfRule>
    <cfRule type="containsText" dxfId="91" priority="151" operator="containsText" text="Leve">
      <formula>NOT(ISERROR(SEARCH("Leve",E10)))</formula>
    </cfRule>
  </conditionalFormatting>
  <conditionalFormatting sqref="E10:F79">
    <cfRule type="containsText" dxfId="90" priority="156" operator="containsText" text="Moderado">
      <formula>NOT(ISERROR(SEARCH("Moderado",E10)))</formula>
    </cfRule>
  </conditionalFormatting>
  <conditionalFormatting sqref="F10:F19">
    <cfRule type="colorScale" priority="321">
      <colorScale>
        <cfvo type="min"/>
        <cfvo type="max"/>
        <color rgb="FFFF7128"/>
        <color rgb="FFFFEF9C"/>
      </colorScale>
    </cfRule>
  </conditionalFormatting>
  <conditionalFormatting sqref="F10:F79">
    <cfRule type="containsText" dxfId="89" priority="158" operator="containsText" text="Bajo">
      <formula>NOT(ISERROR(SEARCH("Bajo",F10)))</formula>
    </cfRule>
    <cfRule type="containsText" dxfId="88" priority="159" operator="containsText" text="Moderado">
      <formula>NOT(ISERROR(SEARCH("Moderado",F10)))</formula>
    </cfRule>
    <cfRule type="containsText" dxfId="87" priority="160" operator="containsText" text="Alto">
      <formula>NOT(ISERROR(SEARCH("Alto",F10)))</formula>
    </cfRule>
    <cfRule type="containsText" dxfId="86" priority="161" operator="containsText" text="Extremo">
      <formula>NOT(ISERROR(SEARCH("Extremo",F10)))</formula>
    </cfRule>
  </conditionalFormatting>
  <conditionalFormatting sqref="F20:F29">
    <cfRule type="colorScale" priority="294">
      <colorScale>
        <cfvo type="min"/>
        <cfvo type="max"/>
        <color rgb="FFFF7128"/>
        <color rgb="FFFFEF9C"/>
      </colorScale>
    </cfRule>
  </conditionalFormatting>
  <conditionalFormatting sqref="F30:F49">
    <cfRule type="colorScale" priority="273">
      <colorScale>
        <cfvo type="min"/>
        <cfvo type="max"/>
        <color rgb="FFFF7128"/>
        <color rgb="FFFFEF9C"/>
      </colorScale>
    </cfRule>
  </conditionalFormatting>
  <conditionalFormatting sqref="F50:F59">
    <cfRule type="colorScale" priority="231">
      <colorScale>
        <cfvo type="min"/>
        <cfvo type="max"/>
        <color rgb="FFFF7128"/>
        <color rgb="FFFFEF9C"/>
      </colorScale>
    </cfRule>
  </conditionalFormatting>
  <conditionalFormatting sqref="F60:F69">
    <cfRule type="colorScale" priority="189">
      <colorScale>
        <cfvo type="min"/>
        <cfvo type="max"/>
        <color rgb="FFFF7128"/>
        <color rgb="FFFFEF9C"/>
      </colorScale>
    </cfRule>
  </conditionalFormatting>
  <conditionalFormatting sqref="F70:F79">
    <cfRule type="colorScale" priority="168">
      <colorScale>
        <cfvo type="min"/>
        <cfvo type="max"/>
        <color rgb="FFFF7128"/>
        <color rgb="FFFFEF9C"/>
      </colorScale>
    </cfRule>
  </conditionalFormatting>
  <conditionalFormatting sqref="H85">
    <cfRule type="containsText" dxfId="85" priority="1" operator="containsText" text="3- Moderado">
      <formula>NOT(ISERROR(SEARCH("3- Moderado",H85)))</formula>
    </cfRule>
    <cfRule type="containsText" dxfId="84" priority="2" operator="containsText" text="6- Moderado">
      <formula>NOT(ISERROR(SEARCH("6- Moderado",H85)))</formula>
    </cfRule>
    <cfRule type="containsText" dxfId="83" priority="3" operator="containsText" text="4- Moderado">
      <formula>NOT(ISERROR(SEARCH("4- Moderado",H85)))</formula>
    </cfRule>
    <cfRule type="containsText" dxfId="82" priority="4" operator="containsText" text="3- Bajo">
      <formula>NOT(ISERROR(SEARCH("3- Bajo",H85)))</formula>
    </cfRule>
    <cfRule type="containsText" dxfId="81" priority="5" operator="containsText" text="4- Bajo">
      <formula>NOT(ISERROR(SEARCH("4- Bajo",H85)))</formula>
    </cfRule>
    <cfRule type="containsText" dxfId="80" priority="6" operator="containsText" text="1- Bajo">
      <formula>NOT(ISERROR(SEARCH("1- Bajo",H85)))</formula>
    </cfRule>
  </conditionalFormatting>
  <dataValidations count="4">
    <dataValidation allowBlank="1" showInputMessage="1" showErrorMessage="1" prompt="seleccionar si el responsable de ejecutar las acciones es el nivel central" sqref="J8" xr:uid="{00000000-0002-0000-0A00-000000000000}"/>
    <dataValidation allowBlank="1" showInputMessage="1" showErrorMessage="1" prompt="Seleccionar si el responsable es el responsable de las acciones es el nivel central" sqref="I7:I8" xr:uid="{00000000-0002-0000-0A00-000001000000}"/>
    <dataValidation allowBlank="1" showInputMessage="1" showErrorMessage="1" prompt="Describir las actividades que se van a desarrollar para el proyecto" sqref="H7" xr:uid="{00000000-0002-0000-0A00-000002000000}"/>
    <dataValidation allowBlank="1" showInputMessage="1" showErrorMessage="1" prompt="Registrar qué factor  que ocasina el riesgo: un facot identtficado el contexto._x000a_O  personas, recursos, estilo de direccion , factores externos, , codiciones ambientales" sqref="C8 H85" xr:uid="{00000000-0002-0000-0A00-000003000000}"/>
  </dataValidations>
  <pageMargins left="0.7" right="0.7" top="0.75" bottom="0.75" header="0.3" footer="0.3"/>
  <pageSetup orientation="portrait" horizontalDpi="4294967293" verticalDpi="0" r:id="rId1"/>
  <ignoredErrors>
    <ignoredError sqref="A10:B10 B40"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4000000}">
          <x14:formula1>
            <xm:f>'9- Matriz de Calor '!$S$7:$S$10</xm:f>
          </x14:formula1>
          <xm:sqref>G9:G79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1E0B0-4E6A-4852-AABC-16BE7A4391AD}">
  <sheetPr>
    <tabColor theme="7" tint="0.39997558519241921"/>
  </sheetPr>
  <dimension ref="A1:M84"/>
  <sheetViews>
    <sheetView showGridLines="0" zoomScale="80" zoomScaleNormal="80" workbookViewId="0">
      <selection activeCell="H70" sqref="H70:H79"/>
    </sheetView>
  </sheetViews>
  <sheetFormatPr baseColWidth="10" defaultColWidth="11.42578125" defaultRowHeight="15"/>
  <cols>
    <col min="1" max="1" width="6.140625" style="148" customWidth="1"/>
    <col min="2" max="2" width="28.5703125" style="148" customWidth="1"/>
    <col min="3" max="3" width="42" customWidth="1"/>
    <col min="4" max="4" width="15.42578125" style="149" customWidth="1"/>
    <col min="5" max="5" width="10.85546875" style="150" customWidth="1"/>
    <col min="6" max="6" width="13.7109375" style="150" customWidth="1"/>
    <col min="7" max="7" width="14.140625" customWidth="1"/>
    <col min="8" max="8" width="51.5703125" customWidth="1"/>
    <col min="9" max="9" width="10.5703125" customWidth="1"/>
    <col min="10" max="10" width="11" customWidth="1"/>
    <col min="11" max="11" width="15" customWidth="1"/>
    <col min="12" max="12" width="14.42578125" customWidth="1"/>
    <col min="13" max="13" width="95.28515625" customWidth="1"/>
  </cols>
  <sheetData>
    <row r="1" spans="1:13" s="11" customFormat="1" ht="16.5" customHeight="1">
      <c r="A1" s="618"/>
      <c r="B1" s="618"/>
      <c r="C1" s="618"/>
      <c r="D1" s="654"/>
      <c r="E1" s="654"/>
      <c r="F1" s="654"/>
      <c r="G1" s="654"/>
      <c r="H1" s="654"/>
      <c r="I1" s="654"/>
      <c r="J1" s="654"/>
      <c r="K1" s="650"/>
      <c r="L1" s="650"/>
      <c r="M1" s="650"/>
    </row>
    <row r="2" spans="1:13" s="11" customFormat="1" ht="39.75" customHeight="1">
      <c r="A2" s="618"/>
      <c r="B2" s="618"/>
      <c r="C2" s="618"/>
      <c r="D2" s="654"/>
      <c r="E2" s="654"/>
      <c r="F2" s="654"/>
      <c r="G2" s="654"/>
      <c r="H2" s="654"/>
      <c r="I2" s="654"/>
      <c r="J2" s="654"/>
      <c r="K2" s="650"/>
      <c r="L2" s="650"/>
      <c r="M2" s="650"/>
    </row>
    <row r="3" spans="1:13" s="11" customFormat="1" ht="3" customHeight="1">
      <c r="A3" s="618"/>
      <c r="B3" s="618"/>
      <c r="C3" s="618"/>
      <c r="D3" s="194"/>
      <c r="E3" s="194"/>
      <c r="F3" s="194"/>
      <c r="G3" s="194"/>
      <c r="H3" s="194"/>
      <c r="I3" s="194"/>
      <c r="J3" s="194"/>
      <c r="K3" s="650"/>
      <c r="L3" s="650"/>
      <c r="M3" s="650"/>
    </row>
    <row r="4" spans="1:13" s="11" customFormat="1" ht="21.75" customHeight="1">
      <c r="A4" s="651" t="s">
        <v>180</v>
      </c>
      <c r="B4" s="651"/>
      <c r="C4" s="653" t="str">
        <f>'6. Valoración Controles'!C4:K4</f>
        <v>MEJORAMIENTO INFRAESTRUCTURA FÍSICA</v>
      </c>
      <c r="D4" s="653"/>
      <c r="E4" s="653"/>
      <c r="F4" s="653"/>
      <c r="G4" s="653"/>
      <c r="H4" s="653"/>
      <c r="I4" s="653"/>
      <c r="J4" s="653"/>
      <c r="K4" s="653"/>
      <c r="L4" s="653"/>
      <c r="M4" s="653"/>
    </row>
    <row r="5" spans="1:13" s="11" customFormat="1" ht="40.9" customHeight="1">
      <c r="A5" s="651" t="s">
        <v>181</v>
      </c>
      <c r="B5" s="651"/>
      <c r="C5" s="652" t="str">
        <f>'6. Valoración Controles'!C5:K5</f>
        <v xml:space="preserve">Mejorar las condiciones locativas de la infraestructura física, mediante la adquisición, contratación de diseños, estudios, construcción, mejoramiento y mantenimiento de las sedes judiciales y administrativas en el territorio nacional, en concordancia con la reglamentación ambiental y de seguridad y salud en el trabajo y antisoborno para ofrecer unas condiciones acordes a las necesidades de la administración de justicia. </v>
      </c>
      <c r="D5" s="652"/>
      <c r="E5" s="652"/>
      <c r="F5" s="652"/>
      <c r="G5" s="652"/>
      <c r="H5" s="652"/>
      <c r="I5" s="652"/>
      <c r="J5" s="652"/>
      <c r="K5" s="652"/>
      <c r="L5" s="652"/>
      <c r="M5" s="652"/>
    </row>
    <row r="6" spans="1:13" s="11" customFormat="1" ht="24.75" customHeight="1" thickBot="1">
      <c r="A6" s="651" t="s">
        <v>182</v>
      </c>
      <c r="B6" s="651"/>
      <c r="C6" s="652" t="s">
        <v>153</v>
      </c>
      <c r="D6" s="652"/>
      <c r="E6" s="652"/>
      <c r="F6" s="652"/>
      <c r="G6" s="652"/>
      <c r="H6" s="652"/>
      <c r="I6" s="652"/>
      <c r="J6" s="652"/>
      <c r="K6" s="652"/>
      <c r="L6" s="652"/>
      <c r="M6" s="652"/>
    </row>
    <row r="7" spans="1:13" s="145" customFormat="1" ht="24.75" customHeight="1" thickTop="1" thickBot="1">
      <c r="A7" s="660" t="s">
        <v>330</v>
      </c>
      <c r="B7" s="661"/>
      <c r="C7" s="662"/>
      <c r="D7" s="663" t="s">
        <v>331</v>
      </c>
      <c r="E7" s="663"/>
      <c r="F7" s="663"/>
      <c r="G7" s="664" t="s">
        <v>332</v>
      </c>
      <c r="H7" s="655" t="s">
        <v>333</v>
      </c>
      <c r="I7" s="657" t="s">
        <v>334</v>
      </c>
      <c r="J7" s="658"/>
      <c r="K7" s="657" t="s">
        <v>335</v>
      </c>
      <c r="L7" s="658"/>
      <c r="M7" s="659" t="s">
        <v>356</v>
      </c>
    </row>
    <row r="8" spans="1:13" s="146" customFormat="1" ht="57" customHeight="1" thickTop="1" thickBot="1">
      <c r="A8" s="151" t="s">
        <v>41</v>
      </c>
      <c r="B8" s="151" t="s">
        <v>92</v>
      </c>
      <c r="C8" s="151" t="s">
        <v>94</v>
      </c>
      <c r="D8" s="152" t="s">
        <v>104</v>
      </c>
      <c r="E8" s="152" t="s">
        <v>337</v>
      </c>
      <c r="F8" s="152" t="s">
        <v>338</v>
      </c>
      <c r="G8" s="664"/>
      <c r="H8" s="656"/>
      <c r="I8" s="153" t="s">
        <v>339</v>
      </c>
      <c r="J8" s="153" t="s">
        <v>340</v>
      </c>
      <c r="K8" s="153" t="s">
        <v>341</v>
      </c>
      <c r="L8" s="153" t="s">
        <v>342</v>
      </c>
      <c r="M8" s="659"/>
    </row>
    <row r="9" spans="1:13" s="147" customFormat="1" ht="3.75" customHeight="1" thickTop="1" thickBot="1">
      <c r="A9" s="721"/>
      <c r="B9" s="721"/>
      <c r="C9" s="721"/>
      <c r="D9" s="721"/>
      <c r="E9" s="721"/>
      <c r="F9" s="721"/>
      <c r="G9" s="721"/>
      <c r="H9" s="328"/>
      <c r="I9" s="328"/>
      <c r="J9" s="328"/>
      <c r="K9" s="328"/>
      <c r="L9" s="328"/>
      <c r="M9" s="328"/>
    </row>
    <row r="10" spans="1:13" s="147" customFormat="1" ht="13.5" customHeight="1">
      <c r="A10" s="722">
        <f>'7. Mapa Final'!A10</f>
        <v>1</v>
      </c>
      <c r="B10" s="724" t="str">
        <f>'7. Mapa Final'!B10</f>
        <v>Dificultad para la obtención de inmuebles</v>
      </c>
      <c r="C10" s="725" t="str">
        <f>'7. Mapa Final'!C10</f>
        <v>Posibilidad de no disminuir la brecha en materia de Infraestructura, ocasionado por la falta de oportunidad en la gestión y respuesta de entidades externas involucradas en el proceso de adquisición de inmuebles.</v>
      </c>
      <c r="D10" s="726" t="str">
        <f>'7. Mapa Final'!J10</f>
        <v>Muy Baja - 1</v>
      </c>
      <c r="E10" s="728" t="str">
        <f>'7. Mapa Final'!K10</f>
        <v>Menor - 2</v>
      </c>
      <c r="F10" s="730" t="str">
        <f>'7. Mapa Final'!M10</f>
        <v>Bajo - 2</v>
      </c>
      <c r="G10" s="732" t="s">
        <v>221</v>
      </c>
      <c r="H10" s="716" t="s">
        <v>487</v>
      </c>
      <c r="I10" s="717" t="s">
        <v>343</v>
      </c>
      <c r="J10" s="717"/>
      <c r="K10" s="718">
        <v>45748</v>
      </c>
      <c r="L10" s="718">
        <v>45838</v>
      </c>
      <c r="M10" s="719" t="s">
        <v>486</v>
      </c>
    </row>
    <row r="11" spans="1:13" s="147" customFormat="1" ht="13.5" customHeight="1">
      <c r="A11" s="723"/>
      <c r="B11" s="710"/>
      <c r="C11" s="683"/>
      <c r="D11" s="727"/>
      <c r="E11" s="729"/>
      <c r="F11" s="731"/>
      <c r="G11" s="708"/>
      <c r="H11" s="683"/>
      <c r="I11" s="665"/>
      <c r="J11" s="665"/>
      <c r="K11" s="665"/>
      <c r="L11" s="665"/>
      <c r="M11" s="720"/>
    </row>
    <row r="12" spans="1:13" s="147" customFormat="1" ht="13.5" customHeight="1">
      <c r="A12" s="723"/>
      <c r="B12" s="710"/>
      <c r="C12" s="683"/>
      <c r="D12" s="727"/>
      <c r="E12" s="729"/>
      <c r="F12" s="731"/>
      <c r="G12" s="708"/>
      <c r="H12" s="683"/>
      <c r="I12" s="665"/>
      <c r="J12" s="665"/>
      <c r="K12" s="665"/>
      <c r="L12" s="665"/>
      <c r="M12" s="720"/>
    </row>
    <row r="13" spans="1:13" s="147" customFormat="1" ht="13.5" customHeight="1">
      <c r="A13" s="723"/>
      <c r="B13" s="710"/>
      <c r="C13" s="683"/>
      <c r="D13" s="727"/>
      <c r="E13" s="729"/>
      <c r="F13" s="731"/>
      <c r="G13" s="708"/>
      <c r="H13" s="683"/>
      <c r="I13" s="665"/>
      <c r="J13" s="665"/>
      <c r="K13" s="665"/>
      <c r="L13" s="665"/>
      <c r="M13" s="720"/>
    </row>
    <row r="14" spans="1:13" s="147" customFormat="1" ht="13.5" customHeight="1">
      <c r="A14" s="723"/>
      <c r="B14" s="710"/>
      <c r="C14" s="683"/>
      <c r="D14" s="727"/>
      <c r="E14" s="729"/>
      <c r="F14" s="731"/>
      <c r="G14" s="708"/>
      <c r="H14" s="683"/>
      <c r="I14" s="665"/>
      <c r="J14" s="665"/>
      <c r="K14" s="665"/>
      <c r="L14" s="665"/>
      <c r="M14" s="720"/>
    </row>
    <row r="15" spans="1:13" s="147" customFormat="1" ht="33" customHeight="1">
      <c r="A15" s="723"/>
      <c r="B15" s="710"/>
      <c r="C15" s="683"/>
      <c r="D15" s="727"/>
      <c r="E15" s="729"/>
      <c r="F15" s="731"/>
      <c r="G15" s="708"/>
      <c r="H15" s="683"/>
      <c r="I15" s="665"/>
      <c r="J15" s="665"/>
      <c r="K15" s="665"/>
      <c r="L15" s="665"/>
      <c r="M15" s="720"/>
    </row>
    <row r="16" spans="1:13" s="147" customFormat="1" ht="24.75" customHeight="1">
      <c r="A16" s="723"/>
      <c r="B16" s="710"/>
      <c r="C16" s="683"/>
      <c r="D16" s="727"/>
      <c r="E16" s="729"/>
      <c r="F16" s="731"/>
      <c r="G16" s="708"/>
      <c r="H16" s="683"/>
      <c r="I16" s="665"/>
      <c r="J16" s="665"/>
      <c r="K16" s="665"/>
      <c r="L16" s="665"/>
      <c r="M16" s="720"/>
    </row>
    <row r="17" spans="1:13" s="147" customFormat="1" ht="38.25" customHeight="1">
      <c r="A17" s="723"/>
      <c r="B17" s="710"/>
      <c r="C17" s="683"/>
      <c r="D17" s="727"/>
      <c r="E17" s="729"/>
      <c r="F17" s="731"/>
      <c r="G17" s="708"/>
      <c r="H17" s="683"/>
      <c r="I17" s="665"/>
      <c r="J17" s="665"/>
      <c r="K17" s="665"/>
      <c r="L17" s="665"/>
      <c r="M17" s="720"/>
    </row>
    <row r="18" spans="1:13" s="147" customFormat="1" ht="21.75" customHeight="1">
      <c r="A18" s="723"/>
      <c r="B18" s="710"/>
      <c r="C18" s="683"/>
      <c r="D18" s="727"/>
      <c r="E18" s="729"/>
      <c r="F18" s="731"/>
      <c r="G18" s="708"/>
      <c r="H18" s="683"/>
      <c r="I18" s="665"/>
      <c r="J18" s="665"/>
      <c r="K18" s="665"/>
      <c r="L18" s="665"/>
      <c r="M18" s="720"/>
    </row>
    <row r="19" spans="1:13" s="147" customFormat="1" ht="202.5" customHeight="1">
      <c r="A19" s="723"/>
      <c r="B19" s="710"/>
      <c r="C19" s="683"/>
      <c r="D19" s="727"/>
      <c r="E19" s="729"/>
      <c r="F19" s="731"/>
      <c r="G19" s="708"/>
      <c r="H19" s="683"/>
      <c r="I19" s="665"/>
      <c r="J19" s="665"/>
      <c r="K19" s="665"/>
      <c r="L19" s="665"/>
      <c r="M19" s="720"/>
    </row>
    <row r="20" spans="1:13" s="147" customFormat="1" ht="15" customHeight="1">
      <c r="A20" s="684">
        <f>'7. Mapa Final'!A13</f>
        <v>2</v>
      </c>
      <c r="B20" s="670" t="str">
        <f>'7. Mapa Final'!B13</f>
        <v>Retrasos en la ejecución de los contratos de estudios y diseños de infraestructura física, que afectan la programación y el inicio oportuno de los proyectos.</v>
      </c>
      <c r="C20" s="671" t="str">
        <f>'7. Mapa Final'!C13</f>
        <v xml:space="preserve">Posibilidad que  la  puesta en funcionamiento de la  nueva sede  se  postergue en el  tiempo. </v>
      </c>
      <c r="D20" s="735" t="str">
        <f>'7. Mapa Final'!J13</f>
        <v>Alta - 4</v>
      </c>
      <c r="E20" s="737" t="str">
        <f>'7. Mapa Final'!K13</f>
        <v>Menor - 2</v>
      </c>
      <c r="F20" s="739" t="str">
        <f>'7. Mapa Final'!M13</f>
        <v>Moderado - 8</v>
      </c>
      <c r="G20" s="701" t="s">
        <v>221</v>
      </c>
      <c r="H20" s="703" t="s">
        <v>488</v>
      </c>
      <c r="I20" s="691" t="s">
        <v>343</v>
      </c>
      <c r="J20" s="691"/>
      <c r="K20" s="690">
        <v>45748</v>
      </c>
      <c r="L20" s="690">
        <v>45838</v>
      </c>
      <c r="M20" s="798" t="s">
        <v>494</v>
      </c>
    </row>
    <row r="21" spans="1:13" s="147" customFormat="1" ht="12.75" customHeight="1">
      <c r="A21" s="684"/>
      <c r="B21" s="670"/>
      <c r="C21" s="671"/>
      <c r="D21" s="736"/>
      <c r="E21" s="738"/>
      <c r="F21" s="739"/>
      <c r="G21" s="701"/>
      <c r="H21" s="671"/>
      <c r="I21" s="691"/>
      <c r="J21" s="691"/>
      <c r="K21" s="691"/>
      <c r="L21" s="691"/>
      <c r="M21" s="798"/>
    </row>
    <row r="22" spans="1:13" s="147" customFormat="1" ht="15.75" customHeight="1">
      <c r="A22" s="684"/>
      <c r="B22" s="670"/>
      <c r="C22" s="671"/>
      <c r="D22" s="736"/>
      <c r="E22" s="738"/>
      <c r="F22" s="739"/>
      <c r="G22" s="701"/>
      <c r="H22" s="671"/>
      <c r="I22" s="691"/>
      <c r="J22" s="691"/>
      <c r="K22" s="691"/>
      <c r="L22" s="691"/>
      <c r="M22" s="798"/>
    </row>
    <row r="23" spans="1:13" s="147" customFormat="1" ht="14.25" customHeight="1">
      <c r="A23" s="684"/>
      <c r="B23" s="670"/>
      <c r="C23" s="671"/>
      <c r="D23" s="736"/>
      <c r="E23" s="738"/>
      <c r="F23" s="739"/>
      <c r="G23" s="701"/>
      <c r="H23" s="671"/>
      <c r="I23" s="691"/>
      <c r="J23" s="691"/>
      <c r="K23" s="691"/>
      <c r="L23" s="691"/>
      <c r="M23" s="798"/>
    </row>
    <row r="24" spans="1:13" s="147" customFormat="1" ht="13.5" customHeight="1">
      <c r="A24" s="684"/>
      <c r="B24" s="670"/>
      <c r="C24" s="671"/>
      <c r="D24" s="736"/>
      <c r="E24" s="738"/>
      <c r="F24" s="739"/>
      <c r="G24" s="701"/>
      <c r="H24" s="671"/>
      <c r="I24" s="691"/>
      <c r="J24" s="691"/>
      <c r="K24" s="691"/>
      <c r="L24" s="691"/>
      <c r="M24" s="798"/>
    </row>
    <row r="25" spans="1:13" s="147" customFormat="1" ht="21.75" customHeight="1">
      <c r="A25" s="684"/>
      <c r="B25" s="670"/>
      <c r="C25" s="671"/>
      <c r="D25" s="736"/>
      <c r="E25" s="738"/>
      <c r="F25" s="739"/>
      <c r="G25" s="701"/>
      <c r="H25" s="671"/>
      <c r="I25" s="691"/>
      <c r="J25" s="691"/>
      <c r="K25" s="691"/>
      <c r="L25" s="691"/>
      <c r="M25" s="798"/>
    </row>
    <row r="26" spans="1:13" s="147" customFormat="1" ht="29.25" customHeight="1">
      <c r="A26" s="684"/>
      <c r="B26" s="670"/>
      <c r="C26" s="671"/>
      <c r="D26" s="736"/>
      <c r="E26" s="738"/>
      <c r="F26" s="739"/>
      <c r="G26" s="701"/>
      <c r="H26" s="671"/>
      <c r="I26" s="691"/>
      <c r="J26" s="691"/>
      <c r="K26" s="691"/>
      <c r="L26" s="691"/>
      <c r="M26" s="798"/>
    </row>
    <row r="27" spans="1:13" s="147" customFormat="1" ht="69.75" customHeight="1">
      <c r="A27" s="684"/>
      <c r="B27" s="670"/>
      <c r="C27" s="671"/>
      <c r="D27" s="736"/>
      <c r="E27" s="738"/>
      <c r="F27" s="739"/>
      <c r="G27" s="701"/>
      <c r="H27" s="671"/>
      <c r="I27" s="691"/>
      <c r="J27" s="691"/>
      <c r="K27" s="691"/>
      <c r="L27" s="691"/>
      <c r="M27" s="798"/>
    </row>
    <row r="28" spans="1:13" s="147" customFormat="1" ht="47.25" customHeight="1">
      <c r="A28" s="684"/>
      <c r="B28" s="670"/>
      <c r="C28" s="671"/>
      <c r="D28" s="736"/>
      <c r="E28" s="738"/>
      <c r="F28" s="739"/>
      <c r="G28" s="701"/>
      <c r="H28" s="671"/>
      <c r="I28" s="691"/>
      <c r="J28" s="691"/>
      <c r="K28" s="691"/>
      <c r="L28" s="691"/>
      <c r="M28" s="798"/>
    </row>
    <row r="29" spans="1:13" s="147" customFormat="1" ht="86.25" customHeight="1">
      <c r="A29" s="684"/>
      <c r="B29" s="670"/>
      <c r="C29" s="671"/>
      <c r="D29" s="736"/>
      <c r="E29" s="738"/>
      <c r="F29" s="739"/>
      <c r="G29" s="701"/>
      <c r="H29" s="671"/>
      <c r="I29" s="691"/>
      <c r="J29" s="691"/>
      <c r="K29" s="691"/>
      <c r="L29" s="691"/>
      <c r="M29" s="798"/>
    </row>
    <row r="30" spans="1:13" s="147" customFormat="1" ht="38.25" customHeight="1">
      <c r="A30" s="723">
        <f>'7. Mapa Final'!A19</f>
        <v>3</v>
      </c>
      <c r="B30" s="710" t="str">
        <f>'7. Mapa Final'!B19</f>
        <v>Retrasos en la ejecución de los contratos de construcción y dotación de mobiliario en proyectos  de mediana y baja complejidad.</v>
      </c>
      <c r="C30" s="683" t="str">
        <f>'7. Mapa Final'!C19</f>
        <v xml:space="preserve">Posibilidad que  la  puesta en funcionamiento de la  nueva sede  se  postergue en el  tiempo. </v>
      </c>
      <c r="D30" s="733" t="str">
        <f>'7. Mapa Final'!J19</f>
        <v>Alta - 4</v>
      </c>
      <c r="E30" s="734" t="str">
        <f>'7. Mapa Final'!K19</f>
        <v>Menor - 2</v>
      </c>
      <c r="F30" s="731" t="str">
        <f>'7. Mapa Final'!M19</f>
        <v>Moderado - 8</v>
      </c>
      <c r="G30" s="708" t="s">
        <v>221</v>
      </c>
      <c r="H30" s="709" t="s">
        <v>492</v>
      </c>
      <c r="I30" s="665" t="s">
        <v>343</v>
      </c>
      <c r="J30" s="665"/>
      <c r="K30" s="666">
        <v>45748</v>
      </c>
      <c r="L30" s="666">
        <v>45838</v>
      </c>
      <c r="M30" s="699" t="s">
        <v>438</v>
      </c>
    </row>
    <row r="31" spans="1:13" s="147" customFormat="1" ht="27.75" customHeight="1">
      <c r="A31" s="723"/>
      <c r="B31" s="710"/>
      <c r="C31" s="683"/>
      <c r="D31" s="727"/>
      <c r="E31" s="729"/>
      <c r="F31" s="731"/>
      <c r="G31" s="708"/>
      <c r="H31" s="683"/>
      <c r="I31" s="665"/>
      <c r="J31" s="665"/>
      <c r="K31" s="665"/>
      <c r="L31" s="665"/>
      <c r="M31" s="700"/>
    </row>
    <row r="32" spans="1:13" s="147" customFormat="1" ht="13.5" customHeight="1">
      <c r="A32" s="723"/>
      <c r="B32" s="710"/>
      <c r="C32" s="683"/>
      <c r="D32" s="727"/>
      <c r="E32" s="729"/>
      <c r="F32" s="731"/>
      <c r="G32" s="708"/>
      <c r="H32" s="683"/>
      <c r="I32" s="665"/>
      <c r="J32" s="665"/>
      <c r="K32" s="665"/>
      <c r="L32" s="665"/>
      <c r="M32" s="700"/>
    </row>
    <row r="33" spans="1:13" s="147" customFormat="1" ht="29.25" customHeight="1">
      <c r="A33" s="723"/>
      <c r="B33" s="710"/>
      <c r="C33" s="683"/>
      <c r="D33" s="727"/>
      <c r="E33" s="729"/>
      <c r="F33" s="731"/>
      <c r="G33" s="708"/>
      <c r="H33" s="683"/>
      <c r="I33" s="665"/>
      <c r="J33" s="665"/>
      <c r="K33" s="665"/>
      <c r="L33" s="665"/>
      <c r="M33" s="700"/>
    </row>
    <row r="34" spans="1:13" s="147" customFormat="1" ht="29.25" customHeight="1">
      <c r="A34" s="723"/>
      <c r="B34" s="710"/>
      <c r="C34" s="683"/>
      <c r="D34" s="727"/>
      <c r="E34" s="729"/>
      <c r="F34" s="731"/>
      <c r="G34" s="708"/>
      <c r="H34" s="683"/>
      <c r="I34" s="665"/>
      <c r="J34" s="665"/>
      <c r="K34" s="665"/>
      <c r="L34" s="665"/>
      <c r="M34" s="700"/>
    </row>
    <row r="35" spans="1:13" s="147" customFormat="1" ht="13.5" customHeight="1">
      <c r="A35" s="723"/>
      <c r="B35" s="710"/>
      <c r="C35" s="683"/>
      <c r="D35" s="727"/>
      <c r="E35" s="729"/>
      <c r="F35" s="731"/>
      <c r="G35" s="708"/>
      <c r="H35" s="683"/>
      <c r="I35" s="665"/>
      <c r="J35" s="665"/>
      <c r="K35" s="665"/>
      <c r="L35" s="665"/>
      <c r="M35" s="700"/>
    </row>
    <row r="36" spans="1:13" s="147" customFormat="1" ht="13.5" customHeight="1">
      <c r="A36" s="723"/>
      <c r="B36" s="710"/>
      <c r="C36" s="683"/>
      <c r="D36" s="727"/>
      <c r="E36" s="729"/>
      <c r="F36" s="731"/>
      <c r="G36" s="708"/>
      <c r="H36" s="683"/>
      <c r="I36" s="665"/>
      <c r="J36" s="665"/>
      <c r="K36" s="665"/>
      <c r="L36" s="665"/>
      <c r="M36" s="700"/>
    </row>
    <row r="37" spans="1:13" s="147" customFormat="1" ht="13.5" customHeight="1">
      <c r="A37" s="723"/>
      <c r="B37" s="710"/>
      <c r="C37" s="683"/>
      <c r="D37" s="727"/>
      <c r="E37" s="729"/>
      <c r="F37" s="731"/>
      <c r="G37" s="708"/>
      <c r="H37" s="683"/>
      <c r="I37" s="665"/>
      <c r="J37" s="665"/>
      <c r="K37" s="665"/>
      <c r="L37" s="665"/>
      <c r="M37" s="700"/>
    </row>
    <row r="38" spans="1:13" s="147" customFormat="1" ht="33" customHeight="1">
      <c r="A38" s="723"/>
      <c r="B38" s="710"/>
      <c r="C38" s="683"/>
      <c r="D38" s="727"/>
      <c r="E38" s="729"/>
      <c r="F38" s="731"/>
      <c r="G38" s="708"/>
      <c r="H38" s="683"/>
      <c r="I38" s="665"/>
      <c r="J38" s="665"/>
      <c r="K38" s="665"/>
      <c r="L38" s="665"/>
      <c r="M38" s="700"/>
    </row>
    <row r="39" spans="1:13" s="147" customFormat="1" ht="77.25" customHeight="1">
      <c r="A39" s="723"/>
      <c r="B39" s="710"/>
      <c r="C39" s="683"/>
      <c r="D39" s="727"/>
      <c r="E39" s="729"/>
      <c r="F39" s="731"/>
      <c r="G39" s="708"/>
      <c r="H39" s="683"/>
      <c r="I39" s="665"/>
      <c r="J39" s="665"/>
      <c r="K39" s="665"/>
      <c r="L39" s="665"/>
      <c r="M39" s="700"/>
    </row>
    <row r="40" spans="1:13" s="147" customFormat="1" ht="21.75" customHeight="1">
      <c r="A40" s="684">
        <v>4</v>
      </c>
      <c r="B40" s="670" t="str">
        <f>'7. Mapa Final'!B24</f>
        <v xml:space="preserve">Oposición de la comunidad, afectación ambiental por la construcción. </v>
      </c>
      <c r="C40" s="671" t="str">
        <f>'7. Mapa Final'!C24</f>
        <v>Posibilidad de  no ejecutar la construcción del proyecto.</v>
      </c>
      <c r="D40" s="735" t="str">
        <f>'7. Mapa Final'!J24</f>
        <v>Alta - 4</v>
      </c>
      <c r="E40" s="737" t="str">
        <f>'7. Mapa Final'!K24</f>
        <v>Menor - 2</v>
      </c>
      <c r="F40" s="739" t="str">
        <f>'7. Mapa Final'!M24</f>
        <v>Moderado - 8</v>
      </c>
      <c r="G40" s="701" t="s">
        <v>221</v>
      </c>
      <c r="H40" s="703" t="s">
        <v>493</v>
      </c>
      <c r="I40" s="691" t="s">
        <v>343</v>
      </c>
      <c r="J40" s="691"/>
      <c r="K40" s="690">
        <v>45748</v>
      </c>
      <c r="L40" s="690">
        <v>45838</v>
      </c>
      <c r="M40" s="692" t="s">
        <v>357</v>
      </c>
    </row>
    <row r="41" spans="1:13" s="147" customFormat="1" ht="21.75" customHeight="1">
      <c r="A41" s="684"/>
      <c r="B41" s="670"/>
      <c r="C41" s="671"/>
      <c r="D41" s="736"/>
      <c r="E41" s="738"/>
      <c r="F41" s="739"/>
      <c r="G41" s="701"/>
      <c r="H41" s="671"/>
      <c r="I41" s="691"/>
      <c r="J41" s="691"/>
      <c r="K41" s="691"/>
      <c r="L41" s="691"/>
      <c r="M41" s="692"/>
    </row>
    <row r="42" spans="1:13" s="147" customFormat="1" ht="21.75" customHeight="1">
      <c r="A42" s="684"/>
      <c r="B42" s="670"/>
      <c r="C42" s="671"/>
      <c r="D42" s="736"/>
      <c r="E42" s="738"/>
      <c r="F42" s="739"/>
      <c r="G42" s="701"/>
      <c r="H42" s="671"/>
      <c r="I42" s="691"/>
      <c r="J42" s="691"/>
      <c r="K42" s="691"/>
      <c r="L42" s="691"/>
      <c r="M42" s="692"/>
    </row>
    <row r="43" spans="1:13" s="147" customFormat="1" ht="6.75" customHeight="1">
      <c r="A43" s="684"/>
      <c r="B43" s="670"/>
      <c r="C43" s="671"/>
      <c r="D43" s="736"/>
      <c r="E43" s="738"/>
      <c r="F43" s="739"/>
      <c r="G43" s="701"/>
      <c r="H43" s="671"/>
      <c r="I43" s="691"/>
      <c r="J43" s="691"/>
      <c r="K43" s="691"/>
      <c r="L43" s="691"/>
      <c r="M43" s="692"/>
    </row>
    <row r="44" spans="1:13" s="147" customFormat="1" ht="21.75" customHeight="1">
      <c r="A44" s="684"/>
      <c r="B44" s="670"/>
      <c r="C44" s="671"/>
      <c r="D44" s="736"/>
      <c r="E44" s="738"/>
      <c r="F44" s="739"/>
      <c r="G44" s="701"/>
      <c r="H44" s="671"/>
      <c r="I44" s="691"/>
      <c r="J44" s="691"/>
      <c r="K44" s="691"/>
      <c r="L44" s="691"/>
      <c r="M44" s="692"/>
    </row>
    <row r="45" spans="1:13" s="147" customFormat="1" ht="12.75" customHeight="1">
      <c r="A45" s="684"/>
      <c r="B45" s="670"/>
      <c r="C45" s="671"/>
      <c r="D45" s="736"/>
      <c r="E45" s="738"/>
      <c r="F45" s="739"/>
      <c r="G45" s="701"/>
      <c r="H45" s="671"/>
      <c r="I45" s="691"/>
      <c r="J45" s="691"/>
      <c r="K45" s="691"/>
      <c r="L45" s="691"/>
      <c r="M45" s="692"/>
    </row>
    <row r="46" spans="1:13" s="147" customFormat="1" ht="10.5" customHeight="1">
      <c r="A46" s="684"/>
      <c r="B46" s="670"/>
      <c r="C46" s="671"/>
      <c r="D46" s="736"/>
      <c r="E46" s="738"/>
      <c r="F46" s="739"/>
      <c r="G46" s="701"/>
      <c r="H46" s="671"/>
      <c r="I46" s="691"/>
      <c r="J46" s="691"/>
      <c r="K46" s="691"/>
      <c r="L46" s="691"/>
      <c r="M46" s="692"/>
    </row>
    <row r="47" spans="1:13" s="147" customFormat="1" ht="9" customHeight="1">
      <c r="A47" s="684"/>
      <c r="B47" s="670"/>
      <c r="C47" s="671"/>
      <c r="D47" s="736"/>
      <c r="E47" s="738"/>
      <c r="F47" s="739"/>
      <c r="G47" s="701"/>
      <c r="H47" s="671"/>
      <c r="I47" s="691"/>
      <c r="J47" s="691"/>
      <c r="K47" s="691"/>
      <c r="L47" s="691"/>
      <c r="M47" s="692"/>
    </row>
    <row r="48" spans="1:13" s="147" customFormat="1" ht="11.25" customHeight="1">
      <c r="A48" s="684"/>
      <c r="B48" s="670"/>
      <c r="C48" s="671"/>
      <c r="D48" s="736"/>
      <c r="E48" s="738"/>
      <c r="F48" s="739"/>
      <c r="G48" s="701"/>
      <c r="H48" s="671"/>
      <c r="I48" s="691"/>
      <c r="J48" s="691"/>
      <c r="K48" s="691"/>
      <c r="L48" s="691"/>
      <c r="M48" s="692"/>
    </row>
    <row r="49" spans="1:13" s="147" customFormat="1" ht="10.5" customHeight="1">
      <c r="A49" s="684"/>
      <c r="B49" s="670"/>
      <c r="C49" s="671"/>
      <c r="D49" s="736"/>
      <c r="E49" s="738"/>
      <c r="F49" s="739"/>
      <c r="G49" s="701"/>
      <c r="H49" s="671"/>
      <c r="I49" s="691"/>
      <c r="J49" s="691"/>
      <c r="K49" s="691"/>
      <c r="L49" s="691"/>
      <c r="M49" s="692"/>
    </row>
    <row r="50" spans="1:13" s="147" customFormat="1" ht="13.5" customHeight="1">
      <c r="A50" s="715">
        <f>'7. Mapa Final'!A27</f>
        <v>5</v>
      </c>
      <c r="B50" s="710" t="str">
        <f>'7. Mapa Final'!B27</f>
        <v>Ofrecer, prometer, entregar, aceptar o solicitar una ventaja indebida que Influencie en decisiones de adquisición de predios para proyectos de infraestructura judicial.</v>
      </c>
      <c r="C50" s="683" t="str">
        <f>'7. Mapa Final'!C27</f>
        <v>Emisión o validación de conceptos técnicos, jurídicos o administrativos para la adquisición de predios en donación, sin cumplir requisitos normativos o procedimentales, con el fin de favorecer intereses particulares.</v>
      </c>
      <c r="D50" s="733" t="str">
        <f>'7. Mapa Final'!J27</f>
        <v>Muy Baja - 1</v>
      </c>
      <c r="E50" s="734" t="str">
        <f>'7. Mapa Final'!K27</f>
        <v>Moderado - 3</v>
      </c>
      <c r="F50" s="731" t="str">
        <f>'7. Mapa Final'!M27</f>
        <v>Moderado - 3</v>
      </c>
      <c r="G50" s="708" t="s">
        <v>221</v>
      </c>
      <c r="H50" s="709" t="s">
        <v>436</v>
      </c>
      <c r="I50" s="665" t="s">
        <v>343</v>
      </c>
      <c r="J50" s="665"/>
      <c r="K50" s="666">
        <v>45748</v>
      </c>
      <c r="L50" s="666">
        <v>45838</v>
      </c>
      <c r="M50" s="697" t="s">
        <v>345</v>
      </c>
    </row>
    <row r="51" spans="1:13" s="147" customFormat="1" ht="13.5" customHeight="1">
      <c r="A51" s="715"/>
      <c r="B51" s="710"/>
      <c r="C51" s="683"/>
      <c r="D51" s="727"/>
      <c r="E51" s="729"/>
      <c r="F51" s="731"/>
      <c r="G51" s="708"/>
      <c r="H51" s="683"/>
      <c r="I51" s="665"/>
      <c r="J51" s="665"/>
      <c r="K51" s="665"/>
      <c r="L51" s="665"/>
      <c r="M51" s="697"/>
    </row>
    <row r="52" spans="1:13" s="147" customFormat="1" ht="13.5" customHeight="1">
      <c r="A52" s="715"/>
      <c r="B52" s="710"/>
      <c r="C52" s="683"/>
      <c r="D52" s="727"/>
      <c r="E52" s="729"/>
      <c r="F52" s="731"/>
      <c r="G52" s="708"/>
      <c r="H52" s="683"/>
      <c r="I52" s="665"/>
      <c r="J52" s="665"/>
      <c r="K52" s="665"/>
      <c r="L52" s="665"/>
      <c r="M52" s="697"/>
    </row>
    <row r="53" spans="1:13" s="147" customFormat="1" ht="13.5" customHeight="1">
      <c r="A53" s="715"/>
      <c r="B53" s="710"/>
      <c r="C53" s="683"/>
      <c r="D53" s="727"/>
      <c r="E53" s="729"/>
      <c r="F53" s="731"/>
      <c r="G53" s="708"/>
      <c r="H53" s="683"/>
      <c r="I53" s="665"/>
      <c r="J53" s="665"/>
      <c r="K53" s="665"/>
      <c r="L53" s="665"/>
      <c r="M53" s="697"/>
    </row>
    <row r="54" spans="1:13" s="147" customFormat="1" ht="13.5" customHeight="1">
      <c r="A54" s="715"/>
      <c r="B54" s="710"/>
      <c r="C54" s="683"/>
      <c r="D54" s="727"/>
      <c r="E54" s="729"/>
      <c r="F54" s="731"/>
      <c r="G54" s="708"/>
      <c r="H54" s="683"/>
      <c r="I54" s="665"/>
      <c r="J54" s="665"/>
      <c r="K54" s="665"/>
      <c r="L54" s="665"/>
      <c r="M54" s="697"/>
    </row>
    <row r="55" spans="1:13" s="147" customFormat="1" ht="13.5" customHeight="1">
      <c r="A55" s="715"/>
      <c r="B55" s="710"/>
      <c r="C55" s="683"/>
      <c r="D55" s="727"/>
      <c r="E55" s="729"/>
      <c r="F55" s="731"/>
      <c r="G55" s="708"/>
      <c r="H55" s="683"/>
      <c r="I55" s="665"/>
      <c r="J55" s="665"/>
      <c r="K55" s="665"/>
      <c r="L55" s="665"/>
      <c r="M55" s="697"/>
    </row>
    <row r="56" spans="1:13" s="147" customFormat="1" ht="13.5" customHeight="1">
      <c r="A56" s="715"/>
      <c r="B56" s="710"/>
      <c r="C56" s="683"/>
      <c r="D56" s="727"/>
      <c r="E56" s="729"/>
      <c r="F56" s="731"/>
      <c r="G56" s="708"/>
      <c r="H56" s="683"/>
      <c r="I56" s="665"/>
      <c r="J56" s="665"/>
      <c r="K56" s="665"/>
      <c r="L56" s="665"/>
      <c r="M56" s="697"/>
    </row>
    <row r="57" spans="1:13" s="147" customFormat="1" ht="13.5" customHeight="1">
      <c r="A57" s="715"/>
      <c r="B57" s="710"/>
      <c r="C57" s="683"/>
      <c r="D57" s="727"/>
      <c r="E57" s="729"/>
      <c r="F57" s="731"/>
      <c r="G57" s="708"/>
      <c r="H57" s="683"/>
      <c r="I57" s="665"/>
      <c r="J57" s="665"/>
      <c r="K57" s="665"/>
      <c r="L57" s="665"/>
      <c r="M57" s="697"/>
    </row>
    <row r="58" spans="1:13" s="147" customFormat="1" ht="9.75" customHeight="1">
      <c r="A58" s="715"/>
      <c r="B58" s="710"/>
      <c r="C58" s="683"/>
      <c r="D58" s="727"/>
      <c r="E58" s="729"/>
      <c r="F58" s="731"/>
      <c r="G58" s="708"/>
      <c r="H58" s="683"/>
      <c r="I58" s="665"/>
      <c r="J58" s="665"/>
      <c r="K58" s="665"/>
      <c r="L58" s="665"/>
      <c r="M58" s="697"/>
    </row>
    <row r="59" spans="1:13" s="147" customFormat="1" ht="1.5" customHeight="1">
      <c r="A59" s="715"/>
      <c r="B59" s="710"/>
      <c r="C59" s="683"/>
      <c r="D59" s="727"/>
      <c r="E59" s="729"/>
      <c r="F59" s="731"/>
      <c r="G59" s="708"/>
      <c r="H59" s="683"/>
      <c r="I59" s="665"/>
      <c r="J59" s="665"/>
      <c r="K59" s="665"/>
      <c r="L59" s="665"/>
      <c r="M59" s="697"/>
    </row>
    <row r="60" spans="1:13" s="147" customFormat="1" ht="13.5" customHeight="1">
      <c r="A60" s="715">
        <f>'7. Mapa Final'!A29</f>
        <v>6</v>
      </c>
      <c r="B60" s="670" t="str">
        <f>'7. Mapa Final'!B29</f>
        <v>Ofrecer, prometer, entregar, aceptar o solicitar una ventaja indebida para la  aprobación de adiciones o modificaciones contractuales en proyectos de infraestructura judicial.</v>
      </c>
      <c r="C60" s="671" t="str">
        <f>'7. Mapa Final'!C29</f>
        <v>Ofrecimiento, promesa, entrega, aceptación o solicitud de beneficios indebidos para obtener la aprobación de adiciones o modificaciones en contratos de consultoría, obras e interventorías, sin la debida justificación técnica, jurídica, financiera o presupuestal, favoreciendo intereses particulares y afectando la planeación, costos y calidad de los proyectos.</v>
      </c>
      <c r="D60" s="735" t="str">
        <f>'7. Mapa Final'!J29</f>
        <v>Muy Baja - 1</v>
      </c>
      <c r="E60" s="737" t="str">
        <f>'7. Mapa Final'!K29</f>
        <v>Moderado - 3</v>
      </c>
      <c r="F60" s="739" t="str">
        <f>'7. Mapa Final'!M29</f>
        <v>Moderado - 3</v>
      </c>
      <c r="G60" s="701" t="s">
        <v>221</v>
      </c>
      <c r="H60" s="703" t="s">
        <v>437</v>
      </c>
      <c r="I60" s="691" t="s">
        <v>343</v>
      </c>
      <c r="J60" s="691"/>
      <c r="K60" s="690">
        <v>45748</v>
      </c>
      <c r="L60" s="690">
        <v>45838</v>
      </c>
      <c r="M60" s="696" t="s">
        <v>358</v>
      </c>
    </row>
    <row r="61" spans="1:13" s="147" customFormat="1" ht="13.5" customHeight="1">
      <c r="A61" s="715"/>
      <c r="B61" s="670"/>
      <c r="C61" s="671"/>
      <c r="D61" s="736"/>
      <c r="E61" s="738"/>
      <c r="F61" s="739"/>
      <c r="G61" s="701"/>
      <c r="H61" s="671"/>
      <c r="I61" s="691"/>
      <c r="J61" s="691"/>
      <c r="K61" s="691"/>
      <c r="L61" s="691"/>
      <c r="M61" s="696"/>
    </row>
    <row r="62" spans="1:13" s="147" customFormat="1" ht="13.5" customHeight="1">
      <c r="A62" s="715"/>
      <c r="B62" s="670"/>
      <c r="C62" s="671"/>
      <c r="D62" s="736"/>
      <c r="E62" s="738"/>
      <c r="F62" s="739"/>
      <c r="G62" s="701"/>
      <c r="H62" s="671"/>
      <c r="I62" s="691"/>
      <c r="J62" s="691"/>
      <c r="K62" s="691"/>
      <c r="L62" s="691"/>
      <c r="M62" s="696"/>
    </row>
    <row r="63" spans="1:13" s="147" customFormat="1" ht="13.5" customHeight="1">
      <c r="A63" s="715"/>
      <c r="B63" s="670"/>
      <c r="C63" s="671"/>
      <c r="D63" s="736"/>
      <c r="E63" s="738"/>
      <c r="F63" s="739"/>
      <c r="G63" s="701"/>
      <c r="H63" s="671"/>
      <c r="I63" s="691"/>
      <c r="J63" s="691"/>
      <c r="K63" s="691"/>
      <c r="L63" s="691"/>
      <c r="M63" s="696"/>
    </row>
    <row r="64" spans="1:13" s="147" customFormat="1" ht="13.5" customHeight="1">
      <c r="A64" s="715"/>
      <c r="B64" s="670"/>
      <c r="C64" s="671"/>
      <c r="D64" s="736"/>
      <c r="E64" s="738"/>
      <c r="F64" s="739"/>
      <c r="G64" s="701"/>
      <c r="H64" s="671"/>
      <c r="I64" s="691"/>
      <c r="J64" s="691"/>
      <c r="K64" s="691"/>
      <c r="L64" s="691"/>
      <c r="M64" s="696"/>
    </row>
    <row r="65" spans="1:13" s="147" customFormat="1" ht="13.5" customHeight="1">
      <c r="A65" s="715"/>
      <c r="B65" s="670"/>
      <c r="C65" s="671"/>
      <c r="D65" s="736"/>
      <c r="E65" s="738"/>
      <c r="F65" s="739"/>
      <c r="G65" s="701"/>
      <c r="H65" s="671"/>
      <c r="I65" s="691"/>
      <c r="J65" s="691"/>
      <c r="K65" s="691"/>
      <c r="L65" s="691"/>
      <c r="M65" s="696"/>
    </row>
    <row r="66" spans="1:13" s="147" customFormat="1" ht="13.5" customHeight="1">
      <c r="A66" s="715"/>
      <c r="B66" s="670"/>
      <c r="C66" s="671"/>
      <c r="D66" s="736"/>
      <c r="E66" s="738"/>
      <c r="F66" s="739"/>
      <c r="G66" s="701"/>
      <c r="H66" s="671"/>
      <c r="I66" s="691"/>
      <c r="J66" s="691"/>
      <c r="K66" s="691"/>
      <c r="L66" s="691"/>
      <c r="M66" s="696"/>
    </row>
    <row r="67" spans="1:13" s="147" customFormat="1" ht="13.5" customHeight="1">
      <c r="A67" s="715"/>
      <c r="B67" s="670"/>
      <c r="C67" s="671"/>
      <c r="D67" s="736"/>
      <c r="E67" s="738"/>
      <c r="F67" s="739"/>
      <c r="G67" s="701"/>
      <c r="H67" s="671"/>
      <c r="I67" s="691"/>
      <c r="J67" s="691"/>
      <c r="K67" s="691"/>
      <c r="L67" s="691"/>
      <c r="M67" s="696"/>
    </row>
    <row r="68" spans="1:13" s="147" customFormat="1" ht="21.75" customHeight="1">
      <c r="A68" s="715"/>
      <c r="B68" s="670"/>
      <c r="C68" s="671"/>
      <c r="D68" s="736"/>
      <c r="E68" s="738"/>
      <c r="F68" s="739"/>
      <c r="G68" s="701"/>
      <c r="H68" s="671"/>
      <c r="I68" s="691"/>
      <c r="J68" s="691"/>
      <c r="K68" s="691"/>
      <c r="L68" s="691"/>
      <c r="M68" s="696"/>
    </row>
    <row r="69" spans="1:13" s="147" customFormat="1" ht="21.75" customHeight="1">
      <c r="A69" s="715"/>
      <c r="B69" s="670"/>
      <c r="C69" s="671"/>
      <c r="D69" s="736"/>
      <c r="E69" s="738"/>
      <c r="F69" s="739"/>
      <c r="G69" s="701"/>
      <c r="H69" s="671"/>
      <c r="I69" s="691"/>
      <c r="J69" s="691"/>
      <c r="K69" s="691"/>
      <c r="L69" s="691"/>
      <c r="M69" s="696"/>
    </row>
    <row r="70" spans="1:13" s="147" customFormat="1" ht="13.5" customHeight="1">
      <c r="A70" s="715">
        <f>'7. Mapa Final'!A32</f>
        <v>7</v>
      </c>
      <c r="B70" s="710" t="str">
        <f>'7. Mapa Final'!B32</f>
        <v>Ofrecer, prometer, entregar, aceptar o solicitar una ventaja indebida para la  aprobación o recepción de entregables contractuales en proyectos de infraestructura judicial.</v>
      </c>
      <c r="C70" s="683" t="str">
        <f>'7. Mapa Final'!C32</f>
        <v>Ofrecimiento, promesa, entrega, aceptación o solicitud de beneficios indebidos para aprobar o recibir entregables de contratos de consultoría, construcción e interventoría que no cumplen con las especificaciones técnicas, plazos, calidad o demás requisitos contractuales, afectando la idoneidad, funcionalidad y legalidad de las obras y servicios contratados.</v>
      </c>
      <c r="D70" s="733" t="str">
        <f>'7. Mapa Final'!J32</f>
        <v>Muy Baja - 1</v>
      </c>
      <c r="E70" s="734" t="str">
        <f>'7. Mapa Final'!K32</f>
        <v>Moderado - 3</v>
      </c>
      <c r="F70" s="731" t="str">
        <f>'7. Mapa Final'!M32</f>
        <v>Moderado - 3</v>
      </c>
      <c r="G70" s="708" t="s">
        <v>221</v>
      </c>
      <c r="H70" s="740" t="s">
        <v>365</v>
      </c>
      <c r="I70" s="665" t="s">
        <v>343</v>
      </c>
      <c r="J70" s="665"/>
      <c r="K70" s="666">
        <v>45748</v>
      </c>
      <c r="L70" s="666">
        <v>45838</v>
      </c>
      <c r="M70" s="697" t="s">
        <v>359</v>
      </c>
    </row>
    <row r="71" spans="1:13" s="147" customFormat="1" ht="13.5" customHeight="1">
      <c r="A71" s="715"/>
      <c r="B71" s="710"/>
      <c r="C71" s="683"/>
      <c r="D71" s="727"/>
      <c r="E71" s="729"/>
      <c r="F71" s="731"/>
      <c r="G71" s="708"/>
      <c r="H71" s="741"/>
      <c r="I71" s="665"/>
      <c r="J71" s="665"/>
      <c r="K71" s="665"/>
      <c r="L71" s="665"/>
      <c r="M71" s="697"/>
    </row>
    <row r="72" spans="1:13" s="147" customFormat="1" ht="13.5" customHeight="1">
      <c r="A72" s="715"/>
      <c r="B72" s="710"/>
      <c r="C72" s="683"/>
      <c r="D72" s="727"/>
      <c r="E72" s="729"/>
      <c r="F72" s="731"/>
      <c r="G72" s="708"/>
      <c r="H72" s="741"/>
      <c r="I72" s="665"/>
      <c r="J72" s="665"/>
      <c r="K72" s="665"/>
      <c r="L72" s="665"/>
      <c r="M72" s="697"/>
    </row>
    <row r="73" spans="1:13" s="147" customFormat="1" ht="13.5" customHeight="1">
      <c r="A73" s="715"/>
      <c r="B73" s="710"/>
      <c r="C73" s="683"/>
      <c r="D73" s="727"/>
      <c r="E73" s="729"/>
      <c r="F73" s="731"/>
      <c r="G73" s="708"/>
      <c r="H73" s="741"/>
      <c r="I73" s="665"/>
      <c r="J73" s="665"/>
      <c r="K73" s="665"/>
      <c r="L73" s="665"/>
      <c r="M73" s="697"/>
    </row>
    <row r="74" spans="1:13" s="147" customFormat="1" ht="13.5" customHeight="1">
      <c r="A74" s="715"/>
      <c r="B74" s="710"/>
      <c r="C74" s="683"/>
      <c r="D74" s="727"/>
      <c r="E74" s="729"/>
      <c r="F74" s="731"/>
      <c r="G74" s="708"/>
      <c r="H74" s="741"/>
      <c r="I74" s="665"/>
      <c r="J74" s="665"/>
      <c r="K74" s="665"/>
      <c r="L74" s="665"/>
      <c r="M74" s="697"/>
    </row>
    <row r="75" spans="1:13" s="147" customFormat="1" ht="13.5" customHeight="1">
      <c r="A75" s="715"/>
      <c r="B75" s="710"/>
      <c r="C75" s="683"/>
      <c r="D75" s="727"/>
      <c r="E75" s="729"/>
      <c r="F75" s="731"/>
      <c r="G75" s="708"/>
      <c r="H75" s="741"/>
      <c r="I75" s="665"/>
      <c r="J75" s="665"/>
      <c r="K75" s="665"/>
      <c r="L75" s="665"/>
      <c r="M75" s="697"/>
    </row>
    <row r="76" spans="1:13" s="147" customFormat="1" ht="13.5" customHeight="1">
      <c r="A76" s="715"/>
      <c r="B76" s="710"/>
      <c r="C76" s="683"/>
      <c r="D76" s="727"/>
      <c r="E76" s="729"/>
      <c r="F76" s="731"/>
      <c r="G76" s="708"/>
      <c r="H76" s="741"/>
      <c r="I76" s="665"/>
      <c r="J76" s="665"/>
      <c r="K76" s="665"/>
      <c r="L76" s="665"/>
      <c r="M76" s="697"/>
    </row>
    <row r="77" spans="1:13" s="147" customFormat="1" ht="9" customHeight="1">
      <c r="A77" s="715"/>
      <c r="B77" s="710"/>
      <c r="C77" s="683"/>
      <c r="D77" s="727"/>
      <c r="E77" s="729"/>
      <c r="F77" s="731"/>
      <c r="G77" s="708"/>
      <c r="H77" s="741"/>
      <c r="I77" s="665"/>
      <c r="J77" s="665"/>
      <c r="K77" s="665"/>
      <c r="L77" s="665"/>
      <c r="M77" s="697"/>
    </row>
    <row r="78" spans="1:13" s="147" customFormat="1" ht="9.75" customHeight="1">
      <c r="A78" s="715"/>
      <c r="B78" s="710"/>
      <c r="C78" s="683"/>
      <c r="D78" s="727"/>
      <c r="E78" s="729"/>
      <c r="F78" s="731"/>
      <c r="G78" s="708"/>
      <c r="H78" s="741"/>
      <c r="I78" s="665"/>
      <c r="J78" s="665"/>
      <c r="K78" s="665"/>
      <c r="L78" s="665"/>
      <c r="M78" s="697"/>
    </row>
    <row r="79" spans="1:13" s="147" customFormat="1" ht="7.5" customHeight="1" thickBot="1">
      <c r="A79" s="799"/>
      <c r="B79" s="800"/>
      <c r="C79" s="801"/>
      <c r="D79" s="802"/>
      <c r="E79" s="803"/>
      <c r="F79" s="804"/>
      <c r="G79" s="805"/>
      <c r="H79" s="806"/>
      <c r="I79" s="807"/>
      <c r="J79" s="807"/>
      <c r="K79" s="807"/>
      <c r="L79" s="807"/>
      <c r="M79" s="808"/>
    </row>
    <row r="83" spans="8:8" ht="27.75" customHeight="1">
      <c r="H83" s="204" t="s">
        <v>366</v>
      </c>
    </row>
    <row r="84" spans="8:8" ht="409.5">
      <c r="H84" s="206" t="s">
        <v>368</v>
      </c>
    </row>
  </sheetData>
  <mergeCells count="108">
    <mergeCell ref="I70:I79"/>
    <mergeCell ref="J70:J79"/>
    <mergeCell ref="K70:K79"/>
    <mergeCell ref="L70:L79"/>
    <mergeCell ref="M70:M79"/>
    <mergeCell ref="L60:L69"/>
    <mergeCell ref="M60:M69"/>
    <mergeCell ref="A70:A79"/>
    <mergeCell ref="B70:B79"/>
    <mergeCell ref="C70:C79"/>
    <mergeCell ref="D70:D79"/>
    <mergeCell ref="E70:E79"/>
    <mergeCell ref="F70:F79"/>
    <mergeCell ref="G70:G79"/>
    <mergeCell ref="H70:H79"/>
    <mergeCell ref="F60:F69"/>
    <mergeCell ref="G60:G69"/>
    <mergeCell ref="H60:H69"/>
    <mergeCell ref="I60:I69"/>
    <mergeCell ref="J60:J69"/>
    <mergeCell ref="K60:K69"/>
    <mergeCell ref="A60:A69"/>
    <mergeCell ref="B60:B69"/>
    <mergeCell ref="C60:C69"/>
    <mergeCell ref="D60:D69"/>
    <mergeCell ref="E60:E69"/>
    <mergeCell ref="F50:F59"/>
    <mergeCell ref="G50:G59"/>
    <mergeCell ref="H50:H59"/>
    <mergeCell ref="A50:A59"/>
    <mergeCell ref="B50:B59"/>
    <mergeCell ref="C50:C59"/>
    <mergeCell ref="D50:D59"/>
    <mergeCell ref="E50:E59"/>
    <mergeCell ref="L50:L59"/>
    <mergeCell ref="M50:M59"/>
    <mergeCell ref="I50:I59"/>
    <mergeCell ref="J50:J59"/>
    <mergeCell ref="K50:K59"/>
    <mergeCell ref="F40:F49"/>
    <mergeCell ref="G40:G49"/>
    <mergeCell ref="H40:H49"/>
    <mergeCell ref="K30:K39"/>
    <mergeCell ref="L30:L39"/>
    <mergeCell ref="M30:M39"/>
    <mergeCell ref="H30:H39"/>
    <mergeCell ref="I30:I39"/>
    <mergeCell ref="J30:J39"/>
    <mergeCell ref="A40:A49"/>
    <mergeCell ref="B40:B49"/>
    <mergeCell ref="C40:C49"/>
    <mergeCell ref="D40:D49"/>
    <mergeCell ref="E40:E49"/>
    <mergeCell ref="L40:L49"/>
    <mergeCell ref="M40:M49"/>
    <mergeCell ref="I40:I49"/>
    <mergeCell ref="J40:J49"/>
    <mergeCell ref="K40:K49"/>
    <mergeCell ref="H20:H29"/>
    <mergeCell ref="I20:I29"/>
    <mergeCell ref="J20:J29"/>
    <mergeCell ref="K20:K29"/>
    <mergeCell ref="L20:L29"/>
    <mergeCell ref="A20:A29"/>
    <mergeCell ref="B20:B29"/>
    <mergeCell ref="C20:C29"/>
    <mergeCell ref="D20:D29"/>
    <mergeCell ref="E20:E29"/>
    <mergeCell ref="F20:F29"/>
    <mergeCell ref="A10:A19"/>
    <mergeCell ref="B10:B19"/>
    <mergeCell ref="C10:C19"/>
    <mergeCell ref="D10:D19"/>
    <mergeCell ref="E10:E19"/>
    <mergeCell ref="F10:F19"/>
    <mergeCell ref="G10:G19"/>
    <mergeCell ref="A30:A39"/>
    <mergeCell ref="B30:B39"/>
    <mergeCell ref="C30:C39"/>
    <mergeCell ref="D30:D39"/>
    <mergeCell ref="E30:E39"/>
    <mergeCell ref="F30:F39"/>
    <mergeCell ref="G30:G39"/>
    <mergeCell ref="G20:G29"/>
    <mergeCell ref="M20:M29"/>
    <mergeCell ref="A1:C3"/>
    <mergeCell ref="D1:J2"/>
    <mergeCell ref="K1:M3"/>
    <mergeCell ref="A4:B4"/>
    <mergeCell ref="C4:M4"/>
    <mergeCell ref="A5:B5"/>
    <mergeCell ref="C5:M5"/>
    <mergeCell ref="A6:B6"/>
    <mergeCell ref="C6:M6"/>
    <mergeCell ref="A7:C7"/>
    <mergeCell ref="D7:F7"/>
    <mergeCell ref="G7:G8"/>
    <mergeCell ref="H7:H8"/>
    <mergeCell ref="I7:J7"/>
    <mergeCell ref="K7:L7"/>
    <mergeCell ref="M7:M8"/>
    <mergeCell ref="H10:H19"/>
    <mergeCell ref="I10:I19"/>
    <mergeCell ref="J10:J19"/>
    <mergeCell ref="K10:K19"/>
    <mergeCell ref="L10:L19"/>
    <mergeCell ref="M10:M19"/>
    <mergeCell ref="A9:G9"/>
  </mergeCells>
  <conditionalFormatting sqref="A7:B7">
    <cfRule type="containsText" dxfId="79" priority="25" operator="containsText" text="3- Moderado">
      <formula>NOT(ISERROR(SEARCH("3- Moderado",A7)))</formula>
    </cfRule>
    <cfRule type="containsText" dxfId="78" priority="26" operator="containsText" text="6- Moderado">
      <formula>NOT(ISERROR(SEARCH("6- Moderado",A7)))</formula>
    </cfRule>
    <cfRule type="containsText" dxfId="77" priority="27" operator="containsText" text="4- Moderado">
      <formula>NOT(ISERROR(SEARCH("4- Moderado",A7)))</formula>
    </cfRule>
    <cfRule type="containsText" dxfId="76" priority="28" operator="containsText" text="3- Bajo">
      <formula>NOT(ISERROR(SEARCH("3- Bajo",A7)))</formula>
    </cfRule>
    <cfRule type="containsText" dxfId="75" priority="29" operator="containsText" text="4- Bajo">
      <formula>NOT(ISERROR(SEARCH("4- Bajo",A7)))</formula>
    </cfRule>
    <cfRule type="containsText" dxfId="74" priority="30" operator="containsText" text="1- Bajo">
      <formula>NOT(ISERROR(SEARCH("1- Bajo",A7)))</formula>
    </cfRule>
  </conditionalFormatting>
  <conditionalFormatting sqref="A10:B10 D10:E10">
    <cfRule type="containsText" dxfId="73" priority="97" operator="containsText" text="3- Bajo">
      <formula>NOT(ISERROR(SEARCH("3- Bajo",A10)))</formula>
    </cfRule>
    <cfRule type="containsText" dxfId="72" priority="98" operator="containsText" text="4- Bajo">
      <formula>NOT(ISERROR(SEARCH("4- Bajo",A10)))</formula>
    </cfRule>
    <cfRule type="containsText" dxfId="71" priority="99" operator="containsText" text="1- Bajo">
      <formula>NOT(ISERROR(SEARCH("1- Bajo",A10)))</formula>
    </cfRule>
  </conditionalFormatting>
  <conditionalFormatting sqref="A20:B20 D20:E20">
    <cfRule type="containsText" dxfId="70" priority="90" operator="containsText" text="3- Bajo">
      <formula>NOT(ISERROR(SEARCH("3- Bajo",A20)))</formula>
    </cfRule>
    <cfRule type="containsText" dxfId="69" priority="91" operator="containsText" text="4- Bajo">
      <formula>NOT(ISERROR(SEARCH("4- Bajo",A20)))</formula>
    </cfRule>
    <cfRule type="containsText" dxfId="68" priority="92" operator="containsText" text="1- Bajo">
      <formula>NOT(ISERROR(SEARCH("1- Bajo",A20)))</formula>
    </cfRule>
  </conditionalFormatting>
  <conditionalFormatting sqref="A30:B30 D30:E30">
    <cfRule type="containsText" dxfId="67" priority="83" operator="containsText" text="3- Bajo">
      <formula>NOT(ISERROR(SEARCH("3- Bajo",A30)))</formula>
    </cfRule>
    <cfRule type="containsText" dxfId="66" priority="84" operator="containsText" text="4- Bajo">
      <formula>NOT(ISERROR(SEARCH("4- Bajo",A30)))</formula>
    </cfRule>
    <cfRule type="containsText" dxfId="65" priority="85" operator="containsText" text="1- Bajo">
      <formula>NOT(ISERROR(SEARCH("1- Bajo",A30)))</formula>
    </cfRule>
  </conditionalFormatting>
  <conditionalFormatting sqref="A40:B40">
    <cfRule type="containsText" dxfId="64" priority="13" operator="containsText" text="3- Moderado">
      <formula>NOT(ISERROR(SEARCH("3- Moderado",A40)))</formula>
    </cfRule>
    <cfRule type="containsText" dxfId="63" priority="14" operator="containsText" text="6- Moderado">
      <formula>NOT(ISERROR(SEARCH("6- Moderado",A40)))</formula>
    </cfRule>
    <cfRule type="containsText" dxfId="62" priority="15" operator="containsText" text="4- Moderado">
      <formula>NOT(ISERROR(SEARCH("4- Moderado",A40)))</formula>
    </cfRule>
    <cfRule type="containsText" dxfId="61" priority="16" operator="containsText" text="3- Bajo">
      <formula>NOT(ISERROR(SEARCH("3- Bajo",A40)))</formula>
    </cfRule>
    <cfRule type="containsText" dxfId="60" priority="17" operator="containsText" text="4- Bajo">
      <formula>NOT(ISERROR(SEARCH("4- Bajo",A40)))</formula>
    </cfRule>
    <cfRule type="containsText" dxfId="59" priority="18" operator="containsText" text="1- Bajo">
      <formula>NOT(ISERROR(SEARCH("1- Bajo",A40)))</formula>
    </cfRule>
  </conditionalFormatting>
  <conditionalFormatting sqref="A50:B50 D50:E50">
    <cfRule type="containsText" dxfId="58" priority="69" operator="containsText" text="3- Bajo">
      <formula>NOT(ISERROR(SEARCH("3- Bajo",A50)))</formula>
    </cfRule>
    <cfRule type="containsText" dxfId="57" priority="70" operator="containsText" text="4- Bajo">
      <formula>NOT(ISERROR(SEARCH("4- Bajo",A50)))</formula>
    </cfRule>
    <cfRule type="containsText" dxfId="56" priority="71" operator="containsText" text="1- Bajo">
      <formula>NOT(ISERROR(SEARCH("1- Bajo",A50)))</formula>
    </cfRule>
  </conditionalFormatting>
  <conditionalFormatting sqref="A60:B60 D60:E60">
    <cfRule type="containsText" dxfId="55" priority="55" operator="containsText" text="3- Bajo">
      <formula>NOT(ISERROR(SEARCH("3- Bajo",A60)))</formula>
    </cfRule>
    <cfRule type="containsText" dxfId="54" priority="56" operator="containsText" text="4- Bajo">
      <formula>NOT(ISERROR(SEARCH("4- Bajo",A60)))</formula>
    </cfRule>
    <cfRule type="containsText" dxfId="53" priority="57" operator="containsText" text="1- Bajo">
      <formula>NOT(ISERROR(SEARCH("1- Bajo",A60)))</formula>
    </cfRule>
  </conditionalFormatting>
  <conditionalFormatting sqref="A70:B70 D70:E70">
    <cfRule type="containsText" dxfId="52" priority="48" operator="containsText" text="3- Bajo">
      <formula>NOT(ISERROR(SEARCH("3- Bajo",A70)))</formula>
    </cfRule>
    <cfRule type="containsText" dxfId="51" priority="49" operator="containsText" text="4- Bajo">
      <formula>NOT(ISERROR(SEARCH("4- Bajo",A70)))</formula>
    </cfRule>
    <cfRule type="containsText" dxfId="50" priority="50" operator="containsText" text="1- Bajo">
      <formula>NOT(ISERROR(SEARCH("1- Bajo",A70)))</formula>
    </cfRule>
  </conditionalFormatting>
  <conditionalFormatting sqref="C8:F8">
    <cfRule type="containsText" dxfId="49" priority="19" operator="containsText" text="3- Moderado">
      <formula>NOT(ISERROR(SEARCH("3- Moderado",C8)))</formula>
    </cfRule>
    <cfRule type="containsText" dxfId="48" priority="20" operator="containsText" text="6- Moderado">
      <formula>NOT(ISERROR(SEARCH("6- Moderado",C8)))</formula>
    </cfRule>
    <cfRule type="containsText" dxfId="47" priority="21" operator="containsText" text="4- Moderado">
      <formula>NOT(ISERROR(SEARCH("4- Moderado",C8)))</formula>
    </cfRule>
    <cfRule type="containsText" dxfId="46" priority="22" operator="containsText" text="3- Bajo">
      <formula>NOT(ISERROR(SEARCH("3- Bajo",C8)))</formula>
    </cfRule>
    <cfRule type="containsText" dxfId="45" priority="23" operator="containsText" text="4- Bajo">
      <formula>NOT(ISERROR(SEARCH("4- Bajo",C8)))</formula>
    </cfRule>
    <cfRule type="containsText" dxfId="44" priority="24" operator="containsText" text="1- Bajo">
      <formula>NOT(ISERROR(SEARCH("1- Bajo",C8)))</formula>
    </cfRule>
  </conditionalFormatting>
  <conditionalFormatting sqref="D10:D79">
    <cfRule type="containsText" dxfId="43" priority="35" operator="containsText" text="Muy Alta">
      <formula>NOT(ISERROR(SEARCH("Muy Alta",D10)))</formula>
    </cfRule>
    <cfRule type="containsText" dxfId="42" priority="36" operator="containsText" text="Alta">
      <formula>NOT(ISERROR(SEARCH("Alta",D10)))</formula>
    </cfRule>
    <cfRule type="containsText" dxfId="41" priority="37" operator="containsText" text="Baja">
      <formula>NOT(ISERROR(SEARCH("Baja",D10)))</formula>
    </cfRule>
    <cfRule type="containsText" dxfId="40" priority="38" operator="containsText" text="Muy Baja">
      <formula>NOT(ISERROR(SEARCH("Muy Baja",D10)))</formula>
    </cfRule>
    <cfRule type="containsText" dxfId="39" priority="40" operator="containsText" text="Media">
      <formula>NOT(ISERROR(SEARCH("Media",D10)))</formula>
    </cfRule>
  </conditionalFormatting>
  <conditionalFormatting sqref="D10:E10 A10:B10">
    <cfRule type="containsText" dxfId="38" priority="94" operator="containsText" text="3- Moderado">
      <formula>NOT(ISERROR(SEARCH("3- Moderado",A10)))</formula>
    </cfRule>
    <cfRule type="containsText" dxfId="37" priority="95" operator="containsText" text="6- Moderado">
      <formula>NOT(ISERROR(SEARCH("6- Moderado",A10)))</formula>
    </cfRule>
    <cfRule type="containsText" dxfId="36" priority="96" operator="containsText" text="4- Moderado">
      <formula>NOT(ISERROR(SEARCH("4- Moderado",A10)))</formula>
    </cfRule>
  </conditionalFormatting>
  <conditionalFormatting sqref="D20:E20 A20:B20">
    <cfRule type="containsText" dxfId="35" priority="87" operator="containsText" text="3- Moderado">
      <formula>NOT(ISERROR(SEARCH("3- Moderado",A20)))</formula>
    </cfRule>
    <cfRule type="containsText" dxfId="34" priority="88" operator="containsText" text="6- Moderado">
      <formula>NOT(ISERROR(SEARCH("6- Moderado",A20)))</formula>
    </cfRule>
    <cfRule type="containsText" dxfId="33" priority="89" operator="containsText" text="4- Moderado">
      <formula>NOT(ISERROR(SEARCH("4- Moderado",A20)))</formula>
    </cfRule>
  </conditionalFormatting>
  <conditionalFormatting sqref="D30:E30 A30:B30">
    <cfRule type="containsText" dxfId="32" priority="80" operator="containsText" text="3- Moderado">
      <formula>NOT(ISERROR(SEARCH("3- Moderado",A30)))</formula>
    </cfRule>
    <cfRule type="containsText" dxfId="31" priority="81" operator="containsText" text="6- Moderado">
      <formula>NOT(ISERROR(SEARCH("6- Moderado",A30)))</formula>
    </cfRule>
    <cfRule type="containsText" dxfId="30" priority="82" operator="containsText" text="4- Moderado">
      <formula>NOT(ISERROR(SEARCH("4- Moderado",A30)))</formula>
    </cfRule>
  </conditionalFormatting>
  <conditionalFormatting sqref="D40:E40">
    <cfRule type="containsText" dxfId="29" priority="7" operator="containsText" text="3- Moderado">
      <formula>NOT(ISERROR(SEARCH("3- Moderado",D40)))</formula>
    </cfRule>
    <cfRule type="containsText" dxfId="28" priority="8" operator="containsText" text="6- Moderado">
      <formula>NOT(ISERROR(SEARCH("6- Moderado",D40)))</formula>
    </cfRule>
    <cfRule type="containsText" dxfId="27" priority="9" operator="containsText" text="4- Moderado">
      <formula>NOT(ISERROR(SEARCH("4- Moderado",D40)))</formula>
    </cfRule>
    <cfRule type="containsText" dxfId="26" priority="10" operator="containsText" text="3- Bajo">
      <formula>NOT(ISERROR(SEARCH("3- Bajo",D40)))</formula>
    </cfRule>
    <cfRule type="containsText" dxfId="25" priority="11" operator="containsText" text="4- Bajo">
      <formula>NOT(ISERROR(SEARCH("4- Bajo",D40)))</formula>
    </cfRule>
    <cfRule type="containsText" dxfId="24" priority="12" operator="containsText" text="1- Bajo">
      <formula>NOT(ISERROR(SEARCH("1- Bajo",D40)))</formula>
    </cfRule>
  </conditionalFormatting>
  <conditionalFormatting sqref="D50:E50 A50:B50">
    <cfRule type="containsText" dxfId="23" priority="66" operator="containsText" text="3- Moderado">
      <formula>NOT(ISERROR(SEARCH("3- Moderado",A50)))</formula>
    </cfRule>
    <cfRule type="containsText" dxfId="22" priority="67" operator="containsText" text="6- Moderado">
      <formula>NOT(ISERROR(SEARCH("6- Moderado",A50)))</formula>
    </cfRule>
    <cfRule type="containsText" dxfId="21" priority="68" operator="containsText" text="4- Moderado">
      <formula>NOT(ISERROR(SEARCH("4- Moderado",A50)))</formula>
    </cfRule>
  </conditionalFormatting>
  <conditionalFormatting sqref="D60:E60 A60:B60">
    <cfRule type="containsText" dxfId="20" priority="52" operator="containsText" text="3- Moderado">
      <formula>NOT(ISERROR(SEARCH("3- Moderado",A60)))</formula>
    </cfRule>
    <cfRule type="containsText" dxfId="19" priority="53" operator="containsText" text="6- Moderado">
      <formula>NOT(ISERROR(SEARCH("6- Moderado",A60)))</formula>
    </cfRule>
    <cfRule type="containsText" dxfId="18" priority="54" operator="containsText" text="4- Moderado">
      <formula>NOT(ISERROR(SEARCH("4- Moderado",A60)))</formula>
    </cfRule>
  </conditionalFormatting>
  <conditionalFormatting sqref="D70:E70 A70:B70">
    <cfRule type="containsText" dxfId="17" priority="45" operator="containsText" text="3- Moderado">
      <formula>NOT(ISERROR(SEARCH("3- Moderado",A70)))</formula>
    </cfRule>
    <cfRule type="containsText" dxfId="16" priority="46" operator="containsText" text="6- Moderado">
      <formula>NOT(ISERROR(SEARCH("6- Moderado",A70)))</formula>
    </cfRule>
    <cfRule type="containsText" dxfId="15" priority="47" operator="containsText" text="4- Moderado">
      <formula>NOT(ISERROR(SEARCH("4- Moderado",A70)))</formula>
    </cfRule>
  </conditionalFormatting>
  <conditionalFormatting sqref="E10:E79">
    <cfRule type="containsText" dxfId="14" priority="31" operator="containsText" text="Catastrófico">
      <formula>NOT(ISERROR(SEARCH("Catastrófico",E10)))</formula>
    </cfRule>
    <cfRule type="containsText" dxfId="13" priority="32" operator="containsText" text="Mayor">
      <formula>NOT(ISERROR(SEARCH("Mayor",E10)))</formula>
    </cfRule>
    <cfRule type="containsText" dxfId="12" priority="33" operator="containsText" text="Menor">
      <formula>NOT(ISERROR(SEARCH("Menor",E10)))</formula>
    </cfRule>
    <cfRule type="containsText" dxfId="11" priority="34" operator="containsText" text="Leve">
      <formula>NOT(ISERROR(SEARCH("Leve",E10)))</formula>
    </cfRule>
  </conditionalFormatting>
  <conditionalFormatting sqref="E10:F79">
    <cfRule type="containsText" dxfId="10" priority="39" operator="containsText" text="Moderado">
      <formula>NOT(ISERROR(SEARCH("Moderado",E10)))</formula>
    </cfRule>
  </conditionalFormatting>
  <conditionalFormatting sqref="F10:F19">
    <cfRule type="colorScale" priority="100">
      <colorScale>
        <cfvo type="min"/>
        <cfvo type="max"/>
        <color rgb="FFFF7128"/>
        <color rgb="FFFFEF9C"/>
      </colorScale>
    </cfRule>
  </conditionalFormatting>
  <conditionalFormatting sqref="F10:F79">
    <cfRule type="containsText" dxfId="9" priority="41" operator="containsText" text="Bajo">
      <formula>NOT(ISERROR(SEARCH("Bajo",F10)))</formula>
    </cfRule>
    <cfRule type="containsText" dxfId="8" priority="42" operator="containsText" text="Moderado">
      <formula>NOT(ISERROR(SEARCH("Moderado",F10)))</formula>
    </cfRule>
    <cfRule type="containsText" dxfId="7" priority="43" operator="containsText" text="Alto">
      <formula>NOT(ISERROR(SEARCH("Alto",F10)))</formula>
    </cfRule>
    <cfRule type="containsText" dxfId="6" priority="44" operator="containsText" text="Extremo">
      <formula>NOT(ISERROR(SEARCH("Extremo",F10)))</formula>
    </cfRule>
  </conditionalFormatting>
  <conditionalFormatting sqref="F20:F29">
    <cfRule type="colorScale" priority="93">
      <colorScale>
        <cfvo type="min"/>
        <cfvo type="max"/>
        <color rgb="FFFF7128"/>
        <color rgb="FFFFEF9C"/>
      </colorScale>
    </cfRule>
  </conditionalFormatting>
  <conditionalFormatting sqref="F30:F49">
    <cfRule type="colorScale" priority="86">
      <colorScale>
        <cfvo type="min"/>
        <cfvo type="max"/>
        <color rgb="FFFF7128"/>
        <color rgb="FFFFEF9C"/>
      </colorScale>
    </cfRule>
  </conditionalFormatting>
  <conditionalFormatting sqref="F50:F59">
    <cfRule type="colorScale" priority="72">
      <colorScale>
        <cfvo type="min"/>
        <cfvo type="max"/>
        <color rgb="FFFF7128"/>
        <color rgb="FFFFEF9C"/>
      </colorScale>
    </cfRule>
  </conditionalFormatting>
  <conditionalFormatting sqref="F60:F69">
    <cfRule type="colorScale" priority="58">
      <colorScale>
        <cfvo type="min"/>
        <cfvo type="max"/>
        <color rgb="FFFF7128"/>
        <color rgb="FFFFEF9C"/>
      </colorScale>
    </cfRule>
  </conditionalFormatting>
  <conditionalFormatting sqref="F70:F79">
    <cfRule type="colorScale" priority="51">
      <colorScale>
        <cfvo type="min"/>
        <cfvo type="max"/>
        <color rgb="FFFF7128"/>
        <color rgb="FFFFEF9C"/>
      </colorScale>
    </cfRule>
  </conditionalFormatting>
  <conditionalFormatting sqref="H83">
    <cfRule type="containsText" dxfId="5" priority="1" operator="containsText" text="3- Moderado">
      <formula>NOT(ISERROR(SEARCH("3- Moderado",H83)))</formula>
    </cfRule>
    <cfRule type="containsText" dxfId="4" priority="2" operator="containsText" text="6- Moderado">
      <formula>NOT(ISERROR(SEARCH("6- Moderado",H83)))</formula>
    </cfRule>
    <cfRule type="containsText" dxfId="3" priority="3" operator="containsText" text="4- Moderado">
      <formula>NOT(ISERROR(SEARCH("4- Moderado",H83)))</formula>
    </cfRule>
    <cfRule type="containsText" dxfId="2" priority="4" operator="containsText" text="3- Bajo">
      <formula>NOT(ISERROR(SEARCH("3- Bajo",H83)))</formula>
    </cfRule>
    <cfRule type="containsText" dxfId="1" priority="5" operator="containsText" text="4- Bajo">
      <formula>NOT(ISERROR(SEARCH("4- Bajo",H83)))</formula>
    </cfRule>
    <cfRule type="containsText" dxfId="0" priority="6" operator="containsText" text="1- Bajo">
      <formula>NOT(ISERROR(SEARCH("1- Bajo",H83)))</formula>
    </cfRule>
  </conditionalFormatting>
  <dataValidations count="4">
    <dataValidation allowBlank="1" showInputMessage="1" showErrorMessage="1" prompt="Registrar qué factor  que ocasina el riesgo: un facot identtficado el contexto._x000a_O  personas, recursos, estilo de direccion , factores externos, , codiciones ambientales" sqref="C8 H83" xr:uid="{0B183C08-EFB7-430D-B61D-5DBFAE766F25}"/>
    <dataValidation allowBlank="1" showInputMessage="1" showErrorMessage="1" prompt="Describir las actividades que se van a desarrollar para el proyecto" sqref="H7" xr:uid="{EE83A80A-3A42-44EB-AB31-70C80AC317EC}"/>
    <dataValidation allowBlank="1" showInputMessage="1" showErrorMessage="1" prompt="Seleccionar si el responsable es el responsable de las acciones es el nivel central" sqref="I7:I8" xr:uid="{5CD2E8AE-0BAD-483E-8771-043FB60A0D85}"/>
    <dataValidation allowBlank="1" showInputMessage="1" showErrorMessage="1" prompt="seleccionar si el responsable de ejecutar las acciones es el nivel central" sqref="J8" xr:uid="{68F14461-3943-4836-B4E5-D60378CBC621}"/>
  </dataValidations>
  <pageMargins left="0.7" right="0.7" top="0.75" bottom="0.75" header="0.3" footer="0.3"/>
  <pageSetup orientation="portrait" horizontalDpi="4294967293" verticalDpi="0" r:id="rId1"/>
  <ignoredErrors>
    <ignoredError sqref="B60 F70 F60 F50 F40 F30 F20 F10 A20:B20"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9BAFE51-FAEA-4F98-8415-D1831C1E21D9}">
          <x14:formula1>
            <xm:f>'9- Matriz de Calor '!$S$7:$S$10</xm:f>
          </x14:formula1>
          <xm:sqref>G9:G79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30"/>
  <sheetViews>
    <sheetView topLeftCell="A7" zoomScale="184" zoomScaleNormal="184" workbookViewId="0">
      <selection activeCell="B9" sqref="B9:J15"/>
    </sheetView>
  </sheetViews>
  <sheetFormatPr baseColWidth="10" defaultColWidth="11.42578125" defaultRowHeight="15"/>
  <sheetData>
    <row r="1" spans="2:10" ht="9" customHeight="1"/>
    <row r="2" spans="2:10" ht="27" customHeight="1">
      <c r="B2" s="337" t="s">
        <v>21</v>
      </c>
      <c r="C2" s="337"/>
      <c r="D2" s="337"/>
      <c r="E2" s="337"/>
      <c r="F2" s="337"/>
      <c r="G2" s="337"/>
      <c r="H2" s="337"/>
      <c r="I2" s="337"/>
      <c r="J2" s="337"/>
    </row>
    <row r="3" spans="2:10" ht="5.25" customHeight="1" thickBot="1"/>
    <row r="4" spans="2:10" ht="15" customHeight="1">
      <c r="B4" s="338" t="s">
        <v>22</v>
      </c>
      <c r="C4" s="339"/>
      <c r="D4" s="339"/>
      <c r="E4" s="339"/>
      <c r="F4" s="339"/>
      <c r="G4" s="339"/>
      <c r="H4" s="339"/>
      <c r="I4" s="339"/>
      <c r="J4" s="340"/>
    </row>
    <row r="5" spans="2:10">
      <c r="B5" s="341"/>
      <c r="C5" s="342"/>
      <c r="D5" s="342"/>
      <c r="E5" s="342"/>
      <c r="F5" s="342"/>
      <c r="G5" s="342"/>
      <c r="H5" s="342"/>
      <c r="I5" s="342"/>
      <c r="J5" s="343"/>
    </row>
    <row r="6" spans="2:10">
      <c r="B6" s="341"/>
      <c r="C6" s="342"/>
      <c r="D6" s="342"/>
      <c r="E6" s="342"/>
      <c r="F6" s="342"/>
      <c r="G6" s="342"/>
      <c r="H6" s="342"/>
      <c r="I6" s="342"/>
      <c r="J6" s="343"/>
    </row>
    <row r="7" spans="2:10" ht="15.75" thickBot="1">
      <c r="B7" s="344"/>
      <c r="C7" s="345"/>
      <c r="D7" s="345"/>
      <c r="E7" s="345"/>
      <c r="F7" s="345"/>
      <c r="G7" s="345"/>
      <c r="H7" s="345"/>
      <c r="I7" s="345"/>
      <c r="J7" s="346"/>
    </row>
    <row r="8" spans="2:10" ht="6.75" customHeight="1" thickBot="1"/>
    <row r="9" spans="2:10" ht="15" customHeight="1">
      <c r="B9" s="338" t="s">
        <v>23</v>
      </c>
      <c r="C9" s="339"/>
      <c r="D9" s="339"/>
      <c r="E9" s="339"/>
      <c r="F9" s="339"/>
      <c r="G9" s="339"/>
      <c r="H9" s="339"/>
      <c r="I9" s="339"/>
      <c r="J9" s="340"/>
    </row>
    <row r="10" spans="2:10">
      <c r="B10" s="341"/>
      <c r="C10" s="342"/>
      <c r="D10" s="342"/>
      <c r="E10" s="342"/>
      <c r="F10" s="342"/>
      <c r="G10" s="342"/>
      <c r="H10" s="342"/>
      <c r="I10" s="342"/>
      <c r="J10" s="343"/>
    </row>
    <row r="11" spans="2:10">
      <c r="B11" s="341"/>
      <c r="C11" s="342"/>
      <c r="D11" s="342"/>
      <c r="E11" s="342"/>
      <c r="F11" s="342"/>
      <c r="G11" s="342"/>
      <c r="H11" s="342"/>
      <c r="I11" s="342"/>
      <c r="J11" s="343"/>
    </row>
    <row r="12" spans="2:10">
      <c r="B12" s="341"/>
      <c r="C12" s="342"/>
      <c r="D12" s="342"/>
      <c r="E12" s="342"/>
      <c r="F12" s="342"/>
      <c r="G12" s="342"/>
      <c r="H12" s="342"/>
      <c r="I12" s="342"/>
      <c r="J12" s="343"/>
    </row>
    <row r="13" spans="2:10">
      <c r="B13" s="341"/>
      <c r="C13" s="342"/>
      <c r="D13" s="342"/>
      <c r="E13" s="342"/>
      <c r="F13" s="342"/>
      <c r="G13" s="342"/>
      <c r="H13" s="342"/>
      <c r="I13" s="342"/>
      <c r="J13" s="343"/>
    </row>
    <row r="14" spans="2:10">
      <c r="B14" s="341"/>
      <c r="C14" s="342"/>
      <c r="D14" s="342"/>
      <c r="E14" s="342"/>
      <c r="F14" s="342"/>
      <c r="G14" s="342"/>
      <c r="H14" s="342"/>
      <c r="I14" s="342"/>
      <c r="J14" s="343"/>
    </row>
    <row r="15" spans="2:10" ht="7.5" customHeight="1" thickBot="1">
      <c r="B15" s="344"/>
      <c r="C15" s="345"/>
      <c r="D15" s="345"/>
      <c r="E15" s="345"/>
      <c r="F15" s="345"/>
      <c r="G15" s="345"/>
      <c r="H15" s="345"/>
      <c r="I15" s="345"/>
      <c r="J15" s="346"/>
    </row>
    <row r="16" spans="2:10" ht="15" customHeight="1" thickBot="1"/>
    <row r="17" spans="2:10">
      <c r="B17" s="338" t="s">
        <v>24</v>
      </c>
      <c r="C17" s="339"/>
      <c r="D17" s="339"/>
      <c r="E17" s="339"/>
      <c r="F17" s="339"/>
      <c r="G17" s="339"/>
      <c r="H17" s="339"/>
      <c r="I17" s="339"/>
      <c r="J17" s="340"/>
    </row>
    <row r="18" spans="2:10">
      <c r="B18" s="341"/>
      <c r="C18" s="342"/>
      <c r="D18" s="342"/>
      <c r="E18" s="342"/>
      <c r="F18" s="342"/>
      <c r="G18" s="342"/>
      <c r="H18" s="342"/>
      <c r="I18" s="342"/>
      <c r="J18" s="343"/>
    </row>
    <row r="19" spans="2:10">
      <c r="B19" s="341"/>
      <c r="C19" s="342"/>
      <c r="D19" s="342"/>
      <c r="E19" s="342"/>
      <c r="F19" s="342"/>
      <c r="G19" s="342"/>
      <c r="H19" s="342"/>
      <c r="I19" s="342"/>
      <c r="J19" s="343"/>
    </row>
    <row r="20" spans="2:10" ht="6" customHeight="1" thickBot="1">
      <c r="B20" s="344"/>
      <c r="C20" s="345"/>
      <c r="D20" s="345"/>
      <c r="E20" s="345"/>
      <c r="F20" s="345"/>
      <c r="G20" s="345"/>
      <c r="H20" s="345"/>
      <c r="I20" s="345"/>
      <c r="J20" s="346"/>
    </row>
    <row r="21" spans="2:10" ht="15" customHeight="1" thickBot="1"/>
    <row r="22" spans="2:10">
      <c r="B22" s="338" t="s">
        <v>25</v>
      </c>
      <c r="C22" s="339"/>
      <c r="D22" s="339"/>
      <c r="E22" s="339"/>
      <c r="F22" s="339"/>
      <c r="G22" s="339"/>
      <c r="H22" s="339"/>
      <c r="I22" s="339"/>
      <c r="J22" s="340"/>
    </row>
    <row r="23" spans="2:10">
      <c r="B23" s="341"/>
      <c r="C23" s="342"/>
      <c r="D23" s="342"/>
      <c r="E23" s="342"/>
      <c r="F23" s="342"/>
      <c r="G23" s="342"/>
      <c r="H23" s="342"/>
      <c r="I23" s="342"/>
      <c r="J23" s="343"/>
    </row>
    <row r="24" spans="2:10">
      <c r="B24" s="341"/>
      <c r="C24" s="342"/>
      <c r="D24" s="342"/>
      <c r="E24" s="342"/>
      <c r="F24" s="342"/>
      <c r="G24" s="342"/>
      <c r="H24" s="342"/>
      <c r="I24" s="342"/>
      <c r="J24" s="343"/>
    </row>
    <row r="25" spans="2:10">
      <c r="B25" s="341"/>
      <c r="C25" s="342"/>
      <c r="D25" s="342"/>
      <c r="E25" s="342"/>
      <c r="F25" s="342"/>
      <c r="G25" s="342"/>
      <c r="H25" s="342"/>
      <c r="I25" s="342"/>
      <c r="J25" s="343"/>
    </row>
    <row r="26" spans="2:10">
      <c r="B26" s="341"/>
      <c r="C26" s="342"/>
      <c r="D26" s="342"/>
      <c r="E26" s="342"/>
      <c r="F26" s="342"/>
      <c r="G26" s="342"/>
      <c r="H26" s="342"/>
      <c r="I26" s="342"/>
      <c r="J26" s="343"/>
    </row>
    <row r="27" spans="2:10">
      <c r="B27" s="341"/>
      <c r="C27" s="342"/>
      <c r="D27" s="342"/>
      <c r="E27" s="342"/>
      <c r="F27" s="342"/>
      <c r="G27" s="342"/>
      <c r="H27" s="342"/>
      <c r="I27" s="342"/>
      <c r="J27" s="343"/>
    </row>
    <row r="28" spans="2:10">
      <c r="B28" s="341"/>
      <c r="C28" s="342"/>
      <c r="D28" s="342"/>
      <c r="E28" s="342"/>
      <c r="F28" s="342"/>
      <c r="G28" s="342"/>
      <c r="H28" s="342"/>
      <c r="I28" s="342"/>
      <c r="J28" s="343"/>
    </row>
    <row r="29" spans="2:10">
      <c r="B29" s="341"/>
      <c r="C29" s="342"/>
      <c r="D29" s="342"/>
      <c r="E29" s="342"/>
      <c r="F29" s="342"/>
      <c r="G29" s="342"/>
      <c r="H29" s="342"/>
      <c r="I29" s="342"/>
      <c r="J29" s="343"/>
    </row>
    <row r="30" spans="2:10" ht="15.75" thickBot="1">
      <c r="B30" s="344"/>
      <c r="C30" s="345"/>
      <c r="D30" s="345"/>
      <c r="E30" s="345"/>
      <c r="F30" s="345"/>
      <c r="G30" s="345"/>
      <c r="H30" s="345"/>
      <c r="I30" s="345"/>
      <c r="J30" s="346"/>
    </row>
  </sheetData>
  <mergeCells count="5">
    <mergeCell ref="B2:J2"/>
    <mergeCell ref="B4:J7"/>
    <mergeCell ref="B9:J15"/>
    <mergeCell ref="B17:J20"/>
    <mergeCell ref="B22:J3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rgb="FFFFFF00"/>
  </sheetPr>
  <dimension ref="A1:H42"/>
  <sheetViews>
    <sheetView showGridLines="0" view="pageBreakPreview" topLeftCell="A6" zoomScale="110" zoomScaleNormal="96" zoomScaleSheetLayoutView="110" workbookViewId="0">
      <selection activeCell="E11" sqref="E11"/>
    </sheetView>
  </sheetViews>
  <sheetFormatPr baseColWidth="10" defaultColWidth="10.42578125" defaultRowHeight="14.25"/>
  <cols>
    <col min="1" max="1" width="53.28515625" style="309" customWidth="1"/>
    <col min="2" max="2" width="12.42578125" style="70" customWidth="1"/>
    <col min="3" max="3" width="65.7109375" style="67" customWidth="1"/>
    <col min="4" max="4" width="15.140625" style="70" customWidth="1"/>
    <col min="5" max="5" width="75.7109375" style="67" customWidth="1"/>
    <col min="6" max="6" width="4.7109375" style="67" customWidth="1"/>
    <col min="7" max="16384" width="10.42578125" style="67"/>
  </cols>
  <sheetData>
    <row r="1" spans="1:8" ht="79.900000000000006" customHeight="1">
      <c r="A1" s="71"/>
      <c r="B1" s="348" t="s">
        <v>26</v>
      </c>
      <c r="C1" s="348"/>
      <c r="D1" s="348"/>
      <c r="E1" s="71"/>
      <c r="F1" s="72"/>
      <c r="G1" s="72"/>
      <c r="H1" s="72"/>
    </row>
    <row r="2" spans="1:8" s="43" customFormat="1" ht="54.75" customHeight="1">
      <c r="A2" s="310" t="s">
        <v>27</v>
      </c>
      <c r="B2" s="349" t="s">
        <v>28</v>
      </c>
      <c r="C2" s="350"/>
      <c r="D2" s="311" t="s">
        <v>29</v>
      </c>
      <c r="E2" s="44" t="s">
        <v>30</v>
      </c>
    </row>
    <row r="3" spans="1:8" s="43" customFormat="1" ht="16.899999999999999" customHeight="1">
      <c r="A3" s="307"/>
      <c r="B3" s="45"/>
      <c r="C3" s="46"/>
      <c r="D3" s="47"/>
      <c r="E3" s="46"/>
    </row>
    <row r="4" spans="1:8" s="43" customFormat="1" ht="51.75" customHeight="1">
      <c r="A4" s="310" t="s">
        <v>31</v>
      </c>
      <c r="B4" s="351" t="s">
        <v>32</v>
      </c>
      <c r="C4" s="352"/>
      <c r="D4" s="352"/>
      <c r="E4" s="352"/>
    </row>
    <row r="5" spans="1:8" s="43" customFormat="1" ht="32.25" customHeight="1">
      <c r="A5" s="353" t="s">
        <v>33</v>
      </c>
      <c r="B5" s="354" t="s">
        <v>34</v>
      </c>
      <c r="C5" s="355"/>
      <c r="D5" s="356"/>
      <c r="E5" s="73" t="s">
        <v>35</v>
      </c>
    </row>
    <row r="6" spans="1:8" s="43" customFormat="1" ht="105" customHeight="1">
      <c r="A6" s="353"/>
      <c r="B6" s="357" t="s">
        <v>36</v>
      </c>
      <c r="C6" s="358"/>
      <c r="D6" s="359"/>
      <c r="E6" s="66"/>
    </row>
    <row r="7" spans="1:8" ht="21" customHeight="1">
      <c r="A7" s="308"/>
      <c r="B7" s="69"/>
      <c r="D7" s="68"/>
      <c r="E7" s="68"/>
    </row>
    <row r="8" spans="1:8" ht="19.899999999999999" customHeight="1">
      <c r="A8" s="347" t="s">
        <v>37</v>
      </c>
      <c r="B8" s="347"/>
      <c r="C8" s="347"/>
      <c r="D8" s="347"/>
      <c r="E8" s="347"/>
    </row>
    <row r="9" spans="1:8" s="165" customFormat="1" ht="19.899999999999999" customHeight="1">
      <c r="A9" s="197" t="s">
        <v>38</v>
      </c>
      <c r="B9" s="197" t="s">
        <v>39</v>
      </c>
      <c r="C9" s="197" t="s">
        <v>40</v>
      </c>
      <c r="D9" s="197" t="s">
        <v>41</v>
      </c>
      <c r="E9" s="197" t="s">
        <v>42</v>
      </c>
    </row>
    <row r="10" spans="1:8" s="166" customFormat="1" ht="69.75" customHeight="1">
      <c r="A10" s="320" t="s">
        <v>43</v>
      </c>
      <c r="B10" s="195">
        <v>1</v>
      </c>
      <c r="C10" s="196" t="s">
        <v>371</v>
      </c>
      <c r="D10" s="314">
        <v>1</v>
      </c>
      <c r="E10" s="196" t="s">
        <v>346</v>
      </c>
    </row>
    <row r="11" spans="1:8" s="165" customFormat="1" ht="66">
      <c r="A11" s="366" t="s">
        <v>44</v>
      </c>
      <c r="B11" s="312">
        <v>2</v>
      </c>
      <c r="C11" s="305" t="s">
        <v>45</v>
      </c>
      <c r="D11" s="312">
        <v>2</v>
      </c>
      <c r="E11" s="305" t="s">
        <v>354</v>
      </c>
    </row>
    <row r="12" spans="1:8" s="165" customFormat="1" ht="33">
      <c r="A12" s="367"/>
      <c r="B12" s="312">
        <v>3</v>
      </c>
      <c r="C12" s="305" t="s">
        <v>372</v>
      </c>
      <c r="D12" s="313"/>
      <c r="E12" s="305"/>
    </row>
    <row r="13" spans="1:8" s="165" customFormat="1" ht="66">
      <c r="A13" s="363" t="s">
        <v>46</v>
      </c>
      <c r="B13" s="195">
        <v>4</v>
      </c>
      <c r="C13" s="196" t="s">
        <v>48</v>
      </c>
      <c r="D13" s="195">
        <v>3</v>
      </c>
      <c r="E13" s="742" t="s">
        <v>47</v>
      </c>
    </row>
    <row r="14" spans="1:8" s="165" customFormat="1" ht="33">
      <c r="A14" s="364"/>
      <c r="B14" s="195">
        <v>5</v>
      </c>
      <c r="C14" s="196" t="s">
        <v>373</v>
      </c>
      <c r="D14" s="195"/>
      <c r="E14" s="196"/>
    </row>
    <row r="15" spans="1:8" s="165" customFormat="1" ht="33">
      <c r="A15" s="364"/>
      <c r="B15" s="195">
        <v>6</v>
      </c>
      <c r="C15" s="196" t="s">
        <v>376</v>
      </c>
      <c r="D15" s="195"/>
      <c r="E15" s="196"/>
    </row>
    <row r="16" spans="1:8" s="165" customFormat="1" ht="49.5">
      <c r="A16" s="365"/>
      <c r="B16" s="195">
        <v>7</v>
      </c>
      <c r="C16" s="196" t="s">
        <v>377</v>
      </c>
      <c r="D16" s="195"/>
      <c r="E16" s="196"/>
    </row>
    <row r="17" spans="1:5" s="165" customFormat="1" ht="30" customHeight="1">
      <c r="A17" s="366" t="s">
        <v>49</v>
      </c>
      <c r="B17" s="312"/>
      <c r="C17" s="305"/>
      <c r="D17" s="312">
        <v>4</v>
      </c>
      <c r="E17" s="743" t="s">
        <v>347</v>
      </c>
    </row>
    <row r="18" spans="1:5" s="165" customFormat="1" ht="23.25" customHeight="1">
      <c r="A18" s="367"/>
      <c r="B18" s="312"/>
      <c r="C18" s="305"/>
      <c r="D18" s="312">
        <v>5</v>
      </c>
      <c r="E18" s="743" t="s">
        <v>379</v>
      </c>
    </row>
    <row r="19" spans="1:5" s="165" customFormat="1" ht="53.25" customHeight="1">
      <c r="A19" s="317" t="s">
        <v>50</v>
      </c>
      <c r="B19" s="195"/>
      <c r="C19" s="196"/>
      <c r="D19" s="195">
        <v>6</v>
      </c>
      <c r="E19" s="196" t="s">
        <v>375</v>
      </c>
    </row>
    <row r="20" spans="1:5" s="165" customFormat="1" ht="33">
      <c r="A20" s="318" t="s">
        <v>51</v>
      </c>
      <c r="B20" s="312">
        <v>8</v>
      </c>
      <c r="C20" s="306" t="s">
        <v>52</v>
      </c>
      <c r="D20" s="312">
        <v>7</v>
      </c>
      <c r="E20" s="305" t="s">
        <v>374</v>
      </c>
    </row>
    <row r="21" spans="1:5" s="165" customFormat="1" ht="16.5">
      <c r="A21" s="360" t="s">
        <v>53</v>
      </c>
      <c r="B21" s="361"/>
      <c r="C21" s="361"/>
      <c r="D21" s="361"/>
      <c r="E21" s="362"/>
    </row>
    <row r="22" spans="1:5" s="165" customFormat="1" ht="16.5">
      <c r="A22" s="315" t="s">
        <v>38</v>
      </c>
      <c r="B22" s="315" t="s">
        <v>39</v>
      </c>
      <c r="C22" s="315" t="s">
        <v>54</v>
      </c>
      <c r="D22" s="315" t="s">
        <v>41</v>
      </c>
      <c r="E22" s="315" t="s">
        <v>55</v>
      </c>
    </row>
    <row r="23" spans="1:5" s="165" customFormat="1" ht="47.25" customHeight="1">
      <c r="A23" s="363" t="s">
        <v>56</v>
      </c>
      <c r="B23" s="195">
        <v>1</v>
      </c>
      <c r="C23" s="196" t="s">
        <v>440</v>
      </c>
      <c r="D23" s="195">
        <v>1</v>
      </c>
      <c r="E23" s="196" t="s">
        <v>442</v>
      </c>
    </row>
    <row r="24" spans="1:5" s="165" customFormat="1" ht="46.5" customHeight="1">
      <c r="A24" s="364"/>
      <c r="B24" s="195"/>
      <c r="C24" s="196"/>
      <c r="D24" s="195">
        <v>2</v>
      </c>
      <c r="E24" s="196" t="s">
        <v>348</v>
      </c>
    </row>
    <row r="25" spans="1:5" s="165" customFormat="1" ht="52.5" customHeight="1">
      <c r="A25" s="364"/>
      <c r="B25" s="195"/>
      <c r="C25" s="196"/>
      <c r="D25" s="195">
        <v>3</v>
      </c>
      <c r="E25" s="196" t="s">
        <v>349</v>
      </c>
    </row>
    <row r="26" spans="1:5" s="165" customFormat="1" ht="46.5" customHeight="1">
      <c r="A26" s="365"/>
      <c r="B26" s="195"/>
      <c r="C26" s="316"/>
      <c r="D26" s="195">
        <v>4</v>
      </c>
      <c r="E26" s="196" t="s">
        <v>378</v>
      </c>
    </row>
    <row r="27" spans="1:5" s="165" customFormat="1" ht="49.5">
      <c r="A27" s="368" t="s">
        <v>57</v>
      </c>
      <c r="B27" s="312"/>
      <c r="C27" s="306"/>
      <c r="D27" s="312">
        <v>5</v>
      </c>
      <c r="E27" s="306" t="s">
        <v>350</v>
      </c>
    </row>
    <row r="28" spans="1:5" s="165" customFormat="1" ht="49.5">
      <c r="A28" s="368"/>
      <c r="B28" s="312">
        <v>2</v>
      </c>
      <c r="C28" s="306" t="s">
        <v>470</v>
      </c>
      <c r="D28" s="312"/>
      <c r="E28" s="306"/>
    </row>
    <row r="29" spans="1:5" s="167" customFormat="1" ht="32.25" customHeight="1">
      <c r="A29" s="368"/>
      <c r="B29" s="312"/>
      <c r="C29" s="306"/>
      <c r="D29" s="312"/>
      <c r="E29" s="306"/>
    </row>
    <row r="30" spans="1:5" s="167" customFormat="1" ht="33">
      <c r="A30" s="363" t="s">
        <v>58</v>
      </c>
      <c r="B30" s="195">
        <v>3</v>
      </c>
      <c r="C30" s="196" t="s">
        <v>441</v>
      </c>
      <c r="D30" s="195">
        <v>6</v>
      </c>
      <c r="E30" s="198" t="s">
        <v>444</v>
      </c>
    </row>
    <row r="31" spans="1:5" s="167" customFormat="1" ht="46.5" customHeight="1">
      <c r="A31" s="364"/>
      <c r="B31" s="195">
        <v>4</v>
      </c>
      <c r="C31" s="196" t="s">
        <v>469</v>
      </c>
      <c r="D31" s="195">
        <v>7</v>
      </c>
      <c r="E31" s="196" t="s">
        <v>351</v>
      </c>
    </row>
    <row r="32" spans="1:5" s="167" customFormat="1" ht="49.5">
      <c r="A32" s="365"/>
      <c r="B32" s="195"/>
      <c r="C32" s="196"/>
      <c r="D32" s="195">
        <v>8</v>
      </c>
      <c r="E32" s="196" t="s">
        <v>471</v>
      </c>
    </row>
    <row r="33" spans="1:5" s="165" customFormat="1" ht="64.5" customHeight="1">
      <c r="A33" s="366" t="s">
        <v>59</v>
      </c>
      <c r="B33" s="312"/>
      <c r="C33" s="306"/>
      <c r="D33" s="312">
        <v>9</v>
      </c>
      <c r="E33" s="306" t="s">
        <v>443</v>
      </c>
    </row>
    <row r="34" spans="1:5" s="165" customFormat="1" ht="60" customHeight="1">
      <c r="A34" s="367"/>
      <c r="B34" s="312"/>
      <c r="C34" s="306"/>
      <c r="D34" s="312">
        <v>10</v>
      </c>
      <c r="E34" s="306" t="s">
        <v>445</v>
      </c>
    </row>
    <row r="35" spans="1:5" s="165" customFormat="1" ht="28.5" customHeight="1">
      <c r="A35" s="319" t="s">
        <v>60</v>
      </c>
      <c r="B35" s="195"/>
      <c r="C35" s="196"/>
      <c r="D35" s="314"/>
      <c r="E35" s="196"/>
    </row>
    <row r="36" spans="1:5" s="165" customFormat="1" ht="46.5" customHeight="1">
      <c r="A36" s="368" t="s">
        <v>61</v>
      </c>
      <c r="B36" s="312"/>
      <c r="C36" s="305"/>
      <c r="D36" s="313">
        <v>11</v>
      </c>
      <c r="E36" s="305" t="s">
        <v>472</v>
      </c>
    </row>
    <row r="37" spans="1:5" s="165" customFormat="1" ht="52.5" customHeight="1">
      <c r="A37" s="368"/>
      <c r="B37" s="312">
        <v>5</v>
      </c>
      <c r="C37" s="305" t="s">
        <v>352</v>
      </c>
      <c r="D37" s="313"/>
      <c r="E37" s="305"/>
    </row>
    <row r="38" spans="1:5" s="165" customFormat="1" ht="60.75" customHeight="1">
      <c r="A38" s="319" t="s">
        <v>62</v>
      </c>
      <c r="B38" s="195"/>
      <c r="C38" s="196"/>
      <c r="D38" s="314">
        <v>12</v>
      </c>
      <c r="E38" s="198" t="s">
        <v>446</v>
      </c>
    </row>
    <row r="39" spans="1:5" s="165" customFormat="1" ht="46.5" customHeight="1">
      <c r="A39" s="318" t="s">
        <v>63</v>
      </c>
      <c r="B39" s="312"/>
      <c r="C39" s="305"/>
      <c r="D39" s="313"/>
      <c r="E39" s="305"/>
    </row>
    <row r="40" spans="1:5" s="165" customFormat="1" ht="72.75" customHeight="1">
      <c r="A40" s="319" t="s">
        <v>64</v>
      </c>
      <c r="B40" s="195"/>
      <c r="C40" s="196"/>
      <c r="D40" s="314">
        <v>13</v>
      </c>
      <c r="E40" s="198" t="s">
        <v>353</v>
      </c>
    </row>
    <row r="41" spans="1:5" s="165" customFormat="1" ht="67.5" customHeight="1">
      <c r="A41" s="366" t="s">
        <v>65</v>
      </c>
      <c r="B41" s="312"/>
      <c r="C41" s="305"/>
      <c r="D41" s="313">
        <v>14</v>
      </c>
      <c r="E41" s="305" t="s">
        <v>66</v>
      </c>
    </row>
    <row r="42" spans="1:5" s="165" customFormat="1" ht="72" customHeight="1">
      <c r="A42" s="367"/>
      <c r="B42" s="312"/>
      <c r="C42" s="305"/>
      <c r="D42" s="313">
        <v>15</v>
      </c>
      <c r="E42" s="305" t="s">
        <v>67</v>
      </c>
    </row>
  </sheetData>
  <mergeCells count="17">
    <mergeCell ref="A27:A29"/>
    <mergeCell ref="A36:A37"/>
    <mergeCell ref="A30:A32"/>
    <mergeCell ref="A33:A34"/>
    <mergeCell ref="A41:A42"/>
    <mergeCell ref="A21:E21"/>
    <mergeCell ref="A23:A26"/>
    <mergeCell ref="A13:A16"/>
    <mergeCell ref="A17:A18"/>
    <mergeCell ref="A11:A12"/>
    <mergeCell ref="A8:E8"/>
    <mergeCell ref="B1:D1"/>
    <mergeCell ref="B2:C2"/>
    <mergeCell ref="B4:E4"/>
    <mergeCell ref="A5:A6"/>
    <mergeCell ref="B5:D5"/>
    <mergeCell ref="B6:D6"/>
  </mergeCells>
  <pageMargins left="0.7" right="0.7" top="0.75" bottom="0.75" header="0.3" footer="0.3"/>
  <pageSetup scale="14" orientation="portrait" r:id="rId1"/>
  <colBreaks count="1" manualBreakCount="1">
    <brk id="8"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2060"/>
    <pageSetUpPr fitToPage="1"/>
  </sheetPr>
  <dimension ref="A1:U30"/>
  <sheetViews>
    <sheetView showGridLines="0" zoomScale="110" zoomScaleNormal="110" workbookViewId="0">
      <pane ySplit="5" topLeftCell="A6" activePane="bottomLeft" state="frozen"/>
      <selection pane="bottomLeft" activeCell="B19" sqref="B19"/>
    </sheetView>
  </sheetViews>
  <sheetFormatPr baseColWidth="10" defaultColWidth="10.5703125" defaultRowHeight="15"/>
  <cols>
    <col min="1" max="1" width="79.7109375" style="168" customWidth="1"/>
    <col min="2" max="5" width="17.42578125" style="168" customWidth="1"/>
    <col min="6" max="6" width="23.42578125" style="168" customWidth="1"/>
    <col min="7" max="7" width="3.5703125" style="168" customWidth="1"/>
    <col min="8" max="21" width="10.5703125" style="164"/>
    <col min="22" max="16384" width="10.5703125" style="168"/>
  </cols>
  <sheetData>
    <row r="1" spans="1:7" ht="59.25" customHeight="1">
      <c r="A1" s="164"/>
      <c r="B1" s="369"/>
      <c r="C1" s="369"/>
      <c r="D1" s="369"/>
      <c r="E1" s="369"/>
      <c r="F1" s="164"/>
      <c r="G1" s="164"/>
    </row>
    <row r="2" spans="1:7">
      <c r="A2" s="164"/>
      <c r="B2" s="164"/>
      <c r="C2" s="164"/>
      <c r="D2" s="164"/>
      <c r="E2" s="164"/>
      <c r="F2" s="164"/>
      <c r="G2" s="164"/>
    </row>
    <row r="3" spans="1:7" ht="22.5" customHeight="1">
      <c r="A3" s="370" t="s">
        <v>68</v>
      </c>
      <c r="B3" s="370"/>
      <c r="C3" s="370"/>
      <c r="D3" s="370"/>
      <c r="E3" s="370"/>
      <c r="F3" s="370"/>
      <c r="G3" s="164"/>
    </row>
    <row r="4" spans="1:7" ht="21.75" customHeight="1">
      <c r="A4" s="371" t="s">
        <v>69</v>
      </c>
      <c r="B4" s="372" t="s">
        <v>70</v>
      </c>
      <c r="C4" s="372"/>
      <c r="D4" s="372"/>
      <c r="E4" s="372"/>
      <c r="F4" s="372" t="s">
        <v>71</v>
      </c>
      <c r="G4" s="164"/>
    </row>
    <row r="5" spans="1:7" ht="15.75">
      <c r="A5" s="371"/>
      <c r="B5" s="199" t="s">
        <v>72</v>
      </c>
      <c r="C5" s="199" t="s">
        <v>73</v>
      </c>
      <c r="D5" s="199" t="s">
        <v>74</v>
      </c>
      <c r="E5" s="199" t="s">
        <v>75</v>
      </c>
      <c r="F5" s="372"/>
      <c r="G5" s="164"/>
    </row>
    <row r="6" spans="1:7" ht="82.5" customHeight="1">
      <c r="A6" s="327" t="s">
        <v>382</v>
      </c>
      <c r="B6" s="201"/>
      <c r="C6" s="203" t="s">
        <v>473</v>
      </c>
      <c r="D6" s="201"/>
      <c r="E6" s="203" t="s">
        <v>474</v>
      </c>
      <c r="F6" s="200" t="s">
        <v>76</v>
      </c>
      <c r="G6" s="164"/>
    </row>
    <row r="7" spans="1:7" ht="48.75" customHeight="1">
      <c r="A7" s="327" t="s">
        <v>380</v>
      </c>
      <c r="B7" s="201"/>
      <c r="C7" s="201" t="s">
        <v>355</v>
      </c>
      <c r="D7" s="201"/>
      <c r="E7" s="201" t="s">
        <v>381</v>
      </c>
      <c r="F7" s="200" t="s">
        <v>76</v>
      </c>
      <c r="G7" s="164"/>
    </row>
    <row r="8" spans="1:7" ht="70.5" customHeight="1">
      <c r="A8" s="327" t="s">
        <v>429</v>
      </c>
      <c r="B8" s="201" t="s">
        <v>385</v>
      </c>
      <c r="C8" s="201" t="s">
        <v>383</v>
      </c>
      <c r="D8" s="201"/>
      <c r="E8" s="201" t="s">
        <v>384</v>
      </c>
      <c r="F8" s="200" t="s">
        <v>76</v>
      </c>
      <c r="G8" s="164"/>
    </row>
    <row r="9" spans="1:7" ht="47.25" customHeight="1">
      <c r="A9" s="327" t="s">
        <v>430</v>
      </c>
      <c r="B9" s="201"/>
      <c r="C9" s="201" t="s">
        <v>431</v>
      </c>
      <c r="D9" s="201" t="s">
        <v>475</v>
      </c>
      <c r="E9" s="201" t="s">
        <v>476</v>
      </c>
      <c r="F9" s="200" t="s">
        <v>76</v>
      </c>
      <c r="G9" s="164"/>
    </row>
    <row r="10" spans="1:7" ht="48.75" customHeight="1">
      <c r="A10" s="327" t="s">
        <v>432</v>
      </c>
      <c r="B10" s="202" t="s">
        <v>433</v>
      </c>
      <c r="C10" s="202"/>
      <c r="D10" s="202" t="s">
        <v>434</v>
      </c>
      <c r="E10" s="202"/>
      <c r="F10" s="200" t="s">
        <v>76</v>
      </c>
      <c r="G10" s="164"/>
    </row>
    <row r="11" spans="1:7" s="164" customFormat="1"/>
    <row r="12" spans="1:7" s="164" customFormat="1"/>
    <row r="13" spans="1:7" s="164" customFormat="1"/>
    <row r="14" spans="1:7" s="164" customFormat="1"/>
    <row r="15" spans="1:7" s="164" customFormat="1"/>
    <row r="16" spans="1:7" s="164" customFormat="1"/>
    <row r="17" s="164" customFormat="1"/>
    <row r="18" s="164" customFormat="1"/>
    <row r="19" s="164" customFormat="1"/>
    <row r="20" s="164" customFormat="1"/>
    <row r="21" s="164" customFormat="1"/>
    <row r="22" s="164" customFormat="1"/>
    <row r="23" s="164" customFormat="1"/>
    <row r="24" s="164" customFormat="1"/>
    <row r="25" s="164" customFormat="1"/>
    <row r="26" s="164" customFormat="1"/>
    <row r="27" s="164" customFormat="1"/>
    <row r="28" s="164" customFormat="1"/>
    <row r="29" s="164" customFormat="1"/>
    <row r="30" s="164" customFormat="1"/>
  </sheetData>
  <mergeCells count="5">
    <mergeCell ref="B1:E1"/>
    <mergeCell ref="A3:F3"/>
    <mergeCell ref="A4:A5"/>
    <mergeCell ref="B4:E4"/>
    <mergeCell ref="F4:F5"/>
  </mergeCells>
  <printOptions horizontalCentered="1"/>
  <pageMargins left="0.70866141732283472" right="0.70866141732283472" top="0.74803149606299213" bottom="0.74803149606299213" header="0.31496062992125984" footer="0.31496062992125984"/>
  <pageSetup scale="59" fitToHeight="0" orientation="landscape" r:id="rId1"/>
  <ignoredErrors>
    <ignoredError sqref="C7 E7" numberStoredAsText="1"/>
    <ignoredError sqref="E8" twoDigitTextYear="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B1:I59"/>
  <sheetViews>
    <sheetView showGridLines="0" zoomScale="90" zoomScaleNormal="90" workbookViewId="0">
      <selection activeCell="F21" sqref="F21:G21"/>
    </sheetView>
  </sheetViews>
  <sheetFormatPr baseColWidth="10" defaultColWidth="11.42578125" defaultRowHeight="14.25"/>
  <cols>
    <col min="1" max="1" width="2.7109375" style="74" customWidth="1"/>
    <col min="2" max="2" width="24.7109375" style="74" customWidth="1"/>
    <col min="3" max="3" width="11.28515625" style="75" customWidth="1"/>
    <col min="4" max="4" width="19.28515625" style="75" customWidth="1"/>
    <col min="5" max="5" width="7.5703125" style="74" customWidth="1"/>
    <col min="6" max="6" width="24.7109375" style="74" customWidth="1"/>
    <col min="7" max="7" width="79.140625" style="74" customWidth="1"/>
    <col min="8" max="8" width="11.42578125" style="74"/>
    <col min="9" max="9" width="32" style="74" customWidth="1"/>
    <col min="10" max="16384" width="11.42578125" style="74"/>
  </cols>
  <sheetData>
    <row r="1" spans="2:9" ht="15" thickBot="1"/>
    <row r="2" spans="2:9" ht="18">
      <c r="B2" s="404" t="s">
        <v>77</v>
      </c>
      <c r="C2" s="405"/>
      <c r="D2" s="405"/>
      <c r="E2" s="405"/>
      <c r="F2" s="405"/>
      <c r="G2" s="406"/>
    </row>
    <row r="3" spans="2:9" ht="15">
      <c r="B3" s="407" t="s">
        <v>78</v>
      </c>
      <c r="C3" s="408"/>
      <c r="D3" s="409"/>
      <c r="E3" s="409"/>
      <c r="F3" s="409"/>
      <c r="G3" s="410"/>
    </row>
    <row r="4" spans="2:9" ht="88.5" customHeight="1">
      <c r="B4" s="411" t="s">
        <v>79</v>
      </c>
      <c r="C4" s="412"/>
      <c r="D4" s="412"/>
      <c r="E4" s="412"/>
      <c r="F4" s="412"/>
      <c r="G4" s="413"/>
    </row>
    <row r="5" spans="2:9" ht="15">
      <c r="B5" s="76"/>
      <c r="C5" s="77"/>
      <c r="D5" s="78"/>
      <c r="E5" s="79"/>
      <c r="F5" s="79"/>
      <c r="G5" s="79"/>
    </row>
    <row r="6" spans="2:9" ht="16.5" customHeight="1">
      <c r="B6" s="414" t="s">
        <v>80</v>
      </c>
      <c r="C6" s="415"/>
      <c r="D6" s="415"/>
      <c r="E6" s="415"/>
      <c r="F6" s="415"/>
      <c r="G6" s="416"/>
    </row>
    <row r="7" spans="2:9" ht="76.5" customHeight="1">
      <c r="B7" s="414"/>
      <c r="C7" s="415"/>
      <c r="D7" s="415"/>
      <c r="E7" s="415"/>
      <c r="F7" s="415"/>
      <c r="G7" s="416"/>
    </row>
    <row r="8" spans="2:9" ht="15" thickBot="1">
      <c r="B8" s="80"/>
      <c r="C8" s="81"/>
      <c r="D8" s="81"/>
      <c r="E8" s="82"/>
      <c r="F8" s="83"/>
      <c r="G8" s="83"/>
    </row>
    <row r="9" spans="2:9">
      <c r="B9" s="84"/>
      <c r="C9" s="85" t="s">
        <v>81</v>
      </c>
      <c r="D9" s="417" t="s">
        <v>82</v>
      </c>
      <c r="E9" s="418"/>
      <c r="F9" s="419" t="s">
        <v>83</v>
      </c>
      <c r="G9" s="420"/>
    </row>
    <row r="10" spans="2:9" ht="15" customHeight="1">
      <c r="B10" s="86"/>
      <c r="C10" s="169">
        <v>5</v>
      </c>
      <c r="D10" s="421" t="s">
        <v>84</v>
      </c>
      <c r="E10" s="422"/>
      <c r="F10" s="423" t="s">
        <v>85</v>
      </c>
      <c r="G10" s="400"/>
      <c r="H10" s="389"/>
      <c r="I10" s="389"/>
    </row>
    <row r="11" spans="2:9">
      <c r="B11" s="86"/>
      <c r="C11" s="169">
        <v>5</v>
      </c>
      <c r="D11" s="421" t="s">
        <v>86</v>
      </c>
      <c r="E11" s="422"/>
      <c r="F11" s="423" t="s">
        <v>87</v>
      </c>
      <c r="G11" s="400"/>
      <c r="H11" s="389"/>
      <c r="I11" s="389"/>
    </row>
    <row r="12" spans="2:9">
      <c r="B12" s="86"/>
      <c r="C12" s="169">
        <v>5</v>
      </c>
      <c r="D12" s="421" t="s">
        <v>88</v>
      </c>
      <c r="E12" s="422"/>
      <c r="F12" s="423" t="s">
        <v>89</v>
      </c>
      <c r="G12" s="400"/>
      <c r="H12" s="389"/>
      <c r="I12" s="389"/>
    </row>
    <row r="13" spans="2:9" ht="27.75" customHeight="1">
      <c r="B13" s="86"/>
      <c r="C13" s="169">
        <v>5</v>
      </c>
      <c r="D13" s="421" t="s">
        <v>90</v>
      </c>
      <c r="E13" s="422"/>
      <c r="F13" s="423" t="s">
        <v>91</v>
      </c>
      <c r="G13" s="400"/>
      <c r="H13" s="389"/>
      <c r="I13" s="389"/>
    </row>
    <row r="14" spans="2:9">
      <c r="B14" s="86"/>
      <c r="C14" s="169">
        <v>5</v>
      </c>
      <c r="D14" s="421" t="s">
        <v>92</v>
      </c>
      <c r="E14" s="422"/>
      <c r="F14" s="423" t="s">
        <v>93</v>
      </c>
      <c r="G14" s="400"/>
      <c r="H14" s="389"/>
      <c r="I14" s="389"/>
    </row>
    <row r="15" spans="2:9" ht="41.25" customHeight="1">
      <c r="B15" s="86"/>
      <c r="C15" s="169">
        <v>5</v>
      </c>
      <c r="D15" s="421" t="s">
        <v>94</v>
      </c>
      <c r="E15" s="422"/>
      <c r="F15" s="423" t="s">
        <v>95</v>
      </c>
      <c r="G15" s="400"/>
      <c r="H15" s="389"/>
      <c r="I15" s="389"/>
    </row>
    <row r="16" spans="2:9" ht="41.25" customHeight="1">
      <c r="B16" s="86"/>
      <c r="C16" s="169">
        <v>5</v>
      </c>
      <c r="D16" s="424" t="s">
        <v>96</v>
      </c>
      <c r="E16" s="425"/>
      <c r="F16" s="423" t="s">
        <v>97</v>
      </c>
      <c r="G16" s="400"/>
      <c r="H16" s="389"/>
      <c r="I16" s="389"/>
    </row>
    <row r="17" spans="2:9" ht="51.75" customHeight="1">
      <c r="B17" s="86"/>
      <c r="C17" s="169">
        <v>5</v>
      </c>
      <c r="D17" s="425" t="s">
        <v>98</v>
      </c>
      <c r="E17" s="426"/>
      <c r="F17" s="423" t="s">
        <v>99</v>
      </c>
      <c r="G17" s="400"/>
      <c r="H17" s="389"/>
      <c r="I17" s="389"/>
    </row>
    <row r="18" spans="2:9" ht="51.75" customHeight="1">
      <c r="B18" s="86"/>
      <c r="C18" s="169">
        <v>5</v>
      </c>
      <c r="D18" s="424" t="s">
        <v>100</v>
      </c>
      <c r="E18" s="425"/>
      <c r="F18" s="423" t="s">
        <v>101</v>
      </c>
      <c r="G18" s="400"/>
      <c r="H18" s="389"/>
      <c r="I18" s="389"/>
    </row>
    <row r="19" spans="2:9" ht="51.75" customHeight="1">
      <c r="B19" s="86"/>
      <c r="C19" s="169">
        <v>5</v>
      </c>
      <c r="D19" s="87" t="s">
        <v>102</v>
      </c>
      <c r="E19" s="88"/>
      <c r="F19" s="423" t="s">
        <v>103</v>
      </c>
      <c r="G19" s="400"/>
      <c r="H19" s="389"/>
      <c r="I19" s="389"/>
    </row>
    <row r="20" spans="2:9" ht="51.75" customHeight="1">
      <c r="B20" s="86"/>
      <c r="C20" s="169">
        <v>5</v>
      </c>
      <c r="D20" s="87" t="s">
        <v>104</v>
      </c>
      <c r="E20" s="88"/>
      <c r="F20" s="423" t="s">
        <v>105</v>
      </c>
      <c r="G20" s="400"/>
      <c r="H20" s="389"/>
      <c r="I20" s="389"/>
    </row>
    <row r="21" spans="2:9" ht="66.75" customHeight="1">
      <c r="B21" s="86"/>
      <c r="C21" s="169">
        <v>5</v>
      </c>
      <c r="D21" s="424" t="s">
        <v>106</v>
      </c>
      <c r="E21" s="425"/>
      <c r="F21" s="423" t="s">
        <v>107</v>
      </c>
      <c r="G21" s="400"/>
      <c r="H21" s="389"/>
      <c r="I21" s="389"/>
    </row>
    <row r="22" spans="2:9" ht="36" customHeight="1">
      <c r="B22" s="86"/>
      <c r="C22" s="169">
        <v>5</v>
      </c>
      <c r="D22" s="427" t="s">
        <v>108</v>
      </c>
      <c r="E22" s="428"/>
      <c r="F22" s="423" t="s">
        <v>109</v>
      </c>
      <c r="G22" s="400"/>
      <c r="H22" s="403"/>
      <c r="I22" s="403"/>
    </row>
    <row r="23" spans="2:9" ht="26.25" customHeight="1">
      <c r="B23" s="86"/>
      <c r="C23" s="169">
        <v>5</v>
      </c>
      <c r="D23" s="429" t="s">
        <v>110</v>
      </c>
      <c r="E23" s="429"/>
      <c r="F23" s="399" t="s">
        <v>111</v>
      </c>
      <c r="G23" s="400"/>
      <c r="H23" s="389"/>
      <c r="I23" s="389"/>
    </row>
    <row r="24" spans="2:9" ht="26.25" customHeight="1">
      <c r="B24" s="86"/>
      <c r="C24" s="169">
        <v>5</v>
      </c>
      <c r="D24" s="429" t="s">
        <v>112</v>
      </c>
      <c r="E24" s="429"/>
      <c r="F24" s="399" t="s">
        <v>113</v>
      </c>
      <c r="G24" s="400"/>
      <c r="H24" s="389"/>
      <c r="I24" s="389"/>
    </row>
    <row r="25" spans="2:9" ht="26.25" customHeight="1">
      <c r="B25" s="86"/>
      <c r="C25" s="169">
        <v>5</v>
      </c>
      <c r="D25" s="397" t="s">
        <v>114</v>
      </c>
      <c r="E25" s="398"/>
      <c r="F25" s="399" t="s">
        <v>115</v>
      </c>
      <c r="G25" s="400"/>
      <c r="H25" s="389"/>
      <c r="I25" s="389"/>
    </row>
    <row r="26" spans="2:9" ht="27" customHeight="1">
      <c r="B26" s="89"/>
      <c r="C26" s="390" t="s">
        <v>116</v>
      </c>
      <c r="D26" s="391"/>
      <c r="E26" s="391"/>
      <c r="F26" s="391"/>
      <c r="G26" s="392"/>
    </row>
    <row r="27" spans="2:9" ht="27" customHeight="1">
      <c r="B27" s="393" t="s">
        <v>117</v>
      </c>
      <c r="C27" s="394"/>
      <c r="D27" s="394"/>
      <c r="E27" s="394"/>
      <c r="F27" s="394"/>
      <c r="G27" s="395"/>
    </row>
    <row r="28" spans="2:9" ht="10.5" customHeight="1">
      <c r="B28" s="90"/>
      <c r="D28" s="91"/>
      <c r="E28" s="92"/>
      <c r="F28" s="93"/>
      <c r="G28" s="93"/>
    </row>
    <row r="29" spans="2:9">
      <c r="B29" s="90"/>
      <c r="C29" s="94"/>
      <c r="D29" s="396" t="s">
        <v>82</v>
      </c>
      <c r="E29" s="396"/>
      <c r="F29" s="401" t="s">
        <v>83</v>
      </c>
      <c r="G29" s="402"/>
    </row>
    <row r="30" spans="2:9">
      <c r="B30" s="90"/>
      <c r="D30" s="380" t="s">
        <v>84</v>
      </c>
      <c r="E30" s="380"/>
      <c r="F30" s="381" t="s">
        <v>118</v>
      </c>
      <c r="G30" s="382"/>
      <c r="H30" s="389"/>
      <c r="I30" s="389"/>
    </row>
    <row r="31" spans="2:9">
      <c r="B31" s="90"/>
      <c r="D31" s="380" t="s">
        <v>86</v>
      </c>
      <c r="E31" s="380"/>
      <c r="F31" s="381" t="s">
        <v>119</v>
      </c>
      <c r="G31" s="382"/>
      <c r="H31" s="389"/>
      <c r="I31" s="389"/>
    </row>
    <row r="32" spans="2:9">
      <c r="B32" s="90"/>
      <c r="D32" s="380" t="s">
        <v>88</v>
      </c>
      <c r="E32" s="380"/>
      <c r="F32" s="381" t="s">
        <v>120</v>
      </c>
      <c r="G32" s="382"/>
      <c r="H32" s="389"/>
      <c r="I32" s="389"/>
    </row>
    <row r="33" spans="2:9">
      <c r="B33" s="90"/>
      <c r="D33" s="380" t="s">
        <v>90</v>
      </c>
      <c r="E33" s="380"/>
      <c r="F33" s="381" t="s">
        <v>121</v>
      </c>
      <c r="G33" s="382"/>
      <c r="H33" s="389"/>
      <c r="I33" s="389"/>
    </row>
    <row r="34" spans="2:9">
      <c r="B34" s="90"/>
      <c r="D34" s="380" t="s">
        <v>92</v>
      </c>
      <c r="E34" s="380"/>
      <c r="F34" s="381" t="s">
        <v>122</v>
      </c>
      <c r="G34" s="382"/>
      <c r="H34" s="389"/>
      <c r="I34" s="389"/>
    </row>
    <row r="35" spans="2:9" ht="40.9" customHeight="1">
      <c r="B35" s="90"/>
      <c r="D35" s="380" t="s">
        <v>123</v>
      </c>
      <c r="E35" s="380"/>
      <c r="F35" s="381" t="s">
        <v>124</v>
      </c>
      <c r="G35" s="382"/>
      <c r="H35" s="389"/>
      <c r="I35" s="389"/>
    </row>
    <row r="36" spans="2:9" ht="42" customHeight="1">
      <c r="B36" s="95"/>
      <c r="C36" s="96"/>
      <c r="D36" s="380" t="s">
        <v>125</v>
      </c>
      <c r="E36" s="380"/>
      <c r="F36" s="381" t="s">
        <v>126</v>
      </c>
      <c r="G36" s="382"/>
      <c r="H36" s="379"/>
      <c r="I36" s="379"/>
    </row>
    <row r="37" spans="2:9" ht="30.75" customHeight="1">
      <c r="B37" s="95"/>
      <c r="C37" s="96"/>
      <c r="D37" s="380" t="s">
        <v>127</v>
      </c>
      <c r="E37" s="380"/>
      <c r="F37" s="385" t="s">
        <v>128</v>
      </c>
      <c r="G37" s="386"/>
      <c r="H37" s="379"/>
      <c r="I37" s="379"/>
    </row>
    <row r="38" spans="2:9" ht="33" customHeight="1">
      <c r="B38" s="95"/>
      <c r="C38" s="96"/>
      <c r="D38" s="380" t="s">
        <v>129</v>
      </c>
      <c r="E38" s="380"/>
      <c r="F38" s="385" t="s">
        <v>128</v>
      </c>
      <c r="G38" s="386"/>
      <c r="H38" s="379"/>
      <c r="I38" s="379"/>
    </row>
    <row r="39" spans="2:9" ht="30" customHeight="1">
      <c r="B39" s="95"/>
      <c r="C39" s="96"/>
      <c r="D39" s="380" t="s">
        <v>130</v>
      </c>
      <c r="E39" s="380"/>
      <c r="F39" s="385" t="s">
        <v>128</v>
      </c>
      <c r="G39" s="386"/>
      <c r="H39" s="379"/>
      <c r="I39" s="379"/>
    </row>
    <row r="40" spans="2:9" ht="30" customHeight="1">
      <c r="B40" s="95"/>
      <c r="C40" s="96"/>
      <c r="D40" s="380" t="s">
        <v>131</v>
      </c>
      <c r="E40" s="380"/>
      <c r="F40" s="385" t="s">
        <v>128</v>
      </c>
      <c r="G40" s="386"/>
      <c r="H40" s="379"/>
      <c r="I40" s="379"/>
    </row>
    <row r="41" spans="2:9" ht="30" customHeight="1">
      <c r="B41" s="95"/>
      <c r="C41" s="96"/>
      <c r="D41" s="383" t="s">
        <v>132</v>
      </c>
      <c r="E41" s="384"/>
      <c r="F41" s="381" t="s">
        <v>133</v>
      </c>
      <c r="G41" s="382"/>
      <c r="H41" s="379"/>
      <c r="I41" s="379"/>
    </row>
    <row r="42" spans="2:9" ht="35.25" customHeight="1">
      <c r="B42" s="95"/>
      <c r="C42" s="96"/>
      <c r="D42" s="380" t="s">
        <v>134</v>
      </c>
      <c r="E42" s="380"/>
      <c r="F42" s="381" t="s">
        <v>135</v>
      </c>
      <c r="G42" s="382"/>
      <c r="H42" s="379"/>
      <c r="I42" s="379"/>
    </row>
    <row r="43" spans="2:9" ht="31.5" customHeight="1">
      <c r="B43" s="95"/>
      <c r="C43" s="96"/>
      <c r="D43" s="380" t="s">
        <v>127</v>
      </c>
      <c r="E43" s="380"/>
      <c r="F43" s="385" t="s">
        <v>128</v>
      </c>
      <c r="G43" s="386"/>
      <c r="H43" s="379"/>
      <c r="I43" s="379"/>
    </row>
    <row r="44" spans="2:9" ht="35.25" customHeight="1">
      <c r="B44" s="95"/>
      <c r="C44" s="96"/>
      <c r="D44" s="380" t="s">
        <v>136</v>
      </c>
      <c r="E44" s="380"/>
      <c r="F44" s="385" t="s">
        <v>128</v>
      </c>
      <c r="G44" s="386"/>
      <c r="H44" s="379"/>
      <c r="I44" s="379"/>
    </row>
    <row r="45" spans="2:9" ht="57" customHeight="1">
      <c r="B45" s="95"/>
      <c r="C45" s="96"/>
      <c r="D45" s="380" t="s">
        <v>131</v>
      </c>
      <c r="E45" s="380"/>
      <c r="F45" s="385" t="s">
        <v>128</v>
      </c>
      <c r="G45" s="386"/>
      <c r="H45" s="379"/>
      <c r="I45" s="379"/>
    </row>
    <row r="46" spans="2:9" ht="32.25" customHeight="1">
      <c r="B46" s="95"/>
      <c r="C46" s="96"/>
      <c r="D46" s="380" t="s">
        <v>129</v>
      </c>
      <c r="E46" s="380"/>
      <c r="F46" s="385" t="s">
        <v>128</v>
      </c>
      <c r="G46" s="386"/>
      <c r="H46" s="379"/>
      <c r="I46" s="379"/>
    </row>
    <row r="47" spans="2:9" ht="32.25" customHeight="1">
      <c r="B47" s="95"/>
      <c r="C47" s="96"/>
      <c r="D47" s="383" t="s">
        <v>137</v>
      </c>
      <c r="E47" s="384"/>
      <c r="F47" s="387" t="s">
        <v>138</v>
      </c>
      <c r="G47" s="388"/>
      <c r="H47" s="379"/>
      <c r="I47" s="379"/>
    </row>
    <row r="48" spans="2:9" ht="32.25" customHeight="1">
      <c r="B48" s="95"/>
      <c r="C48" s="96"/>
      <c r="D48" s="380" t="s">
        <v>139</v>
      </c>
      <c r="E48" s="380"/>
      <c r="F48" s="381" t="s">
        <v>140</v>
      </c>
      <c r="G48" s="382"/>
      <c r="H48" s="379"/>
      <c r="I48" s="379"/>
    </row>
    <row r="49" spans="2:9" ht="32.25" customHeight="1">
      <c r="B49" s="95"/>
      <c r="C49" s="96"/>
      <c r="D49" s="380" t="s">
        <v>141</v>
      </c>
      <c r="E49" s="380"/>
      <c r="F49" s="381" t="s">
        <v>142</v>
      </c>
      <c r="G49" s="382"/>
      <c r="H49" s="379"/>
      <c r="I49" s="379"/>
    </row>
    <row r="50" spans="2:9" ht="32.25" customHeight="1">
      <c r="B50" s="95"/>
      <c r="C50" s="96"/>
      <c r="D50" s="380" t="s">
        <v>143</v>
      </c>
      <c r="E50" s="380"/>
      <c r="F50" s="381" t="s">
        <v>144</v>
      </c>
      <c r="G50" s="382"/>
      <c r="H50" s="379"/>
      <c r="I50" s="379"/>
    </row>
    <row r="51" spans="2:9" ht="32.25" customHeight="1">
      <c r="B51" s="95"/>
      <c r="C51" s="96"/>
      <c r="D51" s="91"/>
      <c r="E51" s="91"/>
      <c r="F51" s="93"/>
      <c r="G51" s="93"/>
      <c r="H51" s="379"/>
      <c r="I51" s="379"/>
    </row>
    <row r="52" spans="2:9" ht="32.25" customHeight="1">
      <c r="B52" s="95"/>
      <c r="C52" s="96"/>
      <c r="D52" s="91"/>
      <c r="E52" s="91"/>
      <c r="F52" s="93"/>
      <c r="G52" s="93"/>
    </row>
    <row r="53" spans="2:9" ht="32.25" customHeight="1">
      <c r="B53" s="95"/>
      <c r="C53" s="96"/>
      <c r="D53" s="91"/>
      <c r="E53" s="91"/>
      <c r="F53" s="93"/>
      <c r="G53" s="93"/>
    </row>
    <row r="54" spans="2:9" ht="21.75" customHeight="1">
      <c r="B54" s="373" t="s">
        <v>145</v>
      </c>
      <c r="C54" s="374"/>
      <c r="D54" s="374"/>
      <c r="E54" s="374"/>
      <c r="F54" s="374"/>
      <c r="G54" s="375"/>
    </row>
    <row r="55" spans="2:9" ht="21.75" customHeight="1">
      <c r="B55" s="373" t="s">
        <v>146</v>
      </c>
      <c r="C55" s="374"/>
      <c r="D55" s="374"/>
      <c r="E55" s="374"/>
      <c r="F55" s="374"/>
      <c r="G55" s="375"/>
    </row>
    <row r="56" spans="2:9" ht="20.25" customHeight="1">
      <c r="B56" s="373" t="s">
        <v>147</v>
      </c>
      <c r="C56" s="374"/>
      <c r="D56" s="374"/>
      <c r="E56" s="374"/>
      <c r="F56" s="374"/>
      <c r="G56" s="375"/>
    </row>
    <row r="57" spans="2:9" ht="20.25" customHeight="1">
      <c r="B57" s="373" t="s">
        <v>148</v>
      </c>
      <c r="C57" s="374"/>
      <c r="D57" s="374"/>
      <c r="E57" s="374"/>
      <c r="F57" s="374"/>
      <c r="G57" s="375"/>
    </row>
    <row r="58" spans="2:9" ht="18" customHeight="1" thickBot="1">
      <c r="B58" s="376" t="s">
        <v>149</v>
      </c>
      <c r="C58" s="377"/>
      <c r="D58" s="377"/>
      <c r="E58" s="377"/>
      <c r="F58" s="377"/>
      <c r="G58" s="378"/>
    </row>
    <row r="59" spans="2:9">
      <c r="B59" s="97"/>
      <c r="C59" s="98"/>
      <c r="D59" s="97"/>
      <c r="E59" s="97"/>
      <c r="F59" s="97"/>
      <c r="G59" s="97"/>
    </row>
  </sheetData>
  <mergeCells count="125">
    <mergeCell ref="F20:G20"/>
    <mergeCell ref="D21:E21"/>
    <mergeCell ref="F21:G21"/>
    <mergeCell ref="D22:E22"/>
    <mergeCell ref="F22:G22"/>
    <mergeCell ref="D23:E23"/>
    <mergeCell ref="F23:G23"/>
    <mergeCell ref="D24:E24"/>
    <mergeCell ref="F24:G24"/>
    <mergeCell ref="D15:E15"/>
    <mergeCell ref="F15:G15"/>
    <mergeCell ref="D16:E16"/>
    <mergeCell ref="F16:G16"/>
    <mergeCell ref="D17:E17"/>
    <mergeCell ref="F17:G17"/>
    <mergeCell ref="D18:E18"/>
    <mergeCell ref="F18:G18"/>
    <mergeCell ref="F19:G19"/>
    <mergeCell ref="H10:I10"/>
    <mergeCell ref="H11:I11"/>
    <mergeCell ref="H12:I12"/>
    <mergeCell ref="H13:I13"/>
    <mergeCell ref="H14:I14"/>
    <mergeCell ref="B2:G2"/>
    <mergeCell ref="B3:G3"/>
    <mergeCell ref="B4:G4"/>
    <mergeCell ref="B6:G7"/>
    <mergeCell ref="D9:E9"/>
    <mergeCell ref="F9:G9"/>
    <mergeCell ref="D10:E10"/>
    <mergeCell ref="F10:G10"/>
    <mergeCell ref="D11:E11"/>
    <mergeCell ref="F11:G11"/>
    <mergeCell ref="D12:E12"/>
    <mergeCell ref="F12:G12"/>
    <mergeCell ref="D13:E13"/>
    <mergeCell ref="F13:G13"/>
    <mergeCell ref="D14:E14"/>
    <mergeCell ref="F14:G14"/>
    <mergeCell ref="H20:I20"/>
    <mergeCell ref="H21:I21"/>
    <mergeCell ref="H22:I22"/>
    <mergeCell ref="H23:I23"/>
    <mergeCell ref="H24:I24"/>
    <mergeCell ref="H15:I15"/>
    <mergeCell ref="H16:I16"/>
    <mergeCell ref="H17:I17"/>
    <mergeCell ref="H18:I18"/>
    <mergeCell ref="H19:I19"/>
    <mergeCell ref="H31:I31"/>
    <mergeCell ref="D32:E32"/>
    <mergeCell ref="H32:I32"/>
    <mergeCell ref="D33:E33"/>
    <mergeCell ref="H33:I33"/>
    <mergeCell ref="H25:I25"/>
    <mergeCell ref="C26:G26"/>
    <mergeCell ref="B27:G27"/>
    <mergeCell ref="D29:E29"/>
    <mergeCell ref="D30:E30"/>
    <mergeCell ref="H30:I30"/>
    <mergeCell ref="D25:E25"/>
    <mergeCell ref="F25:G25"/>
    <mergeCell ref="F29:G29"/>
    <mergeCell ref="F30:G30"/>
    <mergeCell ref="F31:G31"/>
    <mergeCell ref="D31:E31"/>
    <mergeCell ref="F32:G32"/>
    <mergeCell ref="F33:G33"/>
    <mergeCell ref="H37:I37"/>
    <mergeCell ref="D38:E38"/>
    <mergeCell ref="H38:I38"/>
    <mergeCell ref="D39:E39"/>
    <mergeCell ref="H39:I39"/>
    <mergeCell ref="H34:I34"/>
    <mergeCell ref="D35:E35"/>
    <mergeCell ref="H35:I35"/>
    <mergeCell ref="D36:E36"/>
    <mergeCell ref="H36:I36"/>
    <mergeCell ref="F34:G34"/>
    <mergeCell ref="D34:E34"/>
    <mergeCell ref="F35:G35"/>
    <mergeCell ref="F36:G36"/>
    <mergeCell ref="F37:G37"/>
    <mergeCell ref="D37:E37"/>
    <mergeCell ref="F38:G38"/>
    <mergeCell ref="F39:G39"/>
    <mergeCell ref="H43:I43"/>
    <mergeCell ref="D44:E44"/>
    <mergeCell ref="H44:I44"/>
    <mergeCell ref="D45:E45"/>
    <mergeCell ref="H45:I45"/>
    <mergeCell ref="H40:I40"/>
    <mergeCell ref="D41:E41"/>
    <mergeCell ref="H41:I41"/>
    <mergeCell ref="D42:E42"/>
    <mergeCell ref="H42:I42"/>
    <mergeCell ref="F40:G40"/>
    <mergeCell ref="D40:E40"/>
    <mergeCell ref="F41:G41"/>
    <mergeCell ref="F42:G42"/>
    <mergeCell ref="F43:G43"/>
    <mergeCell ref="D43:E43"/>
    <mergeCell ref="F44:G44"/>
    <mergeCell ref="F45:G45"/>
    <mergeCell ref="B56:G56"/>
    <mergeCell ref="B57:G57"/>
    <mergeCell ref="B58:G58"/>
    <mergeCell ref="H49:I49"/>
    <mergeCell ref="D50:E50"/>
    <mergeCell ref="F50:G50"/>
    <mergeCell ref="H50:I50"/>
    <mergeCell ref="H51:I51"/>
    <mergeCell ref="H46:I46"/>
    <mergeCell ref="D47:E47"/>
    <mergeCell ref="H47:I47"/>
    <mergeCell ref="D48:E48"/>
    <mergeCell ref="H48:I48"/>
    <mergeCell ref="F46:G46"/>
    <mergeCell ref="D46:E46"/>
    <mergeCell ref="F47:G47"/>
    <mergeCell ref="F48:G48"/>
    <mergeCell ref="F49:G49"/>
    <mergeCell ref="D49:E49"/>
    <mergeCell ref="B54:G54"/>
    <mergeCell ref="B55:G55"/>
  </mergeCells>
  <printOptions horizontalCentered="1"/>
  <pageMargins left="0.31496062992125984" right="0.31496062992125984" top="1.1417322834645669" bottom="1.1417322834645669" header="0.31496062992125984" footer="0.31496062992125984"/>
  <pageSetup scale="7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249977111117893"/>
    <pageSetUpPr fitToPage="1"/>
  </sheetPr>
  <dimension ref="A1:IX45"/>
  <sheetViews>
    <sheetView showGridLines="0" topLeftCell="A7" zoomScale="120" zoomScaleNormal="120" zoomScalePageLayoutView="50" workbookViewId="0">
      <selection activeCell="D15" sqref="D15"/>
    </sheetView>
  </sheetViews>
  <sheetFormatPr baseColWidth="10" defaultColWidth="11.42578125" defaultRowHeight="12.75"/>
  <cols>
    <col min="1" max="1" width="5" style="53" bestFit="1" customWidth="1"/>
    <col min="2" max="2" width="26.28515625" style="53" customWidth="1"/>
    <col min="3" max="3" width="27.140625" style="53" customWidth="1"/>
    <col min="4" max="4" width="77.5703125" style="54" customWidth="1"/>
    <col min="5" max="5" width="14" style="53" customWidth="1"/>
    <col min="6" max="6" width="13.42578125" style="53" customWidth="1"/>
    <col min="7" max="7" width="12.5703125" style="53" customWidth="1"/>
    <col min="8" max="8" width="11.85546875" style="53" customWidth="1"/>
    <col min="9" max="9" width="49.7109375" style="53" customWidth="1"/>
    <col min="10" max="10" width="48.28515625" style="53" customWidth="1"/>
    <col min="11" max="11" width="12.28515625" style="53" customWidth="1"/>
    <col min="12" max="12" width="15.28515625" style="53" bestFit="1" customWidth="1"/>
    <col min="13" max="13" width="16.42578125" style="53" customWidth="1"/>
    <col min="14" max="14" width="16.140625" style="53" customWidth="1"/>
    <col min="15" max="15" width="6.28515625" style="53" hidden="1" customWidth="1"/>
    <col min="16" max="16" width="11.42578125" style="48"/>
    <col min="17" max="17" width="47.85546875" style="48" customWidth="1"/>
    <col min="18" max="258" width="11.42578125" style="48"/>
    <col min="259" max="16384" width="11.42578125" style="49"/>
  </cols>
  <sheetData>
    <row r="1" spans="1:258">
      <c r="A1" s="757"/>
      <c r="B1" s="758"/>
      <c r="C1" s="759"/>
      <c r="D1" s="760"/>
      <c r="E1" s="759"/>
      <c r="F1" s="759"/>
      <c r="G1" s="759"/>
      <c r="H1" s="759"/>
      <c r="I1" s="759"/>
      <c r="J1" s="759"/>
      <c r="K1" s="759"/>
      <c r="L1" s="759"/>
      <c r="M1" s="759"/>
      <c r="N1" s="759"/>
      <c r="O1" s="761"/>
    </row>
    <row r="2" spans="1:258">
      <c r="A2" s="762"/>
      <c r="B2" s="456"/>
      <c r="C2" s="763"/>
      <c r="D2" s="764"/>
      <c r="E2" s="763"/>
      <c r="F2" s="763"/>
      <c r="G2" s="763"/>
      <c r="H2" s="763"/>
      <c r="I2" s="763"/>
      <c r="J2" s="763"/>
      <c r="K2" s="763"/>
      <c r="L2" s="763"/>
      <c r="M2" s="763"/>
      <c r="N2" s="763"/>
      <c r="O2" s="765"/>
    </row>
    <row r="3" spans="1:258">
      <c r="A3" s="762"/>
      <c r="B3" s="456"/>
      <c r="C3" s="766"/>
      <c r="D3" s="764"/>
      <c r="E3" s="763"/>
      <c r="F3" s="763"/>
      <c r="G3" s="763"/>
      <c r="H3" s="763"/>
      <c r="I3" s="763"/>
      <c r="J3" s="763"/>
      <c r="K3" s="763"/>
      <c r="L3" s="763"/>
      <c r="M3" s="763"/>
      <c r="N3" s="763"/>
      <c r="O3" s="765"/>
    </row>
    <row r="4" spans="1:258" ht="19.5" customHeight="1">
      <c r="A4" s="767" t="s">
        <v>150</v>
      </c>
      <c r="B4" s="436"/>
      <c r="C4" s="457" t="s">
        <v>5</v>
      </c>
      <c r="D4" s="457"/>
      <c r="E4" s="457"/>
      <c r="F4" s="457"/>
      <c r="G4" s="457"/>
      <c r="H4" s="457"/>
      <c r="I4" s="457"/>
      <c r="J4" s="457"/>
      <c r="K4" s="457"/>
      <c r="L4" s="457"/>
      <c r="M4" s="457"/>
      <c r="N4" s="457"/>
      <c r="O4" s="768"/>
    </row>
    <row r="5" spans="1:258" ht="38.450000000000003" customHeight="1">
      <c r="A5" s="767" t="s">
        <v>151</v>
      </c>
      <c r="B5" s="436"/>
      <c r="C5" s="437" t="s">
        <v>36</v>
      </c>
      <c r="D5" s="437"/>
      <c r="E5" s="437"/>
      <c r="F5" s="437"/>
      <c r="G5" s="437"/>
      <c r="H5" s="437"/>
      <c r="I5" s="437"/>
      <c r="J5" s="437"/>
      <c r="K5" s="437"/>
      <c r="L5" s="437"/>
      <c r="M5" s="437"/>
      <c r="N5" s="437"/>
      <c r="O5" s="769"/>
    </row>
    <row r="6" spans="1:258" ht="16.5" customHeight="1">
      <c r="A6" s="767" t="s">
        <v>152</v>
      </c>
      <c r="B6" s="436"/>
      <c r="C6" s="437" t="s">
        <v>153</v>
      </c>
      <c r="D6" s="437"/>
      <c r="E6" s="437"/>
      <c r="F6" s="437"/>
      <c r="G6" s="437"/>
      <c r="H6" s="437"/>
      <c r="I6" s="437"/>
      <c r="J6" s="437"/>
      <c r="K6" s="437"/>
      <c r="L6" s="437"/>
      <c r="M6" s="437"/>
      <c r="N6" s="437"/>
      <c r="O6" s="770"/>
    </row>
    <row r="7" spans="1:258" ht="15.6" customHeight="1">
      <c r="A7" s="771" t="s">
        <v>154</v>
      </c>
      <c r="B7" s="170"/>
      <c r="C7" s="170"/>
      <c r="D7" s="462" t="s">
        <v>155</v>
      </c>
      <c r="E7" s="462" t="s">
        <v>156</v>
      </c>
      <c r="F7" s="462"/>
      <c r="G7" s="462"/>
      <c r="H7" s="462"/>
      <c r="I7" s="462" t="s">
        <v>157</v>
      </c>
      <c r="J7" s="462"/>
      <c r="K7" s="462"/>
      <c r="L7" s="462"/>
      <c r="M7" s="462"/>
      <c r="N7" s="463" t="s">
        <v>158</v>
      </c>
      <c r="O7" s="772"/>
    </row>
    <row r="8" spans="1:258" ht="17.25" customHeight="1">
      <c r="A8" s="773" t="s">
        <v>159</v>
      </c>
      <c r="B8" s="458" t="s">
        <v>160</v>
      </c>
      <c r="C8" s="171" t="s">
        <v>161</v>
      </c>
      <c r="D8" s="462"/>
      <c r="E8" s="460" t="s">
        <v>98</v>
      </c>
      <c r="F8" s="460" t="s">
        <v>162</v>
      </c>
      <c r="G8" s="438" t="s">
        <v>163</v>
      </c>
      <c r="H8" s="438" t="s">
        <v>104</v>
      </c>
      <c r="I8" s="438" t="s">
        <v>164</v>
      </c>
      <c r="J8" s="172" t="s">
        <v>165</v>
      </c>
      <c r="K8" s="438" t="s">
        <v>157</v>
      </c>
      <c r="L8" s="438" t="s">
        <v>166</v>
      </c>
      <c r="M8" s="438" t="s">
        <v>167</v>
      </c>
      <c r="N8" s="440" t="s">
        <v>168</v>
      </c>
      <c r="O8" s="774" t="s">
        <v>169</v>
      </c>
    </row>
    <row r="9" spans="1:258" s="51" customFormat="1" ht="69.75" customHeight="1" thickBot="1">
      <c r="A9" s="775"/>
      <c r="B9" s="459"/>
      <c r="C9" s="208" t="s">
        <v>170</v>
      </c>
      <c r="D9" s="459"/>
      <c r="E9" s="461"/>
      <c r="F9" s="461"/>
      <c r="G9" s="439"/>
      <c r="H9" s="439"/>
      <c r="I9" s="439"/>
      <c r="J9" s="209" t="s">
        <v>171</v>
      </c>
      <c r="K9" s="439" t="s">
        <v>172</v>
      </c>
      <c r="L9" s="439"/>
      <c r="M9" s="439" t="s">
        <v>172</v>
      </c>
      <c r="N9" s="441"/>
      <c r="O9" s="774"/>
      <c r="P9" s="48"/>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c r="BW9" s="50"/>
      <c r="BX9" s="50"/>
      <c r="BY9" s="50"/>
      <c r="BZ9" s="50"/>
      <c r="CA9" s="50"/>
      <c r="CB9" s="50"/>
      <c r="CC9" s="50"/>
      <c r="CD9" s="50"/>
      <c r="CE9" s="50"/>
      <c r="CF9" s="50"/>
      <c r="CG9" s="50"/>
      <c r="CH9" s="50"/>
      <c r="CI9" s="50"/>
      <c r="CJ9" s="50"/>
      <c r="CK9" s="50"/>
      <c r="CL9" s="50"/>
      <c r="CM9" s="50"/>
      <c r="CN9" s="50"/>
      <c r="CO9" s="50"/>
      <c r="CP9" s="50"/>
      <c r="CQ9" s="50"/>
      <c r="CR9" s="50"/>
      <c r="CS9" s="50"/>
      <c r="CT9" s="50"/>
      <c r="CU9" s="50"/>
      <c r="CV9" s="50"/>
      <c r="CW9" s="50"/>
      <c r="CX9" s="50"/>
      <c r="CY9" s="50"/>
      <c r="CZ9" s="50"/>
      <c r="DA9" s="50"/>
      <c r="DB9" s="50"/>
      <c r="DC9" s="50"/>
      <c r="DD9" s="50"/>
      <c r="DE9" s="50"/>
      <c r="DF9" s="50"/>
      <c r="DG9" s="50"/>
      <c r="DH9" s="50"/>
      <c r="DI9" s="50"/>
      <c r="DJ9" s="50"/>
      <c r="DK9" s="50"/>
      <c r="DL9" s="50"/>
      <c r="DM9" s="50"/>
      <c r="DN9" s="50"/>
      <c r="DO9" s="50"/>
      <c r="DP9" s="50"/>
      <c r="DQ9" s="50"/>
      <c r="DR9" s="50"/>
      <c r="DS9" s="50"/>
      <c r="DT9" s="50"/>
      <c r="DU9" s="50"/>
      <c r="DV9" s="50"/>
      <c r="DW9" s="50"/>
      <c r="DX9" s="50"/>
      <c r="DY9" s="50"/>
      <c r="DZ9" s="50"/>
      <c r="EA9" s="50"/>
      <c r="EB9" s="50"/>
      <c r="EC9" s="50"/>
      <c r="ED9" s="50"/>
      <c r="EE9" s="50"/>
      <c r="EF9" s="50"/>
      <c r="EG9" s="50"/>
      <c r="EH9" s="50"/>
      <c r="EI9" s="50"/>
      <c r="EJ9" s="50"/>
      <c r="EK9" s="50"/>
      <c r="EL9" s="50"/>
      <c r="EM9" s="50"/>
      <c r="EN9" s="50"/>
      <c r="EO9" s="50"/>
      <c r="EP9" s="50"/>
      <c r="EQ9" s="50"/>
      <c r="ER9" s="50"/>
      <c r="ES9" s="50"/>
      <c r="ET9" s="50"/>
      <c r="EU9" s="50"/>
      <c r="EV9" s="50"/>
      <c r="EW9" s="50"/>
      <c r="EX9" s="50"/>
      <c r="EY9" s="50"/>
      <c r="EZ9" s="50"/>
      <c r="FA9" s="50"/>
      <c r="FB9" s="50"/>
      <c r="FC9" s="50"/>
      <c r="FD9" s="50"/>
      <c r="FE9" s="50"/>
      <c r="FF9" s="50"/>
      <c r="FG9" s="50"/>
      <c r="FH9" s="50"/>
      <c r="FI9" s="50"/>
      <c r="FJ9" s="50"/>
      <c r="FK9" s="50"/>
      <c r="FL9" s="50"/>
      <c r="FM9" s="50"/>
      <c r="FN9" s="50"/>
      <c r="FO9" s="50"/>
      <c r="FP9" s="50"/>
      <c r="FQ9" s="50"/>
      <c r="FR9" s="50"/>
      <c r="FS9" s="50"/>
      <c r="FT9" s="50"/>
      <c r="FU9" s="50"/>
      <c r="FV9" s="50"/>
      <c r="FW9" s="50"/>
      <c r="FX9" s="50"/>
      <c r="FY9" s="50"/>
      <c r="FZ9" s="50"/>
      <c r="GA9" s="50"/>
      <c r="GB9" s="50"/>
      <c r="GC9" s="50"/>
      <c r="GD9" s="50"/>
      <c r="GE9" s="50"/>
      <c r="GF9" s="50"/>
      <c r="GG9" s="50"/>
      <c r="GH9" s="50"/>
      <c r="GI9" s="50"/>
      <c r="GJ9" s="50"/>
      <c r="GK9" s="50"/>
      <c r="GL9" s="50"/>
      <c r="GM9" s="50"/>
      <c r="GN9" s="50"/>
      <c r="GO9" s="50"/>
      <c r="GP9" s="50"/>
      <c r="GQ9" s="50"/>
      <c r="GR9" s="50"/>
      <c r="GS9" s="50"/>
      <c r="GT9" s="50"/>
      <c r="GU9" s="50"/>
      <c r="GV9" s="50"/>
      <c r="GW9" s="50"/>
      <c r="GX9" s="50"/>
      <c r="GY9" s="50"/>
      <c r="GZ9" s="50"/>
      <c r="HA9" s="50"/>
      <c r="HB9" s="50"/>
      <c r="HC9" s="50"/>
      <c r="HD9" s="50"/>
      <c r="HE9" s="50"/>
      <c r="HF9" s="50"/>
      <c r="HG9" s="50"/>
      <c r="HH9" s="50"/>
      <c r="HI9" s="50"/>
      <c r="HJ9" s="50"/>
      <c r="HK9" s="50"/>
      <c r="HL9" s="50"/>
      <c r="HM9" s="50"/>
      <c r="HN9" s="50"/>
      <c r="HO9" s="50"/>
      <c r="HP9" s="50"/>
      <c r="HQ9" s="50"/>
      <c r="HR9" s="50"/>
      <c r="HS9" s="50"/>
      <c r="HT9" s="50"/>
      <c r="HU9" s="50"/>
      <c r="HV9" s="50"/>
      <c r="HW9" s="50"/>
      <c r="HX9" s="50"/>
      <c r="HY9" s="50"/>
      <c r="HZ9" s="50"/>
      <c r="IA9" s="50"/>
      <c r="IB9" s="50"/>
      <c r="IC9" s="50"/>
      <c r="ID9" s="50"/>
      <c r="IE9" s="50"/>
      <c r="IF9" s="50"/>
      <c r="IG9" s="50"/>
      <c r="IH9" s="50"/>
      <c r="II9" s="50"/>
      <c r="IJ9" s="50"/>
      <c r="IK9" s="50"/>
      <c r="IL9" s="50"/>
      <c r="IM9" s="50"/>
      <c r="IN9" s="50"/>
      <c r="IO9" s="50"/>
      <c r="IP9" s="50"/>
      <c r="IQ9" s="50"/>
      <c r="IR9" s="50"/>
      <c r="IS9" s="50"/>
      <c r="IT9" s="50"/>
      <c r="IU9" s="50"/>
      <c r="IV9" s="50"/>
      <c r="IW9" s="50"/>
      <c r="IX9" s="50"/>
    </row>
    <row r="10" spans="1:258" ht="33.75" customHeight="1">
      <c r="A10" s="467">
        <v>1</v>
      </c>
      <c r="B10" s="744" t="s">
        <v>477</v>
      </c>
      <c r="C10" s="464" t="s">
        <v>386</v>
      </c>
      <c r="D10" s="218" t="s">
        <v>387</v>
      </c>
      <c r="E10" s="469">
        <v>2</v>
      </c>
      <c r="F10" s="471">
        <v>0</v>
      </c>
      <c r="G10" s="451">
        <f>+F10/E10</f>
        <v>0</v>
      </c>
      <c r="H10" s="442" t="str">
        <f>CONCATENATE(IF(G10&lt;='8- Politicas de admiistracion '!$D$6,'8- Politicas de admiistracion '!$B$6,IF(G10&lt;='8- Politicas de admiistracion '!$D$7,'8- Politicas de admiistracion '!$B$7,IF(G10&lt;='8- Politicas de admiistracion '!$D$8,'8- Politicas de admiistracion '!$B$8,IF(G10&lt;='8- Politicas de admiistracion '!$D$9,'8- Politicas de admiistracion '!$B$9,IF(G10&lt;='8- Politicas de admiistracion '!$D$10,'8- Politicas de admiistracion '!$B$10,"Probabilidad no valida")))))," - ",VLOOKUP(IF(G10&lt;='8- Politicas de admiistracion '!$D$6,'8- Politicas de admiistracion '!$B$6,IF(G10&lt;='8- Politicas de admiistracion '!$D$7,'8- Politicas de admiistracion '!$B$7,IF(G10&lt;='8- Politicas de admiistracion '!$D$8,'8- Politicas de admiistracion '!$B$8,IF(G10&lt;='8- Politicas de admiistracion '!$D$9,'8- Politicas de admiistracion '!$B$9,IF(G10&lt;='8- Politicas de admiistracion '!$D$10,'8- Politicas de admiistracion '!$B$10,"Probabilidad no valida"))))),'8- Politicas de admiistracion '!$B$6:$F$10,5,FALSE))</f>
        <v>Muy Baja - 1</v>
      </c>
      <c r="I10" s="234" t="s">
        <v>173</v>
      </c>
      <c r="J10" s="235" t="s">
        <v>174</v>
      </c>
      <c r="K10" s="210" t="str">
        <f>IFERROR(CONCATENATE(INDEX('8- Politicas de admiistracion '!$B$16:$F$53,MATCH('5. Identificación de Riesgos'!#REF!,'8- Politicas de admiistracion '!$C$16:$C$54,0),1)," - ",L10),"")</f>
        <v/>
      </c>
      <c r="L10" s="211" t="str">
        <f>IFERROR(VLOOKUP(INDEX('8- Politicas de admiistracion '!$B$16:$F$64,MATCH('5. Identificación de Riesgos'!#REF!,'8- Politicas de admiistracion '!$C$16:$C$64,0),1),'8- Politicas de admiistracion '!$B$16:$F$64,5,FALSE),"")</f>
        <v/>
      </c>
      <c r="M10" s="442" t="str">
        <f>IFERROR(CONCATENATE(INDEX('8- Politicas de admiistracion '!$B$16:$F$53,MATCH(ROUND(AVERAGE(L10:L12),0),'8- Politicas de admiistracion '!$F$16:$F$53,0),1)," - ",ROUND(AVERAGE(L10:L12),0)),"")</f>
        <v>Moderado - 3</v>
      </c>
      <c r="N10" s="445" t="str">
        <f>IFERROR(CONCATENATE(VLOOKUP((LEFT(H10,LEN(H10)-4)&amp;LEFT(M10,LEN(M10)-4)),'9- Matriz de Calor '!$D$17:$E$41,2,0)," - ",RIGHT(H10,1)*RIGHT(M10,1)),"")</f>
        <v>Moderado - 3</v>
      </c>
      <c r="O10" s="776">
        <f>RIGHT(H10,1)*RIGHT(M10,1)</f>
        <v>3</v>
      </c>
    </row>
    <row r="11" spans="1:258" ht="43.5" customHeight="1">
      <c r="A11" s="468"/>
      <c r="B11" s="745"/>
      <c r="C11" s="465"/>
      <c r="D11" s="215" t="s">
        <v>388</v>
      </c>
      <c r="E11" s="470"/>
      <c r="F11" s="472"/>
      <c r="G11" s="452"/>
      <c r="H11" s="443"/>
      <c r="I11" s="231"/>
      <c r="J11" s="232"/>
      <c r="K11" s="173" t="str">
        <f>IFERROR(CONCATENATE(INDEX('8- Politicas de admiistracion '!$B$16:$F$53,MATCH('5. Identificación de Riesgos'!J10,'8- Politicas de admiistracion '!$C$16:$C$54,0),1)," - ",L11),"")</f>
        <v>Moderado - 3</v>
      </c>
      <c r="L11" s="175">
        <v>3</v>
      </c>
      <c r="M11" s="443"/>
      <c r="N11" s="446"/>
      <c r="O11" s="776"/>
    </row>
    <row r="12" spans="1:258" ht="33" customHeight="1" thickBot="1">
      <c r="A12" s="468"/>
      <c r="B12" s="745"/>
      <c r="C12" s="465"/>
      <c r="D12" s="215" t="s">
        <v>478</v>
      </c>
      <c r="E12" s="470"/>
      <c r="F12" s="472"/>
      <c r="G12" s="452"/>
      <c r="H12" s="443"/>
      <c r="I12" s="231"/>
      <c r="J12" s="232"/>
      <c r="K12" s="173"/>
      <c r="L12" s="175"/>
      <c r="M12" s="443"/>
      <c r="N12" s="446"/>
      <c r="O12" s="776"/>
    </row>
    <row r="13" spans="1:258" ht="30" customHeight="1">
      <c r="A13" s="433">
        <v>2</v>
      </c>
      <c r="B13" s="430" t="s">
        <v>389</v>
      </c>
      <c r="C13" s="746" t="s">
        <v>447</v>
      </c>
      <c r="D13" s="216" t="s">
        <v>390</v>
      </c>
      <c r="E13" s="453">
        <v>13</v>
      </c>
      <c r="F13" s="442">
        <v>13</v>
      </c>
      <c r="G13" s="448">
        <f t="shared" ref="G13" si="0">+F13/E13</f>
        <v>1</v>
      </c>
      <c r="H13" s="442" t="str">
        <f>CONCATENATE(IF(G13&lt;='8- Politicas de admiistracion '!$D$6,'8- Politicas de admiistracion '!$B$6,IF(G13&lt;='8- Politicas de admiistracion '!$D$7,'8- Politicas de admiistracion '!$B$7,IF(G13&lt;='8- Politicas de admiistracion '!$D$8,'8- Politicas de admiistracion '!$B$8,IF(G13&lt;='8- Politicas de admiistracion '!$D$9,'8- Politicas de admiistracion '!$B$9,IF(G13&lt;='8- Politicas de admiistracion '!$D$10,'8- Politicas de admiistracion '!$B$10,"Probabilidad no valida")))))," - ",VLOOKUP(IF(G13&lt;='8- Politicas de admiistracion '!$D$6,'8- Politicas de admiistracion '!$B$6,IF(G13&lt;='8- Politicas de admiistracion '!$D$7,'8- Politicas de admiistracion '!$B$7,IF(G13&lt;='8- Politicas de admiistracion '!$D$8,'8- Politicas de admiistracion '!$B$8,IF(G13&lt;='8- Politicas de admiistracion '!$D$9,'8- Politicas de admiistracion '!$B$9,IF(G13&lt;='8- Politicas de admiistracion '!$D$10,'8- Politicas de admiistracion '!$B$10,"Probabilidad no valida"))))),'8- Politicas de admiistracion '!$B$6:$F$10,5,FALSE))</f>
        <v>Muy Alta - 5</v>
      </c>
      <c r="I13" s="228" t="s">
        <v>173</v>
      </c>
      <c r="J13" s="236" t="s">
        <v>174</v>
      </c>
      <c r="K13" s="210" t="str">
        <f>IFERROR(CONCATENATE(INDEX('8- Politicas de admiistracion '!$B$16:$F$53,MATCH('5. Identificación de Riesgos'!J13,'8- Politicas de admiistracion '!$C$16:$C$54,0),1)," - ",L13),"")</f>
        <v>Moderado - 3</v>
      </c>
      <c r="L13" s="211">
        <v>3</v>
      </c>
      <c r="M13" s="442" t="str">
        <f>IFERROR(CONCATENATE(INDEX('8- Politicas de admiistracion '!$B$16:$F$53,MATCH(ROUND(AVERAGE(L13:L18),0),'8- Politicas de admiistracion '!$F$16:$F$53,0),1)," - ",ROUND(AVERAGE(L13:L18),0)),"")</f>
        <v>Moderado - 3</v>
      </c>
      <c r="N13" s="445" t="str">
        <f>IFERROR(CONCATENATE(VLOOKUP((LEFT(H13,LEN(H13)-4)&amp;LEFT(M13,LEN(M13)-4)),'9- Matriz de Calor '!$D$17:$E$41,2,0)," - ",RIGHT(H13,1)*RIGHT(M13,1)),"")</f>
        <v>Alto - 15</v>
      </c>
      <c r="O13" s="776">
        <f>RIGHT(H13,1)*RIGHT(M13,1)</f>
        <v>15</v>
      </c>
    </row>
    <row r="14" spans="1:258" ht="22.5" customHeight="1">
      <c r="A14" s="434"/>
      <c r="B14" s="431"/>
      <c r="C14" s="747"/>
      <c r="D14" s="217" t="s">
        <v>391</v>
      </c>
      <c r="E14" s="454"/>
      <c r="F14" s="443"/>
      <c r="G14" s="449"/>
      <c r="H14" s="443"/>
      <c r="I14" s="223"/>
      <c r="J14" s="233"/>
      <c r="K14" s="173"/>
      <c r="L14" s="175"/>
      <c r="M14" s="443"/>
      <c r="N14" s="446"/>
      <c r="O14" s="776"/>
    </row>
    <row r="15" spans="1:258" ht="32.25" customHeight="1">
      <c r="A15" s="434"/>
      <c r="B15" s="431"/>
      <c r="C15" s="747"/>
      <c r="D15" s="217" t="s">
        <v>392</v>
      </c>
      <c r="E15" s="454"/>
      <c r="F15" s="443"/>
      <c r="G15" s="449"/>
      <c r="H15" s="443"/>
      <c r="I15" s="223"/>
      <c r="J15" s="233"/>
      <c r="K15" s="173"/>
      <c r="L15" s="175"/>
      <c r="M15" s="443"/>
      <c r="N15" s="446"/>
      <c r="O15" s="776"/>
    </row>
    <row r="16" spans="1:258" ht="30.75" customHeight="1">
      <c r="A16" s="434"/>
      <c r="B16" s="431"/>
      <c r="C16" s="747"/>
      <c r="D16" s="217" t="s">
        <v>393</v>
      </c>
      <c r="E16" s="454"/>
      <c r="F16" s="443"/>
      <c r="G16" s="449"/>
      <c r="H16" s="443"/>
      <c r="I16" s="223"/>
      <c r="J16" s="233"/>
      <c r="K16" s="173"/>
      <c r="L16" s="175"/>
      <c r="M16" s="443"/>
      <c r="N16" s="446"/>
      <c r="O16" s="776"/>
    </row>
    <row r="17" spans="1:258" ht="32.25" customHeight="1">
      <c r="A17" s="434"/>
      <c r="B17" s="431"/>
      <c r="C17" s="747"/>
      <c r="D17" s="217" t="s">
        <v>394</v>
      </c>
      <c r="E17" s="454"/>
      <c r="F17" s="443"/>
      <c r="G17" s="449"/>
      <c r="H17" s="443"/>
      <c r="I17" s="223"/>
      <c r="J17" s="233"/>
      <c r="K17" s="173" t="s">
        <v>175</v>
      </c>
      <c r="L17" s="175" t="s">
        <v>175</v>
      </c>
      <c r="M17" s="443"/>
      <c r="N17" s="446"/>
      <c r="O17" s="776"/>
    </row>
    <row r="18" spans="1:258" ht="24.75" customHeight="1" thickBot="1">
      <c r="A18" s="435"/>
      <c r="B18" s="432"/>
      <c r="C18" s="748"/>
      <c r="D18" s="749" t="s">
        <v>448</v>
      </c>
      <c r="E18" s="455"/>
      <c r="F18" s="444"/>
      <c r="G18" s="450"/>
      <c r="H18" s="444"/>
      <c r="I18" s="229"/>
      <c r="J18" s="237"/>
      <c r="K18" s="212" t="s">
        <v>175</v>
      </c>
      <c r="L18" s="213" t="s">
        <v>175</v>
      </c>
      <c r="M18" s="444"/>
      <c r="N18" s="447"/>
      <c r="O18" s="776"/>
    </row>
    <row r="19" spans="1:258" ht="24.95" customHeight="1">
      <c r="A19" s="480">
        <v>3</v>
      </c>
      <c r="B19" s="464" t="s">
        <v>395</v>
      </c>
      <c r="C19" s="744" t="s">
        <v>447</v>
      </c>
      <c r="D19" s="215" t="s">
        <v>416</v>
      </c>
      <c r="E19" s="453">
        <v>5</v>
      </c>
      <c r="F19" s="442">
        <v>5</v>
      </c>
      <c r="G19" s="448">
        <f t="shared" ref="G19" si="1">+F19/E19</f>
        <v>1</v>
      </c>
      <c r="H19" s="442" t="str">
        <f>CONCATENATE(IF(G19&lt;='8- Politicas de admiistracion '!$D$6,'8- Politicas de admiistracion '!$B$6,IF(G19&lt;='8- Politicas de admiistracion '!$D$7,'8- Politicas de admiistracion '!$B$7,IF(G19&lt;='8- Politicas de admiistracion '!$D$8,'8- Politicas de admiistracion '!$B$8,IF(G19&lt;='8- Politicas de admiistracion '!$D$9,'8- Politicas de admiistracion '!$B$9,IF(G19&lt;='8- Politicas de admiistracion '!$D$10,'8- Politicas de admiistracion '!$B$10,"Probabilidad no valida")))))," - ",VLOOKUP(IF(G19&lt;='8- Politicas de admiistracion '!$D$6,'8- Politicas de admiistracion '!$B$6,IF(G19&lt;='8- Politicas de admiistracion '!$D$7,'8- Politicas de admiistracion '!$B$7,IF(G19&lt;='8- Politicas de admiistracion '!$D$8,'8- Politicas de admiistracion '!$B$8,IF(G19&lt;='8- Politicas de admiistracion '!$D$9,'8- Politicas de admiistracion '!$B$9,IF(G19&lt;='8- Politicas de admiistracion '!$D$10,'8- Politicas de admiistracion '!$B$10,"Probabilidad no valida"))))),'8- Politicas de admiistracion '!$B$6:$F$10,5,FALSE))</f>
        <v>Muy Alta - 5</v>
      </c>
      <c r="I19" s="228" t="s">
        <v>173</v>
      </c>
      <c r="J19" s="236" t="s">
        <v>174</v>
      </c>
      <c r="K19" s="210" t="str">
        <f>IFERROR(CONCATENATE(INDEX('8- Politicas de admiistracion '!$B$16:$F$53,MATCH('5. Identificación de Riesgos'!J19,'8- Politicas de admiistracion '!$C$16:$C$54,0),1)," - ",L19),"")</f>
        <v>Moderado - 3</v>
      </c>
      <c r="L19" s="211">
        <v>3</v>
      </c>
      <c r="M19" s="442" t="str">
        <f>IFERROR(CONCATENATE(INDEX('8- Politicas de admiistracion '!$B$16:$F$53,MATCH(ROUND(AVERAGE(L19:L23),0),'8- Politicas de admiistracion '!$F$16:$F$53,0),1)," - ",ROUND(AVERAGE(L19:L23),0)),"")</f>
        <v>Moderado - 3</v>
      </c>
      <c r="N19" s="445" t="str">
        <f>IFERROR(CONCATENATE(VLOOKUP((LEFT(H19,LEN(H19)-4)&amp;LEFT(M19,LEN(M19)-4)),'9- Matriz de Calor '!$D$17:$E$41,2,0)," - ",RIGHT(H19,1)*RIGHT(M19,1)),"")</f>
        <v>Alto - 15</v>
      </c>
      <c r="O19" s="776">
        <f>RIGHT(H19,1)*RIGHT(M19,1)</f>
        <v>15</v>
      </c>
    </row>
    <row r="20" spans="1:258" ht="24.95" customHeight="1">
      <c r="A20" s="481"/>
      <c r="B20" s="465"/>
      <c r="C20" s="745"/>
      <c r="D20" s="215" t="s">
        <v>417</v>
      </c>
      <c r="E20" s="454"/>
      <c r="F20" s="443"/>
      <c r="G20" s="449"/>
      <c r="H20" s="443"/>
      <c r="I20" s="223"/>
      <c r="J20" s="233"/>
      <c r="K20" s="173"/>
      <c r="L20" s="175"/>
      <c r="M20" s="443"/>
      <c r="N20" s="446"/>
      <c r="O20" s="776"/>
    </row>
    <row r="21" spans="1:258" ht="24.95" customHeight="1">
      <c r="A21" s="481"/>
      <c r="B21" s="465"/>
      <c r="C21" s="745"/>
      <c r="D21" s="215" t="s">
        <v>418</v>
      </c>
      <c r="E21" s="454"/>
      <c r="F21" s="443"/>
      <c r="G21" s="449"/>
      <c r="H21" s="443"/>
      <c r="I21" s="223"/>
      <c r="J21" s="233"/>
      <c r="K21" s="173"/>
      <c r="L21" s="175"/>
      <c r="M21" s="443"/>
      <c r="N21" s="446"/>
      <c r="O21" s="776"/>
    </row>
    <row r="22" spans="1:258" ht="24.95" customHeight="1">
      <c r="A22" s="481"/>
      <c r="B22" s="465"/>
      <c r="C22" s="745"/>
      <c r="D22" s="215" t="s">
        <v>419</v>
      </c>
      <c r="E22" s="454"/>
      <c r="F22" s="443"/>
      <c r="G22" s="449"/>
      <c r="H22" s="443"/>
      <c r="I22" s="223"/>
      <c r="J22" s="233"/>
      <c r="K22" s="173"/>
      <c r="L22" s="175"/>
      <c r="M22" s="443"/>
      <c r="N22" s="446"/>
      <c r="O22" s="776"/>
    </row>
    <row r="23" spans="1:258" ht="24.95" customHeight="1" thickBot="1">
      <c r="A23" s="482"/>
      <c r="B23" s="466"/>
      <c r="C23" s="750"/>
      <c r="D23" s="215" t="s">
        <v>420</v>
      </c>
      <c r="E23" s="454"/>
      <c r="F23" s="443"/>
      <c r="G23" s="449"/>
      <c r="H23" s="443"/>
      <c r="I23" s="223"/>
      <c r="J23" s="233"/>
      <c r="K23" s="173" t="s">
        <v>175</v>
      </c>
      <c r="L23" s="175" t="s">
        <v>175</v>
      </c>
      <c r="M23" s="443"/>
      <c r="N23" s="446"/>
      <c r="O23" s="776"/>
    </row>
    <row r="24" spans="1:258" ht="24.95" customHeight="1">
      <c r="A24" s="483">
        <v>4</v>
      </c>
      <c r="B24" s="430" t="s">
        <v>396</v>
      </c>
      <c r="C24" s="746" t="s">
        <v>449</v>
      </c>
      <c r="D24" s="221" t="s">
        <v>461</v>
      </c>
      <c r="E24" s="453">
        <v>5</v>
      </c>
      <c r="F24" s="442">
        <v>0</v>
      </c>
      <c r="G24" s="448">
        <f>+F24/E24</f>
        <v>0</v>
      </c>
      <c r="H24" s="442" t="str">
        <f>CONCATENATE(IF(G24&lt;='8- Politicas de admiistracion '!$D$6,'8- Politicas de admiistracion '!$B$6,IF(G24&lt;='8- Politicas de admiistracion '!$D$7,'8- Politicas de admiistracion '!$B$7,IF(G24&lt;='8- Politicas de admiistracion '!$D$8,'8- Politicas de admiistracion '!$B$8,IF(G24&lt;='8- Politicas de admiistracion '!$D$9,'8- Politicas de admiistracion '!$B$9,IF(G24&lt;='8- Politicas de admiistracion '!$D$10,'8- Politicas de admiistracion '!$B$10,"Probabilidad no valida")))))," - ",VLOOKUP(IF(G24&lt;='8- Politicas de admiistracion '!$D$6,'8- Politicas de admiistracion '!$B$6,IF(G24&lt;='8- Politicas de admiistracion '!$D$7,'8- Politicas de admiistracion '!$B$7,IF(G24&lt;='8- Politicas de admiistracion '!$D$8,'8- Politicas de admiistracion '!$B$8,IF(G24&lt;='8- Politicas de admiistracion '!$D$9,'8- Politicas de admiistracion '!$B$9,IF(G24&lt;='8- Politicas de admiistracion '!$D$10,'8- Politicas de admiistracion '!$B$10,"Probabilidad no valida"))))),'8- Politicas de admiistracion '!$B$6:$F$10,5,FALSE))</f>
        <v>Muy Baja - 1</v>
      </c>
      <c r="I24" s="228" t="s">
        <v>176</v>
      </c>
      <c r="J24" s="230" t="s">
        <v>174</v>
      </c>
      <c r="K24" s="210" t="str">
        <f>IFERROR(CONCATENATE(INDEX('8- Politicas de admiistracion '!$B$16:$F$53,MATCH('5. Identificación de Riesgos'!J24,'8- Politicas de admiistracion '!$C$16:$C$54,0),1)," - ",L24),"")</f>
        <v>Moderado - 3</v>
      </c>
      <c r="L24" s="211">
        <v>3</v>
      </c>
      <c r="M24" s="473" t="str">
        <f>IFERROR(CONCATENATE(INDEX('8- Politicas de admiistracion '!$B$16:$F$53,MATCH(ROUND(AVERAGE(L24:L26),0),'8- Politicas de admiistracion '!$F$16:$F$53,0),1)," - ",ROUND(AVERAGE(L24:L26),0)),"")</f>
        <v>Moderado - 3</v>
      </c>
      <c r="N24" s="445" t="str">
        <f>IFERROR(CONCATENATE(VLOOKUP((LEFT(H24,LEN(H24)-4)&amp;LEFT(M24,LEN(M24)-4)),'9- Matriz de Calor '!$D$17:$E$41,2,0)," - ",RIGHT(H24,1)*RIGHT(M24,1)),"")</f>
        <v>Moderado - 3</v>
      </c>
      <c r="O24" s="777"/>
    </row>
    <row r="25" spans="1:258" ht="24.95" customHeight="1">
      <c r="A25" s="484"/>
      <c r="B25" s="431"/>
      <c r="C25" s="747"/>
      <c r="D25" s="220" t="s">
        <v>397</v>
      </c>
      <c r="E25" s="454"/>
      <c r="F25" s="443"/>
      <c r="G25" s="449"/>
      <c r="H25" s="443"/>
      <c r="I25" s="223"/>
      <c r="J25" s="176"/>
      <c r="K25" s="173"/>
      <c r="L25" s="175"/>
      <c r="M25" s="474"/>
      <c r="N25" s="446"/>
      <c r="O25" s="777"/>
    </row>
    <row r="26" spans="1:258" ht="24.95" customHeight="1" thickBot="1">
      <c r="A26" s="485"/>
      <c r="B26" s="432"/>
      <c r="C26" s="748"/>
      <c r="D26" s="222" t="s">
        <v>479</v>
      </c>
      <c r="E26" s="454"/>
      <c r="F26" s="443"/>
      <c r="G26" s="449"/>
      <c r="H26" s="443"/>
      <c r="I26" s="223"/>
      <c r="J26" s="176"/>
      <c r="K26" s="173"/>
      <c r="L26" s="175"/>
      <c r="M26" s="474"/>
      <c r="N26" s="446"/>
      <c r="O26" s="777"/>
    </row>
    <row r="27" spans="1:258" ht="36.75" customHeight="1">
      <c r="A27" s="554">
        <v>5</v>
      </c>
      <c r="B27" s="464" t="s">
        <v>360</v>
      </c>
      <c r="C27" s="464" t="s">
        <v>398</v>
      </c>
      <c r="D27" s="214" t="s">
        <v>466</v>
      </c>
      <c r="E27" s="453">
        <v>4</v>
      </c>
      <c r="F27" s="442">
        <v>0</v>
      </c>
      <c r="G27" s="448">
        <f t="shared" ref="G27" si="2">+F27/E27</f>
        <v>0</v>
      </c>
      <c r="H27" s="473" t="str">
        <f>CONCATENATE(IF(G27&lt;='8- Politicas de admiistracion '!$D$6,'8- Politicas de admiistracion '!$B$6,IF(G27&lt;='8- Politicas de admiistracion '!$D$7,'8- Politicas de admiistracion '!$B$7,IF(G27&lt;='8- Politicas de admiistracion '!$D$8,'8- Politicas de admiistracion '!$B$8,IF(G27&lt;='8- Politicas de admiistracion '!$D$9,'8- Politicas de admiistracion '!$B$9,IF(G27&lt;='8- Politicas de admiistracion '!$D$10,'8- Politicas de admiistracion '!$B$10,"Probabilidad no valida")))))," - ",VLOOKUP(IF(G27&lt;='8- Politicas de admiistracion '!$D$6,'8- Politicas de admiistracion '!$B$6,IF(G27&lt;='8- Politicas de admiistracion '!$D$7,'8- Politicas de admiistracion '!$B$7,IF(G27&lt;='8- Politicas de admiistracion '!$D$8,'8- Politicas de admiistracion '!$B$8,IF(G27&lt;='8- Politicas de admiistracion '!$D$9,'8- Politicas de admiistracion '!$B$9,IF(G27&lt;='8- Politicas de admiistracion '!$D$10,'8- Politicas de admiistracion '!$B$10,"Probabilidad no valida"))))),'8- Politicas de admiistracion '!$B$6:$F$10,5,FALSE))</f>
        <v>Muy Baja - 1</v>
      </c>
      <c r="I27" s="228" t="s">
        <v>177</v>
      </c>
      <c r="J27" s="230" t="s">
        <v>178</v>
      </c>
      <c r="K27" s="210" t="str">
        <f>IFERROR(CONCATENATE(INDEX('8- Politicas de admiistracion '!$B$16:$F$53,MATCH('5. Identificación de Riesgos'!J27,'8- Politicas de admiistracion '!$C$16:$C$54,0),1)," - ",L27),"")</f>
        <v>Mayor - 4</v>
      </c>
      <c r="L27" s="211">
        <v>4</v>
      </c>
      <c r="M27" s="442" t="str">
        <f>IFERROR(CONCATENATE(INDEX('8- Politicas de admiistracion '!$B$16:$F$53,MATCH(ROUND(AVERAGE(L27:L28),0),'8- Politicas de admiistracion '!$F$16:$F$53,0),1)," - ",ROUND(AVERAGE(L27:L28),0)),"")</f>
        <v>Mayor - 4</v>
      </c>
      <c r="N27" s="445" t="str">
        <f>IFERROR(CONCATENATE(VLOOKUP((LEFT(H27,LEN(H27)-4)&amp;LEFT(M27,LEN(M27)-4)),'9- Matriz de Calor '!$D$17:$E$41,2,0)," - ",RIGHT(H27,1)*RIGHT(M27,1)),"")</f>
        <v>Alto  - 4</v>
      </c>
      <c r="O27" s="776">
        <f>RIGHT(H27,1)*RIGHT(M27,1)</f>
        <v>4</v>
      </c>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49"/>
      <c r="BM27" s="49"/>
      <c r="BN27" s="49"/>
      <c r="BO27" s="49"/>
      <c r="BP27" s="49"/>
      <c r="BQ27" s="49"/>
      <c r="BR27" s="49"/>
      <c r="BS27" s="49"/>
      <c r="BT27" s="49"/>
      <c r="BU27" s="49"/>
      <c r="BV27" s="49"/>
      <c r="BW27" s="49"/>
      <c r="BX27" s="49"/>
      <c r="BY27" s="49"/>
      <c r="BZ27" s="49"/>
      <c r="CA27" s="49"/>
      <c r="CB27" s="49"/>
      <c r="CC27" s="49"/>
      <c r="CD27" s="49"/>
      <c r="CE27" s="49"/>
      <c r="CF27" s="49"/>
      <c r="CG27" s="49"/>
      <c r="CH27" s="49"/>
      <c r="CI27" s="49"/>
      <c r="CJ27" s="49"/>
      <c r="CK27" s="49"/>
      <c r="CL27" s="49"/>
      <c r="CM27" s="49"/>
      <c r="CN27" s="49"/>
      <c r="CO27" s="49"/>
      <c r="CP27" s="49"/>
      <c r="CQ27" s="49"/>
      <c r="CR27" s="49"/>
      <c r="CS27" s="49"/>
      <c r="CT27" s="49"/>
      <c r="CU27" s="49"/>
      <c r="CV27" s="49"/>
      <c r="CW27" s="49"/>
      <c r="CX27" s="49"/>
      <c r="CY27" s="49"/>
      <c r="CZ27" s="49"/>
      <c r="DA27" s="49"/>
      <c r="DB27" s="49"/>
      <c r="DC27" s="49"/>
      <c r="DD27" s="49"/>
      <c r="DE27" s="49"/>
      <c r="DF27" s="49"/>
      <c r="DG27" s="49"/>
      <c r="DH27" s="49"/>
      <c r="DI27" s="49"/>
      <c r="DJ27" s="49"/>
      <c r="DK27" s="49"/>
      <c r="DL27" s="49"/>
      <c r="DM27" s="49"/>
      <c r="DN27" s="49"/>
      <c r="DO27" s="49"/>
      <c r="DP27" s="49"/>
      <c r="DQ27" s="49"/>
      <c r="DR27" s="49"/>
      <c r="DS27" s="49"/>
      <c r="DT27" s="49"/>
      <c r="DU27" s="49"/>
      <c r="DV27" s="49"/>
      <c r="DW27" s="49"/>
      <c r="DX27" s="49"/>
      <c r="DY27" s="49"/>
      <c r="DZ27" s="49"/>
      <c r="EA27" s="49"/>
      <c r="EB27" s="49"/>
      <c r="EC27" s="49"/>
      <c r="ED27" s="49"/>
      <c r="EE27" s="49"/>
      <c r="EF27" s="49"/>
      <c r="EG27" s="49"/>
      <c r="EH27" s="49"/>
      <c r="EI27" s="49"/>
      <c r="EJ27" s="49"/>
      <c r="EK27" s="49"/>
      <c r="EL27" s="49"/>
      <c r="EM27" s="49"/>
      <c r="EN27" s="49"/>
      <c r="EO27" s="49"/>
      <c r="EP27" s="49"/>
      <c r="EQ27" s="49"/>
      <c r="ER27" s="49"/>
      <c r="ES27" s="49"/>
      <c r="ET27" s="49"/>
      <c r="EU27" s="49"/>
      <c r="EV27" s="49"/>
      <c r="EW27" s="49"/>
      <c r="EX27" s="49"/>
      <c r="EY27" s="49"/>
      <c r="EZ27" s="49"/>
      <c r="FA27" s="49"/>
      <c r="FB27" s="49"/>
      <c r="FC27" s="49"/>
      <c r="FD27" s="49"/>
      <c r="FE27" s="49"/>
      <c r="FF27" s="49"/>
      <c r="FG27" s="49"/>
      <c r="FH27" s="49"/>
      <c r="FI27" s="49"/>
      <c r="FJ27" s="49"/>
      <c r="FK27" s="49"/>
      <c r="FL27" s="49"/>
      <c r="FM27" s="49"/>
      <c r="FN27" s="49"/>
      <c r="FO27" s="49"/>
      <c r="FP27" s="49"/>
      <c r="FQ27" s="49"/>
      <c r="FR27" s="49"/>
      <c r="FS27" s="49"/>
      <c r="FT27" s="49"/>
      <c r="FU27" s="49"/>
      <c r="FV27" s="49"/>
      <c r="FW27" s="49"/>
      <c r="FX27" s="49"/>
      <c r="FY27" s="49"/>
      <c r="FZ27" s="49"/>
      <c r="GA27" s="49"/>
      <c r="GB27" s="49"/>
      <c r="GC27" s="49"/>
      <c r="GD27" s="49"/>
      <c r="GE27" s="49"/>
      <c r="GF27" s="49"/>
      <c r="GG27" s="49"/>
      <c r="GH27" s="49"/>
      <c r="GI27" s="49"/>
      <c r="GJ27" s="49"/>
      <c r="GK27" s="49"/>
      <c r="GL27" s="49"/>
      <c r="GM27" s="49"/>
      <c r="GN27" s="49"/>
      <c r="GO27" s="49"/>
      <c r="GP27" s="49"/>
      <c r="GQ27" s="49"/>
      <c r="GR27" s="49"/>
      <c r="GS27" s="49"/>
      <c r="GT27" s="49"/>
      <c r="GU27" s="49"/>
      <c r="GV27" s="49"/>
      <c r="GW27" s="49"/>
      <c r="GX27" s="49"/>
      <c r="GY27" s="49"/>
      <c r="GZ27" s="49"/>
      <c r="HA27" s="49"/>
      <c r="HB27" s="49"/>
      <c r="HC27" s="49"/>
      <c r="HD27" s="49"/>
      <c r="HE27" s="49"/>
      <c r="HF27" s="49"/>
      <c r="HG27" s="49"/>
      <c r="HH27" s="49"/>
      <c r="HI27" s="49"/>
      <c r="HJ27" s="49"/>
      <c r="HK27" s="49"/>
      <c r="HL27" s="49"/>
      <c r="HM27" s="49"/>
      <c r="HN27" s="49"/>
      <c r="HO27" s="49"/>
      <c r="HP27" s="49"/>
      <c r="HQ27" s="49"/>
      <c r="HR27" s="49"/>
      <c r="HS27" s="49"/>
      <c r="HT27" s="49"/>
      <c r="HU27" s="49"/>
      <c r="HV27" s="49"/>
      <c r="HW27" s="49"/>
      <c r="HX27" s="49"/>
      <c r="HY27" s="49"/>
      <c r="HZ27" s="49"/>
      <c r="IA27" s="49"/>
      <c r="IB27" s="49"/>
      <c r="IC27" s="49"/>
      <c r="ID27" s="49"/>
      <c r="IE27" s="49"/>
      <c r="IF27" s="49"/>
      <c r="IG27" s="49"/>
      <c r="IH27" s="49"/>
      <c r="II27" s="49"/>
      <c r="IJ27" s="49"/>
      <c r="IK27" s="49"/>
      <c r="IL27" s="49"/>
      <c r="IM27" s="49"/>
      <c r="IN27" s="49"/>
      <c r="IO27" s="49"/>
      <c r="IP27" s="49"/>
      <c r="IQ27" s="49"/>
      <c r="IR27" s="49"/>
      <c r="IS27" s="49"/>
      <c r="IT27" s="49"/>
      <c r="IU27" s="49"/>
      <c r="IV27" s="49"/>
      <c r="IW27" s="49"/>
      <c r="IX27" s="49"/>
    </row>
    <row r="28" spans="1:258" ht="53.25" customHeight="1" thickBot="1">
      <c r="A28" s="751"/>
      <c r="B28" s="466"/>
      <c r="C28" s="466"/>
      <c r="D28" s="219" t="s">
        <v>399</v>
      </c>
      <c r="E28" s="443"/>
      <c r="F28" s="443"/>
      <c r="G28" s="449"/>
      <c r="H28" s="474"/>
      <c r="I28" s="223"/>
      <c r="J28" s="176"/>
      <c r="K28" s="173"/>
      <c r="L28" s="175"/>
      <c r="M28" s="443"/>
      <c r="N28" s="446"/>
      <c r="O28" s="776"/>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c r="BK28" s="49"/>
      <c r="BL28" s="49"/>
      <c r="BM28" s="49"/>
      <c r="BN28" s="49"/>
      <c r="BO28" s="49"/>
      <c r="BP28" s="49"/>
      <c r="BQ28" s="49"/>
      <c r="BR28" s="49"/>
      <c r="BS28" s="49"/>
      <c r="BT28" s="49"/>
      <c r="BU28" s="49"/>
      <c r="BV28" s="49"/>
      <c r="BW28" s="49"/>
      <c r="BX28" s="49"/>
      <c r="BY28" s="49"/>
      <c r="BZ28" s="49"/>
      <c r="CA28" s="49"/>
      <c r="CB28" s="49"/>
      <c r="CC28" s="49"/>
      <c r="CD28" s="49"/>
      <c r="CE28" s="49"/>
      <c r="CF28" s="49"/>
      <c r="CG28" s="49"/>
      <c r="CH28" s="49"/>
      <c r="CI28" s="49"/>
      <c r="CJ28" s="49"/>
      <c r="CK28" s="49"/>
      <c r="CL28" s="49"/>
      <c r="CM28" s="49"/>
      <c r="CN28" s="49"/>
      <c r="CO28" s="49"/>
      <c r="CP28" s="49"/>
      <c r="CQ28" s="49"/>
      <c r="CR28" s="49"/>
      <c r="CS28" s="49"/>
      <c r="CT28" s="49"/>
      <c r="CU28" s="49"/>
      <c r="CV28" s="49"/>
      <c r="CW28" s="49"/>
      <c r="CX28" s="49"/>
      <c r="CY28" s="49"/>
      <c r="CZ28" s="49"/>
      <c r="DA28" s="49"/>
      <c r="DB28" s="49"/>
      <c r="DC28" s="49"/>
      <c r="DD28" s="49"/>
      <c r="DE28" s="49"/>
      <c r="DF28" s="49"/>
      <c r="DG28" s="49"/>
      <c r="DH28" s="49"/>
      <c r="DI28" s="49"/>
      <c r="DJ28" s="49"/>
      <c r="DK28" s="49"/>
      <c r="DL28" s="49"/>
      <c r="DM28" s="49"/>
      <c r="DN28" s="49"/>
      <c r="DO28" s="49"/>
      <c r="DP28" s="49"/>
      <c r="DQ28" s="49"/>
      <c r="DR28" s="49"/>
      <c r="DS28" s="49"/>
      <c r="DT28" s="49"/>
      <c r="DU28" s="49"/>
      <c r="DV28" s="49"/>
      <c r="DW28" s="49"/>
      <c r="DX28" s="49"/>
      <c r="DY28" s="49"/>
      <c r="DZ28" s="49"/>
      <c r="EA28" s="49"/>
      <c r="EB28" s="49"/>
      <c r="EC28" s="49"/>
      <c r="ED28" s="49"/>
      <c r="EE28" s="49"/>
      <c r="EF28" s="49"/>
      <c r="EG28" s="49"/>
      <c r="EH28" s="49"/>
      <c r="EI28" s="49"/>
      <c r="EJ28" s="49"/>
      <c r="EK28" s="49"/>
      <c r="EL28" s="49"/>
      <c r="EM28" s="49"/>
      <c r="EN28" s="49"/>
      <c r="EO28" s="49"/>
      <c r="EP28" s="49"/>
      <c r="EQ28" s="49"/>
      <c r="ER28" s="49"/>
      <c r="ES28" s="49"/>
      <c r="ET28" s="49"/>
      <c r="EU28" s="49"/>
      <c r="EV28" s="49"/>
      <c r="EW28" s="49"/>
      <c r="EX28" s="49"/>
      <c r="EY28" s="49"/>
      <c r="EZ28" s="49"/>
      <c r="FA28" s="49"/>
      <c r="FB28" s="49"/>
      <c r="FC28" s="49"/>
      <c r="FD28" s="49"/>
      <c r="FE28" s="49"/>
      <c r="FF28" s="49"/>
      <c r="FG28" s="49"/>
      <c r="FH28" s="49"/>
      <c r="FI28" s="49"/>
      <c r="FJ28" s="49"/>
      <c r="FK28" s="49"/>
      <c r="FL28" s="49"/>
      <c r="FM28" s="49"/>
      <c r="FN28" s="49"/>
      <c r="FO28" s="49"/>
      <c r="FP28" s="49"/>
      <c r="FQ28" s="49"/>
      <c r="FR28" s="49"/>
      <c r="FS28" s="49"/>
      <c r="FT28" s="49"/>
      <c r="FU28" s="49"/>
      <c r="FV28" s="49"/>
      <c r="FW28" s="49"/>
      <c r="FX28" s="49"/>
      <c r="FY28" s="49"/>
      <c r="FZ28" s="49"/>
      <c r="GA28" s="49"/>
      <c r="GB28" s="49"/>
      <c r="GC28" s="49"/>
      <c r="GD28" s="49"/>
      <c r="GE28" s="49"/>
      <c r="GF28" s="49"/>
      <c r="GG28" s="49"/>
      <c r="GH28" s="49"/>
      <c r="GI28" s="49"/>
      <c r="GJ28" s="49"/>
      <c r="GK28" s="49"/>
      <c r="GL28" s="49"/>
      <c r="GM28" s="49"/>
      <c r="GN28" s="49"/>
      <c r="GO28" s="49"/>
      <c r="GP28" s="49"/>
      <c r="GQ28" s="49"/>
      <c r="GR28" s="49"/>
      <c r="GS28" s="49"/>
      <c r="GT28" s="49"/>
      <c r="GU28" s="49"/>
      <c r="GV28" s="49"/>
      <c r="GW28" s="49"/>
      <c r="GX28" s="49"/>
      <c r="GY28" s="49"/>
      <c r="GZ28" s="49"/>
      <c r="HA28" s="49"/>
      <c r="HB28" s="49"/>
      <c r="HC28" s="49"/>
      <c r="HD28" s="49"/>
      <c r="HE28" s="49"/>
      <c r="HF28" s="49"/>
      <c r="HG28" s="49"/>
      <c r="HH28" s="49"/>
      <c r="HI28" s="49"/>
      <c r="HJ28" s="49"/>
      <c r="HK28" s="49"/>
      <c r="HL28" s="49"/>
      <c r="HM28" s="49"/>
      <c r="HN28" s="49"/>
      <c r="HO28" s="49"/>
      <c r="HP28" s="49"/>
      <c r="HQ28" s="49"/>
      <c r="HR28" s="49"/>
      <c r="HS28" s="49"/>
      <c r="HT28" s="49"/>
      <c r="HU28" s="49"/>
      <c r="HV28" s="49"/>
      <c r="HW28" s="49"/>
      <c r="HX28" s="49"/>
      <c r="HY28" s="49"/>
      <c r="HZ28" s="49"/>
      <c r="IA28" s="49"/>
      <c r="IB28" s="49"/>
      <c r="IC28" s="49"/>
      <c r="ID28" s="49"/>
      <c r="IE28" s="49"/>
      <c r="IF28" s="49"/>
      <c r="IG28" s="49"/>
      <c r="IH28" s="49"/>
      <c r="II28" s="49"/>
      <c r="IJ28" s="49"/>
      <c r="IK28" s="49"/>
      <c r="IL28" s="49"/>
      <c r="IM28" s="49"/>
      <c r="IN28" s="49"/>
      <c r="IO28" s="49"/>
      <c r="IP28" s="49"/>
      <c r="IQ28" s="49"/>
      <c r="IR28" s="49"/>
      <c r="IS28" s="49"/>
      <c r="IT28" s="49"/>
      <c r="IU28" s="49"/>
      <c r="IV28" s="49"/>
      <c r="IW28" s="49"/>
      <c r="IX28" s="49"/>
    </row>
    <row r="29" spans="1:258" ht="47.25" customHeight="1">
      <c r="A29" s="475">
        <v>6</v>
      </c>
      <c r="B29" s="430" t="s">
        <v>369</v>
      </c>
      <c r="C29" s="430" t="s">
        <v>362</v>
      </c>
      <c r="D29" s="221" t="s">
        <v>466</v>
      </c>
      <c r="E29" s="442">
        <v>4</v>
      </c>
      <c r="F29" s="442">
        <v>0</v>
      </c>
      <c r="G29" s="448">
        <f>+F29/E29</f>
        <v>0</v>
      </c>
      <c r="H29" s="442" t="str">
        <f>CONCATENATE(IF(G29&lt;='8- Politicas de admiistracion '!$D$6,'8- Politicas de admiistracion '!$B$6,IF(G29&lt;='8- Politicas de admiistracion '!$D$7,'8- Politicas de admiistracion '!$B$7,IF(G29&lt;='8- Politicas de admiistracion '!$D$8,'8- Politicas de admiistracion '!$B$8,IF(G29&lt;='8- Politicas de admiistracion '!$D$9,'8- Politicas de admiistracion '!$B$9,IF(G29&lt;='8- Politicas de admiistracion '!$D$10,'8- Politicas de admiistracion '!$B$10,"Probabilidad no valida")))))," - ",VLOOKUP(IF(G29&lt;='8- Politicas de admiistracion '!$D$6,'8- Politicas de admiistracion '!$B$6,IF(G29&lt;='8- Politicas de admiistracion '!$D$7,'8- Politicas de admiistracion '!$B$7,IF(G29&lt;='8- Politicas de admiistracion '!$D$8,'8- Politicas de admiistracion '!$B$8,IF(G29&lt;='8- Politicas de admiistracion '!$D$9,'8- Politicas de admiistracion '!$B$9,IF(G29&lt;='8- Politicas de admiistracion '!$D$10,'8- Politicas de admiistracion '!$B$10,"Probabilidad no valida"))))),'8- Politicas de admiistracion '!$B$6:$F$10,5,FALSE))</f>
        <v>Muy Baja - 1</v>
      </c>
      <c r="I29" s="228" t="s">
        <v>177</v>
      </c>
      <c r="J29" s="224" t="s">
        <v>178</v>
      </c>
      <c r="K29" s="210" t="str">
        <f>IFERROR(CONCATENATE(INDEX('8- Politicas de admiistracion '!$B$16:$F$53,MATCH('5. Identificación de Riesgos'!J29,'8- Politicas de admiistracion '!$C$16:$C$54,0),1)," - ",L29),"")</f>
        <v>Mayor - 4</v>
      </c>
      <c r="L29" s="211">
        <v>4</v>
      </c>
      <c r="M29" s="442" t="str">
        <f>IFERROR(CONCATENATE(INDEX('8- Politicas de admiistracion '!$B$16:$F$53,MATCH(ROUND(AVERAGE(L29:L31),0),'8- Politicas de admiistracion '!$F$16:$F$53,0),1)," - ",ROUND(AVERAGE(L29:L31),0)),"")</f>
        <v>Mayor - 4</v>
      </c>
      <c r="N29" s="445" t="str">
        <f>IFERROR(CONCATENATE(VLOOKUP((LEFT(H29,LEN(H29)-4)&amp;LEFT(M29,LEN(M29)-4)),'9- Matriz de Calor '!$D$17:$E$41,2,0)," - ",RIGHT(H29,1)*RIGHT(M29,1)),"")</f>
        <v>Alto  - 4</v>
      </c>
      <c r="O29" s="777"/>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49"/>
      <c r="BJ29" s="49"/>
      <c r="BK29" s="49"/>
      <c r="BL29" s="49"/>
      <c r="BM29" s="49"/>
      <c r="BN29" s="49"/>
      <c r="BO29" s="49"/>
      <c r="BP29" s="49"/>
      <c r="BQ29" s="49"/>
      <c r="BR29" s="49"/>
      <c r="BS29" s="49"/>
      <c r="BT29" s="49"/>
      <c r="BU29" s="49"/>
      <c r="BV29" s="49"/>
      <c r="BW29" s="49"/>
      <c r="BX29" s="49"/>
      <c r="BY29" s="49"/>
      <c r="BZ29" s="49"/>
      <c r="CA29" s="49"/>
      <c r="CB29" s="49"/>
      <c r="CC29" s="49"/>
      <c r="CD29" s="49"/>
      <c r="CE29" s="49"/>
      <c r="CF29" s="49"/>
      <c r="CG29" s="49"/>
      <c r="CH29" s="49"/>
      <c r="CI29" s="49"/>
      <c r="CJ29" s="49"/>
      <c r="CK29" s="49"/>
      <c r="CL29" s="49"/>
      <c r="CM29" s="49"/>
      <c r="CN29" s="49"/>
      <c r="CO29" s="49"/>
      <c r="CP29" s="49"/>
      <c r="CQ29" s="49"/>
      <c r="CR29" s="49"/>
      <c r="CS29" s="49"/>
      <c r="CT29" s="49"/>
      <c r="CU29" s="49"/>
      <c r="CV29" s="49"/>
      <c r="CW29" s="49"/>
      <c r="CX29" s="49"/>
      <c r="CY29" s="49"/>
      <c r="CZ29" s="49"/>
      <c r="DA29" s="49"/>
      <c r="DB29" s="49"/>
      <c r="DC29" s="49"/>
      <c r="DD29" s="49"/>
      <c r="DE29" s="49"/>
      <c r="DF29" s="49"/>
      <c r="DG29" s="49"/>
      <c r="DH29" s="49"/>
      <c r="DI29" s="49"/>
      <c r="DJ29" s="49"/>
      <c r="DK29" s="49"/>
      <c r="DL29" s="49"/>
      <c r="DM29" s="49"/>
      <c r="DN29" s="49"/>
      <c r="DO29" s="49"/>
      <c r="DP29" s="49"/>
      <c r="DQ29" s="49"/>
      <c r="DR29" s="49"/>
      <c r="DS29" s="49"/>
      <c r="DT29" s="49"/>
      <c r="DU29" s="49"/>
      <c r="DV29" s="49"/>
      <c r="DW29" s="49"/>
      <c r="DX29" s="49"/>
      <c r="DY29" s="49"/>
      <c r="DZ29" s="49"/>
      <c r="EA29" s="49"/>
      <c r="EB29" s="49"/>
      <c r="EC29" s="49"/>
      <c r="ED29" s="49"/>
      <c r="EE29" s="49"/>
      <c r="EF29" s="49"/>
      <c r="EG29" s="49"/>
      <c r="EH29" s="49"/>
      <c r="EI29" s="49"/>
      <c r="EJ29" s="49"/>
      <c r="EK29" s="49"/>
      <c r="EL29" s="49"/>
      <c r="EM29" s="49"/>
      <c r="EN29" s="49"/>
      <c r="EO29" s="49"/>
      <c r="EP29" s="49"/>
      <c r="EQ29" s="49"/>
      <c r="ER29" s="49"/>
      <c r="ES29" s="49"/>
      <c r="ET29" s="49"/>
      <c r="EU29" s="49"/>
      <c r="EV29" s="49"/>
      <c r="EW29" s="49"/>
      <c r="EX29" s="49"/>
      <c r="EY29" s="49"/>
      <c r="EZ29" s="49"/>
      <c r="FA29" s="49"/>
      <c r="FB29" s="49"/>
      <c r="FC29" s="49"/>
      <c r="FD29" s="49"/>
      <c r="FE29" s="49"/>
      <c r="FF29" s="49"/>
      <c r="FG29" s="49"/>
      <c r="FH29" s="49"/>
      <c r="FI29" s="49"/>
      <c r="FJ29" s="49"/>
      <c r="FK29" s="49"/>
      <c r="FL29" s="49"/>
      <c r="FM29" s="49"/>
      <c r="FN29" s="49"/>
      <c r="FO29" s="49"/>
      <c r="FP29" s="49"/>
      <c r="FQ29" s="49"/>
      <c r="FR29" s="49"/>
      <c r="FS29" s="49"/>
      <c r="FT29" s="49"/>
      <c r="FU29" s="49"/>
      <c r="FV29" s="49"/>
      <c r="FW29" s="49"/>
      <c r="FX29" s="49"/>
      <c r="FY29" s="49"/>
      <c r="FZ29" s="49"/>
      <c r="GA29" s="49"/>
      <c r="GB29" s="49"/>
      <c r="GC29" s="49"/>
      <c r="GD29" s="49"/>
      <c r="GE29" s="49"/>
      <c r="GF29" s="49"/>
      <c r="GG29" s="49"/>
      <c r="GH29" s="49"/>
      <c r="GI29" s="49"/>
      <c r="GJ29" s="49"/>
      <c r="GK29" s="49"/>
      <c r="GL29" s="49"/>
      <c r="GM29" s="49"/>
      <c r="GN29" s="49"/>
      <c r="GO29" s="49"/>
      <c r="GP29" s="49"/>
      <c r="GQ29" s="49"/>
      <c r="GR29" s="49"/>
      <c r="GS29" s="49"/>
      <c r="GT29" s="49"/>
      <c r="GU29" s="49"/>
      <c r="GV29" s="49"/>
      <c r="GW29" s="49"/>
      <c r="GX29" s="49"/>
      <c r="GY29" s="49"/>
      <c r="GZ29" s="49"/>
      <c r="HA29" s="49"/>
      <c r="HB29" s="49"/>
      <c r="HC29" s="49"/>
      <c r="HD29" s="49"/>
      <c r="HE29" s="49"/>
      <c r="HF29" s="49"/>
      <c r="HG29" s="49"/>
      <c r="HH29" s="49"/>
      <c r="HI29" s="49"/>
      <c r="HJ29" s="49"/>
      <c r="HK29" s="49"/>
      <c r="HL29" s="49"/>
      <c r="HM29" s="49"/>
      <c r="HN29" s="49"/>
      <c r="HO29" s="49"/>
      <c r="HP29" s="49"/>
      <c r="HQ29" s="49"/>
      <c r="HR29" s="49"/>
      <c r="HS29" s="49"/>
      <c r="HT29" s="49"/>
      <c r="HU29" s="49"/>
      <c r="HV29" s="49"/>
      <c r="HW29" s="49"/>
      <c r="HX29" s="49"/>
      <c r="HY29" s="49"/>
      <c r="HZ29" s="49"/>
      <c r="IA29" s="49"/>
      <c r="IB29" s="49"/>
      <c r="IC29" s="49"/>
      <c r="ID29" s="49"/>
      <c r="IE29" s="49"/>
      <c r="IF29" s="49"/>
      <c r="IG29" s="49"/>
      <c r="IH29" s="49"/>
      <c r="II29" s="49"/>
      <c r="IJ29" s="49"/>
      <c r="IK29" s="49"/>
      <c r="IL29" s="49"/>
      <c r="IM29" s="49"/>
      <c r="IN29" s="49"/>
      <c r="IO29" s="49"/>
      <c r="IP29" s="49"/>
      <c r="IQ29" s="49"/>
      <c r="IR29" s="49"/>
      <c r="IS29" s="49"/>
      <c r="IT29" s="49"/>
      <c r="IU29" s="49"/>
      <c r="IV29" s="49"/>
      <c r="IW29" s="49"/>
      <c r="IX29" s="49"/>
    </row>
    <row r="30" spans="1:258" ht="51" customHeight="1">
      <c r="A30" s="476"/>
      <c r="B30" s="431"/>
      <c r="C30" s="431"/>
      <c r="D30" s="220" t="s">
        <v>400</v>
      </c>
      <c r="E30" s="443"/>
      <c r="F30" s="443"/>
      <c r="G30" s="449"/>
      <c r="H30" s="443"/>
      <c r="I30" s="223"/>
      <c r="J30" s="176"/>
      <c r="K30" s="173"/>
      <c r="L30" s="175"/>
      <c r="M30" s="443"/>
      <c r="N30" s="446"/>
      <c r="O30" s="777"/>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c r="BI30" s="49"/>
      <c r="BJ30" s="49"/>
      <c r="BK30" s="49"/>
      <c r="BL30" s="49"/>
      <c r="BM30" s="49"/>
      <c r="BN30" s="49"/>
      <c r="BO30" s="49"/>
      <c r="BP30" s="49"/>
      <c r="BQ30" s="49"/>
      <c r="BR30" s="49"/>
      <c r="BS30" s="49"/>
      <c r="BT30" s="49"/>
      <c r="BU30" s="49"/>
      <c r="BV30" s="49"/>
      <c r="BW30" s="49"/>
      <c r="BX30" s="49"/>
      <c r="BY30" s="49"/>
      <c r="BZ30" s="49"/>
      <c r="CA30" s="49"/>
      <c r="CB30" s="49"/>
      <c r="CC30" s="49"/>
      <c r="CD30" s="49"/>
      <c r="CE30" s="49"/>
      <c r="CF30" s="49"/>
      <c r="CG30" s="49"/>
      <c r="CH30" s="49"/>
      <c r="CI30" s="49"/>
      <c r="CJ30" s="49"/>
      <c r="CK30" s="49"/>
      <c r="CL30" s="49"/>
      <c r="CM30" s="49"/>
      <c r="CN30" s="49"/>
      <c r="CO30" s="49"/>
      <c r="CP30" s="49"/>
      <c r="CQ30" s="49"/>
      <c r="CR30" s="49"/>
      <c r="CS30" s="49"/>
      <c r="CT30" s="49"/>
      <c r="CU30" s="49"/>
      <c r="CV30" s="49"/>
      <c r="CW30" s="49"/>
      <c r="CX30" s="49"/>
      <c r="CY30" s="49"/>
      <c r="CZ30" s="49"/>
      <c r="DA30" s="49"/>
      <c r="DB30" s="49"/>
      <c r="DC30" s="49"/>
      <c r="DD30" s="49"/>
      <c r="DE30" s="49"/>
      <c r="DF30" s="49"/>
      <c r="DG30" s="49"/>
      <c r="DH30" s="49"/>
      <c r="DI30" s="49"/>
      <c r="DJ30" s="49"/>
      <c r="DK30" s="49"/>
      <c r="DL30" s="49"/>
      <c r="DM30" s="49"/>
      <c r="DN30" s="49"/>
      <c r="DO30" s="49"/>
      <c r="DP30" s="49"/>
      <c r="DQ30" s="49"/>
      <c r="DR30" s="49"/>
      <c r="DS30" s="49"/>
      <c r="DT30" s="49"/>
      <c r="DU30" s="49"/>
      <c r="DV30" s="49"/>
      <c r="DW30" s="49"/>
      <c r="DX30" s="49"/>
      <c r="DY30" s="49"/>
      <c r="DZ30" s="49"/>
      <c r="EA30" s="49"/>
      <c r="EB30" s="49"/>
      <c r="EC30" s="49"/>
      <c r="ED30" s="49"/>
      <c r="EE30" s="49"/>
      <c r="EF30" s="49"/>
      <c r="EG30" s="49"/>
      <c r="EH30" s="49"/>
      <c r="EI30" s="49"/>
      <c r="EJ30" s="49"/>
      <c r="EK30" s="49"/>
      <c r="EL30" s="49"/>
      <c r="EM30" s="49"/>
      <c r="EN30" s="49"/>
      <c r="EO30" s="49"/>
      <c r="EP30" s="49"/>
      <c r="EQ30" s="49"/>
      <c r="ER30" s="49"/>
      <c r="ES30" s="49"/>
      <c r="ET30" s="49"/>
      <c r="EU30" s="49"/>
      <c r="EV30" s="49"/>
      <c r="EW30" s="49"/>
      <c r="EX30" s="49"/>
      <c r="EY30" s="49"/>
      <c r="EZ30" s="49"/>
      <c r="FA30" s="49"/>
      <c r="FB30" s="49"/>
      <c r="FC30" s="49"/>
      <c r="FD30" s="49"/>
      <c r="FE30" s="49"/>
      <c r="FF30" s="49"/>
      <c r="FG30" s="49"/>
      <c r="FH30" s="49"/>
      <c r="FI30" s="49"/>
      <c r="FJ30" s="49"/>
      <c r="FK30" s="49"/>
      <c r="FL30" s="49"/>
      <c r="FM30" s="49"/>
      <c r="FN30" s="49"/>
      <c r="FO30" s="49"/>
      <c r="FP30" s="49"/>
      <c r="FQ30" s="49"/>
      <c r="FR30" s="49"/>
      <c r="FS30" s="49"/>
      <c r="FT30" s="49"/>
      <c r="FU30" s="49"/>
      <c r="FV30" s="49"/>
      <c r="FW30" s="49"/>
      <c r="FX30" s="49"/>
      <c r="FY30" s="49"/>
      <c r="FZ30" s="49"/>
      <c r="GA30" s="49"/>
      <c r="GB30" s="49"/>
      <c r="GC30" s="49"/>
      <c r="GD30" s="49"/>
      <c r="GE30" s="49"/>
      <c r="GF30" s="49"/>
      <c r="GG30" s="49"/>
      <c r="GH30" s="49"/>
      <c r="GI30" s="49"/>
      <c r="GJ30" s="49"/>
      <c r="GK30" s="49"/>
      <c r="GL30" s="49"/>
      <c r="GM30" s="49"/>
      <c r="GN30" s="49"/>
      <c r="GO30" s="49"/>
      <c r="GP30" s="49"/>
      <c r="GQ30" s="49"/>
      <c r="GR30" s="49"/>
      <c r="GS30" s="49"/>
      <c r="GT30" s="49"/>
      <c r="GU30" s="49"/>
      <c r="GV30" s="49"/>
      <c r="GW30" s="49"/>
      <c r="GX30" s="49"/>
      <c r="GY30" s="49"/>
      <c r="GZ30" s="49"/>
      <c r="HA30" s="49"/>
      <c r="HB30" s="49"/>
      <c r="HC30" s="49"/>
      <c r="HD30" s="49"/>
      <c r="HE30" s="49"/>
      <c r="HF30" s="49"/>
      <c r="HG30" s="49"/>
      <c r="HH30" s="49"/>
      <c r="HI30" s="49"/>
      <c r="HJ30" s="49"/>
      <c r="HK30" s="49"/>
      <c r="HL30" s="49"/>
      <c r="HM30" s="49"/>
      <c r="HN30" s="49"/>
      <c r="HO30" s="49"/>
      <c r="HP30" s="49"/>
      <c r="HQ30" s="49"/>
      <c r="HR30" s="49"/>
      <c r="HS30" s="49"/>
      <c r="HT30" s="49"/>
      <c r="HU30" s="49"/>
      <c r="HV30" s="49"/>
      <c r="HW30" s="49"/>
      <c r="HX30" s="49"/>
      <c r="HY30" s="49"/>
      <c r="HZ30" s="49"/>
      <c r="IA30" s="49"/>
      <c r="IB30" s="49"/>
      <c r="IC30" s="49"/>
      <c r="ID30" s="49"/>
      <c r="IE30" s="49"/>
      <c r="IF30" s="49"/>
      <c r="IG30" s="49"/>
      <c r="IH30" s="49"/>
      <c r="II30" s="49"/>
      <c r="IJ30" s="49"/>
      <c r="IK30" s="49"/>
      <c r="IL30" s="49"/>
      <c r="IM30" s="49"/>
      <c r="IN30" s="49"/>
      <c r="IO30" s="49"/>
      <c r="IP30" s="49"/>
      <c r="IQ30" s="49"/>
      <c r="IR30" s="49"/>
      <c r="IS30" s="49"/>
      <c r="IT30" s="49"/>
      <c r="IU30" s="49"/>
      <c r="IV30" s="49"/>
      <c r="IW30" s="49"/>
      <c r="IX30" s="49"/>
    </row>
    <row r="31" spans="1:258" ht="42" customHeight="1">
      <c r="A31" s="752"/>
      <c r="B31" s="431"/>
      <c r="C31" s="431"/>
      <c r="D31" s="226" t="s">
        <v>401</v>
      </c>
      <c r="E31" s="541"/>
      <c r="F31" s="541"/>
      <c r="G31" s="753"/>
      <c r="H31" s="541"/>
      <c r="I31" s="754"/>
      <c r="J31" s="755"/>
      <c r="K31" s="329"/>
      <c r="L31" s="756"/>
      <c r="M31" s="541"/>
      <c r="N31" s="537"/>
      <c r="O31" s="777"/>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c r="BK31" s="49"/>
      <c r="BL31" s="49"/>
      <c r="BM31" s="49"/>
      <c r="BN31" s="49"/>
      <c r="BO31" s="49"/>
      <c r="BP31" s="49"/>
      <c r="BQ31" s="49"/>
      <c r="BR31" s="49"/>
      <c r="BS31" s="49"/>
      <c r="BT31" s="49"/>
      <c r="BU31" s="49"/>
      <c r="BV31" s="49"/>
      <c r="BW31" s="49"/>
      <c r="BX31" s="49"/>
      <c r="BY31" s="49"/>
      <c r="BZ31" s="49"/>
      <c r="CA31" s="49"/>
      <c r="CB31" s="49"/>
      <c r="CC31" s="49"/>
      <c r="CD31" s="49"/>
      <c r="CE31" s="49"/>
      <c r="CF31" s="49"/>
      <c r="CG31" s="49"/>
      <c r="CH31" s="49"/>
      <c r="CI31" s="49"/>
      <c r="CJ31" s="49"/>
      <c r="CK31" s="49"/>
      <c r="CL31" s="49"/>
      <c r="CM31" s="49"/>
      <c r="CN31" s="49"/>
      <c r="CO31" s="49"/>
      <c r="CP31" s="49"/>
      <c r="CQ31" s="49"/>
      <c r="CR31" s="49"/>
      <c r="CS31" s="49"/>
      <c r="CT31" s="49"/>
      <c r="CU31" s="49"/>
      <c r="CV31" s="49"/>
      <c r="CW31" s="49"/>
      <c r="CX31" s="49"/>
      <c r="CY31" s="49"/>
      <c r="CZ31" s="49"/>
      <c r="DA31" s="49"/>
      <c r="DB31" s="49"/>
      <c r="DC31" s="49"/>
      <c r="DD31" s="49"/>
      <c r="DE31" s="49"/>
      <c r="DF31" s="49"/>
      <c r="DG31" s="49"/>
      <c r="DH31" s="49"/>
      <c r="DI31" s="49"/>
      <c r="DJ31" s="49"/>
      <c r="DK31" s="49"/>
      <c r="DL31" s="49"/>
      <c r="DM31" s="49"/>
      <c r="DN31" s="49"/>
      <c r="DO31" s="49"/>
      <c r="DP31" s="49"/>
      <c r="DQ31" s="49"/>
      <c r="DR31" s="49"/>
      <c r="DS31" s="49"/>
      <c r="DT31" s="49"/>
      <c r="DU31" s="49"/>
      <c r="DV31" s="49"/>
      <c r="DW31" s="49"/>
      <c r="DX31" s="49"/>
      <c r="DY31" s="49"/>
      <c r="DZ31" s="49"/>
      <c r="EA31" s="49"/>
      <c r="EB31" s="49"/>
      <c r="EC31" s="49"/>
      <c r="ED31" s="49"/>
      <c r="EE31" s="49"/>
      <c r="EF31" s="49"/>
      <c r="EG31" s="49"/>
      <c r="EH31" s="49"/>
      <c r="EI31" s="49"/>
      <c r="EJ31" s="49"/>
      <c r="EK31" s="49"/>
      <c r="EL31" s="49"/>
      <c r="EM31" s="49"/>
      <c r="EN31" s="49"/>
      <c r="EO31" s="49"/>
      <c r="EP31" s="49"/>
      <c r="EQ31" s="49"/>
      <c r="ER31" s="49"/>
      <c r="ES31" s="49"/>
      <c r="ET31" s="49"/>
      <c r="EU31" s="49"/>
      <c r="EV31" s="49"/>
      <c r="EW31" s="49"/>
      <c r="EX31" s="49"/>
      <c r="EY31" s="49"/>
      <c r="EZ31" s="49"/>
      <c r="FA31" s="49"/>
      <c r="FB31" s="49"/>
      <c r="FC31" s="49"/>
      <c r="FD31" s="49"/>
      <c r="FE31" s="49"/>
      <c r="FF31" s="49"/>
      <c r="FG31" s="49"/>
      <c r="FH31" s="49"/>
      <c r="FI31" s="49"/>
      <c r="FJ31" s="49"/>
      <c r="FK31" s="49"/>
      <c r="FL31" s="49"/>
      <c r="FM31" s="49"/>
      <c r="FN31" s="49"/>
      <c r="FO31" s="49"/>
      <c r="FP31" s="49"/>
      <c r="FQ31" s="49"/>
      <c r="FR31" s="49"/>
      <c r="FS31" s="49"/>
      <c r="FT31" s="49"/>
      <c r="FU31" s="49"/>
      <c r="FV31" s="49"/>
      <c r="FW31" s="49"/>
      <c r="FX31" s="49"/>
      <c r="FY31" s="49"/>
      <c r="FZ31" s="49"/>
      <c r="GA31" s="49"/>
      <c r="GB31" s="49"/>
      <c r="GC31" s="49"/>
      <c r="GD31" s="49"/>
      <c r="GE31" s="49"/>
      <c r="GF31" s="49"/>
      <c r="GG31" s="49"/>
      <c r="GH31" s="49"/>
      <c r="GI31" s="49"/>
      <c r="GJ31" s="49"/>
      <c r="GK31" s="49"/>
      <c r="GL31" s="49"/>
      <c r="GM31" s="49"/>
      <c r="GN31" s="49"/>
      <c r="GO31" s="49"/>
      <c r="GP31" s="49"/>
      <c r="GQ31" s="49"/>
      <c r="GR31" s="49"/>
      <c r="GS31" s="49"/>
      <c r="GT31" s="49"/>
      <c r="GU31" s="49"/>
      <c r="GV31" s="49"/>
      <c r="GW31" s="49"/>
      <c r="GX31" s="49"/>
      <c r="GY31" s="49"/>
      <c r="GZ31" s="49"/>
      <c r="HA31" s="49"/>
      <c r="HB31" s="49"/>
      <c r="HC31" s="49"/>
      <c r="HD31" s="49"/>
      <c r="HE31" s="49"/>
      <c r="HF31" s="49"/>
      <c r="HG31" s="49"/>
      <c r="HH31" s="49"/>
      <c r="HI31" s="49"/>
      <c r="HJ31" s="49"/>
      <c r="HK31" s="49"/>
      <c r="HL31" s="49"/>
      <c r="HM31" s="49"/>
      <c r="HN31" s="49"/>
      <c r="HO31" s="49"/>
      <c r="HP31" s="49"/>
      <c r="HQ31" s="49"/>
      <c r="HR31" s="49"/>
      <c r="HS31" s="49"/>
      <c r="HT31" s="49"/>
      <c r="HU31" s="49"/>
      <c r="HV31" s="49"/>
      <c r="HW31" s="49"/>
      <c r="HX31" s="49"/>
      <c r="HY31" s="49"/>
      <c r="HZ31" s="49"/>
      <c r="IA31" s="49"/>
      <c r="IB31" s="49"/>
      <c r="IC31" s="49"/>
      <c r="ID31" s="49"/>
      <c r="IE31" s="49"/>
      <c r="IF31" s="49"/>
      <c r="IG31" s="49"/>
      <c r="IH31" s="49"/>
      <c r="II31" s="49"/>
      <c r="IJ31" s="49"/>
      <c r="IK31" s="49"/>
      <c r="IL31" s="49"/>
      <c r="IM31" s="49"/>
      <c r="IN31" s="49"/>
      <c r="IO31" s="49"/>
      <c r="IP31" s="49"/>
      <c r="IQ31" s="49"/>
      <c r="IR31" s="49"/>
      <c r="IS31" s="49"/>
      <c r="IT31" s="49"/>
      <c r="IU31" s="49"/>
      <c r="IV31" s="49"/>
      <c r="IW31" s="49"/>
      <c r="IX31" s="49"/>
    </row>
    <row r="32" spans="1:258" ht="50.25" customHeight="1">
      <c r="A32" s="476">
        <v>7</v>
      </c>
      <c r="B32" s="534" t="s">
        <v>361</v>
      </c>
      <c r="C32" s="534" t="s">
        <v>363</v>
      </c>
      <c r="D32" s="207" t="s">
        <v>466</v>
      </c>
      <c r="E32" s="443">
        <v>4</v>
      </c>
      <c r="F32" s="443">
        <v>0</v>
      </c>
      <c r="G32" s="478">
        <f t="shared" ref="G32" si="3">F32/E32</f>
        <v>0</v>
      </c>
      <c r="H32" s="443" t="str">
        <f>CONCATENATE(IF(G32&lt;='8- Politicas de admiistracion '!$D$6,'8- Politicas de admiistracion '!$B$6,IF(G32&lt;='8- Politicas de admiistracion '!$D$7,'8- Politicas de admiistracion '!$B$7,IF(G32&lt;='8- Politicas de admiistracion '!$D$8,'8- Politicas de admiistracion '!$B$8,IF(G32&lt;='8- Politicas de admiistracion '!$D$9,'8- Politicas de admiistracion '!$B$9,IF(G32&lt;='8- Politicas de admiistracion '!$D$10,'8- Politicas de admiistracion '!$B$10,"Probabilidad no valida")))))," - ",VLOOKUP(IF(G32&lt;='8- Politicas de admiistracion '!$D$6,'8- Politicas de admiistracion '!$B$6,IF(G32&lt;='8- Politicas de admiistracion '!$D$7,'8- Politicas de admiistracion '!$B$7,IF(G32&lt;='8- Politicas de admiistracion '!$D$8,'8- Politicas de admiistracion '!$B$8,IF(G32&lt;='8- Politicas de admiistracion '!$D$9,'8- Politicas de admiistracion '!$B$9,IF(G32&lt;='8- Politicas de admiistracion '!$D$10,'8- Politicas de admiistracion '!$B$10,"Probabilidad no valida"))))),'8- Politicas de admiistracion '!$B$6:$F$10,5,FALSE))</f>
        <v>Muy Baja - 1</v>
      </c>
      <c r="I32" s="223" t="s">
        <v>177</v>
      </c>
      <c r="J32" s="176" t="s">
        <v>178</v>
      </c>
      <c r="K32" s="173" t="str">
        <f>IFERROR(CONCATENATE(INDEX('8- Politicas de admiistracion '!$B$16:$F$53,MATCH('5. Identificación de Riesgos'!J32,'8- Politicas de admiistracion '!$C$16:$C$54,0),1)," - ",L32),"")</f>
        <v>Mayor - 4</v>
      </c>
      <c r="L32" s="175">
        <v>4</v>
      </c>
      <c r="M32" s="443" t="str">
        <f>IFERROR(CONCATENATE(INDEX('8- Politicas de admiistracion '!$B$16:$F$53,MATCH(ROUND(AVERAGE(L32:L34),0),'8- Politicas de admiistracion '!$F$16:$F$53,0),1)," - ",ROUND(AVERAGE(L32:L34),0)),"")</f>
        <v>Mayor - 4</v>
      </c>
      <c r="N32" s="443" t="str">
        <f>IFERROR(CONCATENATE(VLOOKUP((LEFT(H32,LEN(H32)-4)&amp;LEFT(M32,LEN(M32)-4)),'9- Matriz de Calor '!$D$17:$E$41,2,0)," - ",RIGHT(H32,1)*RIGHT(M32,1)),"")</f>
        <v>Alto  - 4</v>
      </c>
      <c r="O32" s="776">
        <f>RIGHT(H32,1)*RIGHT(M32,1)</f>
        <v>4</v>
      </c>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49"/>
      <c r="BK32" s="49"/>
      <c r="BL32" s="49"/>
      <c r="BM32" s="49"/>
      <c r="BN32" s="49"/>
      <c r="BO32" s="49"/>
      <c r="BP32" s="49"/>
      <c r="BQ32" s="49"/>
      <c r="BR32" s="49"/>
      <c r="BS32" s="49"/>
      <c r="BT32" s="49"/>
      <c r="BU32" s="49"/>
      <c r="BV32" s="49"/>
      <c r="BW32" s="49"/>
      <c r="BX32" s="49"/>
      <c r="BY32" s="49"/>
      <c r="BZ32" s="49"/>
      <c r="CA32" s="49"/>
      <c r="CB32" s="49"/>
      <c r="CC32" s="49"/>
      <c r="CD32" s="49"/>
      <c r="CE32" s="49"/>
      <c r="CF32" s="49"/>
      <c r="CG32" s="49"/>
      <c r="CH32" s="49"/>
      <c r="CI32" s="49"/>
      <c r="CJ32" s="49"/>
      <c r="CK32" s="49"/>
      <c r="CL32" s="49"/>
      <c r="CM32" s="49"/>
      <c r="CN32" s="49"/>
      <c r="CO32" s="49"/>
      <c r="CP32" s="49"/>
      <c r="CQ32" s="49"/>
      <c r="CR32" s="49"/>
      <c r="CS32" s="49"/>
      <c r="CT32" s="49"/>
      <c r="CU32" s="49"/>
      <c r="CV32" s="49"/>
      <c r="CW32" s="49"/>
      <c r="CX32" s="49"/>
      <c r="CY32" s="49"/>
      <c r="CZ32" s="49"/>
      <c r="DA32" s="49"/>
      <c r="DB32" s="49"/>
      <c r="DC32" s="49"/>
      <c r="DD32" s="49"/>
      <c r="DE32" s="49"/>
      <c r="DF32" s="49"/>
      <c r="DG32" s="49"/>
      <c r="DH32" s="49"/>
      <c r="DI32" s="49"/>
      <c r="DJ32" s="49"/>
      <c r="DK32" s="49"/>
      <c r="DL32" s="49"/>
      <c r="DM32" s="49"/>
      <c r="DN32" s="49"/>
      <c r="DO32" s="49"/>
      <c r="DP32" s="49"/>
      <c r="DQ32" s="49"/>
      <c r="DR32" s="49"/>
      <c r="DS32" s="49"/>
      <c r="DT32" s="49"/>
      <c r="DU32" s="49"/>
      <c r="DV32" s="49"/>
      <c r="DW32" s="49"/>
      <c r="DX32" s="49"/>
      <c r="DY32" s="49"/>
      <c r="DZ32" s="49"/>
      <c r="EA32" s="49"/>
      <c r="EB32" s="49"/>
      <c r="EC32" s="49"/>
      <c r="ED32" s="49"/>
      <c r="EE32" s="49"/>
      <c r="EF32" s="49"/>
      <c r="EG32" s="49"/>
      <c r="EH32" s="49"/>
      <c r="EI32" s="49"/>
      <c r="EJ32" s="49"/>
      <c r="EK32" s="49"/>
      <c r="EL32" s="49"/>
      <c r="EM32" s="49"/>
      <c r="EN32" s="49"/>
      <c r="EO32" s="49"/>
      <c r="EP32" s="49"/>
      <c r="EQ32" s="49"/>
      <c r="ER32" s="49"/>
      <c r="ES32" s="49"/>
      <c r="ET32" s="49"/>
      <c r="EU32" s="49"/>
      <c r="EV32" s="49"/>
      <c r="EW32" s="49"/>
      <c r="EX32" s="49"/>
      <c r="EY32" s="49"/>
      <c r="EZ32" s="49"/>
      <c r="FA32" s="49"/>
      <c r="FB32" s="49"/>
      <c r="FC32" s="49"/>
      <c r="FD32" s="49"/>
      <c r="FE32" s="49"/>
      <c r="FF32" s="49"/>
      <c r="FG32" s="49"/>
      <c r="FH32" s="49"/>
      <c r="FI32" s="49"/>
      <c r="FJ32" s="49"/>
      <c r="FK32" s="49"/>
      <c r="FL32" s="49"/>
      <c r="FM32" s="49"/>
      <c r="FN32" s="49"/>
      <c r="FO32" s="49"/>
      <c r="FP32" s="49"/>
      <c r="FQ32" s="49"/>
      <c r="FR32" s="49"/>
      <c r="FS32" s="49"/>
      <c r="FT32" s="49"/>
      <c r="FU32" s="49"/>
      <c r="FV32" s="49"/>
      <c r="FW32" s="49"/>
      <c r="FX32" s="49"/>
      <c r="FY32" s="49"/>
      <c r="FZ32" s="49"/>
      <c r="GA32" s="49"/>
      <c r="GB32" s="49"/>
      <c r="GC32" s="49"/>
      <c r="GD32" s="49"/>
      <c r="GE32" s="49"/>
      <c r="GF32" s="49"/>
      <c r="GG32" s="49"/>
      <c r="GH32" s="49"/>
      <c r="GI32" s="49"/>
      <c r="GJ32" s="49"/>
      <c r="GK32" s="49"/>
      <c r="GL32" s="49"/>
      <c r="GM32" s="49"/>
      <c r="GN32" s="49"/>
      <c r="GO32" s="49"/>
      <c r="GP32" s="49"/>
      <c r="GQ32" s="49"/>
      <c r="GR32" s="49"/>
      <c r="GS32" s="49"/>
      <c r="GT32" s="49"/>
      <c r="GU32" s="49"/>
      <c r="GV32" s="49"/>
      <c r="GW32" s="49"/>
      <c r="GX32" s="49"/>
      <c r="GY32" s="49"/>
      <c r="GZ32" s="49"/>
      <c r="HA32" s="49"/>
      <c r="HB32" s="49"/>
      <c r="HC32" s="49"/>
      <c r="HD32" s="49"/>
      <c r="HE32" s="49"/>
      <c r="HF32" s="49"/>
      <c r="HG32" s="49"/>
      <c r="HH32" s="49"/>
      <c r="HI32" s="49"/>
      <c r="HJ32" s="49"/>
      <c r="HK32" s="49"/>
      <c r="HL32" s="49"/>
      <c r="HM32" s="49"/>
      <c r="HN32" s="49"/>
      <c r="HO32" s="49"/>
      <c r="HP32" s="49"/>
      <c r="HQ32" s="49"/>
      <c r="HR32" s="49"/>
      <c r="HS32" s="49"/>
      <c r="HT32" s="49"/>
      <c r="HU32" s="49"/>
      <c r="HV32" s="49"/>
      <c r="HW32" s="49"/>
      <c r="HX32" s="49"/>
      <c r="HY32" s="49"/>
      <c r="HZ32" s="49"/>
      <c r="IA32" s="49"/>
      <c r="IB32" s="49"/>
      <c r="IC32" s="49"/>
      <c r="ID32" s="49"/>
      <c r="IE32" s="49"/>
      <c r="IF32" s="49"/>
      <c r="IG32" s="49"/>
      <c r="IH32" s="49"/>
      <c r="II32" s="49"/>
      <c r="IJ32" s="49"/>
      <c r="IK32" s="49"/>
      <c r="IL32" s="49"/>
      <c r="IM32" s="49"/>
      <c r="IN32" s="49"/>
      <c r="IO32" s="49"/>
      <c r="IP32" s="49"/>
      <c r="IQ32" s="49"/>
      <c r="IR32" s="49"/>
      <c r="IS32" s="49"/>
      <c r="IT32" s="49"/>
      <c r="IU32" s="49"/>
      <c r="IV32" s="49"/>
      <c r="IW32" s="49"/>
      <c r="IX32" s="49"/>
    </row>
    <row r="33" spans="1:258" ht="36" customHeight="1">
      <c r="A33" s="476"/>
      <c r="B33" s="534"/>
      <c r="C33" s="534"/>
      <c r="D33" s="207" t="s">
        <v>402</v>
      </c>
      <c r="E33" s="443"/>
      <c r="F33" s="443"/>
      <c r="G33" s="478"/>
      <c r="H33" s="443"/>
      <c r="I33" s="223"/>
      <c r="J33" s="174"/>
      <c r="K33" s="173"/>
      <c r="L33" s="175"/>
      <c r="M33" s="443"/>
      <c r="N33" s="443"/>
      <c r="O33" s="776"/>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49"/>
      <c r="BF33" s="49"/>
      <c r="BG33" s="49"/>
      <c r="BH33" s="49"/>
      <c r="BI33" s="49"/>
      <c r="BJ33" s="49"/>
      <c r="BK33" s="49"/>
      <c r="BL33" s="49"/>
      <c r="BM33" s="49"/>
      <c r="BN33" s="49"/>
      <c r="BO33" s="49"/>
      <c r="BP33" s="49"/>
      <c r="BQ33" s="49"/>
      <c r="BR33" s="49"/>
      <c r="BS33" s="49"/>
      <c r="BT33" s="49"/>
      <c r="BU33" s="49"/>
      <c r="BV33" s="49"/>
      <c r="BW33" s="49"/>
      <c r="BX33" s="49"/>
      <c r="BY33" s="49"/>
      <c r="BZ33" s="49"/>
      <c r="CA33" s="49"/>
      <c r="CB33" s="49"/>
      <c r="CC33" s="49"/>
      <c r="CD33" s="49"/>
      <c r="CE33" s="49"/>
      <c r="CF33" s="49"/>
      <c r="CG33" s="49"/>
      <c r="CH33" s="49"/>
      <c r="CI33" s="49"/>
      <c r="CJ33" s="49"/>
      <c r="CK33" s="49"/>
      <c r="CL33" s="49"/>
      <c r="CM33" s="49"/>
      <c r="CN33" s="49"/>
      <c r="CO33" s="49"/>
      <c r="CP33" s="49"/>
      <c r="CQ33" s="49"/>
      <c r="CR33" s="49"/>
      <c r="CS33" s="49"/>
      <c r="CT33" s="49"/>
      <c r="CU33" s="49"/>
      <c r="CV33" s="49"/>
      <c r="CW33" s="49"/>
      <c r="CX33" s="49"/>
      <c r="CY33" s="49"/>
      <c r="CZ33" s="49"/>
      <c r="DA33" s="49"/>
      <c r="DB33" s="49"/>
      <c r="DC33" s="49"/>
      <c r="DD33" s="49"/>
      <c r="DE33" s="49"/>
      <c r="DF33" s="49"/>
      <c r="DG33" s="49"/>
      <c r="DH33" s="49"/>
      <c r="DI33" s="49"/>
      <c r="DJ33" s="49"/>
      <c r="DK33" s="49"/>
      <c r="DL33" s="49"/>
      <c r="DM33" s="49"/>
      <c r="DN33" s="49"/>
      <c r="DO33" s="49"/>
      <c r="DP33" s="49"/>
      <c r="DQ33" s="49"/>
      <c r="DR33" s="49"/>
      <c r="DS33" s="49"/>
      <c r="DT33" s="49"/>
      <c r="DU33" s="49"/>
      <c r="DV33" s="49"/>
      <c r="DW33" s="49"/>
      <c r="DX33" s="49"/>
      <c r="DY33" s="49"/>
      <c r="DZ33" s="49"/>
      <c r="EA33" s="49"/>
      <c r="EB33" s="49"/>
      <c r="EC33" s="49"/>
      <c r="ED33" s="49"/>
      <c r="EE33" s="49"/>
      <c r="EF33" s="49"/>
      <c r="EG33" s="49"/>
      <c r="EH33" s="49"/>
      <c r="EI33" s="49"/>
      <c r="EJ33" s="49"/>
      <c r="EK33" s="49"/>
      <c r="EL33" s="49"/>
      <c r="EM33" s="49"/>
      <c r="EN33" s="49"/>
      <c r="EO33" s="49"/>
      <c r="EP33" s="49"/>
      <c r="EQ33" s="49"/>
      <c r="ER33" s="49"/>
      <c r="ES33" s="49"/>
      <c r="ET33" s="49"/>
      <c r="EU33" s="49"/>
      <c r="EV33" s="49"/>
      <c r="EW33" s="49"/>
      <c r="EX33" s="49"/>
      <c r="EY33" s="49"/>
      <c r="EZ33" s="49"/>
      <c r="FA33" s="49"/>
      <c r="FB33" s="49"/>
      <c r="FC33" s="49"/>
      <c r="FD33" s="49"/>
      <c r="FE33" s="49"/>
      <c r="FF33" s="49"/>
      <c r="FG33" s="49"/>
      <c r="FH33" s="49"/>
      <c r="FI33" s="49"/>
      <c r="FJ33" s="49"/>
      <c r="FK33" s="49"/>
      <c r="FL33" s="49"/>
      <c r="FM33" s="49"/>
      <c r="FN33" s="49"/>
      <c r="FO33" s="49"/>
      <c r="FP33" s="49"/>
      <c r="FQ33" s="49"/>
      <c r="FR33" s="49"/>
      <c r="FS33" s="49"/>
      <c r="FT33" s="49"/>
      <c r="FU33" s="49"/>
      <c r="FV33" s="49"/>
      <c r="FW33" s="49"/>
      <c r="FX33" s="49"/>
      <c r="FY33" s="49"/>
      <c r="FZ33" s="49"/>
      <c r="GA33" s="49"/>
      <c r="GB33" s="49"/>
      <c r="GC33" s="49"/>
      <c r="GD33" s="49"/>
      <c r="GE33" s="49"/>
      <c r="GF33" s="49"/>
      <c r="GG33" s="49"/>
      <c r="GH33" s="49"/>
      <c r="GI33" s="49"/>
      <c r="GJ33" s="49"/>
      <c r="GK33" s="49"/>
      <c r="GL33" s="49"/>
      <c r="GM33" s="49"/>
      <c r="GN33" s="49"/>
      <c r="GO33" s="49"/>
      <c r="GP33" s="49"/>
      <c r="GQ33" s="49"/>
      <c r="GR33" s="49"/>
      <c r="GS33" s="49"/>
      <c r="GT33" s="49"/>
      <c r="GU33" s="49"/>
      <c r="GV33" s="49"/>
      <c r="GW33" s="49"/>
      <c r="GX33" s="49"/>
      <c r="GY33" s="49"/>
      <c r="GZ33" s="49"/>
      <c r="HA33" s="49"/>
      <c r="HB33" s="49"/>
      <c r="HC33" s="49"/>
      <c r="HD33" s="49"/>
      <c r="HE33" s="49"/>
      <c r="HF33" s="49"/>
      <c r="HG33" s="49"/>
      <c r="HH33" s="49"/>
      <c r="HI33" s="49"/>
      <c r="HJ33" s="49"/>
      <c r="HK33" s="49"/>
      <c r="HL33" s="49"/>
      <c r="HM33" s="49"/>
      <c r="HN33" s="49"/>
      <c r="HO33" s="49"/>
      <c r="HP33" s="49"/>
      <c r="HQ33" s="49"/>
      <c r="HR33" s="49"/>
      <c r="HS33" s="49"/>
      <c r="HT33" s="49"/>
      <c r="HU33" s="49"/>
      <c r="HV33" s="49"/>
      <c r="HW33" s="49"/>
      <c r="HX33" s="49"/>
      <c r="HY33" s="49"/>
      <c r="HZ33" s="49"/>
      <c r="IA33" s="49"/>
      <c r="IB33" s="49"/>
      <c r="IC33" s="49"/>
      <c r="ID33" s="49"/>
      <c r="IE33" s="49"/>
      <c r="IF33" s="49"/>
      <c r="IG33" s="49"/>
      <c r="IH33" s="49"/>
      <c r="II33" s="49"/>
      <c r="IJ33" s="49"/>
      <c r="IK33" s="49"/>
      <c r="IL33" s="49"/>
      <c r="IM33" s="49"/>
      <c r="IN33" s="49"/>
      <c r="IO33" s="49"/>
      <c r="IP33" s="49"/>
      <c r="IQ33" s="49"/>
      <c r="IR33" s="49"/>
      <c r="IS33" s="49"/>
      <c r="IT33" s="49"/>
      <c r="IU33" s="49"/>
      <c r="IV33" s="49"/>
      <c r="IW33" s="49"/>
      <c r="IX33" s="49"/>
    </row>
    <row r="34" spans="1:258" ht="53.25" customHeight="1" thickBot="1">
      <c r="A34" s="477"/>
      <c r="B34" s="535"/>
      <c r="C34" s="535"/>
      <c r="D34" s="227" t="s">
        <v>403</v>
      </c>
      <c r="E34" s="444"/>
      <c r="F34" s="444"/>
      <c r="G34" s="479"/>
      <c r="H34" s="444"/>
      <c r="I34" s="229"/>
      <c r="J34" s="225"/>
      <c r="K34" s="212"/>
      <c r="L34" s="213"/>
      <c r="M34" s="444"/>
      <c r="N34" s="444"/>
      <c r="O34" s="778"/>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c r="BJ34" s="49"/>
      <c r="BK34" s="49"/>
      <c r="BL34" s="49"/>
      <c r="BM34" s="49"/>
      <c r="BN34" s="49"/>
      <c r="BO34" s="49"/>
      <c r="BP34" s="49"/>
      <c r="BQ34" s="49"/>
      <c r="BR34" s="49"/>
      <c r="BS34" s="49"/>
      <c r="BT34" s="49"/>
      <c r="BU34" s="49"/>
      <c r="BV34" s="49"/>
      <c r="BW34" s="49"/>
      <c r="BX34" s="49"/>
      <c r="BY34" s="49"/>
      <c r="BZ34" s="49"/>
      <c r="CA34" s="49"/>
      <c r="CB34" s="49"/>
      <c r="CC34" s="49"/>
      <c r="CD34" s="49"/>
      <c r="CE34" s="49"/>
      <c r="CF34" s="49"/>
      <c r="CG34" s="49"/>
      <c r="CH34" s="49"/>
      <c r="CI34" s="49"/>
      <c r="CJ34" s="49"/>
      <c r="CK34" s="49"/>
      <c r="CL34" s="49"/>
      <c r="CM34" s="49"/>
      <c r="CN34" s="49"/>
      <c r="CO34" s="49"/>
      <c r="CP34" s="49"/>
      <c r="CQ34" s="49"/>
      <c r="CR34" s="49"/>
      <c r="CS34" s="49"/>
      <c r="CT34" s="49"/>
      <c r="CU34" s="49"/>
      <c r="CV34" s="49"/>
      <c r="CW34" s="49"/>
      <c r="CX34" s="49"/>
      <c r="CY34" s="49"/>
      <c r="CZ34" s="49"/>
      <c r="DA34" s="49"/>
      <c r="DB34" s="49"/>
      <c r="DC34" s="49"/>
      <c r="DD34" s="49"/>
      <c r="DE34" s="49"/>
      <c r="DF34" s="49"/>
      <c r="DG34" s="49"/>
      <c r="DH34" s="49"/>
      <c r="DI34" s="49"/>
      <c r="DJ34" s="49"/>
      <c r="DK34" s="49"/>
      <c r="DL34" s="49"/>
      <c r="DM34" s="49"/>
      <c r="DN34" s="49"/>
      <c r="DO34" s="49"/>
      <c r="DP34" s="49"/>
      <c r="DQ34" s="49"/>
      <c r="DR34" s="49"/>
      <c r="DS34" s="49"/>
      <c r="DT34" s="49"/>
      <c r="DU34" s="49"/>
      <c r="DV34" s="49"/>
      <c r="DW34" s="49"/>
      <c r="DX34" s="49"/>
      <c r="DY34" s="49"/>
      <c r="DZ34" s="49"/>
      <c r="EA34" s="49"/>
      <c r="EB34" s="49"/>
      <c r="EC34" s="49"/>
      <c r="ED34" s="49"/>
      <c r="EE34" s="49"/>
      <c r="EF34" s="49"/>
      <c r="EG34" s="49"/>
      <c r="EH34" s="49"/>
      <c r="EI34" s="49"/>
      <c r="EJ34" s="49"/>
      <c r="EK34" s="49"/>
      <c r="EL34" s="49"/>
      <c r="EM34" s="49"/>
      <c r="EN34" s="49"/>
      <c r="EO34" s="49"/>
      <c r="EP34" s="49"/>
      <c r="EQ34" s="49"/>
      <c r="ER34" s="49"/>
      <c r="ES34" s="49"/>
      <c r="ET34" s="49"/>
      <c r="EU34" s="49"/>
      <c r="EV34" s="49"/>
      <c r="EW34" s="49"/>
      <c r="EX34" s="49"/>
      <c r="EY34" s="49"/>
      <c r="EZ34" s="49"/>
      <c r="FA34" s="49"/>
      <c r="FB34" s="49"/>
      <c r="FC34" s="49"/>
      <c r="FD34" s="49"/>
      <c r="FE34" s="49"/>
      <c r="FF34" s="49"/>
      <c r="FG34" s="49"/>
      <c r="FH34" s="49"/>
      <c r="FI34" s="49"/>
      <c r="FJ34" s="49"/>
      <c r="FK34" s="49"/>
      <c r="FL34" s="49"/>
      <c r="FM34" s="49"/>
      <c r="FN34" s="49"/>
      <c r="FO34" s="49"/>
      <c r="FP34" s="49"/>
      <c r="FQ34" s="49"/>
      <c r="FR34" s="49"/>
      <c r="FS34" s="49"/>
      <c r="FT34" s="49"/>
      <c r="FU34" s="49"/>
      <c r="FV34" s="49"/>
      <c r="FW34" s="49"/>
      <c r="FX34" s="49"/>
      <c r="FY34" s="49"/>
      <c r="FZ34" s="49"/>
      <c r="GA34" s="49"/>
      <c r="GB34" s="49"/>
      <c r="GC34" s="49"/>
      <c r="GD34" s="49"/>
      <c r="GE34" s="49"/>
      <c r="GF34" s="49"/>
      <c r="GG34" s="49"/>
      <c r="GH34" s="49"/>
      <c r="GI34" s="49"/>
      <c r="GJ34" s="49"/>
      <c r="GK34" s="49"/>
      <c r="GL34" s="49"/>
      <c r="GM34" s="49"/>
      <c r="GN34" s="49"/>
      <c r="GO34" s="49"/>
      <c r="GP34" s="49"/>
      <c r="GQ34" s="49"/>
      <c r="GR34" s="49"/>
      <c r="GS34" s="49"/>
      <c r="GT34" s="49"/>
      <c r="GU34" s="49"/>
      <c r="GV34" s="49"/>
      <c r="GW34" s="49"/>
      <c r="GX34" s="49"/>
      <c r="GY34" s="49"/>
      <c r="GZ34" s="49"/>
      <c r="HA34" s="49"/>
      <c r="HB34" s="49"/>
      <c r="HC34" s="49"/>
      <c r="HD34" s="49"/>
      <c r="HE34" s="49"/>
      <c r="HF34" s="49"/>
      <c r="HG34" s="49"/>
      <c r="HH34" s="49"/>
      <c r="HI34" s="49"/>
      <c r="HJ34" s="49"/>
      <c r="HK34" s="49"/>
      <c r="HL34" s="49"/>
      <c r="HM34" s="49"/>
      <c r="HN34" s="49"/>
      <c r="HO34" s="49"/>
      <c r="HP34" s="49"/>
      <c r="HQ34" s="49"/>
      <c r="HR34" s="49"/>
      <c r="HS34" s="49"/>
      <c r="HT34" s="49"/>
      <c r="HU34" s="49"/>
      <c r="HV34" s="49"/>
      <c r="HW34" s="49"/>
      <c r="HX34" s="49"/>
      <c r="HY34" s="49"/>
      <c r="HZ34" s="49"/>
      <c r="IA34" s="49"/>
      <c r="IB34" s="49"/>
      <c r="IC34" s="49"/>
      <c r="ID34" s="49"/>
      <c r="IE34" s="49"/>
      <c r="IF34" s="49"/>
      <c r="IG34" s="49"/>
      <c r="IH34" s="49"/>
      <c r="II34" s="49"/>
      <c r="IJ34" s="49"/>
      <c r="IK34" s="49"/>
      <c r="IL34" s="49"/>
      <c r="IM34" s="49"/>
      <c r="IN34" s="49"/>
      <c r="IO34" s="49"/>
      <c r="IP34" s="49"/>
      <c r="IQ34" s="49"/>
      <c r="IR34" s="49"/>
      <c r="IS34" s="49"/>
      <c r="IT34" s="49"/>
      <c r="IU34" s="49"/>
      <c r="IV34" s="49"/>
      <c r="IW34" s="49"/>
      <c r="IX34" s="49"/>
    </row>
    <row r="35" spans="1:258">
      <c r="A35" s="49"/>
      <c r="B35" s="52"/>
      <c r="C35" s="52"/>
      <c r="D35" s="52"/>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49"/>
      <c r="BB35" s="49"/>
      <c r="BC35" s="49"/>
      <c r="BD35" s="49"/>
      <c r="BE35" s="49"/>
      <c r="BF35" s="49"/>
      <c r="BG35" s="49"/>
      <c r="BH35" s="49"/>
      <c r="BI35" s="49"/>
      <c r="BJ35" s="49"/>
      <c r="BK35" s="49"/>
      <c r="BL35" s="49"/>
      <c r="BM35" s="49"/>
      <c r="BN35" s="49"/>
      <c r="BO35" s="49"/>
      <c r="BP35" s="49"/>
      <c r="BQ35" s="49"/>
      <c r="BR35" s="49"/>
      <c r="BS35" s="49"/>
      <c r="BT35" s="49"/>
      <c r="BU35" s="49"/>
      <c r="BV35" s="49"/>
      <c r="BW35" s="49"/>
      <c r="BX35" s="49"/>
      <c r="BY35" s="49"/>
      <c r="BZ35" s="49"/>
      <c r="CA35" s="49"/>
      <c r="CB35" s="49"/>
      <c r="CC35" s="49"/>
      <c r="CD35" s="49"/>
      <c r="CE35" s="49"/>
      <c r="CF35" s="49"/>
      <c r="CG35" s="49"/>
      <c r="CH35" s="49"/>
      <c r="CI35" s="49"/>
      <c r="CJ35" s="49"/>
      <c r="CK35" s="49"/>
      <c r="CL35" s="49"/>
      <c r="CM35" s="49"/>
      <c r="CN35" s="49"/>
      <c r="CO35" s="49"/>
      <c r="CP35" s="49"/>
      <c r="CQ35" s="49"/>
      <c r="CR35" s="49"/>
      <c r="CS35" s="49"/>
      <c r="CT35" s="49"/>
      <c r="CU35" s="49"/>
      <c r="CV35" s="49"/>
      <c r="CW35" s="49"/>
      <c r="CX35" s="49"/>
      <c r="CY35" s="49"/>
      <c r="CZ35" s="49"/>
      <c r="DA35" s="49"/>
      <c r="DB35" s="49"/>
      <c r="DC35" s="49"/>
      <c r="DD35" s="49"/>
      <c r="DE35" s="49"/>
      <c r="DF35" s="49"/>
      <c r="DG35" s="49"/>
      <c r="DH35" s="49"/>
      <c r="DI35" s="49"/>
      <c r="DJ35" s="49"/>
      <c r="DK35" s="49"/>
      <c r="DL35" s="49"/>
      <c r="DM35" s="49"/>
      <c r="DN35" s="49"/>
      <c r="DO35" s="49"/>
      <c r="DP35" s="49"/>
      <c r="DQ35" s="49"/>
      <c r="DR35" s="49"/>
      <c r="DS35" s="49"/>
      <c r="DT35" s="49"/>
      <c r="DU35" s="49"/>
      <c r="DV35" s="49"/>
      <c r="DW35" s="49"/>
      <c r="DX35" s="49"/>
      <c r="DY35" s="49"/>
      <c r="DZ35" s="49"/>
      <c r="EA35" s="49"/>
      <c r="EB35" s="49"/>
      <c r="EC35" s="49"/>
      <c r="ED35" s="49"/>
      <c r="EE35" s="49"/>
      <c r="EF35" s="49"/>
      <c r="EG35" s="49"/>
      <c r="EH35" s="49"/>
      <c r="EI35" s="49"/>
      <c r="EJ35" s="49"/>
      <c r="EK35" s="49"/>
      <c r="EL35" s="49"/>
      <c r="EM35" s="49"/>
      <c r="EN35" s="49"/>
      <c r="EO35" s="49"/>
      <c r="EP35" s="49"/>
      <c r="EQ35" s="49"/>
      <c r="ER35" s="49"/>
      <c r="ES35" s="49"/>
      <c r="ET35" s="49"/>
      <c r="EU35" s="49"/>
      <c r="EV35" s="49"/>
      <c r="EW35" s="49"/>
      <c r="EX35" s="49"/>
      <c r="EY35" s="49"/>
      <c r="EZ35" s="49"/>
      <c r="FA35" s="49"/>
      <c r="FB35" s="49"/>
      <c r="FC35" s="49"/>
      <c r="FD35" s="49"/>
      <c r="FE35" s="49"/>
      <c r="FF35" s="49"/>
      <c r="FG35" s="49"/>
      <c r="FH35" s="49"/>
      <c r="FI35" s="49"/>
      <c r="FJ35" s="49"/>
      <c r="FK35" s="49"/>
      <c r="FL35" s="49"/>
      <c r="FM35" s="49"/>
      <c r="FN35" s="49"/>
      <c r="FO35" s="49"/>
      <c r="FP35" s="49"/>
      <c r="FQ35" s="49"/>
      <c r="FR35" s="49"/>
      <c r="FS35" s="49"/>
      <c r="FT35" s="49"/>
      <c r="FU35" s="49"/>
      <c r="FV35" s="49"/>
      <c r="FW35" s="49"/>
      <c r="FX35" s="49"/>
      <c r="FY35" s="49"/>
      <c r="FZ35" s="49"/>
      <c r="GA35" s="49"/>
      <c r="GB35" s="49"/>
      <c r="GC35" s="49"/>
      <c r="GD35" s="49"/>
      <c r="GE35" s="49"/>
      <c r="GF35" s="49"/>
      <c r="GG35" s="49"/>
      <c r="GH35" s="49"/>
      <c r="GI35" s="49"/>
      <c r="GJ35" s="49"/>
      <c r="GK35" s="49"/>
      <c r="GL35" s="49"/>
      <c r="GM35" s="49"/>
      <c r="GN35" s="49"/>
      <c r="GO35" s="49"/>
      <c r="GP35" s="49"/>
      <c r="GQ35" s="49"/>
      <c r="GR35" s="49"/>
      <c r="GS35" s="49"/>
      <c r="GT35" s="49"/>
      <c r="GU35" s="49"/>
      <c r="GV35" s="49"/>
      <c r="GW35" s="49"/>
      <c r="GX35" s="49"/>
      <c r="GY35" s="49"/>
      <c r="GZ35" s="49"/>
      <c r="HA35" s="49"/>
      <c r="HB35" s="49"/>
      <c r="HC35" s="49"/>
      <c r="HD35" s="49"/>
      <c r="HE35" s="49"/>
      <c r="HF35" s="49"/>
      <c r="HG35" s="49"/>
      <c r="HH35" s="49"/>
      <c r="HI35" s="49"/>
      <c r="HJ35" s="49"/>
      <c r="HK35" s="49"/>
      <c r="HL35" s="49"/>
      <c r="HM35" s="49"/>
      <c r="HN35" s="49"/>
      <c r="HO35" s="49"/>
      <c r="HP35" s="49"/>
      <c r="HQ35" s="49"/>
      <c r="HR35" s="49"/>
      <c r="HS35" s="49"/>
      <c r="HT35" s="49"/>
      <c r="HU35" s="49"/>
      <c r="HV35" s="49"/>
      <c r="HW35" s="49"/>
      <c r="HX35" s="49"/>
      <c r="HY35" s="49"/>
      <c r="HZ35" s="49"/>
      <c r="IA35" s="49"/>
      <c r="IB35" s="49"/>
      <c r="IC35" s="49"/>
      <c r="ID35" s="49"/>
      <c r="IE35" s="49"/>
      <c r="IF35" s="49"/>
      <c r="IG35" s="49"/>
      <c r="IH35" s="49"/>
      <c r="II35" s="49"/>
      <c r="IJ35" s="49"/>
      <c r="IK35" s="49"/>
      <c r="IL35" s="49"/>
      <c r="IM35" s="49"/>
      <c r="IN35" s="49"/>
      <c r="IO35" s="49"/>
      <c r="IP35" s="49"/>
      <c r="IQ35" s="49"/>
      <c r="IR35" s="49"/>
      <c r="IS35" s="49"/>
      <c r="IT35" s="49"/>
      <c r="IU35" s="49"/>
      <c r="IV35" s="49"/>
      <c r="IW35" s="49"/>
      <c r="IX35" s="49"/>
    </row>
    <row r="36" spans="1:258">
      <c r="A36" s="49"/>
      <c r="B36" s="52"/>
      <c r="C36" s="52"/>
      <c r="D36" s="52"/>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c r="BK36" s="49"/>
      <c r="BL36" s="49"/>
      <c r="BM36" s="49"/>
      <c r="BN36" s="49"/>
      <c r="BO36" s="49"/>
      <c r="BP36" s="49"/>
      <c r="BQ36" s="49"/>
      <c r="BR36" s="49"/>
      <c r="BS36" s="49"/>
      <c r="BT36" s="49"/>
      <c r="BU36" s="49"/>
      <c r="BV36" s="49"/>
      <c r="BW36" s="49"/>
      <c r="BX36" s="49"/>
      <c r="BY36" s="49"/>
      <c r="BZ36" s="49"/>
      <c r="CA36" s="49"/>
      <c r="CB36" s="49"/>
      <c r="CC36" s="49"/>
      <c r="CD36" s="49"/>
      <c r="CE36" s="49"/>
      <c r="CF36" s="49"/>
      <c r="CG36" s="49"/>
      <c r="CH36" s="49"/>
      <c r="CI36" s="49"/>
      <c r="CJ36" s="49"/>
      <c r="CK36" s="49"/>
      <c r="CL36" s="49"/>
      <c r="CM36" s="49"/>
      <c r="CN36" s="49"/>
      <c r="CO36" s="49"/>
      <c r="CP36" s="49"/>
      <c r="CQ36" s="49"/>
      <c r="CR36" s="49"/>
      <c r="CS36" s="49"/>
      <c r="CT36" s="49"/>
      <c r="CU36" s="49"/>
      <c r="CV36" s="49"/>
      <c r="CW36" s="49"/>
      <c r="CX36" s="49"/>
      <c r="CY36" s="49"/>
      <c r="CZ36" s="49"/>
      <c r="DA36" s="49"/>
      <c r="DB36" s="49"/>
      <c r="DC36" s="49"/>
      <c r="DD36" s="49"/>
      <c r="DE36" s="49"/>
      <c r="DF36" s="49"/>
      <c r="DG36" s="49"/>
      <c r="DH36" s="49"/>
      <c r="DI36" s="49"/>
      <c r="DJ36" s="49"/>
      <c r="DK36" s="49"/>
      <c r="DL36" s="49"/>
      <c r="DM36" s="49"/>
      <c r="DN36" s="49"/>
      <c r="DO36" s="49"/>
      <c r="DP36" s="49"/>
      <c r="DQ36" s="49"/>
      <c r="DR36" s="49"/>
      <c r="DS36" s="49"/>
      <c r="DT36" s="49"/>
      <c r="DU36" s="49"/>
      <c r="DV36" s="49"/>
      <c r="DW36" s="49"/>
      <c r="DX36" s="49"/>
      <c r="DY36" s="49"/>
      <c r="DZ36" s="49"/>
      <c r="EA36" s="49"/>
      <c r="EB36" s="49"/>
      <c r="EC36" s="49"/>
      <c r="ED36" s="49"/>
      <c r="EE36" s="49"/>
      <c r="EF36" s="49"/>
      <c r="EG36" s="49"/>
      <c r="EH36" s="49"/>
      <c r="EI36" s="49"/>
      <c r="EJ36" s="49"/>
      <c r="EK36" s="49"/>
      <c r="EL36" s="49"/>
      <c r="EM36" s="49"/>
      <c r="EN36" s="49"/>
      <c r="EO36" s="49"/>
      <c r="EP36" s="49"/>
      <c r="EQ36" s="49"/>
      <c r="ER36" s="49"/>
      <c r="ES36" s="49"/>
      <c r="ET36" s="49"/>
      <c r="EU36" s="49"/>
      <c r="EV36" s="49"/>
      <c r="EW36" s="49"/>
      <c r="EX36" s="49"/>
      <c r="EY36" s="49"/>
      <c r="EZ36" s="49"/>
      <c r="FA36" s="49"/>
      <c r="FB36" s="49"/>
      <c r="FC36" s="49"/>
      <c r="FD36" s="49"/>
      <c r="FE36" s="49"/>
      <c r="FF36" s="49"/>
      <c r="FG36" s="49"/>
      <c r="FH36" s="49"/>
      <c r="FI36" s="49"/>
      <c r="FJ36" s="49"/>
      <c r="FK36" s="49"/>
      <c r="FL36" s="49"/>
      <c r="FM36" s="49"/>
      <c r="FN36" s="49"/>
      <c r="FO36" s="49"/>
      <c r="FP36" s="49"/>
      <c r="FQ36" s="49"/>
      <c r="FR36" s="49"/>
      <c r="FS36" s="49"/>
      <c r="FT36" s="49"/>
      <c r="FU36" s="49"/>
      <c r="FV36" s="49"/>
      <c r="FW36" s="49"/>
      <c r="FX36" s="49"/>
      <c r="FY36" s="49"/>
      <c r="FZ36" s="49"/>
      <c r="GA36" s="49"/>
      <c r="GB36" s="49"/>
      <c r="GC36" s="49"/>
      <c r="GD36" s="49"/>
      <c r="GE36" s="49"/>
      <c r="GF36" s="49"/>
      <c r="GG36" s="49"/>
      <c r="GH36" s="49"/>
      <c r="GI36" s="49"/>
      <c r="GJ36" s="49"/>
      <c r="GK36" s="49"/>
      <c r="GL36" s="49"/>
      <c r="GM36" s="49"/>
      <c r="GN36" s="49"/>
      <c r="GO36" s="49"/>
      <c r="GP36" s="49"/>
      <c r="GQ36" s="49"/>
      <c r="GR36" s="49"/>
      <c r="GS36" s="49"/>
      <c r="GT36" s="49"/>
      <c r="GU36" s="49"/>
      <c r="GV36" s="49"/>
      <c r="GW36" s="49"/>
      <c r="GX36" s="49"/>
      <c r="GY36" s="49"/>
      <c r="GZ36" s="49"/>
      <c r="HA36" s="49"/>
      <c r="HB36" s="49"/>
      <c r="HC36" s="49"/>
      <c r="HD36" s="49"/>
      <c r="HE36" s="49"/>
      <c r="HF36" s="49"/>
      <c r="HG36" s="49"/>
      <c r="HH36" s="49"/>
      <c r="HI36" s="49"/>
      <c r="HJ36" s="49"/>
      <c r="HK36" s="49"/>
      <c r="HL36" s="49"/>
      <c r="HM36" s="49"/>
      <c r="HN36" s="49"/>
      <c r="HO36" s="49"/>
      <c r="HP36" s="49"/>
      <c r="HQ36" s="49"/>
      <c r="HR36" s="49"/>
      <c r="HS36" s="49"/>
      <c r="HT36" s="49"/>
      <c r="HU36" s="49"/>
      <c r="HV36" s="49"/>
      <c r="HW36" s="49"/>
      <c r="HX36" s="49"/>
      <c r="HY36" s="49"/>
      <c r="HZ36" s="49"/>
      <c r="IA36" s="49"/>
      <c r="IB36" s="49"/>
      <c r="IC36" s="49"/>
      <c r="ID36" s="49"/>
      <c r="IE36" s="49"/>
      <c r="IF36" s="49"/>
      <c r="IG36" s="49"/>
      <c r="IH36" s="49"/>
      <c r="II36" s="49"/>
      <c r="IJ36" s="49"/>
      <c r="IK36" s="49"/>
      <c r="IL36" s="49"/>
      <c r="IM36" s="49"/>
      <c r="IN36" s="49"/>
      <c r="IO36" s="49"/>
      <c r="IP36" s="49"/>
      <c r="IQ36" s="49"/>
      <c r="IR36" s="49"/>
      <c r="IS36" s="49"/>
      <c r="IT36" s="49"/>
      <c r="IU36" s="49"/>
      <c r="IV36" s="49"/>
      <c r="IW36" s="49"/>
      <c r="IX36" s="49"/>
    </row>
    <row r="37" spans="1:258">
      <c r="A37" s="49"/>
      <c r="B37" s="52"/>
      <c r="C37" s="52"/>
      <c r="D37" s="52"/>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49"/>
      <c r="BR37" s="49"/>
      <c r="BS37" s="49"/>
      <c r="BT37" s="49"/>
      <c r="BU37" s="49"/>
      <c r="BV37" s="49"/>
      <c r="BW37" s="49"/>
      <c r="BX37" s="49"/>
      <c r="BY37" s="49"/>
      <c r="BZ37" s="49"/>
      <c r="CA37" s="49"/>
      <c r="CB37" s="49"/>
      <c r="CC37" s="49"/>
      <c r="CD37" s="49"/>
      <c r="CE37" s="49"/>
      <c r="CF37" s="49"/>
      <c r="CG37" s="49"/>
      <c r="CH37" s="49"/>
      <c r="CI37" s="49"/>
      <c r="CJ37" s="49"/>
      <c r="CK37" s="49"/>
      <c r="CL37" s="49"/>
      <c r="CM37" s="49"/>
      <c r="CN37" s="49"/>
      <c r="CO37" s="49"/>
      <c r="CP37" s="49"/>
      <c r="CQ37" s="49"/>
      <c r="CR37" s="49"/>
      <c r="CS37" s="49"/>
      <c r="CT37" s="49"/>
      <c r="CU37" s="49"/>
      <c r="CV37" s="49"/>
      <c r="CW37" s="49"/>
      <c r="CX37" s="49"/>
      <c r="CY37" s="49"/>
      <c r="CZ37" s="49"/>
      <c r="DA37" s="49"/>
      <c r="DB37" s="49"/>
      <c r="DC37" s="49"/>
      <c r="DD37" s="49"/>
      <c r="DE37" s="49"/>
      <c r="DF37" s="49"/>
      <c r="DG37" s="49"/>
      <c r="DH37" s="49"/>
      <c r="DI37" s="49"/>
      <c r="DJ37" s="49"/>
      <c r="DK37" s="49"/>
      <c r="DL37" s="49"/>
      <c r="DM37" s="49"/>
      <c r="DN37" s="49"/>
      <c r="DO37" s="49"/>
      <c r="DP37" s="49"/>
      <c r="DQ37" s="49"/>
      <c r="DR37" s="49"/>
      <c r="DS37" s="49"/>
      <c r="DT37" s="49"/>
      <c r="DU37" s="49"/>
      <c r="DV37" s="49"/>
      <c r="DW37" s="49"/>
      <c r="DX37" s="49"/>
      <c r="DY37" s="49"/>
      <c r="DZ37" s="49"/>
      <c r="EA37" s="49"/>
      <c r="EB37" s="49"/>
      <c r="EC37" s="49"/>
      <c r="ED37" s="49"/>
      <c r="EE37" s="49"/>
      <c r="EF37" s="49"/>
      <c r="EG37" s="49"/>
      <c r="EH37" s="49"/>
      <c r="EI37" s="49"/>
      <c r="EJ37" s="49"/>
      <c r="EK37" s="49"/>
      <c r="EL37" s="49"/>
      <c r="EM37" s="49"/>
      <c r="EN37" s="49"/>
      <c r="EO37" s="49"/>
      <c r="EP37" s="49"/>
      <c r="EQ37" s="49"/>
      <c r="ER37" s="49"/>
      <c r="ES37" s="49"/>
      <c r="ET37" s="49"/>
      <c r="EU37" s="49"/>
      <c r="EV37" s="49"/>
      <c r="EW37" s="49"/>
      <c r="EX37" s="49"/>
      <c r="EY37" s="49"/>
      <c r="EZ37" s="49"/>
      <c r="FA37" s="49"/>
      <c r="FB37" s="49"/>
      <c r="FC37" s="49"/>
      <c r="FD37" s="49"/>
      <c r="FE37" s="49"/>
      <c r="FF37" s="49"/>
      <c r="FG37" s="49"/>
      <c r="FH37" s="49"/>
      <c r="FI37" s="49"/>
      <c r="FJ37" s="49"/>
      <c r="FK37" s="49"/>
      <c r="FL37" s="49"/>
      <c r="FM37" s="49"/>
      <c r="FN37" s="49"/>
      <c r="FO37" s="49"/>
      <c r="FP37" s="49"/>
      <c r="FQ37" s="49"/>
      <c r="FR37" s="49"/>
      <c r="FS37" s="49"/>
      <c r="FT37" s="49"/>
      <c r="FU37" s="49"/>
      <c r="FV37" s="49"/>
      <c r="FW37" s="49"/>
      <c r="FX37" s="49"/>
      <c r="FY37" s="49"/>
      <c r="FZ37" s="49"/>
      <c r="GA37" s="49"/>
      <c r="GB37" s="49"/>
      <c r="GC37" s="49"/>
      <c r="GD37" s="49"/>
      <c r="GE37" s="49"/>
      <c r="GF37" s="49"/>
      <c r="GG37" s="49"/>
      <c r="GH37" s="49"/>
      <c r="GI37" s="49"/>
      <c r="GJ37" s="49"/>
      <c r="GK37" s="49"/>
      <c r="GL37" s="49"/>
      <c r="GM37" s="49"/>
      <c r="GN37" s="49"/>
      <c r="GO37" s="49"/>
      <c r="GP37" s="49"/>
      <c r="GQ37" s="49"/>
      <c r="GR37" s="49"/>
      <c r="GS37" s="49"/>
      <c r="GT37" s="49"/>
      <c r="GU37" s="49"/>
      <c r="GV37" s="49"/>
      <c r="GW37" s="49"/>
      <c r="GX37" s="49"/>
      <c r="GY37" s="49"/>
      <c r="GZ37" s="49"/>
      <c r="HA37" s="49"/>
      <c r="HB37" s="49"/>
      <c r="HC37" s="49"/>
      <c r="HD37" s="49"/>
      <c r="HE37" s="49"/>
      <c r="HF37" s="49"/>
      <c r="HG37" s="49"/>
      <c r="HH37" s="49"/>
      <c r="HI37" s="49"/>
      <c r="HJ37" s="49"/>
      <c r="HK37" s="49"/>
      <c r="HL37" s="49"/>
      <c r="HM37" s="49"/>
      <c r="HN37" s="49"/>
      <c r="HO37" s="49"/>
      <c r="HP37" s="49"/>
      <c r="HQ37" s="49"/>
      <c r="HR37" s="49"/>
      <c r="HS37" s="49"/>
      <c r="HT37" s="49"/>
      <c r="HU37" s="49"/>
      <c r="HV37" s="49"/>
      <c r="HW37" s="49"/>
      <c r="HX37" s="49"/>
      <c r="HY37" s="49"/>
      <c r="HZ37" s="49"/>
      <c r="IA37" s="49"/>
      <c r="IB37" s="49"/>
      <c r="IC37" s="49"/>
      <c r="ID37" s="49"/>
      <c r="IE37" s="49"/>
      <c r="IF37" s="49"/>
      <c r="IG37" s="49"/>
      <c r="IH37" s="49"/>
      <c r="II37" s="49"/>
      <c r="IJ37" s="49"/>
      <c r="IK37" s="49"/>
      <c r="IL37" s="49"/>
      <c r="IM37" s="49"/>
      <c r="IN37" s="49"/>
      <c r="IO37" s="49"/>
      <c r="IP37" s="49"/>
      <c r="IQ37" s="49"/>
      <c r="IR37" s="49"/>
      <c r="IS37" s="49"/>
      <c r="IT37" s="49"/>
      <c r="IU37" s="49"/>
      <c r="IV37" s="49"/>
      <c r="IW37" s="49"/>
      <c r="IX37" s="49"/>
    </row>
    <row r="38" spans="1:258">
      <c r="A38" s="49"/>
      <c r="B38" s="52"/>
      <c r="C38" s="52"/>
      <c r="D38" s="52"/>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c r="BN38" s="49"/>
      <c r="BO38" s="49"/>
      <c r="BP38" s="49"/>
      <c r="BQ38" s="49"/>
      <c r="BR38" s="49"/>
      <c r="BS38" s="49"/>
      <c r="BT38" s="49"/>
      <c r="BU38" s="49"/>
      <c r="BV38" s="49"/>
      <c r="BW38" s="49"/>
      <c r="BX38" s="49"/>
      <c r="BY38" s="49"/>
      <c r="BZ38" s="49"/>
      <c r="CA38" s="49"/>
      <c r="CB38" s="49"/>
      <c r="CC38" s="49"/>
      <c r="CD38" s="49"/>
      <c r="CE38" s="49"/>
      <c r="CF38" s="49"/>
      <c r="CG38" s="49"/>
      <c r="CH38" s="49"/>
      <c r="CI38" s="49"/>
      <c r="CJ38" s="49"/>
      <c r="CK38" s="49"/>
      <c r="CL38" s="49"/>
      <c r="CM38" s="49"/>
      <c r="CN38" s="49"/>
      <c r="CO38" s="49"/>
      <c r="CP38" s="49"/>
      <c r="CQ38" s="49"/>
      <c r="CR38" s="49"/>
      <c r="CS38" s="49"/>
      <c r="CT38" s="49"/>
      <c r="CU38" s="49"/>
      <c r="CV38" s="49"/>
      <c r="CW38" s="49"/>
      <c r="CX38" s="49"/>
      <c r="CY38" s="49"/>
      <c r="CZ38" s="49"/>
      <c r="DA38" s="49"/>
      <c r="DB38" s="49"/>
      <c r="DC38" s="49"/>
      <c r="DD38" s="49"/>
      <c r="DE38" s="49"/>
      <c r="DF38" s="49"/>
      <c r="DG38" s="49"/>
      <c r="DH38" s="49"/>
      <c r="DI38" s="49"/>
      <c r="DJ38" s="49"/>
      <c r="DK38" s="49"/>
      <c r="DL38" s="49"/>
      <c r="DM38" s="49"/>
      <c r="DN38" s="49"/>
      <c r="DO38" s="49"/>
      <c r="DP38" s="49"/>
      <c r="DQ38" s="49"/>
      <c r="DR38" s="49"/>
      <c r="DS38" s="49"/>
      <c r="DT38" s="49"/>
      <c r="DU38" s="49"/>
      <c r="DV38" s="49"/>
      <c r="DW38" s="49"/>
      <c r="DX38" s="49"/>
      <c r="DY38" s="49"/>
      <c r="DZ38" s="49"/>
      <c r="EA38" s="49"/>
      <c r="EB38" s="49"/>
      <c r="EC38" s="49"/>
      <c r="ED38" s="49"/>
      <c r="EE38" s="49"/>
      <c r="EF38" s="49"/>
      <c r="EG38" s="49"/>
      <c r="EH38" s="49"/>
      <c r="EI38" s="49"/>
      <c r="EJ38" s="49"/>
      <c r="EK38" s="49"/>
      <c r="EL38" s="49"/>
      <c r="EM38" s="49"/>
      <c r="EN38" s="49"/>
      <c r="EO38" s="49"/>
      <c r="EP38" s="49"/>
      <c r="EQ38" s="49"/>
      <c r="ER38" s="49"/>
      <c r="ES38" s="49"/>
      <c r="ET38" s="49"/>
      <c r="EU38" s="49"/>
      <c r="EV38" s="49"/>
      <c r="EW38" s="49"/>
      <c r="EX38" s="49"/>
      <c r="EY38" s="49"/>
      <c r="EZ38" s="49"/>
      <c r="FA38" s="49"/>
      <c r="FB38" s="49"/>
      <c r="FC38" s="49"/>
      <c r="FD38" s="49"/>
      <c r="FE38" s="49"/>
      <c r="FF38" s="49"/>
      <c r="FG38" s="49"/>
      <c r="FH38" s="49"/>
      <c r="FI38" s="49"/>
      <c r="FJ38" s="49"/>
      <c r="FK38" s="49"/>
      <c r="FL38" s="49"/>
      <c r="FM38" s="49"/>
      <c r="FN38" s="49"/>
      <c r="FO38" s="49"/>
      <c r="FP38" s="49"/>
      <c r="FQ38" s="49"/>
      <c r="FR38" s="49"/>
      <c r="FS38" s="49"/>
      <c r="FT38" s="49"/>
      <c r="FU38" s="49"/>
      <c r="FV38" s="49"/>
      <c r="FW38" s="49"/>
      <c r="FX38" s="49"/>
      <c r="FY38" s="49"/>
      <c r="FZ38" s="49"/>
      <c r="GA38" s="49"/>
      <c r="GB38" s="49"/>
      <c r="GC38" s="49"/>
      <c r="GD38" s="49"/>
      <c r="GE38" s="49"/>
      <c r="GF38" s="49"/>
      <c r="GG38" s="49"/>
      <c r="GH38" s="49"/>
      <c r="GI38" s="49"/>
      <c r="GJ38" s="49"/>
      <c r="GK38" s="49"/>
      <c r="GL38" s="49"/>
      <c r="GM38" s="49"/>
      <c r="GN38" s="49"/>
      <c r="GO38" s="49"/>
      <c r="GP38" s="49"/>
      <c r="GQ38" s="49"/>
      <c r="GR38" s="49"/>
      <c r="GS38" s="49"/>
      <c r="GT38" s="49"/>
      <c r="GU38" s="49"/>
      <c r="GV38" s="49"/>
      <c r="GW38" s="49"/>
      <c r="GX38" s="49"/>
      <c r="GY38" s="49"/>
      <c r="GZ38" s="49"/>
      <c r="HA38" s="49"/>
      <c r="HB38" s="49"/>
      <c r="HC38" s="49"/>
      <c r="HD38" s="49"/>
      <c r="HE38" s="49"/>
      <c r="HF38" s="49"/>
      <c r="HG38" s="49"/>
      <c r="HH38" s="49"/>
      <c r="HI38" s="49"/>
      <c r="HJ38" s="49"/>
      <c r="HK38" s="49"/>
      <c r="HL38" s="49"/>
      <c r="HM38" s="49"/>
      <c r="HN38" s="49"/>
      <c r="HO38" s="49"/>
      <c r="HP38" s="49"/>
      <c r="HQ38" s="49"/>
      <c r="HR38" s="49"/>
      <c r="HS38" s="49"/>
      <c r="HT38" s="49"/>
      <c r="HU38" s="49"/>
      <c r="HV38" s="49"/>
      <c r="HW38" s="49"/>
      <c r="HX38" s="49"/>
      <c r="HY38" s="49"/>
      <c r="HZ38" s="49"/>
      <c r="IA38" s="49"/>
      <c r="IB38" s="49"/>
      <c r="IC38" s="49"/>
      <c r="ID38" s="49"/>
      <c r="IE38" s="49"/>
      <c r="IF38" s="49"/>
      <c r="IG38" s="49"/>
      <c r="IH38" s="49"/>
      <c r="II38" s="49"/>
      <c r="IJ38" s="49"/>
      <c r="IK38" s="49"/>
      <c r="IL38" s="49"/>
      <c r="IM38" s="49"/>
      <c r="IN38" s="49"/>
      <c r="IO38" s="49"/>
      <c r="IP38" s="49"/>
      <c r="IQ38" s="49"/>
      <c r="IR38" s="49"/>
      <c r="IS38" s="49"/>
      <c r="IT38" s="49"/>
      <c r="IU38" s="49"/>
      <c r="IV38" s="49"/>
      <c r="IW38" s="49"/>
      <c r="IX38" s="49"/>
    </row>
    <row r="39" spans="1:258">
      <c r="A39" s="49"/>
      <c r="B39" s="52"/>
      <c r="C39" s="52"/>
      <c r="D39" s="52"/>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49"/>
      <c r="BP39" s="49"/>
      <c r="BQ39" s="49"/>
      <c r="BR39" s="49"/>
      <c r="BS39" s="49"/>
      <c r="BT39" s="49"/>
      <c r="BU39" s="49"/>
      <c r="BV39" s="49"/>
      <c r="BW39" s="49"/>
      <c r="BX39" s="49"/>
      <c r="BY39" s="49"/>
      <c r="BZ39" s="49"/>
      <c r="CA39" s="49"/>
      <c r="CB39" s="49"/>
      <c r="CC39" s="49"/>
      <c r="CD39" s="49"/>
      <c r="CE39" s="49"/>
      <c r="CF39" s="49"/>
      <c r="CG39" s="49"/>
      <c r="CH39" s="49"/>
      <c r="CI39" s="49"/>
      <c r="CJ39" s="49"/>
      <c r="CK39" s="49"/>
      <c r="CL39" s="49"/>
      <c r="CM39" s="49"/>
      <c r="CN39" s="49"/>
      <c r="CO39" s="49"/>
      <c r="CP39" s="49"/>
      <c r="CQ39" s="49"/>
      <c r="CR39" s="49"/>
      <c r="CS39" s="49"/>
      <c r="CT39" s="49"/>
      <c r="CU39" s="49"/>
      <c r="CV39" s="49"/>
      <c r="CW39" s="49"/>
      <c r="CX39" s="49"/>
      <c r="CY39" s="49"/>
      <c r="CZ39" s="49"/>
      <c r="DA39" s="49"/>
      <c r="DB39" s="49"/>
      <c r="DC39" s="49"/>
      <c r="DD39" s="49"/>
      <c r="DE39" s="49"/>
      <c r="DF39" s="49"/>
      <c r="DG39" s="49"/>
      <c r="DH39" s="49"/>
      <c r="DI39" s="49"/>
      <c r="DJ39" s="49"/>
      <c r="DK39" s="49"/>
      <c r="DL39" s="49"/>
      <c r="DM39" s="49"/>
      <c r="DN39" s="49"/>
      <c r="DO39" s="49"/>
      <c r="DP39" s="49"/>
      <c r="DQ39" s="49"/>
      <c r="DR39" s="49"/>
      <c r="DS39" s="49"/>
      <c r="DT39" s="49"/>
      <c r="DU39" s="49"/>
      <c r="DV39" s="49"/>
      <c r="DW39" s="49"/>
      <c r="DX39" s="49"/>
      <c r="DY39" s="49"/>
      <c r="DZ39" s="49"/>
      <c r="EA39" s="49"/>
      <c r="EB39" s="49"/>
      <c r="EC39" s="49"/>
      <c r="ED39" s="49"/>
      <c r="EE39" s="49"/>
      <c r="EF39" s="49"/>
      <c r="EG39" s="49"/>
      <c r="EH39" s="49"/>
      <c r="EI39" s="49"/>
      <c r="EJ39" s="49"/>
      <c r="EK39" s="49"/>
      <c r="EL39" s="49"/>
      <c r="EM39" s="49"/>
      <c r="EN39" s="49"/>
      <c r="EO39" s="49"/>
      <c r="EP39" s="49"/>
      <c r="EQ39" s="49"/>
      <c r="ER39" s="49"/>
      <c r="ES39" s="49"/>
      <c r="ET39" s="49"/>
      <c r="EU39" s="49"/>
      <c r="EV39" s="49"/>
      <c r="EW39" s="49"/>
      <c r="EX39" s="49"/>
      <c r="EY39" s="49"/>
      <c r="EZ39" s="49"/>
      <c r="FA39" s="49"/>
      <c r="FB39" s="49"/>
      <c r="FC39" s="49"/>
      <c r="FD39" s="49"/>
      <c r="FE39" s="49"/>
      <c r="FF39" s="49"/>
      <c r="FG39" s="49"/>
      <c r="FH39" s="49"/>
      <c r="FI39" s="49"/>
      <c r="FJ39" s="49"/>
      <c r="FK39" s="49"/>
      <c r="FL39" s="49"/>
      <c r="FM39" s="49"/>
      <c r="FN39" s="49"/>
      <c r="FO39" s="49"/>
      <c r="FP39" s="49"/>
      <c r="FQ39" s="49"/>
      <c r="FR39" s="49"/>
      <c r="FS39" s="49"/>
      <c r="FT39" s="49"/>
      <c r="FU39" s="49"/>
      <c r="FV39" s="49"/>
      <c r="FW39" s="49"/>
      <c r="FX39" s="49"/>
      <c r="FY39" s="49"/>
      <c r="FZ39" s="49"/>
      <c r="GA39" s="49"/>
      <c r="GB39" s="49"/>
      <c r="GC39" s="49"/>
      <c r="GD39" s="49"/>
      <c r="GE39" s="49"/>
      <c r="GF39" s="49"/>
      <c r="GG39" s="49"/>
      <c r="GH39" s="49"/>
      <c r="GI39" s="49"/>
      <c r="GJ39" s="49"/>
      <c r="GK39" s="49"/>
      <c r="GL39" s="49"/>
      <c r="GM39" s="49"/>
      <c r="GN39" s="49"/>
      <c r="GO39" s="49"/>
      <c r="GP39" s="49"/>
      <c r="GQ39" s="49"/>
      <c r="GR39" s="49"/>
      <c r="GS39" s="49"/>
      <c r="GT39" s="49"/>
      <c r="GU39" s="49"/>
      <c r="GV39" s="49"/>
      <c r="GW39" s="49"/>
      <c r="GX39" s="49"/>
      <c r="GY39" s="49"/>
      <c r="GZ39" s="49"/>
      <c r="HA39" s="49"/>
      <c r="HB39" s="49"/>
      <c r="HC39" s="49"/>
      <c r="HD39" s="49"/>
      <c r="HE39" s="49"/>
      <c r="HF39" s="49"/>
      <c r="HG39" s="49"/>
      <c r="HH39" s="49"/>
      <c r="HI39" s="49"/>
      <c r="HJ39" s="49"/>
      <c r="HK39" s="49"/>
      <c r="HL39" s="49"/>
      <c r="HM39" s="49"/>
      <c r="HN39" s="49"/>
      <c r="HO39" s="49"/>
      <c r="HP39" s="49"/>
      <c r="HQ39" s="49"/>
      <c r="HR39" s="49"/>
      <c r="HS39" s="49"/>
      <c r="HT39" s="49"/>
      <c r="HU39" s="49"/>
      <c r="HV39" s="49"/>
      <c r="HW39" s="49"/>
      <c r="HX39" s="49"/>
      <c r="HY39" s="49"/>
      <c r="HZ39" s="49"/>
      <c r="IA39" s="49"/>
      <c r="IB39" s="49"/>
      <c r="IC39" s="49"/>
      <c r="ID39" s="49"/>
      <c r="IE39" s="49"/>
      <c r="IF39" s="49"/>
      <c r="IG39" s="49"/>
      <c r="IH39" s="49"/>
      <c r="II39" s="49"/>
      <c r="IJ39" s="49"/>
      <c r="IK39" s="49"/>
      <c r="IL39" s="49"/>
      <c r="IM39" s="49"/>
      <c r="IN39" s="49"/>
      <c r="IO39" s="49"/>
      <c r="IP39" s="49"/>
      <c r="IQ39" s="49"/>
      <c r="IR39" s="49"/>
      <c r="IS39" s="49"/>
      <c r="IT39" s="49"/>
      <c r="IU39" s="49"/>
      <c r="IV39" s="49"/>
      <c r="IW39" s="49"/>
      <c r="IX39" s="49"/>
    </row>
    <row r="40" spans="1:258">
      <c r="A40" s="49"/>
      <c r="B40" s="52"/>
      <c r="C40" s="52"/>
      <c r="D40" s="52"/>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49"/>
      <c r="BQ40" s="49"/>
      <c r="BR40" s="49"/>
      <c r="BS40" s="49"/>
      <c r="BT40" s="49"/>
      <c r="BU40" s="49"/>
      <c r="BV40" s="49"/>
      <c r="BW40" s="49"/>
      <c r="BX40" s="49"/>
      <c r="BY40" s="49"/>
      <c r="BZ40" s="49"/>
      <c r="CA40" s="49"/>
      <c r="CB40" s="49"/>
      <c r="CC40" s="49"/>
      <c r="CD40" s="49"/>
      <c r="CE40" s="49"/>
      <c r="CF40" s="49"/>
      <c r="CG40" s="49"/>
      <c r="CH40" s="49"/>
      <c r="CI40" s="49"/>
      <c r="CJ40" s="49"/>
      <c r="CK40" s="49"/>
      <c r="CL40" s="49"/>
      <c r="CM40" s="49"/>
      <c r="CN40" s="49"/>
      <c r="CO40" s="49"/>
      <c r="CP40" s="49"/>
      <c r="CQ40" s="49"/>
      <c r="CR40" s="49"/>
      <c r="CS40" s="49"/>
      <c r="CT40" s="49"/>
      <c r="CU40" s="49"/>
      <c r="CV40" s="49"/>
      <c r="CW40" s="49"/>
      <c r="CX40" s="49"/>
      <c r="CY40" s="49"/>
      <c r="CZ40" s="49"/>
      <c r="DA40" s="49"/>
      <c r="DB40" s="49"/>
      <c r="DC40" s="49"/>
      <c r="DD40" s="49"/>
      <c r="DE40" s="49"/>
      <c r="DF40" s="49"/>
      <c r="DG40" s="49"/>
      <c r="DH40" s="49"/>
      <c r="DI40" s="49"/>
      <c r="DJ40" s="49"/>
      <c r="DK40" s="49"/>
      <c r="DL40" s="49"/>
      <c r="DM40" s="49"/>
      <c r="DN40" s="49"/>
      <c r="DO40" s="49"/>
      <c r="DP40" s="49"/>
      <c r="DQ40" s="49"/>
      <c r="DR40" s="49"/>
      <c r="DS40" s="49"/>
      <c r="DT40" s="49"/>
      <c r="DU40" s="49"/>
      <c r="DV40" s="49"/>
      <c r="DW40" s="49"/>
      <c r="DX40" s="49"/>
      <c r="DY40" s="49"/>
      <c r="DZ40" s="49"/>
      <c r="EA40" s="49"/>
      <c r="EB40" s="49"/>
      <c r="EC40" s="49"/>
      <c r="ED40" s="49"/>
      <c r="EE40" s="49"/>
      <c r="EF40" s="49"/>
      <c r="EG40" s="49"/>
      <c r="EH40" s="49"/>
      <c r="EI40" s="49"/>
      <c r="EJ40" s="49"/>
      <c r="EK40" s="49"/>
      <c r="EL40" s="49"/>
      <c r="EM40" s="49"/>
      <c r="EN40" s="49"/>
      <c r="EO40" s="49"/>
      <c r="EP40" s="49"/>
      <c r="EQ40" s="49"/>
      <c r="ER40" s="49"/>
      <c r="ES40" s="49"/>
      <c r="ET40" s="49"/>
      <c r="EU40" s="49"/>
      <c r="EV40" s="49"/>
      <c r="EW40" s="49"/>
      <c r="EX40" s="49"/>
      <c r="EY40" s="49"/>
      <c r="EZ40" s="49"/>
      <c r="FA40" s="49"/>
      <c r="FB40" s="49"/>
      <c r="FC40" s="49"/>
      <c r="FD40" s="49"/>
      <c r="FE40" s="49"/>
      <c r="FF40" s="49"/>
      <c r="FG40" s="49"/>
      <c r="FH40" s="49"/>
      <c r="FI40" s="49"/>
      <c r="FJ40" s="49"/>
      <c r="FK40" s="49"/>
      <c r="FL40" s="49"/>
      <c r="FM40" s="49"/>
      <c r="FN40" s="49"/>
      <c r="FO40" s="49"/>
      <c r="FP40" s="49"/>
      <c r="FQ40" s="49"/>
      <c r="FR40" s="49"/>
      <c r="FS40" s="49"/>
      <c r="FT40" s="49"/>
      <c r="FU40" s="49"/>
      <c r="FV40" s="49"/>
      <c r="FW40" s="49"/>
      <c r="FX40" s="49"/>
      <c r="FY40" s="49"/>
      <c r="FZ40" s="49"/>
      <c r="GA40" s="49"/>
      <c r="GB40" s="49"/>
      <c r="GC40" s="49"/>
      <c r="GD40" s="49"/>
      <c r="GE40" s="49"/>
      <c r="GF40" s="49"/>
      <c r="GG40" s="49"/>
      <c r="GH40" s="49"/>
      <c r="GI40" s="49"/>
      <c r="GJ40" s="49"/>
      <c r="GK40" s="49"/>
      <c r="GL40" s="49"/>
      <c r="GM40" s="49"/>
      <c r="GN40" s="49"/>
      <c r="GO40" s="49"/>
      <c r="GP40" s="49"/>
      <c r="GQ40" s="49"/>
      <c r="GR40" s="49"/>
      <c r="GS40" s="49"/>
      <c r="GT40" s="49"/>
      <c r="GU40" s="49"/>
      <c r="GV40" s="49"/>
      <c r="GW40" s="49"/>
      <c r="GX40" s="49"/>
      <c r="GY40" s="49"/>
      <c r="GZ40" s="49"/>
      <c r="HA40" s="49"/>
      <c r="HB40" s="49"/>
      <c r="HC40" s="49"/>
      <c r="HD40" s="49"/>
      <c r="HE40" s="49"/>
      <c r="HF40" s="49"/>
      <c r="HG40" s="49"/>
      <c r="HH40" s="49"/>
      <c r="HI40" s="49"/>
      <c r="HJ40" s="49"/>
      <c r="HK40" s="49"/>
      <c r="HL40" s="49"/>
      <c r="HM40" s="49"/>
      <c r="HN40" s="49"/>
      <c r="HO40" s="49"/>
      <c r="HP40" s="49"/>
      <c r="HQ40" s="49"/>
      <c r="HR40" s="49"/>
      <c r="HS40" s="49"/>
      <c r="HT40" s="49"/>
      <c r="HU40" s="49"/>
      <c r="HV40" s="49"/>
      <c r="HW40" s="49"/>
      <c r="HX40" s="49"/>
      <c r="HY40" s="49"/>
      <c r="HZ40" s="49"/>
      <c r="IA40" s="49"/>
      <c r="IB40" s="49"/>
      <c r="IC40" s="49"/>
      <c r="ID40" s="49"/>
      <c r="IE40" s="49"/>
      <c r="IF40" s="49"/>
      <c r="IG40" s="49"/>
      <c r="IH40" s="49"/>
      <c r="II40" s="49"/>
      <c r="IJ40" s="49"/>
      <c r="IK40" s="49"/>
      <c r="IL40" s="49"/>
      <c r="IM40" s="49"/>
      <c r="IN40" s="49"/>
      <c r="IO40" s="49"/>
      <c r="IP40" s="49"/>
      <c r="IQ40" s="49"/>
      <c r="IR40" s="49"/>
      <c r="IS40" s="49"/>
      <c r="IT40" s="49"/>
      <c r="IU40" s="49"/>
      <c r="IV40" s="49"/>
      <c r="IW40" s="49"/>
      <c r="IX40" s="49"/>
    </row>
    <row r="41" spans="1:258">
      <c r="A41" s="49"/>
      <c r="B41" s="52"/>
      <c r="C41" s="52"/>
      <c r="D41" s="52"/>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49"/>
      <c r="BN41" s="49"/>
      <c r="BO41" s="49"/>
      <c r="BP41" s="49"/>
      <c r="BQ41" s="49"/>
      <c r="BR41" s="49"/>
      <c r="BS41" s="49"/>
      <c r="BT41" s="49"/>
      <c r="BU41" s="49"/>
      <c r="BV41" s="49"/>
      <c r="BW41" s="49"/>
      <c r="BX41" s="49"/>
      <c r="BY41" s="49"/>
      <c r="BZ41" s="49"/>
      <c r="CA41" s="49"/>
      <c r="CB41" s="49"/>
      <c r="CC41" s="49"/>
      <c r="CD41" s="49"/>
      <c r="CE41" s="49"/>
      <c r="CF41" s="49"/>
      <c r="CG41" s="49"/>
      <c r="CH41" s="49"/>
      <c r="CI41" s="49"/>
      <c r="CJ41" s="49"/>
      <c r="CK41" s="49"/>
      <c r="CL41" s="49"/>
      <c r="CM41" s="49"/>
      <c r="CN41" s="49"/>
      <c r="CO41" s="49"/>
      <c r="CP41" s="49"/>
      <c r="CQ41" s="49"/>
      <c r="CR41" s="49"/>
      <c r="CS41" s="49"/>
      <c r="CT41" s="49"/>
      <c r="CU41" s="49"/>
      <c r="CV41" s="49"/>
      <c r="CW41" s="49"/>
      <c r="CX41" s="49"/>
      <c r="CY41" s="49"/>
      <c r="CZ41" s="49"/>
      <c r="DA41" s="49"/>
      <c r="DB41" s="49"/>
      <c r="DC41" s="49"/>
      <c r="DD41" s="49"/>
      <c r="DE41" s="49"/>
      <c r="DF41" s="49"/>
      <c r="DG41" s="49"/>
      <c r="DH41" s="49"/>
      <c r="DI41" s="49"/>
      <c r="DJ41" s="49"/>
      <c r="DK41" s="49"/>
      <c r="DL41" s="49"/>
      <c r="DM41" s="49"/>
      <c r="DN41" s="49"/>
      <c r="DO41" s="49"/>
      <c r="DP41" s="49"/>
      <c r="DQ41" s="49"/>
      <c r="DR41" s="49"/>
      <c r="DS41" s="49"/>
      <c r="DT41" s="49"/>
      <c r="DU41" s="49"/>
      <c r="DV41" s="49"/>
      <c r="DW41" s="49"/>
      <c r="DX41" s="49"/>
      <c r="DY41" s="49"/>
      <c r="DZ41" s="49"/>
      <c r="EA41" s="49"/>
      <c r="EB41" s="49"/>
      <c r="EC41" s="49"/>
      <c r="ED41" s="49"/>
      <c r="EE41" s="49"/>
      <c r="EF41" s="49"/>
      <c r="EG41" s="49"/>
      <c r="EH41" s="49"/>
      <c r="EI41" s="49"/>
      <c r="EJ41" s="49"/>
      <c r="EK41" s="49"/>
      <c r="EL41" s="49"/>
      <c r="EM41" s="49"/>
      <c r="EN41" s="49"/>
      <c r="EO41" s="49"/>
      <c r="EP41" s="49"/>
      <c r="EQ41" s="49"/>
      <c r="ER41" s="49"/>
      <c r="ES41" s="49"/>
      <c r="ET41" s="49"/>
      <c r="EU41" s="49"/>
      <c r="EV41" s="49"/>
      <c r="EW41" s="49"/>
      <c r="EX41" s="49"/>
      <c r="EY41" s="49"/>
      <c r="EZ41" s="49"/>
      <c r="FA41" s="49"/>
      <c r="FB41" s="49"/>
      <c r="FC41" s="49"/>
      <c r="FD41" s="49"/>
      <c r="FE41" s="49"/>
      <c r="FF41" s="49"/>
      <c r="FG41" s="49"/>
      <c r="FH41" s="49"/>
      <c r="FI41" s="49"/>
      <c r="FJ41" s="49"/>
      <c r="FK41" s="49"/>
      <c r="FL41" s="49"/>
      <c r="FM41" s="49"/>
      <c r="FN41" s="49"/>
      <c r="FO41" s="49"/>
      <c r="FP41" s="49"/>
      <c r="FQ41" s="49"/>
      <c r="FR41" s="49"/>
      <c r="FS41" s="49"/>
      <c r="FT41" s="49"/>
      <c r="FU41" s="49"/>
      <c r="FV41" s="49"/>
      <c r="FW41" s="49"/>
      <c r="FX41" s="49"/>
      <c r="FY41" s="49"/>
      <c r="FZ41" s="49"/>
      <c r="GA41" s="49"/>
      <c r="GB41" s="49"/>
      <c r="GC41" s="49"/>
      <c r="GD41" s="49"/>
      <c r="GE41" s="49"/>
      <c r="GF41" s="49"/>
      <c r="GG41" s="49"/>
      <c r="GH41" s="49"/>
      <c r="GI41" s="49"/>
      <c r="GJ41" s="49"/>
      <c r="GK41" s="49"/>
      <c r="GL41" s="49"/>
      <c r="GM41" s="49"/>
      <c r="GN41" s="49"/>
      <c r="GO41" s="49"/>
      <c r="GP41" s="49"/>
      <c r="GQ41" s="49"/>
      <c r="GR41" s="49"/>
      <c r="GS41" s="49"/>
      <c r="GT41" s="49"/>
      <c r="GU41" s="49"/>
      <c r="GV41" s="49"/>
      <c r="GW41" s="49"/>
      <c r="GX41" s="49"/>
      <c r="GY41" s="49"/>
      <c r="GZ41" s="49"/>
      <c r="HA41" s="49"/>
      <c r="HB41" s="49"/>
      <c r="HC41" s="49"/>
      <c r="HD41" s="49"/>
      <c r="HE41" s="49"/>
      <c r="HF41" s="49"/>
      <c r="HG41" s="49"/>
      <c r="HH41" s="49"/>
      <c r="HI41" s="49"/>
      <c r="HJ41" s="49"/>
      <c r="HK41" s="49"/>
      <c r="HL41" s="49"/>
      <c r="HM41" s="49"/>
      <c r="HN41" s="49"/>
      <c r="HO41" s="49"/>
      <c r="HP41" s="49"/>
      <c r="HQ41" s="49"/>
      <c r="HR41" s="49"/>
      <c r="HS41" s="49"/>
      <c r="HT41" s="49"/>
      <c r="HU41" s="49"/>
      <c r="HV41" s="49"/>
      <c r="HW41" s="49"/>
      <c r="HX41" s="49"/>
      <c r="HY41" s="49"/>
      <c r="HZ41" s="49"/>
      <c r="IA41" s="49"/>
      <c r="IB41" s="49"/>
      <c r="IC41" s="49"/>
      <c r="ID41" s="49"/>
      <c r="IE41" s="49"/>
      <c r="IF41" s="49"/>
      <c r="IG41" s="49"/>
      <c r="IH41" s="49"/>
      <c r="II41" s="49"/>
      <c r="IJ41" s="49"/>
      <c r="IK41" s="49"/>
      <c r="IL41" s="49"/>
      <c r="IM41" s="49"/>
      <c r="IN41" s="49"/>
      <c r="IO41" s="49"/>
      <c r="IP41" s="49"/>
      <c r="IQ41" s="49"/>
      <c r="IR41" s="49"/>
      <c r="IS41" s="49"/>
      <c r="IT41" s="49"/>
      <c r="IU41" s="49"/>
      <c r="IV41" s="49"/>
      <c r="IW41" s="49"/>
      <c r="IX41" s="49"/>
    </row>
    <row r="42" spans="1:258">
      <c r="A42" s="49"/>
      <c r="B42" s="52"/>
      <c r="C42" s="52"/>
      <c r="D42" s="52"/>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49"/>
      <c r="BN42" s="49"/>
      <c r="BO42" s="49"/>
      <c r="BP42" s="49"/>
      <c r="BQ42" s="49"/>
      <c r="BR42" s="49"/>
      <c r="BS42" s="49"/>
      <c r="BT42" s="49"/>
      <c r="BU42" s="49"/>
      <c r="BV42" s="49"/>
      <c r="BW42" s="49"/>
      <c r="BX42" s="49"/>
      <c r="BY42" s="49"/>
      <c r="BZ42" s="49"/>
      <c r="CA42" s="49"/>
      <c r="CB42" s="49"/>
      <c r="CC42" s="49"/>
      <c r="CD42" s="49"/>
      <c r="CE42" s="49"/>
      <c r="CF42" s="49"/>
      <c r="CG42" s="49"/>
      <c r="CH42" s="49"/>
      <c r="CI42" s="49"/>
      <c r="CJ42" s="49"/>
      <c r="CK42" s="49"/>
      <c r="CL42" s="49"/>
      <c r="CM42" s="49"/>
      <c r="CN42" s="49"/>
      <c r="CO42" s="49"/>
      <c r="CP42" s="49"/>
      <c r="CQ42" s="49"/>
      <c r="CR42" s="49"/>
      <c r="CS42" s="49"/>
      <c r="CT42" s="49"/>
      <c r="CU42" s="49"/>
      <c r="CV42" s="49"/>
      <c r="CW42" s="49"/>
      <c r="CX42" s="49"/>
      <c r="CY42" s="49"/>
      <c r="CZ42" s="49"/>
      <c r="DA42" s="49"/>
      <c r="DB42" s="49"/>
      <c r="DC42" s="49"/>
      <c r="DD42" s="49"/>
      <c r="DE42" s="49"/>
      <c r="DF42" s="49"/>
      <c r="DG42" s="49"/>
      <c r="DH42" s="49"/>
      <c r="DI42" s="49"/>
      <c r="DJ42" s="49"/>
      <c r="DK42" s="49"/>
      <c r="DL42" s="49"/>
      <c r="DM42" s="49"/>
      <c r="DN42" s="49"/>
      <c r="DO42" s="49"/>
      <c r="DP42" s="49"/>
      <c r="DQ42" s="49"/>
      <c r="DR42" s="49"/>
      <c r="DS42" s="49"/>
      <c r="DT42" s="49"/>
      <c r="DU42" s="49"/>
      <c r="DV42" s="49"/>
      <c r="DW42" s="49"/>
      <c r="DX42" s="49"/>
      <c r="DY42" s="49"/>
      <c r="DZ42" s="49"/>
      <c r="EA42" s="49"/>
      <c r="EB42" s="49"/>
      <c r="EC42" s="49"/>
      <c r="ED42" s="49"/>
      <c r="EE42" s="49"/>
      <c r="EF42" s="49"/>
      <c r="EG42" s="49"/>
      <c r="EH42" s="49"/>
      <c r="EI42" s="49"/>
      <c r="EJ42" s="49"/>
      <c r="EK42" s="49"/>
      <c r="EL42" s="49"/>
      <c r="EM42" s="49"/>
      <c r="EN42" s="49"/>
      <c r="EO42" s="49"/>
      <c r="EP42" s="49"/>
      <c r="EQ42" s="49"/>
      <c r="ER42" s="49"/>
      <c r="ES42" s="49"/>
      <c r="ET42" s="49"/>
      <c r="EU42" s="49"/>
      <c r="EV42" s="49"/>
      <c r="EW42" s="49"/>
      <c r="EX42" s="49"/>
      <c r="EY42" s="49"/>
      <c r="EZ42" s="49"/>
      <c r="FA42" s="49"/>
      <c r="FB42" s="49"/>
      <c r="FC42" s="49"/>
      <c r="FD42" s="49"/>
      <c r="FE42" s="49"/>
      <c r="FF42" s="49"/>
      <c r="FG42" s="49"/>
      <c r="FH42" s="49"/>
      <c r="FI42" s="49"/>
      <c r="FJ42" s="49"/>
      <c r="FK42" s="49"/>
      <c r="FL42" s="49"/>
      <c r="FM42" s="49"/>
      <c r="FN42" s="49"/>
      <c r="FO42" s="49"/>
      <c r="FP42" s="49"/>
      <c r="FQ42" s="49"/>
      <c r="FR42" s="49"/>
      <c r="FS42" s="49"/>
      <c r="FT42" s="49"/>
      <c r="FU42" s="49"/>
      <c r="FV42" s="49"/>
      <c r="FW42" s="49"/>
      <c r="FX42" s="49"/>
      <c r="FY42" s="49"/>
      <c r="FZ42" s="49"/>
      <c r="GA42" s="49"/>
      <c r="GB42" s="49"/>
      <c r="GC42" s="49"/>
      <c r="GD42" s="49"/>
      <c r="GE42" s="49"/>
      <c r="GF42" s="49"/>
      <c r="GG42" s="49"/>
      <c r="GH42" s="49"/>
      <c r="GI42" s="49"/>
      <c r="GJ42" s="49"/>
      <c r="GK42" s="49"/>
      <c r="GL42" s="49"/>
      <c r="GM42" s="49"/>
      <c r="GN42" s="49"/>
      <c r="GO42" s="49"/>
      <c r="GP42" s="49"/>
      <c r="GQ42" s="49"/>
      <c r="GR42" s="49"/>
      <c r="GS42" s="49"/>
      <c r="GT42" s="49"/>
      <c r="GU42" s="49"/>
      <c r="GV42" s="49"/>
      <c r="GW42" s="49"/>
      <c r="GX42" s="49"/>
      <c r="GY42" s="49"/>
      <c r="GZ42" s="49"/>
      <c r="HA42" s="49"/>
      <c r="HB42" s="49"/>
      <c r="HC42" s="49"/>
      <c r="HD42" s="49"/>
      <c r="HE42" s="49"/>
      <c r="HF42" s="49"/>
      <c r="HG42" s="49"/>
      <c r="HH42" s="49"/>
      <c r="HI42" s="49"/>
      <c r="HJ42" s="49"/>
      <c r="HK42" s="49"/>
      <c r="HL42" s="49"/>
      <c r="HM42" s="49"/>
      <c r="HN42" s="49"/>
      <c r="HO42" s="49"/>
      <c r="HP42" s="49"/>
      <c r="HQ42" s="49"/>
      <c r="HR42" s="49"/>
      <c r="HS42" s="49"/>
      <c r="HT42" s="49"/>
      <c r="HU42" s="49"/>
      <c r="HV42" s="49"/>
      <c r="HW42" s="49"/>
      <c r="HX42" s="49"/>
      <c r="HY42" s="49"/>
      <c r="HZ42" s="49"/>
      <c r="IA42" s="49"/>
      <c r="IB42" s="49"/>
      <c r="IC42" s="49"/>
      <c r="ID42" s="49"/>
      <c r="IE42" s="49"/>
      <c r="IF42" s="49"/>
      <c r="IG42" s="49"/>
      <c r="IH42" s="49"/>
      <c r="II42" s="49"/>
      <c r="IJ42" s="49"/>
      <c r="IK42" s="49"/>
      <c r="IL42" s="49"/>
      <c r="IM42" s="49"/>
      <c r="IN42" s="49"/>
      <c r="IO42" s="49"/>
      <c r="IP42" s="49"/>
      <c r="IQ42" s="49"/>
      <c r="IR42" s="49"/>
      <c r="IS42" s="49"/>
      <c r="IT42" s="49"/>
      <c r="IU42" s="49"/>
      <c r="IV42" s="49"/>
      <c r="IW42" s="49"/>
      <c r="IX42" s="49"/>
    </row>
    <row r="43" spans="1:258">
      <c r="A43" s="49"/>
      <c r="B43" s="52"/>
      <c r="C43" s="52"/>
      <c r="D43" s="52"/>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c r="BN43" s="49"/>
      <c r="BO43" s="49"/>
      <c r="BP43" s="49"/>
      <c r="BQ43" s="49"/>
      <c r="BR43" s="49"/>
      <c r="BS43" s="49"/>
      <c r="BT43" s="49"/>
      <c r="BU43" s="49"/>
      <c r="BV43" s="49"/>
      <c r="BW43" s="49"/>
      <c r="BX43" s="49"/>
      <c r="BY43" s="49"/>
      <c r="BZ43" s="49"/>
      <c r="CA43" s="49"/>
      <c r="CB43" s="49"/>
      <c r="CC43" s="49"/>
      <c r="CD43" s="49"/>
      <c r="CE43" s="49"/>
      <c r="CF43" s="49"/>
      <c r="CG43" s="49"/>
      <c r="CH43" s="49"/>
      <c r="CI43" s="49"/>
      <c r="CJ43" s="49"/>
      <c r="CK43" s="49"/>
      <c r="CL43" s="49"/>
      <c r="CM43" s="49"/>
      <c r="CN43" s="49"/>
      <c r="CO43" s="49"/>
      <c r="CP43" s="49"/>
      <c r="CQ43" s="49"/>
      <c r="CR43" s="49"/>
      <c r="CS43" s="49"/>
      <c r="CT43" s="49"/>
      <c r="CU43" s="49"/>
      <c r="CV43" s="49"/>
      <c r="CW43" s="49"/>
      <c r="CX43" s="49"/>
      <c r="CY43" s="49"/>
      <c r="CZ43" s="49"/>
      <c r="DA43" s="49"/>
      <c r="DB43" s="49"/>
      <c r="DC43" s="49"/>
      <c r="DD43" s="49"/>
      <c r="DE43" s="49"/>
      <c r="DF43" s="49"/>
      <c r="DG43" s="49"/>
      <c r="DH43" s="49"/>
      <c r="DI43" s="49"/>
      <c r="DJ43" s="49"/>
      <c r="DK43" s="49"/>
      <c r="DL43" s="49"/>
      <c r="DM43" s="49"/>
      <c r="DN43" s="49"/>
      <c r="DO43" s="49"/>
      <c r="DP43" s="49"/>
      <c r="DQ43" s="49"/>
      <c r="DR43" s="49"/>
      <c r="DS43" s="49"/>
      <c r="DT43" s="49"/>
      <c r="DU43" s="49"/>
      <c r="DV43" s="49"/>
      <c r="DW43" s="49"/>
      <c r="DX43" s="49"/>
      <c r="DY43" s="49"/>
      <c r="DZ43" s="49"/>
      <c r="EA43" s="49"/>
      <c r="EB43" s="49"/>
      <c r="EC43" s="49"/>
      <c r="ED43" s="49"/>
      <c r="EE43" s="49"/>
      <c r="EF43" s="49"/>
      <c r="EG43" s="49"/>
      <c r="EH43" s="49"/>
      <c r="EI43" s="49"/>
      <c r="EJ43" s="49"/>
      <c r="EK43" s="49"/>
      <c r="EL43" s="49"/>
      <c r="EM43" s="49"/>
      <c r="EN43" s="49"/>
      <c r="EO43" s="49"/>
      <c r="EP43" s="49"/>
      <c r="EQ43" s="49"/>
      <c r="ER43" s="49"/>
      <c r="ES43" s="49"/>
      <c r="ET43" s="49"/>
      <c r="EU43" s="49"/>
      <c r="EV43" s="49"/>
      <c r="EW43" s="49"/>
      <c r="EX43" s="49"/>
      <c r="EY43" s="49"/>
      <c r="EZ43" s="49"/>
      <c r="FA43" s="49"/>
      <c r="FB43" s="49"/>
      <c r="FC43" s="49"/>
      <c r="FD43" s="49"/>
      <c r="FE43" s="49"/>
      <c r="FF43" s="49"/>
      <c r="FG43" s="49"/>
      <c r="FH43" s="49"/>
      <c r="FI43" s="49"/>
      <c r="FJ43" s="49"/>
      <c r="FK43" s="49"/>
      <c r="FL43" s="49"/>
      <c r="FM43" s="49"/>
      <c r="FN43" s="49"/>
      <c r="FO43" s="49"/>
      <c r="FP43" s="49"/>
      <c r="FQ43" s="49"/>
      <c r="FR43" s="49"/>
      <c r="FS43" s="49"/>
      <c r="FT43" s="49"/>
      <c r="FU43" s="49"/>
      <c r="FV43" s="49"/>
      <c r="FW43" s="49"/>
      <c r="FX43" s="49"/>
      <c r="FY43" s="49"/>
      <c r="FZ43" s="49"/>
      <c r="GA43" s="49"/>
      <c r="GB43" s="49"/>
      <c r="GC43" s="49"/>
      <c r="GD43" s="49"/>
      <c r="GE43" s="49"/>
      <c r="GF43" s="49"/>
      <c r="GG43" s="49"/>
      <c r="GH43" s="49"/>
      <c r="GI43" s="49"/>
      <c r="GJ43" s="49"/>
      <c r="GK43" s="49"/>
      <c r="GL43" s="49"/>
      <c r="GM43" s="49"/>
      <c r="GN43" s="49"/>
      <c r="GO43" s="49"/>
      <c r="GP43" s="49"/>
      <c r="GQ43" s="49"/>
      <c r="GR43" s="49"/>
      <c r="GS43" s="49"/>
      <c r="GT43" s="49"/>
      <c r="GU43" s="49"/>
      <c r="GV43" s="49"/>
      <c r="GW43" s="49"/>
      <c r="GX43" s="49"/>
      <c r="GY43" s="49"/>
      <c r="GZ43" s="49"/>
      <c r="HA43" s="49"/>
      <c r="HB43" s="49"/>
      <c r="HC43" s="49"/>
      <c r="HD43" s="49"/>
      <c r="HE43" s="49"/>
      <c r="HF43" s="49"/>
      <c r="HG43" s="49"/>
      <c r="HH43" s="49"/>
      <c r="HI43" s="49"/>
      <c r="HJ43" s="49"/>
      <c r="HK43" s="49"/>
      <c r="HL43" s="49"/>
      <c r="HM43" s="49"/>
      <c r="HN43" s="49"/>
      <c r="HO43" s="49"/>
      <c r="HP43" s="49"/>
      <c r="HQ43" s="49"/>
      <c r="HR43" s="49"/>
      <c r="HS43" s="49"/>
      <c r="HT43" s="49"/>
      <c r="HU43" s="49"/>
      <c r="HV43" s="49"/>
      <c r="HW43" s="49"/>
      <c r="HX43" s="49"/>
      <c r="HY43" s="49"/>
      <c r="HZ43" s="49"/>
      <c r="IA43" s="49"/>
      <c r="IB43" s="49"/>
      <c r="IC43" s="49"/>
      <c r="ID43" s="49"/>
      <c r="IE43" s="49"/>
      <c r="IF43" s="49"/>
      <c r="IG43" s="49"/>
      <c r="IH43" s="49"/>
      <c r="II43" s="49"/>
      <c r="IJ43" s="49"/>
      <c r="IK43" s="49"/>
      <c r="IL43" s="49"/>
      <c r="IM43" s="49"/>
      <c r="IN43" s="49"/>
      <c r="IO43" s="49"/>
      <c r="IP43" s="49"/>
      <c r="IQ43" s="49"/>
      <c r="IR43" s="49"/>
      <c r="IS43" s="49"/>
      <c r="IT43" s="49"/>
      <c r="IU43" s="49"/>
      <c r="IV43" s="49"/>
      <c r="IW43" s="49"/>
      <c r="IX43" s="49"/>
    </row>
    <row r="44" spans="1:258">
      <c r="A44" s="49"/>
      <c r="B44" s="52"/>
      <c r="C44" s="52"/>
      <c r="D44" s="52"/>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c r="BP44" s="49"/>
      <c r="BQ44" s="49"/>
      <c r="BR44" s="49"/>
      <c r="BS44" s="49"/>
      <c r="BT44" s="49"/>
      <c r="BU44" s="49"/>
      <c r="BV44" s="49"/>
      <c r="BW44" s="49"/>
      <c r="BX44" s="49"/>
      <c r="BY44" s="49"/>
      <c r="BZ44" s="49"/>
      <c r="CA44" s="49"/>
      <c r="CB44" s="49"/>
      <c r="CC44" s="49"/>
      <c r="CD44" s="49"/>
      <c r="CE44" s="49"/>
      <c r="CF44" s="49"/>
      <c r="CG44" s="49"/>
      <c r="CH44" s="49"/>
      <c r="CI44" s="49"/>
      <c r="CJ44" s="49"/>
      <c r="CK44" s="49"/>
      <c r="CL44" s="49"/>
      <c r="CM44" s="49"/>
      <c r="CN44" s="49"/>
      <c r="CO44" s="49"/>
      <c r="CP44" s="49"/>
      <c r="CQ44" s="49"/>
      <c r="CR44" s="49"/>
      <c r="CS44" s="49"/>
      <c r="CT44" s="49"/>
      <c r="CU44" s="49"/>
      <c r="CV44" s="49"/>
      <c r="CW44" s="49"/>
      <c r="CX44" s="49"/>
      <c r="CY44" s="49"/>
      <c r="CZ44" s="49"/>
      <c r="DA44" s="49"/>
      <c r="DB44" s="49"/>
      <c r="DC44" s="49"/>
      <c r="DD44" s="49"/>
      <c r="DE44" s="49"/>
      <c r="DF44" s="49"/>
      <c r="DG44" s="49"/>
      <c r="DH44" s="49"/>
      <c r="DI44" s="49"/>
      <c r="DJ44" s="49"/>
      <c r="DK44" s="49"/>
      <c r="DL44" s="49"/>
      <c r="DM44" s="49"/>
      <c r="DN44" s="49"/>
      <c r="DO44" s="49"/>
      <c r="DP44" s="49"/>
      <c r="DQ44" s="49"/>
      <c r="DR44" s="49"/>
      <c r="DS44" s="49"/>
      <c r="DT44" s="49"/>
      <c r="DU44" s="49"/>
      <c r="DV44" s="49"/>
      <c r="DW44" s="49"/>
      <c r="DX44" s="49"/>
      <c r="DY44" s="49"/>
      <c r="DZ44" s="49"/>
      <c r="EA44" s="49"/>
      <c r="EB44" s="49"/>
      <c r="EC44" s="49"/>
      <c r="ED44" s="49"/>
      <c r="EE44" s="49"/>
      <c r="EF44" s="49"/>
      <c r="EG44" s="49"/>
      <c r="EH44" s="49"/>
      <c r="EI44" s="49"/>
      <c r="EJ44" s="49"/>
      <c r="EK44" s="49"/>
      <c r="EL44" s="49"/>
      <c r="EM44" s="49"/>
      <c r="EN44" s="49"/>
      <c r="EO44" s="49"/>
      <c r="EP44" s="49"/>
      <c r="EQ44" s="49"/>
      <c r="ER44" s="49"/>
      <c r="ES44" s="49"/>
      <c r="ET44" s="49"/>
      <c r="EU44" s="49"/>
      <c r="EV44" s="49"/>
      <c r="EW44" s="49"/>
      <c r="EX44" s="49"/>
      <c r="EY44" s="49"/>
      <c r="EZ44" s="49"/>
      <c r="FA44" s="49"/>
      <c r="FB44" s="49"/>
      <c r="FC44" s="49"/>
      <c r="FD44" s="49"/>
      <c r="FE44" s="49"/>
      <c r="FF44" s="49"/>
      <c r="FG44" s="49"/>
      <c r="FH44" s="49"/>
      <c r="FI44" s="49"/>
      <c r="FJ44" s="49"/>
      <c r="FK44" s="49"/>
      <c r="FL44" s="49"/>
      <c r="FM44" s="49"/>
      <c r="FN44" s="49"/>
      <c r="FO44" s="49"/>
      <c r="FP44" s="49"/>
      <c r="FQ44" s="49"/>
      <c r="FR44" s="49"/>
      <c r="FS44" s="49"/>
      <c r="FT44" s="49"/>
      <c r="FU44" s="49"/>
      <c r="FV44" s="49"/>
      <c r="FW44" s="49"/>
      <c r="FX44" s="49"/>
      <c r="FY44" s="49"/>
      <c r="FZ44" s="49"/>
      <c r="GA44" s="49"/>
      <c r="GB44" s="49"/>
      <c r="GC44" s="49"/>
      <c r="GD44" s="49"/>
      <c r="GE44" s="49"/>
      <c r="GF44" s="49"/>
      <c r="GG44" s="49"/>
      <c r="GH44" s="49"/>
      <c r="GI44" s="49"/>
      <c r="GJ44" s="49"/>
      <c r="GK44" s="49"/>
      <c r="GL44" s="49"/>
      <c r="GM44" s="49"/>
      <c r="GN44" s="49"/>
      <c r="GO44" s="49"/>
      <c r="GP44" s="49"/>
      <c r="GQ44" s="49"/>
      <c r="GR44" s="49"/>
      <c r="GS44" s="49"/>
      <c r="GT44" s="49"/>
      <c r="GU44" s="49"/>
      <c r="GV44" s="49"/>
      <c r="GW44" s="49"/>
      <c r="GX44" s="49"/>
      <c r="GY44" s="49"/>
      <c r="GZ44" s="49"/>
      <c r="HA44" s="49"/>
      <c r="HB44" s="49"/>
      <c r="HC44" s="49"/>
      <c r="HD44" s="49"/>
      <c r="HE44" s="49"/>
      <c r="HF44" s="49"/>
      <c r="HG44" s="49"/>
      <c r="HH44" s="49"/>
      <c r="HI44" s="49"/>
      <c r="HJ44" s="49"/>
      <c r="HK44" s="49"/>
      <c r="HL44" s="49"/>
      <c r="HM44" s="49"/>
      <c r="HN44" s="49"/>
      <c r="HO44" s="49"/>
      <c r="HP44" s="49"/>
      <c r="HQ44" s="49"/>
      <c r="HR44" s="49"/>
      <c r="HS44" s="49"/>
      <c r="HT44" s="49"/>
      <c r="HU44" s="49"/>
      <c r="HV44" s="49"/>
      <c r="HW44" s="49"/>
      <c r="HX44" s="49"/>
      <c r="HY44" s="49"/>
      <c r="HZ44" s="49"/>
      <c r="IA44" s="49"/>
      <c r="IB44" s="49"/>
      <c r="IC44" s="49"/>
      <c r="ID44" s="49"/>
      <c r="IE44" s="49"/>
      <c r="IF44" s="49"/>
      <c r="IG44" s="49"/>
      <c r="IH44" s="49"/>
      <c r="II44" s="49"/>
      <c r="IJ44" s="49"/>
      <c r="IK44" s="49"/>
      <c r="IL44" s="49"/>
      <c r="IM44" s="49"/>
      <c r="IN44" s="49"/>
      <c r="IO44" s="49"/>
      <c r="IP44" s="49"/>
      <c r="IQ44" s="49"/>
      <c r="IR44" s="49"/>
      <c r="IS44" s="49"/>
      <c r="IT44" s="49"/>
      <c r="IU44" s="49"/>
      <c r="IV44" s="49"/>
      <c r="IW44" s="49"/>
      <c r="IX44" s="49"/>
    </row>
    <row r="45" spans="1:258">
      <c r="A45" s="49"/>
      <c r="B45" s="52"/>
      <c r="C45" s="52"/>
      <c r="D45" s="52"/>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49"/>
      <c r="BN45" s="49"/>
      <c r="BO45" s="49"/>
      <c r="BP45" s="49"/>
      <c r="BQ45" s="49"/>
      <c r="BR45" s="49"/>
      <c r="BS45" s="49"/>
      <c r="BT45" s="49"/>
      <c r="BU45" s="49"/>
      <c r="BV45" s="49"/>
      <c r="BW45" s="49"/>
      <c r="BX45" s="49"/>
      <c r="BY45" s="49"/>
      <c r="BZ45" s="49"/>
      <c r="CA45" s="49"/>
      <c r="CB45" s="49"/>
      <c r="CC45" s="49"/>
      <c r="CD45" s="49"/>
      <c r="CE45" s="49"/>
      <c r="CF45" s="49"/>
      <c r="CG45" s="49"/>
      <c r="CH45" s="49"/>
      <c r="CI45" s="49"/>
      <c r="CJ45" s="49"/>
      <c r="CK45" s="49"/>
      <c r="CL45" s="49"/>
      <c r="CM45" s="49"/>
      <c r="CN45" s="49"/>
      <c r="CO45" s="49"/>
      <c r="CP45" s="49"/>
      <c r="CQ45" s="49"/>
      <c r="CR45" s="49"/>
      <c r="CS45" s="49"/>
      <c r="CT45" s="49"/>
      <c r="CU45" s="49"/>
      <c r="CV45" s="49"/>
      <c r="CW45" s="49"/>
      <c r="CX45" s="49"/>
      <c r="CY45" s="49"/>
      <c r="CZ45" s="49"/>
      <c r="DA45" s="49"/>
      <c r="DB45" s="49"/>
      <c r="DC45" s="49"/>
      <c r="DD45" s="49"/>
      <c r="DE45" s="49"/>
      <c r="DF45" s="49"/>
      <c r="DG45" s="49"/>
      <c r="DH45" s="49"/>
      <c r="DI45" s="49"/>
      <c r="DJ45" s="49"/>
      <c r="DK45" s="49"/>
      <c r="DL45" s="49"/>
      <c r="DM45" s="49"/>
      <c r="DN45" s="49"/>
      <c r="DO45" s="49"/>
      <c r="DP45" s="49"/>
      <c r="DQ45" s="49"/>
      <c r="DR45" s="49"/>
      <c r="DS45" s="49"/>
      <c r="DT45" s="49"/>
      <c r="DU45" s="49"/>
      <c r="DV45" s="49"/>
      <c r="DW45" s="49"/>
      <c r="DX45" s="49"/>
      <c r="DY45" s="49"/>
      <c r="DZ45" s="49"/>
      <c r="EA45" s="49"/>
      <c r="EB45" s="49"/>
      <c r="EC45" s="49"/>
      <c r="ED45" s="49"/>
      <c r="EE45" s="49"/>
      <c r="EF45" s="49"/>
      <c r="EG45" s="49"/>
      <c r="EH45" s="49"/>
      <c r="EI45" s="49"/>
      <c r="EJ45" s="49"/>
      <c r="EK45" s="49"/>
      <c r="EL45" s="49"/>
      <c r="EM45" s="49"/>
      <c r="EN45" s="49"/>
      <c r="EO45" s="49"/>
      <c r="EP45" s="49"/>
      <c r="EQ45" s="49"/>
      <c r="ER45" s="49"/>
      <c r="ES45" s="49"/>
      <c r="ET45" s="49"/>
      <c r="EU45" s="49"/>
      <c r="EV45" s="49"/>
      <c r="EW45" s="49"/>
      <c r="EX45" s="49"/>
      <c r="EY45" s="49"/>
      <c r="EZ45" s="49"/>
      <c r="FA45" s="49"/>
      <c r="FB45" s="49"/>
      <c r="FC45" s="49"/>
      <c r="FD45" s="49"/>
      <c r="FE45" s="49"/>
      <c r="FF45" s="49"/>
      <c r="FG45" s="49"/>
      <c r="FH45" s="49"/>
      <c r="FI45" s="49"/>
      <c r="FJ45" s="49"/>
      <c r="FK45" s="49"/>
      <c r="FL45" s="49"/>
      <c r="FM45" s="49"/>
      <c r="FN45" s="49"/>
      <c r="FO45" s="49"/>
      <c r="FP45" s="49"/>
      <c r="FQ45" s="49"/>
      <c r="FR45" s="49"/>
      <c r="FS45" s="49"/>
      <c r="FT45" s="49"/>
      <c r="FU45" s="49"/>
      <c r="FV45" s="49"/>
      <c r="FW45" s="49"/>
      <c r="FX45" s="49"/>
      <c r="FY45" s="49"/>
      <c r="FZ45" s="49"/>
      <c r="GA45" s="49"/>
      <c r="GB45" s="49"/>
      <c r="GC45" s="49"/>
      <c r="GD45" s="49"/>
      <c r="GE45" s="49"/>
      <c r="GF45" s="49"/>
      <c r="GG45" s="49"/>
      <c r="GH45" s="49"/>
      <c r="GI45" s="49"/>
      <c r="GJ45" s="49"/>
      <c r="GK45" s="49"/>
      <c r="GL45" s="49"/>
      <c r="GM45" s="49"/>
      <c r="GN45" s="49"/>
      <c r="GO45" s="49"/>
      <c r="GP45" s="49"/>
      <c r="GQ45" s="49"/>
      <c r="GR45" s="49"/>
      <c r="GS45" s="49"/>
      <c r="GT45" s="49"/>
      <c r="GU45" s="49"/>
      <c r="GV45" s="49"/>
      <c r="GW45" s="49"/>
      <c r="GX45" s="49"/>
      <c r="GY45" s="49"/>
      <c r="GZ45" s="49"/>
      <c r="HA45" s="49"/>
      <c r="HB45" s="49"/>
      <c r="HC45" s="49"/>
      <c r="HD45" s="49"/>
      <c r="HE45" s="49"/>
      <c r="HF45" s="49"/>
      <c r="HG45" s="49"/>
      <c r="HH45" s="49"/>
      <c r="HI45" s="49"/>
      <c r="HJ45" s="49"/>
      <c r="HK45" s="49"/>
      <c r="HL45" s="49"/>
      <c r="HM45" s="49"/>
      <c r="HN45" s="49"/>
      <c r="HO45" s="49"/>
      <c r="HP45" s="49"/>
      <c r="HQ45" s="49"/>
      <c r="HR45" s="49"/>
      <c r="HS45" s="49"/>
      <c r="HT45" s="49"/>
      <c r="HU45" s="49"/>
      <c r="HV45" s="49"/>
      <c r="HW45" s="49"/>
      <c r="HX45" s="49"/>
      <c r="HY45" s="49"/>
      <c r="HZ45" s="49"/>
      <c r="IA45" s="49"/>
      <c r="IB45" s="49"/>
      <c r="IC45" s="49"/>
      <c r="ID45" s="49"/>
      <c r="IE45" s="49"/>
      <c r="IF45" s="49"/>
      <c r="IG45" s="49"/>
      <c r="IH45" s="49"/>
      <c r="II45" s="49"/>
      <c r="IJ45" s="49"/>
      <c r="IK45" s="49"/>
      <c r="IL45" s="49"/>
      <c r="IM45" s="49"/>
      <c r="IN45" s="49"/>
      <c r="IO45" s="49"/>
      <c r="IP45" s="49"/>
      <c r="IQ45" s="49"/>
      <c r="IR45" s="49"/>
      <c r="IS45" s="49"/>
      <c r="IT45" s="49"/>
      <c r="IU45" s="49"/>
      <c r="IV45" s="49"/>
      <c r="IW45" s="49"/>
      <c r="IX45" s="49"/>
    </row>
  </sheetData>
  <mergeCells count="91">
    <mergeCell ref="A32:A34"/>
    <mergeCell ref="B32:B34"/>
    <mergeCell ref="C32:C34"/>
    <mergeCell ref="A19:A23"/>
    <mergeCell ref="B19:B23"/>
    <mergeCell ref="C19:C23"/>
    <mergeCell ref="A24:A26"/>
    <mergeCell ref="B24:B26"/>
    <mergeCell ref="C24:C26"/>
    <mergeCell ref="A27:A28"/>
    <mergeCell ref="B27:B28"/>
    <mergeCell ref="C27:C28"/>
    <mergeCell ref="B29:B31"/>
    <mergeCell ref="C29:C31"/>
    <mergeCell ref="G24:G26"/>
    <mergeCell ref="H24:H26"/>
    <mergeCell ref="E27:E28"/>
    <mergeCell ref="F27:F28"/>
    <mergeCell ref="G27:G28"/>
    <mergeCell ref="H27:H28"/>
    <mergeCell ref="E24:E26"/>
    <mergeCell ref="F24:F26"/>
    <mergeCell ref="N32:N34"/>
    <mergeCell ref="O32:O34"/>
    <mergeCell ref="N29:N31"/>
    <mergeCell ref="M29:M31"/>
    <mergeCell ref="E32:E34"/>
    <mergeCell ref="M32:M34"/>
    <mergeCell ref="A29:A31"/>
    <mergeCell ref="E29:E31"/>
    <mergeCell ref="F29:F31"/>
    <mergeCell ref="G29:G31"/>
    <mergeCell ref="H29:H31"/>
    <mergeCell ref="F32:F34"/>
    <mergeCell ref="G32:G34"/>
    <mergeCell ref="H32:H34"/>
    <mergeCell ref="M27:M28"/>
    <mergeCell ref="N27:N28"/>
    <mergeCell ref="O27:O28"/>
    <mergeCell ref="H13:H18"/>
    <mergeCell ref="M13:M18"/>
    <mergeCell ref="N13:N18"/>
    <mergeCell ref="O13:O18"/>
    <mergeCell ref="N24:N26"/>
    <mergeCell ref="N19:N23"/>
    <mergeCell ref="O19:O23"/>
    <mergeCell ref="H19:H23"/>
    <mergeCell ref="M19:M23"/>
    <mergeCell ref="M24:M26"/>
    <mergeCell ref="E19:E23"/>
    <mergeCell ref="F19:F23"/>
    <mergeCell ref="F13:F18"/>
    <mergeCell ref="G19:G23"/>
    <mergeCell ref="C10:C12"/>
    <mergeCell ref="O10:O12"/>
    <mergeCell ref="A8:A9"/>
    <mergeCell ref="B8:B9"/>
    <mergeCell ref="E8:E9"/>
    <mergeCell ref="F8:F9"/>
    <mergeCell ref="G8:G9"/>
    <mergeCell ref="H8:H9"/>
    <mergeCell ref="O8:O9"/>
    <mergeCell ref="D7:D9"/>
    <mergeCell ref="E7:H7"/>
    <mergeCell ref="I7:M7"/>
    <mergeCell ref="N7:O7"/>
    <mergeCell ref="B10:B12"/>
    <mergeCell ref="A10:A12"/>
    <mergeCell ref="E10:E12"/>
    <mergeCell ref="F10:F12"/>
    <mergeCell ref="A1:B3"/>
    <mergeCell ref="A4:B4"/>
    <mergeCell ref="C4:N4"/>
    <mergeCell ref="A5:B5"/>
    <mergeCell ref="C5:N5"/>
    <mergeCell ref="B13:B18"/>
    <mergeCell ref="C13:C18"/>
    <mergeCell ref="A13:A18"/>
    <mergeCell ref="A6:B6"/>
    <mergeCell ref="C6:N6"/>
    <mergeCell ref="I8:I9"/>
    <mergeCell ref="K8:K9"/>
    <mergeCell ref="L8:L9"/>
    <mergeCell ref="M8:M9"/>
    <mergeCell ref="N8:N9"/>
    <mergeCell ref="H10:H12"/>
    <mergeCell ref="M10:M12"/>
    <mergeCell ref="N10:N12"/>
    <mergeCell ref="G13:G18"/>
    <mergeCell ref="G10:G12"/>
    <mergeCell ref="E13:E18"/>
  </mergeCells>
  <conditionalFormatting sqref="H10 H13 H19 H24">
    <cfRule type="containsText" dxfId="538" priority="595" operator="containsText" text="Muy Baja">
      <formula>NOT(ISERROR(SEARCH("Muy Baja",H10)))</formula>
    </cfRule>
    <cfRule type="containsText" dxfId="537" priority="596" operator="containsText" text="Baja">
      <formula>NOT(ISERROR(SEARCH("Baja",H10)))</formula>
    </cfRule>
    <cfRule type="containsText" dxfId="536" priority="597" operator="containsText" text="Muy Alta">
      <formula>NOT(ISERROR(SEARCH("Muy Alta",H10)))</formula>
    </cfRule>
    <cfRule type="containsText" dxfId="535" priority="598" operator="containsText" text="Alta">
      <formula>NOT(ISERROR(SEARCH("Alta",H10)))</formula>
    </cfRule>
    <cfRule type="containsText" dxfId="534" priority="599" operator="containsText" text="Media">
      <formula>NOT(ISERROR(SEARCH("Media",H10)))</formula>
    </cfRule>
    <cfRule type="containsText" dxfId="533" priority="600" operator="containsText" text="Media">
      <formula>NOT(ISERROR(SEARCH("Media",H10)))</formula>
    </cfRule>
    <cfRule type="containsText" dxfId="532" priority="601" operator="containsText" text="Media">
      <formula>NOT(ISERROR(SEARCH("Media",H10)))</formula>
    </cfRule>
    <cfRule type="containsText" dxfId="531" priority="602" operator="containsText" text="Muy Baja">
      <formula>NOT(ISERROR(SEARCH("Muy Baja",H10)))</formula>
    </cfRule>
    <cfRule type="containsText" dxfId="530" priority="603" operator="containsText" text="Baja">
      <formula>NOT(ISERROR(SEARCH("Baja",H10)))</formula>
    </cfRule>
    <cfRule type="containsText" dxfId="529" priority="604" operator="containsText" text="Muy Baja">
      <formula>NOT(ISERROR(SEARCH("Muy Baja",H10)))</formula>
    </cfRule>
    <cfRule type="containsText" dxfId="528" priority="605" operator="containsText" text="Muy Baja">
      <formula>NOT(ISERROR(SEARCH("Muy Baja",H10)))</formula>
    </cfRule>
    <cfRule type="containsText" dxfId="527" priority="606" operator="containsText" text="Muy Baja">
      <formula>NOT(ISERROR(SEARCH("Muy Baja",H10)))</formula>
    </cfRule>
    <cfRule type="containsText" dxfId="526" priority="607" operator="containsText" text="Muy Baja'Tabla probabilidad'!">
      <formula>NOT(ISERROR(SEARCH("Muy Baja'Tabla probabilidad'!",H10)))</formula>
    </cfRule>
    <cfRule type="containsText" dxfId="525" priority="608" operator="containsText" text="Muy bajo">
      <formula>NOT(ISERROR(SEARCH("Muy bajo",H10)))</formula>
    </cfRule>
    <cfRule type="containsText" dxfId="524" priority="609" operator="containsText" text="Alta">
      <formula>NOT(ISERROR(SEARCH("Alta",H10)))</formula>
    </cfRule>
    <cfRule type="containsText" dxfId="523" priority="610" operator="containsText" text="Media">
      <formula>NOT(ISERROR(SEARCH("Media",H10)))</formula>
    </cfRule>
    <cfRule type="containsText" dxfId="522" priority="611" operator="containsText" text="Baja">
      <formula>NOT(ISERROR(SEARCH("Baja",H10)))</formula>
    </cfRule>
    <cfRule type="containsText" dxfId="521" priority="612" operator="containsText" text="Muy baja">
      <formula>NOT(ISERROR(SEARCH("Muy baja",H10)))</formula>
    </cfRule>
    <cfRule type="cellIs" dxfId="518" priority="615" operator="between">
      <formula>1</formula>
      <formula>2</formula>
    </cfRule>
    <cfRule type="cellIs" dxfId="517" priority="616" operator="between">
      <formula>0</formula>
      <formula>2</formula>
    </cfRule>
  </conditionalFormatting>
  <conditionalFormatting sqref="H27">
    <cfRule type="containsText" dxfId="516" priority="1" operator="containsText" text="Muy Baja">
      <formula>NOT(ISERROR(SEARCH("Muy Baja",H27)))</formula>
    </cfRule>
    <cfRule type="containsText" dxfId="515" priority="2" operator="containsText" text="Baja">
      <formula>NOT(ISERROR(SEARCH("Baja",H27)))</formula>
    </cfRule>
    <cfRule type="containsText" dxfId="514" priority="3" operator="containsText" text="Muy Alta">
      <formula>NOT(ISERROR(SEARCH("Muy Alta",H27)))</formula>
    </cfRule>
    <cfRule type="containsText" dxfId="513" priority="4" operator="containsText" text="Alta">
      <formula>NOT(ISERROR(SEARCH("Alta",H27)))</formula>
    </cfRule>
    <cfRule type="containsText" dxfId="512" priority="5" operator="containsText" text="Media">
      <formula>NOT(ISERROR(SEARCH("Media",H27)))</formula>
    </cfRule>
    <cfRule type="containsText" dxfId="511" priority="6" operator="containsText" text="Media">
      <formula>NOT(ISERROR(SEARCH("Media",H27)))</formula>
    </cfRule>
    <cfRule type="containsText" dxfId="510" priority="7" operator="containsText" text="Media">
      <formula>NOT(ISERROR(SEARCH("Media",H27)))</formula>
    </cfRule>
    <cfRule type="containsText" dxfId="509" priority="8" operator="containsText" text="Muy Baja">
      <formula>NOT(ISERROR(SEARCH("Muy Baja",H27)))</formula>
    </cfRule>
    <cfRule type="containsText" dxfId="508" priority="9" operator="containsText" text="Baja">
      <formula>NOT(ISERROR(SEARCH("Baja",H27)))</formula>
    </cfRule>
    <cfRule type="containsText" dxfId="507" priority="10" operator="containsText" text="Muy Baja">
      <formula>NOT(ISERROR(SEARCH("Muy Baja",H27)))</formula>
    </cfRule>
    <cfRule type="containsText" dxfId="506" priority="11" operator="containsText" text="Muy Baja">
      <formula>NOT(ISERROR(SEARCH("Muy Baja",H27)))</formula>
    </cfRule>
    <cfRule type="containsText" dxfId="505" priority="12" operator="containsText" text="Muy Baja">
      <formula>NOT(ISERROR(SEARCH("Muy Baja",H27)))</formula>
    </cfRule>
    <cfRule type="containsText" dxfId="504" priority="13" operator="containsText" text="Muy Baja'Tabla probabilidad'!">
      <formula>NOT(ISERROR(SEARCH("Muy Baja'Tabla probabilidad'!",H27)))</formula>
    </cfRule>
    <cfRule type="containsText" dxfId="503" priority="14" operator="containsText" text="Muy bajo">
      <formula>NOT(ISERROR(SEARCH("Muy bajo",H27)))</formula>
    </cfRule>
    <cfRule type="containsText" dxfId="502" priority="15" operator="containsText" text="Alta">
      <formula>NOT(ISERROR(SEARCH("Alta",H27)))</formula>
    </cfRule>
    <cfRule type="containsText" dxfId="501" priority="16" operator="containsText" text="Media">
      <formula>NOT(ISERROR(SEARCH("Media",H27)))</formula>
    </cfRule>
    <cfRule type="containsText" dxfId="500" priority="17" operator="containsText" text="Baja">
      <formula>NOT(ISERROR(SEARCH("Baja",H27)))</formula>
    </cfRule>
    <cfRule type="containsText" dxfId="499" priority="18" operator="containsText" text="Muy baja">
      <formula>NOT(ISERROR(SEARCH("Muy baja",H27)))</formula>
    </cfRule>
    <cfRule type="cellIs" dxfId="496" priority="21" operator="between">
      <formula>1</formula>
      <formula>2</formula>
    </cfRule>
    <cfRule type="cellIs" dxfId="495" priority="22" operator="between">
      <formula>0</formula>
      <formula>2</formula>
    </cfRule>
  </conditionalFormatting>
  <conditionalFormatting sqref="H29">
    <cfRule type="containsText" dxfId="492" priority="371" operator="containsText" text="Muy Baja">
      <formula>NOT(ISERROR(SEARCH("Muy Baja",H29)))</formula>
    </cfRule>
    <cfRule type="containsText" dxfId="491" priority="372" operator="containsText" text="Baja">
      <formula>NOT(ISERROR(SEARCH("Baja",H29)))</formula>
    </cfRule>
    <cfRule type="containsText" dxfId="490" priority="373" operator="containsText" text="Muy Alta">
      <formula>NOT(ISERROR(SEARCH("Muy Alta",H29)))</formula>
    </cfRule>
    <cfRule type="containsText" dxfId="489" priority="374" operator="containsText" text="Alta">
      <formula>NOT(ISERROR(SEARCH("Alta",H29)))</formula>
    </cfRule>
    <cfRule type="containsText" dxfId="488" priority="375" operator="containsText" text="Media">
      <formula>NOT(ISERROR(SEARCH("Media",H29)))</formula>
    </cfRule>
    <cfRule type="containsText" dxfId="487" priority="376" operator="containsText" text="Media">
      <formula>NOT(ISERROR(SEARCH("Media",H29)))</formula>
    </cfRule>
    <cfRule type="containsText" dxfId="486" priority="377" operator="containsText" text="Media">
      <formula>NOT(ISERROR(SEARCH("Media",H29)))</formula>
    </cfRule>
    <cfRule type="containsText" dxfId="485" priority="378" operator="containsText" text="Muy Baja">
      <formula>NOT(ISERROR(SEARCH("Muy Baja",H29)))</formula>
    </cfRule>
    <cfRule type="containsText" dxfId="484" priority="379" operator="containsText" text="Baja">
      <formula>NOT(ISERROR(SEARCH("Baja",H29)))</formula>
    </cfRule>
    <cfRule type="containsText" dxfId="483" priority="380" operator="containsText" text="Muy Baja">
      <formula>NOT(ISERROR(SEARCH("Muy Baja",H29)))</formula>
    </cfRule>
    <cfRule type="containsText" dxfId="482" priority="381" operator="containsText" text="Muy Baja">
      <formula>NOT(ISERROR(SEARCH("Muy Baja",H29)))</formula>
    </cfRule>
    <cfRule type="containsText" dxfId="481" priority="382" operator="containsText" text="Muy Baja">
      <formula>NOT(ISERROR(SEARCH("Muy Baja",H29)))</formula>
    </cfRule>
    <cfRule type="containsText" dxfId="480" priority="383" operator="containsText" text="Muy Baja'Tabla probabilidad'!">
      <formula>NOT(ISERROR(SEARCH("Muy Baja'Tabla probabilidad'!",H29)))</formula>
    </cfRule>
    <cfRule type="containsText" dxfId="479" priority="384" operator="containsText" text="Muy bajo">
      <formula>NOT(ISERROR(SEARCH("Muy bajo",H29)))</formula>
    </cfRule>
    <cfRule type="containsText" dxfId="478" priority="385" operator="containsText" text="Alta">
      <formula>NOT(ISERROR(SEARCH("Alta",H29)))</formula>
    </cfRule>
    <cfRule type="containsText" dxfId="477" priority="386" operator="containsText" text="Media">
      <formula>NOT(ISERROR(SEARCH("Media",H29)))</formula>
    </cfRule>
    <cfRule type="containsText" dxfId="476" priority="387" operator="containsText" text="Baja">
      <formula>NOT(ISERROR(SEARCH("Baja",H29)))</formula>
    </cfRule>
    <cfRule type="containsText" dxfId="475" priority="388" operator="containsText" text="Muy baja">
      <formula>NOT(ISERROR(SEARCH("Muy baja",H29)))</formula>
    </cfRule>
    <cfRule type="cellIs" dxfId="474" priority="391" operator="between">
      <formula>1</formula>
      <formula>2</formula>
    </cfRule>
    <cfRule type="cellIs" dxfId="473" priority="392" operator="between">
      <formula>0</formula>
      <formula>2</formula>
    </cfRule>
  </conditionalFormatting>
  <conditionalFormatting sqref="H32">
    <cfRule type="containsText" dxfId="472" priority="563" operator="containsText" text="Muy Baja">
      <formula>NOT(ISERROR(SEARCH("Muy Baja",H32)))</formula>
    </cfRule>
    <cfRule type="containsText" dxfId="471" priority="564" operator="containsText" text="Baja">
      <formula>NOT(ISERROR(SEARCH("Baja",H32)))</formula>
    </cfRule>
    <cfRule type="containsText" dxfId="470" priority="565" operator="containsText" text="Muy Alta">
      <formula>NOT(ISERROR(SEARCH("Muy Alta",H32)))</formula>
    </cfRule>
    <cfRule type="containsText" dxfId="469" priority="566" operator="containsText" text="Alta">
      <formula>NOT(ISERROR(SEARCH("Alta",H32)))</formula>
    </cfRule>
    <cfRule type="containsText" dxfId="468" priority="567" operator="containsText" text="Media">
      <formula>NOT(ISERROR(SEARCH("Media",H32)))</formula>
    </cfRule>
    <cfRule type="containsText" dxfId="467" priority="568" operator="containsText" text="Media">
      <formula>NOT(ISERROR(SEARCH("Media",H32)))</formula>
    </cfRule>
    <cfRule type="containsText" dxfId="466" priority="569" operator="containsText" text="Media">
      <formula>NOT(ISERROR(SEARCH("Media",H32)))</formula>
    </cfRule>
    <cfRule type="containsText" dxfId="465" priority="570" operator="containsText" text="Muy Baja">
      <formula>NOT(ISERROR(SEARCH("Muy Baja",H32)))</formula>
    </cfRule>
    <cfRule type="containsText" dxfId="464" priority="571" operator="containsText" text="Baja">
      <formula>NOT(ISERROR(SEARCH("Baja",H32)))</formula>
    </cfRule>
    <cfRule type="containsText" dxfId="463" priority="572" operator="containsText" text="Muy Baja">
      <formula>NOT(ISERROR(SEARCH("Muy Baja",H32)))</formula>
    </cfRule>
    <cfRule type="containsText" dxfId="462" priority="573" operator="containsText" text="Muy Baja">
      <formula>NOT(ISERROR(SEARCH("Muy Baja",H32)))</formula>
    </cfRule>
    <cfRule type="containsText" dxfId="461" priority="574" operator="containsText" text="Muy Baja">
      <formula>NOT(ISERROR(SEARCH("Muy Baja",H32)))</formula>
    </cfRule>
    <cfRule type="containsText" dxfId="460" priority="575" operator="containsText" text="Muy Baja'Tabla probabilidad'!">
      <formula>NOT(ISERROR(SEARCH("Muy Baja'Tabla probabilidad'!",H32)))</formula>
    </cfRule>
    <cfRule type="containsText" dxfId="459" priority="576" operator="containsText" text="Muy bajo">
      <formula>NOT(ISERROR(SEARCH("Muy bajo",H32)))</formula>
    </cfRule>
    <cfRule type="containsText" dxfId="458" priority="577" operator="containsText" text="Alta">
      <formula>NOT(ISERROR(SEARCH("Alta",H32)))</formula>
    </cfRule>
    <cfRule type="containsText" dxfId="457" priority="578" operator="containsText" text="Media">
      <formula>NOT(ISERROR(SEARCH("Media",H32)))</formula>
    </cfRule>
    <cfRule type="containsText" dxfId="456" priority="579" operator="containsText" text="Baja">
      <formula>NOT(ISERROR(SEARCH("Baja",H32)))</formula>
    </cfRule>
    <cfRule type="containsText" dxfId="455" priority="580" operator="containsText" text="Muy baja">
      <formula>NOT(ISERROR(SEARCH("Muy baja",H32)))</formula>
    </cfRule>
    <cfRule type="cellIs" dxfId="452" priority="583" operator="between">
      <formula>1</formula>
      <formula>2</formula>
    </cfRule>
    <cfRule type="cellIs" dxfId="451" priority="584" operator="between">
      <formula>0</formula>
      <formula>2</formula>
    </cfRule>
  </conditionalFormatting>
  <conditionalFormatting sqref="K10:K34">
    <cfRule type="containsText" dxfId="450" priority="131" operator="containsText" text="Catastrófico">
      <formula>NOT(ISERROR(SEARCH("Catastrófico",K10)))</formula>
    </cfRule>
    <cfRule type="containsText" dxfId="449" priority="132" operator="containsText" text="Mayor">
      <formula>NOT(ISERROR(SEARCH("Mayor",K10)))</formula>
    </cfRule>
    <cfRule type="containsText" dxfId="448" priority="133" operator="containsText" text="Alta">
      <formula>NOT(ISERROR(SEARCH("Alta",K10)))</formula>
    </cfRule>
    <cfRule type="containsText" dxfId="447" priority="134" operator="containsText" text="Moderado">
      <formula>NOT(ISERROR(SEARCH("Moderado",K10)))</formula>
    </cfRule>
    <cfRule type="containsText" dxfId="446" priority="135" operator="containsText" text="Menor">
      <formula>NOT(ISERROR(SEARCH("Menor",K10)))</formula>
    </cfRule>
    <cfRule type="containsText" dxfId="445" priority="136" operator="containsText" text="Leve">
      <formula>NOT(ISERROR(SEARCH("Leve",K10)))</formula>
    </cfRule>
  </conditionalFormatting>
  <conditionalFormatting sqref="M10 M13 M19 M27">
    <cfRule type="containsText" dxfId="444" priority="589" operator="containsText" text="Catastrófico">
      <formula>NOT(ISERROR(SEARCH("Catastrófico",M10)))</formula>
    </cfRule>
    <cfRule type="containsText" dxfId="443" priority="590" operator="containsText" text="Mayor">
      <formula>NOT(ISERROR(SEARCH("Mayor",M10)))</formula>
    </cfRule>
    <cfRule type="containsText" dxfId="442" priority="591" operator="containsText" text="Alta">
      <formula>NOT(ISERROR(SEARCH("Alta",M10)))</formula>
    </cfRule>
    <cfRule type="containsText" dxfId="441" priority="593" operator="containsText" text="Menor">
      <formula>NOT(ISERROR(SEARCH("Menor",M10)))</formula>
    </cfRule>
    <cfRule type="containsText" dxfId="440" priority="594" operator="containsText" text="Leve">
      <formula>NOT(ISERROR(SEARCH("Leve",M10)))</formula>
    </cfRule>
  </conditionalFormatting>
  <conditionalFormatting sqref="M10 M13 M19:N19 M27:N27 N32">
    <cfRule type="containsText" dxfId="439" priority="592" operator="containsText" text="Moderado">
      <formula>NOT(ISERROR(SEARCH("Moderado",M10)))</formula>
    </cfRule>
  </conditionalFormatting>
  <conditionalFormatting sqref="M24">
    <cfRule type="containsText" dxfId="438" priority="51" operator="containsText" text="Catastrófico">
      <formula>NOT(ISERROR(SEARCH("Catastrófico",M24)))</formula>
    </cfRule>
    <cfRule type="containsText" dxfId="437" priority="52" operator="containsText" text="Mayor">
      <formula>NOT(ISERROR(SEARCH("Mayor",M24)))</formula>
    </cfRule>
    <cfRule type="containsText" dxfId="436" priority="53" operator="containsText" text="Alta">
      <formula>NOT(ISERROR(SEARCH("Alta",M24)))</formula>
    </cfRule>
    <cfRule type="containsText" dxfId="435" priority="54" operator="containsText" text="Moderado">
      <formula>NOT(ISERROR(SEARCH("Moderado",M24)))</formula>
    </cfRule>
    <cfRule type="containsText" dxfId="434" priority="55" operator="containsText" text="Menor">
      <formula>NOT(ISERROR(SEARCH("Menor",M24)))</formula>
    </cfRule>
    <cfRule type="containsText" dxfId="433" priority="56" operator="containsText" text="Leve">
      <formula>NOT(ISERROR(SEARCH("Leve",M24)))</formula>
    </cfRule>
  </conditionalFormatting>
  <conditionalFormatting sqref="M29 M32">
    <cfRule type="containsText" dxfId="432" priority="321" operator="containsText" text="Catastrófico">
      <formula>NOT(ISERROR(SEARCH("Catastrófico",M29)))</formula>
    </cfRule>
    <cfRule type="containsText" dxfId="431" priority="322" operator="containsText" text="Mayor">
      <formula>NOT(ISERROR(SEARCH("Mayor",M29)))</formula>
    </cfRule>
    <cfRule type="containsText" dxfId="430" priority="323" operator="containsText" text="Alta">
      <formula>NOT(ISERROR(SEARCH("Alta",M29)))</formula>
    </cfRule>
    <cfRule type="containsText" dxfId="429" priority="324" operator="containsText" text="Moderado">
      <formula>NOT(ISERROR(SEARCH("Moderado",M29)))</formula>
    </cfRule>
    <cfRule type="containsText" dxfId="428" priority="325" operator="containsText" text="Menor">
      <formula>NOT(ISERROR(SEARCH("Menor",M29)))</formula>
    </cfRule>
    <cfRule type="containsText" dxfId="427" priority="326" operator="containsText" text="Leve">
      <formula>NOT(ISERROR(SEARCH("Leve",M29)))</formula>
    </cfRule>
  </conditionalFormatting>
  <conditionalFormatting sqref="N24">
    <cfRule type="containsText" dxfId="426" priority="47" operator="containsText" text="Extremo">
      <formula>NOT(ISERROR(SEARCH("Extremo",N24)))</formula>
    </cfRule>
    <cfRule type="containsText" dxfId="425" priority="48" operator="containsText" text="Alto">
      <formula>NOT(ISERROR(SEARCH("Alto",N24)))</formula>
    </cfRule>
    <cfRule type="containsText" dxfId="424" priority="49" operator="containsText" text="Bajo">
      <formula>NOT(ISERROR(SEARCH("Bajo",N24)))</formula>
    </cfRule>
    <cfRule type="containsText" dxfId="423" priority="50" operator="containsText" text="Moderado">
      <formula>NOT(ISERROR(SEARCH("Moderado",N24)))</formula>
    </cfRule>
  </conditionalFormatting>
  <conditionalFormatting sqref="N32">
    <cfRule type="containsText" dxfId="422" priority="393" operator="containsText" text="Extremo">
      <formula>NOT(ISERROR(SEARCH("Extremo",N32)))</formula>
    </cfRule>
    <cfRule type="containsText" dxfId="421" priority="394" operator="containsText" text="Alto">
      <formula>NOT(ISERROR(SEARCH("Alto",N32)))</formula>
    </cfRule>
    <cfRule type="containsText" dxfId="420" priority="395" operator="containsText" text="Bajo">
      <formula>NOT(ISERROR(SEARCH("Bajo",N32)))</formula>
    </cfRule>
  </conditionalFormatting>
  <conditionalFormatting sqref="N8:O8">
    <cfRule type="containsText" dxfId="419" priority="533" operator="containsText" text="3- Moderado">
      <formula>NOT(ISERROR(SEARCH("3- Moderado",N8)))</formula>
    </cfRule>
    <cfRule type="containsText" dxfId="418" priority="534" operator="containsText" text="6- Moderado">
      <formula>NOT(ISERROR(SEARCH("6- Moderado",N8)))</formula>
    </cfRule>
    <cfRule type="containsText" dxfId="417" priority="535" operator="containsText" text="4- Moderado">
      <formula>NOT(ISERROR(SEARCH("4- Moderado",N8)))</formula>
    </cfRule>
    <cfRule type="containsText" dxfId="416" priority="536" operator="containsText" text="3- Bajo">
      <formula>NOT(ISERROR(SEARCH("3- Bajo",N8)))</formula>
    </cfRule>
    <cfRule type="containsText" dxfId="415" priority="537" operator="containsText" text="4- Bajo">
      <formula>NOT(ISERROR(SEARCH("4- Bajo",N8)))</formula>
    </cfRule>
    <cfRule type="containsText" dxfId="414" priority="538" operator="containsText" text="1- Bajo">
      <formula>NOT(ISERROR(SEARCH("1- Bajo",N8)))</formula>
    </cfRule>
  </conditionalFormatting>
  <conditionalFormatting sqref="N10:O10 N13:O13">
    <cfRule type="containsText" dxfId="413" priority="617" operator="containsText" text="Extremo">
      <formula>NOT(ISERROR(SEARCH("Extremo",N10)))</formula>
    </cfRule>
    <cfRule type="containsText" dxfId="412" priority="618" operator="containsText" text="Alto">
      <formula>NOT(ISERROR(SEARCH("Alto",N10)))</formula>
    </cfRule>
    <cfRule type="containsText" dxfId="411" priority="619" operator="containsText" text="Bajo">
      <formula>NOT(ISERROR(SEARCH("Bajo",N10)))</formula>
    </cfRule>
    <cfRule type="containsText" dxfId="410" priority="620" operator="containsText" text="Moderado">
      <formula>NOT(ISERROR(SEARCH("Moderado",N10)))</formula>
    </cfRule>
  </conditionalFormatting>
  <conditionalFormatting sqref="N19:O19">
    <cfRule type="containsText" dxfId="409" priority="585" operator="containsText" text="Extremo">
      <formula>NOT(ISERROR(SEARCH("Extremo",N19)))</formula>
    </cfRule>
    <cfRule type="containsText" dxfId="408" priority="586" operator="containsText" text="Alto">
      <formula>NOT(ISERROR(SEARCH("Alto",N19)))</formula>
    </cfRule>
    <cfRule type="containsText" dxfId="407" priority="587" operator="containsText" text="Bajo">
      <formula>NOT(ISERROR(SEARCH("Bajo",N19)))</formula>
    </cfRule>
  </conditionalFormatting>
  <conditionalFormatting sqref="N27:O27">
    <cfRule type="containsText" dxfId="406" priority="437" operator="containsText" text="Extremo">
      <formula>NOT(ISERROR(SEARCH("Extremo",N27)))</formula>
    </cfRule>
    <cfRule type="containsText" dxfId="405" priority="438" operator="containsText" text="Alto">
      <formula>NOT(ISERROR(SEARCH("Alto",N27)))</formula>
    </cfRule>
    <cfRule type="containsText" dxfId="404" priority="439" operator="containsText" text="Bajo">
      <formula>NOT(ISERROR(SEARCH("Bajo",N27)))</formula>
    </cfRule>
  </conditionalFormatting>
  <conditionalFormatting sqref="N29:O29">
    <cfRule type="containsText" dxfId="403" priority="349" operator="containsText" text="Extremo">
      <formula>NOT(ISERROR(SEARCH("Extremo",N29)))</formula>
    </cfRule>
    <cfRule type="containsText" dxfId="402" priority="350" operator="containsText" text="Alto">
      <formula>NOT(ISERROR(SEARCH("Alto",N29)))</formula>
    </cfRule>
    <cfRule type="containsText" dxfId="401" priority="351" operator="containsText" text="Bajo">
      <formula>NOT(ISERROR(SEARCH("Bajo",N29)))</formula>
    </cfRule>
    <cfRule type="containsText" dxfId="400" priority="352" operator="containsText" text="Moderado">
      <formula>NOT(ISERROR(SEARCH("Moderado",N29)))</formula>
    </cfRule>
  </conditionalFormatting>
  <conditionalFormatting sqref="O19">
    <cfRule type="containsText" dxfId="399" priority="588" operator="containsText" text="Moderado">
      <formula>NOT(ISERROR(SEARCH("Moderado",O19)))</formula>
    </cfRule>
  </conditionalFormatting>
  <conditionalFormatting sqref="O27">
    <cfRule type="containsText" dxfId="398" priority="440" operator="containsText" text="Moderado">
      <formula>NOT(ISERROR(SEARCH("Moderado",O27)))</formula>
    </cfRule>
  </conditionalFormatting>
  <printOptions horizontalCentered="1"/>
  <pageMargins left="0.70866141732283472" right="0.70866141732283472" top="0.74803149606299213" bottom="0.74803149606299213" header="0.31496062992125984" footer="0.31496062992125984"/>
  <pageSetup scale="33" fitToHeight="0" orientation="landscape" r:id="rId1"/>
  <ignoredErrors>
    <ignoredError sqref="M29 M27 M24" formulaRange="1"/>
  </ignoredErrors>
  <drawing r:id="rId2"/>
  <extLst>
    <ext xmlns:x14="http://schemas.microsoft.com/office/spreadsheetml/2009/9/main" uri="{78C0D931-6437-407d-A8EE-F0AAD7539E65}">
      <x14:conditionalFormattings>
        <x14:conditionalFormatting xmlns:xm="http://schemas.microsoft.com/office/excel/2006/main">
          <x14:cfRule type="containsText" priority="613" operator="containsText" id="{AA33B07E-BE8F-4B6B-A87A-4079EED8E612}">
            <xm:f>NOT(ISERROR(SEARCH(#REF!,H10)))</xm:f>
            <xm:f>#REF!</xm:f>
            <x14:dxf>
              <font>
                <color rgb="FF006100"/>
              </font>
              <fill>
                <patternFill>
                  <bgColor rgb="FFC6EFCE"/>
                </patternFill>
              </fill>
            </x14:dxf>
          </x14:cfRule>
          <x14:cfRule type="containsText" priority="614" operator="containsText" id="{8D8F2D8B-417A-4DC6-AC0D-BA260E014A2D}">
            <xm:f>NOT(ISERROR(SEARCH(#REF!,H10)))</xm:f>
            <xm:f>#REF!</xm:f>
            <x14:dxf>
              <font>
                <color rgb="FF9C0006"/>
              </font>
              <fill>
                <patternFill>
                  <bgColor rgb="FFFFC7CE"/>
                </patternFill>
              </fill>
            </x14:dxf>
          </x14:cfRule>
          <xm:sqref>H10 H13 H19 H24</xm:sqref>
        </x14:conditionalFormatting>
        <x14:conditionalFormatting xmlns:xm="http://schemas.microsoft.com/office/excel/2006/main">
          <x14:cfRule type="containsText" priority="19" operator="containsText" id="{976C3ADC-882F-4675-82C2-C4670040BDF4}">
            <xm:f>NOT(ISERROR(SEARCH(#REF!,H27)))</xm:f>
            <xm:f>#REF!</xm:f>
            <x14:dxf>
              <font>
                <color rgb="FF006100"/>
              </font>
              <fill>
                <patternFill>
                  <bgColor rgb="FFC6EFCE"/>
                </patternFill>
              </fill>
            </x14:dxf>
          </x14:cfRule>
          <x14:cfRule type="containsText" priority="20" operator="containsText" id="{23D2A473-9DDD-4345-B2F8-E28873994A81}">
            <xm:f>NOT(ISERROR(SEARCH(#REF!,H27)))</xm:f>
            <xm:f>#REF!</xm:f>
            <x14:dxf>
              <font>
                <color rgb="FF9C0006"/>
              </font>
              <fill>
                <patternFill>
                  <bgColor rgb="FFFFC7CE"/>
                </patternFill>
              </fill>
            </x14:dxf>
          </x14:cfRule>
          <xm:sqref>H27</xm:sqref>
        </x14:conditionalFormatting>
        <x14:conditionalFormatting xmlns:xm="http://schemas.microsoft.com/office/excel/2006/main">
          <x14:cfRule type="containsText" priority="389" operator="containsText" id="{776F5267-3D56-49BA-8772-39A9F607D7CF}">
            <xm:f>NOT(ISERROR(SEARCH(#REF!,H29)))</xm:f>
            <xm:f>#REF!</xm:f>
            <x14:dxf>
              <font>
                <color rgb="FF006100"/>
              </font>
              <fill>
                <patternFill>
                  <bgColor rgb="FFC6EFCE"/>
                </patternFill>
              </fill>
            </x14:dxf>
          </x14:cfRule>
          <x14:cfRule type="containsText" priority="390" operator="containsText" id="{FED06DDB-E5A1-4737-9239-5E7952A3195E}">
            <xm:f>NOT(ISERROR(SEARCH(#REF!,H29)))</xm:f>
            <xm:f>#REF!</xm:f>
            <x14:dxf>
              <font>
                <color rgb="FF9C0006"/>
              </font>
              <fill>
                <patternFill>
                  <bgColor rgb="FFFFC7CE"/>
                </patternFill>
              </fill>
            </x14:dxf>
          </x14:cfRule>
          <xm:sqref>H29 H32</xm:sqref>
        </x14:conditionalFormatting>
        <x14:conditionalFormatting xmlns:xm="http://schemas.microsoft.com/office/excel/2006/main">
          <x14:cfRule type="containsText" priority="581" operator="containsText" id="{90382DAA-CC00-4820-BE5A-AB3B43CDBC30}">
            <xm:f>NOT(ISERROR(SEARCH(#REF!,H32)))</xm:f>
            <xm:f>#REF!</xm:f>
            <x14:dxf>
              <font>
                <color rgb="FF006100"/>
              </font>
              <fill>
                <patternFill>
                  <bgColor rgb="FFC6EFCE"/>
                </patternFill>
              </fill>
            </x14:dxf>
          </x14:cfRule>
          <x14:cfRule type="containsText" priority="582" operator="containsText" id="{1D5E4477-6552-477C-BEBD-2BA15951FE7E}">
            <xm:f>NOT(ISERROR(SEARCH(#REF!,H32)))</xm:f>
            <xm:f>#REF!</xm:f>
            <x14:dxf>
              <font>
                <color rgb="FF9C0006"/>
              </font>
              <fill>
                <patternFill>
                  <bgColor rgb="FFFFC7CE"/>
                </patternFill>
              </fill>
            </x14:dxf>
          </x14:cfRule>
          <xm:sqref>H32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A5F99FF-970F-49E1-B58E-717B7C346363}">
          <x14:formula1>
            <xm:f>'8- Politicas de admiistracion '!$I$17:$I$22</xm:f>
          </x14:formula1>
          <xm:sqref>I10 I13 I19 I24 I27 I29 I32</xm:sqref>
        </x14:dataValidation>
        <x14:dataValidation type="list" allowBlank="1" showInputMessage="1" showErrorMessage="1" xr:uid="{4183ECC9-A3B6-43C3-B1C2-315EC8017523}">
          <x14:formula1>
            <xm:f>IF(I25='8- Politicas de admiistracion '!$B$16,'8- Politicas de admiistracion '!$C$17:$C$21,IF(I25='8- Politicas de admiistracion '!$B$24,'8- Politicas de admiistracion '!$C$25:$C$29,IF(I25='8- Politicas de admiistracion '!$B$32,'8- Politicas de admiistracion '!$C$33:$C$37,IF(I25='8- Politicas de admiistracion '!$B$40,'8- Politicas de admiistracion '!$C$41:$C$45,IF(I25='8- Politicas de admiistracion '!$B$48,'8- Politicas de admiistracion '!$C$49:$C$53,IF(I25='8- Politicas de admiistracion '!$B$56,'8- Politicas de admiistracion '!$C$57:$C$61))))))</xm:f>
          </x14:formula1>
          <xm:sqref>J25:J26 J28:J34</xm:sqref>
        </x14:dataValidation>
        <x14:dataValidation type="list" allowBlank="1" showInputMessage="1" showErrorMessage="1" xr:uid="{A5316AB1-7362-4D80-A426-62E3CAB12D13}">
          <x14:formula1>
            <xm:f>IF(#REF!='8- Politicas de admiistracion '!$B$16,'8- Politicas de admiistracion '!$C$17:$C$21,IF(#REF!='8- Politicas de admiistracion '!$B$24,'8- Politicas de admiistracion '!$C$25:$C$29,IF(#REF!='8- Politicas de admiistracion '!$B$32,'8- Politicas de admiistracion '!$C$33:$C$37,IF(#REF!='8- Politicas de admiistracion '!$B$40,'8- Politicas de admiistracion '!$C$41:$C$45,IF(#REF!='8- Politicas de admiistracion '!$B$48,'8- Politicas de admiistracion '!$C$49:$C$53,IF(#REF!='8- Politicas de admiistracion '!$B$56,'8- Politicas de admiistracion '!$C$57:$C$61))))))</xm:f>
          </x14:formula1>
          <xm:sqref>J10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249977111117893"/>
    <pageSetUpPr fitToPage="1"/>
  </sheetPr>
  <dimension ref="A1:JR43"/>
  <sheetViews>
    <sheetView showGridLines="0" tabSelected="1" topLeftCell="A29" zoomScale="110" zoomScaleNormal="110" zoomScalePageLayoutView="70" workbookViewId="0">
      <selection activeCell="C11" sqref="C11"/>
    </sheetView>
  </sheetViews>
  <sheetFormatPr baseColWidth="10" defaultColWidth="11.42578125" defaultRowHeight="15"/>
  <cols>
    <col min="1" max="1" width="7" customWidth="1"/>
    <col min="2" max="2" width="50.42578125" customWidth="1"/>
    <col min="3" max="3" width="76.5703125" style="22" customWidth="1"/>
    <col min="4" max="4" width="5" customWidth="1"/>
    <col min="5" max="5" width="66" customWidth="1"/>
    <col min="6" max="6" width="9.28515625" hidden="1" customWidth="1"/>
    <col min="7" max="7" width="14.5703125" hidden="1" customWidth="1"/>
    <col min="8" max="8" width="13.140625" hidden="1" customWidth="1"/>
    <col min="9" max="9" width="15" hidden="1" customWidth="1"/>
    <col min="10" max="10" width="9.28515625" hidden="1" customWidth="1"/>
    <col min="11" max="11" width="8" hidden="1" customWidth="1"/>
    <col min="12" max="12" width="62" hidden="1" customWidth="1"/>
    <col min="13" max="13" width="77" customWidth="1"/>
    <col min="14" max="14" width="11.140625" customWidth="1"/>
    <col min="15" max="15" width="16.5703125" customWidth="1"/>
    <col min="16" max="16" width="14" customWidth="1"/>
    <col min="17" max="17" width="10.85546875" customWidth="1"/>
    <col min="18" max="18" width="9" customWidth="1"/>
    <col min="19" max="19" width="7" customWidth="1"/>
    <col min="20" max="20" width="14.28515625" style="16" customWidth="1"/>
    <col min="21" max="21" width="14.28515625" style="15" customWidth="1"/>
    <col min="22" max="22" width="18.28515625" style="17" customWidth="1"/>
    <col min="23" max="278" width="11.42578125" style="9"/>
    <col min="279" max="16384" width="11.42578125" style="14"/>
  </cols>
  <sheetData>
    <row r="1" spans="1:278" s="11" customFormat="1" ht="21.75" customHeight="1" thickTop="1">
      <c r="A1" s="55"/>
      <c r="B1" s="56"/>
      <c r="C1" s="495" t="s">
        <v>179</v>
      </c>
      <c r="D1" s="495"/>
      <c r="E1" s="495"/>
      <c r="F1" s="495"/>
      <c r="G1" s="495"/>
      <c r="H1" s="495"/>
      <c r="I1" s="495"/>
      <c r="J1" s="495"/>
      <c r="K1" s="495"/>
      <c r="L1" s="495"/>
      <c r="M1" s="495"/>
      <c r="N1" s="495"/>
      <c r="O1" s="495"/>
      <c r="P1" s="495"/>
      <c r="Q1" s="495"/>
      <c r="R1" s="495"/>
      <c r="S1" s="495"/>
      <c r="T1" s="495"/>
      <c r="U1" s="495"/>
      <c r="V1" s="495"/>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c r="GH1" s="10"/>
      <c r="GI1" s="10"/>
      <c r="GJ1" s="10"/>
      <c r="GK1" s="10"/>
      <c r="GL1" s="10"/>
      <c r="GM1" s="10"/>
      <c r="GN1" s="10"/>
      <c r="GO1" s="10"/>
      <c r="GP1" s="10"/>
      <c r="GQ1" s="10"/>
      <c r="GR1" s="10"/>
      <c r="GS1" s="10"/>
      <c r="GT1" s="10"/>
      <c r="GU1" s="10"/>
      <c r="GV1" s="10"/>
      <c r="GW1" s="10"/>
      <c r="GX1" s="10"/>
      <c r="GY1" s="10"/>
      <c r="GZ1" s="10"/>
      <c r="HA1" s="10"/>
      <c r="HB1" s="10"/>
      <c r="HC1" s="10"/>
      <c r="HD1" s="10"/>
      <c r="HE1" s="10"/>
      <c r="HF1" s="10"/>
      <c r="HG1" s="10"/>
      <c r="HH1" s="10"/>
      <c r="HI1" s="10"/>
      <c r="HJ1" s="10"/>
      <c r="HK1" s="10"/>
      <c r="HL1" s="10"/>
      <c r="HM1" s="10"/>
      <c r="HN1" s="10"/>
      <c r="HO1" s="10"/>
      <c r="HP1" s="10"/>
      <c r="HQ1" s="10"/>
      <c r="HR1" s="10"/>
      <c r="HS1" s="10"/>
      <c r="HT1" s="10"/>
      <c r="HU1" s="10"/>
      <c r="HV1" s="10"/>
      <c r="HW1" s="10"/>
      <c r="HX1" s="10"/>
      <c r="HY1" s="10"/>
      <c r="HZ1" s="10"/>
      <c r="IA1" s="10"/>
      <c r="IB1" s="10"/>
      <c r="IC1" s="10"/>
      <c r="ID1" s="10"/>
      <c r="IE1" s="10"/>
      <c r="IF1" s="10"/>
      <c r="IG1" s="10"/>
      <c r="IH1" s="10"/>
      <c r="II1" s="10"/>
      <c r="IJ1" s="10"/>
      <c r="IK1" s="10"/>
      <c r="IL1" s="10"/>
      <c r="IM1" s="10"/>
      <c r="IN1" s="10"/>
      <c r="IO1" s="10"/>
      <c r="IP1" s="10"/>
      <c r="IQ1" s="10"/>
      <c r="IR1" s="10"/>
      <c r="IS1" s="10"/>
      <c r="IT1" s="10"/>
      <c r="IU1" s="10"/>
      <c r="IV1" s="10"/>
      <c r="IW1" s="10"/>
      <c r="IX1" s="10"/>
      <c r="IY1" s="10"/>
      <c r="IZ1" s="10"/>
      <c r="JA1" s="10"/>
      <c r="JB1" s="10"/>
      <c r="JC1" s="10"/>
      <c r="JD1" s="10"/>
      <c r="JE1" s="10"/>
      <c r="JF1" s="10"/>
      <c r="JG1" s="10"/>
      <c r="JH1" s="10"/>
      <c r="JI1" s="10"/>
      <c r="JJ1" s="10"/>
      <c r="JK1" s="10"/>
      <c r="JL1" s="10"/>
      <c r="JM1" s="10"/>
      <c r="JN1" s="10"/>
      <c r="JO1" s="10"/>
      <c r="JP1" s="10"/>
      <c r="JQ1" s="10"/>
      <c r="JR1" s="10"/>
    </row>
    <row r="2" spans="1:278" s="11" customFormat="1" ht="21.75" customHeight="1">
      <c r="A2" s="57"/>
      <c r="B2" s="58"/>
      <c r="C2" s="495"/>
      <c r="D2" s="495"/>
      <c r="E2" s="495"/>
      <c r="F2" s="495"/>
      <c r="G2" s="495"/>
      <c r="H2" s="495"/>
      <c r="I2" s="495"/>
      <c r="J2" s="495"/>
      <c r="K2" s="495"/>
      <c r="L2" s="495"/>
      <c r="M2" s="495"/>
      <c r="N2" s="495"/>
      <c r="O2" s="495"/>
      <c r="P2" s="495"/>
      <c r="Q2" s="495"/>
      <c r="R2" s="495"/>
      <c r="S2" s="495"/>
      <c r="T2" s="495"/>
      <c r="U2" s="495"/>
      <c r="V2" s="495"/>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c r="IO2" s="10"/>
      <c r="IP2" s="10"/>
      <c r="IQ2" s="10"/>
      <c r="IR2" s="10"/>
      <c r="IS2" s="10"/>
      <c r="IT2" s="10"/>
      <c r="IU2" s="10"/>
      <c r="IV2" s="10"/>
      <c r="IW2" s="10"/>
      <c r="IX2" s="10"/>
      <c r="IY2" s="10"/>
      <c r="IZ2" s="10"/>
      <c r="JA2" s="10"/>
      <c r="JB2" s="10"/>
      <c r="JC2" s="10"/>
      <c r="JD2" s="10"/>
      <c r="JE2" s="10"/>
      <c r="JF2" s="10"/>
      <c r="JG2" s="10"/>
      <c r="JH2" s="10"/>
      <c r="JI2" s="10"/>
      <c r="JJ2" s="10"/>
      <c r="JK2" s="10"/>
      <c r="JL2" s="10"/>
      <c r="JM2" s="10"/>
      <c r="JN2" s="10"/>
      <c r="JO2" s="10"/>
      <c r="JP2" s="10"/>
      <c r="JQ2" s="10"/>
      <c r="JR2" s="10"/>
    </row>
    <row r="3" spans="1:278" s="11" customFormat="1" ht="21.75" customHeight="1" thickBot="1">
      <c r="A3" s="57"/>
      <c r="B3" s="58"/>
      <c r="C3" s="495"/>
      <c r="D3" s="495"/>
      <c r="E3" s="495"/>
      <c r="F3" s="495"/>
      <c r="G3" s="495"/>
      <c r="H3" s="495"/>
      <c r="I3" s="495"/>
      <c r="J3" s="495"/>
      <c r="K3" s="495"/>
      <c r="L3" s="495"/>
      <c r="M3" s="495"/>
      <c r="N3" s="495"/>
      <c r="O3" s="495"/>
      <c r="P3" s="495"/>
      <c r="Q3" s="495"/>
      <c r="R3" s="495"/>
      <c r="S3" s="495"/>
      <c r="T3" s="495"/>
      <c r="U3" s="495"/>
      <c r="V3" s="495"/>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c r="IO3" s="10"/>
      <c r="IP3" s="10"/>
      <c r="IQ3" s="10"/>
      <c r="IR3" s="10"/>
      <c r="IS3" s="10"/>
      <c r="IT3" s="10"/>
      <c r="IU3" s="10"/>
      <c r="IV3" s="10"/>
      <c r="IW3" s="10"/>
      <c r="IX3" s="10"/>
      <c r="IY3" s="10"/>
      <c r="IZ3" s="10"/>
      <c r="JA3" s="10"/>
      <c r="JB3" s="10"/>
      <c r="JC3" s="10"/>
      <c r="JD3" s="10"/>
      <c r="JE3" s="10"/>
      <c r="JF3" s="10"/>
      <c r="JG3" s="10"/>
      <c r="JH3" s="10"/>
      <c r="JI3" s="10"/>
      <c r="JJ3" s="10"/>
      <c r="JK3" s="10"/>
      <c r="JL3" s="10"/>
      <c r="JM3" s="10"/>
      <c r="JN3" s="10"/>
      <c r="JO3" s="10"/>
      <c r="JP3" s="10"/>
      <c r="JQ3" s="10"/>
      <c r="JR3" s="10"/>
    </row>
    <row r="4" spans="1:278" s="11" customFormat="1" ht="27" customHeight="1" thickTop="1" thickBot="1">
      <c r="A4" s="496" t="s">
        <v>180</v>
      </c>
      <c r="B4" s="497"/>
      <c r="C4" s="492" t="s">
        <v>5</v>
      </c>
      <c r="D4" s="493"/>
      <c r="E4" s="493"/>
      <c r="F4" s="493"/>
      <c r="G4" s="493"/>
      <c r="H4" s="493"/>
      <c r="I4" s="493"/>
      <c r="J4" s="493"/>
      <c r="K4" s="493"/>
      <c r="L4" s="493"/>
      <c r="M4" s="494"/>
      <c r="N4" s="99"/>
      <c r="O4" s="59"/>
      <c r="P4" s="59"/>
      <c r="Q4" s="59"/>
      <c r="R4" s="59"/>
      <c r="S4" s="59"/>
      <c r="T4" s="59"/>
      <c r="U4" s="59"/>
      <c r="V4" s="59"/>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c r="IL4" s="10"/>
      <c r="IM4" s="10"/>
      <c r="IN4" s="10"/>
      <c r="IO4" s="10"/>
      <c r="IP4" s="10"/>
      <c r="IQ4" s="10"/>
      <c r="IR4" s="10"/>
      <c r="IS4" s="10"/>
      <c r="IT4" s="10"/>
      <c r="IU4" s="10"/>
      <c r="IV4" s="10"/>
      <c r="IW4" s="10"/>
      <c r="IX4" s="10"/>
      <c r="IY4" s="10"/>
      <c r="IZ4" s="10"/>
      <c r="JA4" s="10"/>
      <c r="JB4" s="10"/>
      <c r="JC4" s="10"/>
      <c r="JD4" s="10"/>
      <c r="JE4" s="10"/>
      <c r="JF4" s="10"/>
      <c r="JG4" s="10"/>
      <c r="JH4" s="10"/>
      <c r="JI4" s="10"/>
      <c r="JJ4" s="10"/>
      <c r="JK4" s="10"/>
      <c r="JL4" s="10"/>
      <c r="JM4" s="10"/>
      <c r="JN4" s="10"/>
      <c r="JO4" s="10"/>
      <c r="JP4" s="10"/>
      <c r="JQ4" s="10"/>
      <c r="JR4" s="10"/>
    </row>
    <row r="5" spans="1:278" s="11" customFormat="1" ht="86.25" customHeight="1" thickTop="1" thickBot="1">
      <c r="A5" s="496" t="s">
        <v>181</v>
      </c>
      <c r="B5" s="497"/>
      <c r="C5" s="492" t="s">
        <v>36</v>
      </c>
      <c r="D5" s="493"/>
      <c r="E5" s="493"/>
      <c r="F5" s="493"/>
      <c r="G5" s="493"/>
      <c r="H5" s="493"/>
      <c r="I5" s="493"/>
      <c r="J5" s="493"/>
      <c r="K5" s="493"/>
      <c r="L5" s="493"/>
      <c r="M5" s="494"/>
      <c r="N5" s="99"/>
      <c r="O5" s="60"/>
      <c r="P5" s="60"/>
      <c r="Q5" s="60"/>
      <c r="R5" s="60"/>
      <c r="S5" s="60"/>
      <c r="T5" s="60"/>
      <c r="U5" s="60"/>
      <c r="V5" s="6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c r="IO5" s="10"/>
      <c r="IP5" s="10"/>
      <c r="IQ5" s="10"/>
      <c r="IR5" s="10"/>
      <c r="IS5" s="10"/>
      <c r="IT5" s="10"/>
      <c r="IU5" s="10"/>
      <c r="IV5" s="10"/>
      <c r="IW5" s="10"/>
      <c r="IX5" s="10"/>
      <c r="IY5" s="10"/>
      <c r="IZ5" s="10"/>
      <c r="JA5" s="10"/>
      <c r="JB5" s="10"/>
      <c r="JC5" s="10"/>
      <c r="JD5" s="10"/>
      <c r="JE5" s="10"/>
      <c r="JF5" s="10"/>
      <c r="JG5" s="10"/>
      <c r="JH5" s="10"/>
      <c r="JI5" s="10"/>
      <c r="JJ5" s="10"/>
      <c r="JK5" s="10"/>
      <c r="JL5" s="10"/>
      <c r="JM5" s="10"/>
      <c r="JN5" s="10"/>
      <c r="JO5" s="10"/>
      <c r="JP5" s="10"/>
      <c r="JQ5" s="10"/>
      <c r="JR5" s="10"/>
    </row>
    <row r="6" spans="1:278" s="11" customFormat="1" ht="29.25" customHeight="1" thickTop="1" thickBot="1">
      <c r="A6" s="489" t="s">
        <v>182</v>
      </c>
      <c r="B6" s="490"/>
      <c r="C6" s="492" t="s">
        <v>153</v>
      </c>
      <c r="D6" s="493"/>
      <c r="E6" s="493"/>
      <c r="F6" s="493"/>
      <c r="G6" s="493"/>
      <c r="H6" s="493"/>
      <c r="I6" s="493"/>
      <c r="J6" s="493"/>
      <c r="K6" s="493"/>
      <c r="L6" s="493"/>
      <c r="M6" s="494"/>
      <c r="N6" s="99"/>
      <c r="O6" s="59"/>
      <c r="P6" s="59"/>
      <c r="Q6" s="59"/>
      <c r="R6" s="59"/>
      <c r="S6" s="59"/>
      <c r="T6" s="59"/>
      <c r="U6" s="59"/>
      <c r="V6" s="59"/>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c r="IO6" s="10"/>
      <c r="IP6" s="10"/>
      <c r="IQ6" s="10"/>
      <c r="IR6" s="10"/>
      <c r="IS6" s="10"/>
      <c r="IT6" s="10"/>
      <c r="IU6" s="10"/>
      <c r="IV6" s="10"/>
      <c r="IW6" s="10"/>
      <c r="IX6" s="10"/>
      <c r="IY6" s="10"/>
      <c r="IZ6" s="10"/>
      <c r="JA6" s="10"/>
      <c r="JB6" s="10"/>
      <c r="JC6" s="10"/>
      <c r="JD6" s="10"/>
      <c r="JE6" s="10"/>
      <c r="JF6" s="10"/>
      <c r="JG6" s="10"/>
      <c r="JH6" s="10"/>
      <c r="JI6" s="10"/>
      <c r="JJ6" s="10"/>
      <c r="JK6" s="10"/>
      <c r="JL6" s="10"/>
      <c r="JM6" s="10"/>
      <c r="JN6" s="10"/>
      <c r="JO6" s="10"/>
      <c r="JP6" s="10"/>
      <c r="JQ6" s="10"/>
      <c r="JR6" s="10"/>
    </row>
    <row r="7" spans="1:278" s="11" customFormat="1" ht="30" customHeight="1" thickTop="1" thickBot="1">
      <c r="A7" s="491" t="s">
        <v>154</v>
      </c>
      <c r="B7" s="491"/>
      <c r="C7" s="491"/>
      <c r="D7" s="486" t="s">
        <v>183</v>
      </c>
      <c r="E7" s="487"/>
      <c r="F7" s="487"/>
      <c r="G7" s="487"/>
      <c r="H7" s="487"/>
      <c r="I7" s="487"/>
      <c r="J7" s="487"/>
      <c r="K7" s="487"/>
      <c r="L7" s="487"/>
      <c r="M7" s="487"/>
      <c r="N7" s="487"/>
      <c r="O7" s="487"/>
      <c r="P7" s="487"/>
      <c r="Q7" s="487"/>
      <c r="R7" s="488"/>
      <c r="S7" s="101"/>
      <c r="T7" s="491" t="s">
        <v>184</v>
      </c>
      <c r="U7" s="491"/>
      <c r="V7" s="491"/>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c r="GL7" s="10"/>
      <c r="GM7" s="10"/>
      <c r="GN7" s="10"/>
      <c r="GO7" s="10"/>
      <c r="GP7" s="10"/>
      <c r="GQ7" s="10"/>
      <c r="GR7" s="10"/>
      <c r="GS7" s="10"/>
      <c r="GT7" s="10"/>
      <c r="GU7" s="10"/>
      <c r="GV7" s="10"/>
      <c r="GW7" s="10"/>
      <c r="GX7" s="10"/>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10"/>
      <c r="HY7" s="10"/>
      <c r="HZ7" s="10"/>
      <c r="IA7" s="10"/>
      <c r="IB7" s="10"/>
      <c r="IC7" s="10"/>
      <c r="ID7" s="10"/>
      <c r="IE7" s="10"/>
      <c r="IF7" s="10"/>
      <c r="IG7" s="10"/>
      <c r="IH7" s="10"/>
      <c r="II7" s="10"/>
      <c r="IJ7" s="10"/>
      <c r="IK7" s="10"/>
      <c r="IL7" s="10"/>
      <c r="IM7" s="10"/>
      <c r="IN7" s="10"/>
      <c r="IO7" s="10"/>
      <c r="IP7" s="10"/>
      <c r="IQ7" s="10"/>
      <c r="IR7" s="10"/>
      <c r="IS7" s="10"/>
      <c r="IT7" s="10"/>
      <c r="IU7" s="10"/>
      <c r="IV7" s="10"/>
      <c r="IW7" s="10"/>
      <c r="IX7" s="10"/>
      <c r="IY7" s="10"/>
      <c r="IZ7" s="10"/>
      <c r="JA7" s="10"/>
      <c r="JB7" s="10"/>
      <c r="JC7" s="10"/>
      <c r="JD7" s="10"/>
      <c r="JE7" s="10"/>
      <c r="JF7" s="10"/>
      <c r="JG7" s="10"/>
      <c r="JH7" s="10"/>
      <c r="JI7" s="10"/>
      <c r="JJ7" s="10"/>
      <c r="JK7" s="10"/>
      <c r="JL7" s="10"/>
      <c r="JM7" s="10"/>
      <c r="JN7" s="10"/>
      <c r="JO7" s="10"/>
      <c r="JP7" s="10"/>
      <c r="JQ7" s="10"/>
      <c r="JR7" s="10"/>
    </row>
    <row r="8" spans="1:278" s="11" customFormat="1" ht="16.5" customHeight="1" thickTop="1" thickBot="1">
      <c r="A8" s="521" t="s">
        <v>159</v>
      </c>
      <c r="B8" s="491" t="s">
        <v>185</v>
      </c>
      <c r="C8" s="524" t="s">
        <v>155</v>
      </c>
      <c r="D8" s="526" t="s">
        <v>186</v>
      </c>
      <c r="E8" s="528" t="s">
        <v>187</v>
      </c>
      <c r="F8" s="498" t="s">
        <v>188</v>
      </c>
      <c r="G8" s="499"/>
      <c r="H8" s="499"/>
      <c r="I8" s="499"/>
      <c r="J8" s="499"/>
      <c r="K8" s="500"/>
      <c r="L8" s="498" t="s">
        <v>189</v>
      </c>
      <c r="M8" s="499"/>
      <c r="N8" s="499"/>
      <c r="O8" s="499"/>
      <c r="P8" s="499"/>
      <c r="Q8" s="499"/>
      <c r="R8" s="499"/>
      <c r="S8" s="500"/>
      <c r="T8" s="102"/>
      <c r="U8" s="103"/>
      <c r="V8" s="104" t="s">
        <v>190</v>
      </c>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c r="IO8" s="10"/>
      <c r="IP8" s="10"/>
      <c r="IQ8" s="10"/>
      <c r="IR8" s="10"/>
      <c r="IS8" s="10"/>
      <c r="IT8" s="10"/>
      <c r="IU8" s="10"/>
      <c r="IV8" s="10"/>
      <c r="IW8" s="10"/>
      <c r="IX8" s="10"/>
      <c r="IY8" s="10"/>
      <c r="IZ8" s="10"/>
      <c r="JA8" s="10"/>
      <c r="JB8" s="10"/>
      <c r="JC8" s="10"/>
      <c r="JD8" s="10"/>
      <c r="JE8" s="10"/>
      <c r="JF8" s="10"/>
      <c r="JG8" s="10"/>
      <c r="JH8" s="10"/>
      <c r="JI8" s="10"/>
      <c r="JJ8" s="10"/>
      <c r="JK8" s="10"/>
      <c r="JL8" s="10"/>
      <c r="JM8" s="10"/>
      <c r="JN8" s="10"/>
      <c r="JO8" s="10"/>
      <c r="JP8" s="10"/>
      <c r="JQ8" s="10"/>
      <c r="JR8" s="10"/>
    </row>
    <row r="9" spans="1:278" s="13" customFormat="1" ht="119.25" thickTop="1" thickBot="1">
      <c r="A9" s="522"/>
      <c r="B9" s="523"/>
      <c r="C9" s="525"/>
      <c r="D9" s="527"/>
      <c r="E9" s="529"/>
      <c r="F9" s="105" t="s">
        <v>127</v>
      </c>
      <c r="G9" s="105" t="s">
        <v>129</v>
      </c>
      <c r="H9" s="105" t="s">
        <v>191</v>
      </c>
      <c r="I9" s="105" t="s">
        <v>131</v>
      </c>
      <c r="J9" s="111" t="s">
        <v>192</v>
      </c>
      <c r="K9" s="105" t="s">
        <v>137</v>
      </c>
      <c r="L9" s="105" t="s">
        <v>193</v>
      </c>
      <c r="M9" s="100" t="s">
        <v>194</v>
      </c>
      <c r="N9" s="105" t="s">
        <v>195</v>
      </c>
      <c r="O9" s="105" t="s">
        <v>196</v>
      </c>
      <c r="P9" s="105" t="s">
        <v>197</v>
      </c>
      <c r="Q9" s="105" t="s">
        <v>198</v>
      </c>
      <c r="R9" s="111" t="s">
        <v>199</v>
      </c>
      <c r="S9" s="105" t="s">
        <v>200</v>
      </c>
      <c r="T9" s="106" t="s">
        <v>139</v>
      </c>
      <c r="U9" s="106" t="s">
        <v>141</v>
      </c>
      <c r="V9" s="107" t="s">
        <v>201</v>
      </c>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c r="EQ9" s="12"/>
      <c r="ER9" s="12"/>
      <c r="ES9" s="12"/>
      <c r="ET9" s="12"/>
      <c r="EU9" s="12"/>
      <c r="EV9" s="12"/>
      <c r="EW9" s="12"/>
      <c r="EX9" s="12"/>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c r="HS9" s="12"/>
      <c r="HT9" s="12"/>
      <c r="HU9" s="12"/>
      <c r="HV9" s="12"/>
      <c r="HW9" s="12"/>
      <c r="HX9" s="12"/>
      <c r="HY9" s="12"/>
      <c r="HZ9" s="12"/>
      <c r="IA9" s="12"/>
      <c r="IB9" s="12"/>
      <c r="IC9" s="12"/>
      <c r="ID9" s="12"/>
      <c r="IE9" s="12"/>
      <c r="IF9" s="12"/>
      <c r="IG9" s="12"/>
      <c r="IH9" s="12"/>
      <c r="II9" s="12"/>
      <c r="IJ9" s="12"/>
      <c r="IK9" s="12"/>
      <c r="IL9" s="12"/>
      <c r="IM9" s="12"/>
      <c r="IN9" s="12"/>
      <c r="IO9" s="12"/>
      <c r="IP9" s="12"/>
      <c r="IQ9" s="12"/>
      <c r="IR9" s="12"/>
      <c r="IS9" s="12"/>
      <c r="IT9" s="12"/>
      <c r="IU9" s="12"/>
      <c r="IV9" s="12"/>
      <c r="IW9" s="12"/>
      <c r="IX9" s="12"/>
      <c r="IY9" s="12"/>
      <c r="IZ9" s="12"/>
      <c r="JA9" s="12"/>
      <c r="JB9" s="12"/>
      <c r="JC9" s="12"/>
      <c r="JD9" s="12"/>
      <c r="JE9" s="12"/>
      <c r="JF9" s="12"/>
      <c r="JG9" s="12"/>
      <c r="JH9" s="12"/>
      <c r="JI9" s="12"/>
      <c r="JJ9" s="12"/>
      <c r="JK9" s="12"/>
      <c r="JL9" s="12"/>
      <c r="JM9" s="12"/>
      <c r="JN9" s="12"/>
      <c r="JO9" s="12"/>
      <c r="JP9" s="12"/>
      <c r="JQ9" s="12"/>
      <c r="JR9" s="12"/>
    </row>
    <row r="10" spans="1:278" s="9" customFormat="1" ht="36.75" customHeight="1">
      <c r="A10" s="779">
        <v>1</v>
      </c>
      <c r="B10" s="519" t="str">
        <f>'5. Identificación de Riesgos'!B10:B12</f>
        <v>Dificultad para la obtención de inmuebles</v>
      </c>
      <c r="C10" s="218" t="str">
        <f>'5. Identificación de Riesgos'!D10</f>
        <v xml:space="preserve">1. Una vez realizado el análisis de viabilidad técnica, se determine que el predio no cumple con las condiciones necesarias para la construcción de la sede judicial </v>
      </c>
      <c r="D10" s="260"/>
      <c r="E10" s="245" t="s">
        <v>404</v>
      </c>
      <c r="F10" s="270" t="s">
        <v>202</v>
      </c>
      <c r="G10" s="321" t="s">
        <v>202</v>
      </c>
      <c r="H10" s="321" t="s">
        <v>202</v>
      </c>
      <c r="I10" s="321" t="s">
        <v>202</v>
      </c>
      <c r="J10" s="262">
        <f>COUNTIF(F10:I10,"SI")/4</f>
        <v>1</v>
      </c>
      <c r="K10" s="516">
        <f>AVERAGE(J10:J12)</f>
        <v>1</v>
      </c>
      <c r="L10" s="245" t="str">
        <f>'5. Identificación de Riesgos'!I10</f>
        <v>Incumplimiento de las metas establecidas</v>
      </c>
      <c r="M10" s="245" t="s">
        <v>406</v>
      </c>
      <c r="N10" s="261" t="s">
        <v>202</v>
      </c>
      <c r="O10" s="261" t="s">
        <v>202</v>
      </c>
      <c r="P10" s="261" t="s">
        <v>202</v>
      </c>
      <c r="Q10" s="261" t="s">
        <v>202</v>
      </c>
      <c r="R10" s="262">
        <f>SUM(COUNTIF(N10,"SI")*25%,COUNTIF(O10,"SI")*40%,COUNTIF(P10,"SI")*25%,COUNTIF(Q10,"SI")*10%)</f>
        <v>1</v>
      </c>
      <c r="S10" s="516">
        <f>AVERAGE(R10:R12)</f>
        <v>0.8666666666666667</v>
      </c>
      <c r="T10" s="510" t="str">
        <f>CONCATENATE(INDEX('8- Politicas de admiistracion '!$B$6:$F$10,MATCH(ROUND(IF((RIGHT('5. Identificación de Riesgos'!H10,1)-'6. Valoración Controles'!K10)&lt;1,1,(RIGHT('5. Identificación de Riesgos'!H10,1)-'6. Valoración Controles'!K10)),0),'8- Politicas de admiistracion '!$F$6:$F$10,0),1)," - ",ROUND(IF((RIGHT('5. Identificación de Riesgos'!H10,1)-'6. Valoración Controles'!K10)&lt;1,1,(RIGHT('5. Identificación de Riesgos'!H10,1)-'6. Valoración Controles'!K10)),0))</f>
        <v>Muy Baja - 1</v>
      </c>
      <c r="U10" s="513" t="str">
        <f>CONCATENATE(INDEX('8- Politicas de admiistracion '!$B$17:$F$21,MATCH(ROUND(IF((RIGHT('5. Identificación de Riesgos'!M10,1)-'6. Valoración Controles'!S10)&lt;1,1,(RIGHT('5. Identificación de Riesgos'!M10,1)-'6. Valoración Controles'!S10)),0),'8- Politicas de admiistracion '!$F$17:$F$21,0),1)," - ",ROUND(IF((RIGHT('5. Identificación de Riesgos'!M10,1)-'6. Valoración Controles'!S10)&lt;1,1,(RIGHT('5. Identificación de Riesgos'!M10,1)-'6. Valoración Controles'!S10)),0))</f>
        <v>Menor - 2</v>
      </c>
      <c r="V10" s="501" t="str">
        <f>CONCATENATE(VLOOKUP((LEFT(T10,LEN(T10)-4)&amp;LEFT(U10,LEN(U10)-4)),'9- Matriz de Calor '!$D$17:$E$41,2,0)," - ",RIGHT(T10,1)*RIGHT(U10,1))</f>
        <v>Bajo - 2</v>
      </c>
    </row>
    <row r="11" spans="1:278" s="9" customFormat="1" ht="35.25" customHeight="1">
      <c r="A11" s="780"/>
      <c r="B11" s="520"/>
      <c r="C11" s="215" t="str">
        <f>'5. Identificación de Riesgos'!D11</f>
        <v>2. Burocracia y tiempos prolongados en los tramites administrativos,  procesos legales y urbanísticos (licencias, certificaciones, saneamiento predial).</v>
      </c>
      <c r="D11" s="238"/>
      <c r="E11" s="244" t="s">
        <v>405</v>
      </c>
      <c r="F11" s="269" t="s">
        <v>202</v>
      </c>
      <c r="G11" s="322" t="s">
        <v>202</v>
      </c>
      <c r="H11" s="322" t="s">
        <v>202</v>
      </c>
      <c r="I11" s="322" t="s">
        <v>202</v>
      </c>
      <c r="J11" s="240">
        <f t="shared" ref="J11:J18" si="0">COUNTIF(F11:I11,"SI")/4</f>
        <v>1</v>
      </c>
      <c r="K11" s="517"/>
      <c r="L11" s="241"/>
      <c r="M11" s="207" t="s">
        <v>450</v>
      </c>
      <c r="N11" s="239" t="s">
        <v>202</v>
      </c>
      <c r="O11" s="239" t="s">
        <v>202</v>
      </c>
      <c r="P11" s="239" t="s">
        <v>202</v>
      </c>
      <c r="Q11" s="239" t="s">
        <v>202</v>
      </c>
      <c r="R11" s="240">
        <f t="shared" ref="R11:R12" si="1">SUM(COUNTIF(N11,"SI")*25%,COUNTIF(O11,"SI")*40%,COUNTIF(P11,"SI")*25%,COUNTIF(Q11,"SI")*10%)</f>
        <v>1</v>
      </c>
      <c r="S11" s="517"/>
      <c r="T11" s="511"/>
      <c r="U11" s="514"/>
      <c r="V11" s="502"/>
    </row>
    <row r="12" spans="1:278" s="9" customFormat="1" ht="24.75" customHeight="1" thickBot="1">
      <c r="A12" s="781"/>
      <c r="B12" s="782"/>
      <c r="C12" s="215" t="str">
        <f>'5. Identificación de Riesgos'!D12</f>
        <v xml:space="preserve">3. Que las entidades territoriales  no cuenten  con terrenos  propios  para  la donación. </v>
      </c>
      <c r="D12" s="238"/>
      <c r="E12" s="244"/>
      <c r="F12" s="269" t="s">
        <v>202</v>
      </c>
      <c r="G12" s="322" t="s">
        <v>202</v>
      </c>
      <c r="H12" s="322" t="s">
        <v>202</v>
      </c>
      <c r="I12" s="322" t="s">
        <v>202</v>
      </c>
      <c r="J12" s="240">
        <f t="shared" si="0"/>
        <v>1</v>
      </c>
      <c r="K12" s="517"/>
      <c r="L12" s="241"/>
      <c r="M12" s="244" t="s">
        <v>482</v>
      </c>
      <c r="N12" s="239" t="s">
        <v>202</v>
      </c>
      <c r="O12" s="239" t="s">
        <v>439</v>
      </c>
      <c r="P12" s="239" t="s">
        <v>202</v>
      </c>
      <c r="Q12" s="239" t="s">
        <v>202</v>
      </c>
      <c r="R12" s="240">
        <f t="shared" si="1"/>
        <v>0.6</v>
      </c>
      <c r="S12" s="517"/>
      <c r="T12" s="511"/>
      <c r="U12" s="514"/>
      <c r="V12" s="502"/>
    </row>
    <row r="13" spans="1:278" s="9" customFormat="1" ht="25.5">
      <c r="A13" s="504">
        <v>2</v>
      </c>
      <c r="B13" s="430" t="str">
        <f>'5. Identificación de Riesgos'!B13</f>
        <v>Retrasos en la ejecución de los contratos de estudios y diseños de infraestructura física, que afectan la programación y el inicio oportuno de los proyectos.</v>
      </c>
      <c r="C13" s="216" t="str">
        <f>'5. Identificación de Riesgos'!D13</f>
        <v>1. Deficiencias en la planeación inicial  (subestimación de tiempos o recursos).</v>
      </c>
      <c r="D13" s="252"/>
      <c r="E13" s="216" t="s">
        <v>480</v>
      </c>
      <c r="F13" s="323" t="s">
        <v>202</v>
      </c>
      <c r="G13" s="323" t="s">
        <v>202</v>
      </c>
      <c r="H13" s="323" t="s">
        <v>202</v>
      </c>
      <c r="I13" s="323" t="s">
        <v>202</v>
      </c>
      <c r="J13" s="254">
        <f t="shared" si="0"/>
        <v>1</v>
      </c>
      <c r="K13" s="507">
        <f>AVERAGE(J13:J18)</f>
        <v>1</v>
      </c>
      <c r="L13" s="221" t="str">
        <f>'5. Identificación de Riesgos'!I13</f>
        <v>Incumplimiento de las metas establecidas</v>
      </c>
      <c r="M13" s="221" t="s">
        <v>451</v>
      </c>
      <c r="N13" s="272" t="s">
        <v>202</v>
      </c>
      <c r="O13" s="253" t="s">
        <v>202</v>
      </c>
      <c r="P13" s="253" t="s">
        <v>202</v>
      </c>
      <c r="Q13" s="253" t="s">
        <v>202</v>
      </c>
      <c r="R13" s="254">
        <f t="shared" ref="R13:R18" si="2">SUM(COUNTIF(N13,"SI")*25%,COUNTIF(O13,"SI")*40%,COUNTIF(P13,"SI")*25%,COUNTIF(Q13,"SI")*10%)</f>
        <v>1</v>
      </c>
      <c r="S13" s="507">
        <f>AVERAGE(R13:R18)</f>
        <v>1</v>
      </c>
      <c r="T13" s="510" t="str">
        <f>CONCATENATE(INDEX('8- Politicas de admiistracion '!$B$6:$F$10,MATCH(ROUND(IF((RIGHT('5. Identificación de Riesgos'!H13,1)-'6. Valoración Controles'!K13)&lt;1,1,(RIGHT('5. Identificación de Riesgos'!H13,1)-'6. Valoración Controles'!K13)),0),'8- Politicas de admiistracion '!$F$6:$F$10,0),1)," - ",ROUND(IF((RIGHT('5. Identificación de Riesgos'!H13,1)-'6. Valoración Controles'!K13)&lt;1,1,(RIGHT('5. Identificación de Riesgos'!H13,1)-'6. Valoración Controles'!K13)),0))</f>
        <v>Alta - 4</v>
      </c>
      <c r="U13" s="513" t="str">
        <f>CONCATENATE(INDEX('8- Politicas de admiistracion '!$B$17:$F$21,MATCH(ROUND(IF((RIGHT('5. Identificación de Riesgos'!M13,1)-'6. Valoración Controles'!S13)&lt;1,1,(RIGHT('5. Identificación de Riesgos'!M13,1)-'6. Valoración Controles'!S13)),0),'8- Politicas de admiistracion '!$F$17:$F$21,0),1)," - ",ROUND(IF((RIGHT('5. Identificación de Riesgos'!M13,1)-'6. Valoración Controles'!S13)&lt;1,1,(RIGHT('5. Identificación de Riesgos'!M13,1)-'6. Valoración Controles'!S13)),0))</f>
        <v>Menor - 2</v>
      </c>
      <c r="V13" s="501" t="str">
        <f>CONCATENATE(VLOOKUP((LEFT(T13,LEN(T13)-4)&amp;LEFT(U13,LEN(U13)-4)),'9- Matriz de Calor '!$D$17:$E$41,2,0)," - ",RIGHT(T13,1)*RIGHT(U13,1))</f>
        <v>Moderado - 8</v>
      </c>
    </row>
    <row r="14" spans="1:278" s="9" customFormat="1" ht="30" customHeight="1">
      <c r="A14" s="505"/>
      <c r="B14" s="431"/>
      <c r="C14" s="217" t="str">
        <f>'5. Identificación de Riesgos'!D14</f>
        <v>2. Falta de capacidad técnica, operativa o administrativa del contratista para desarrollar los estudios y diseños.</v>
      </c>
      <c r="D14" s="255"/>
      <c r="E14" s="217" t="s">
        <v>407</v>
      </c>
      <c r="F14" s="324" t="s">
        <v>202</v>
      </c>
      <c r="G14" s="324" t="s">
        <v>202</v>
      </c>
      <c r="H14" s="324" t="s">
        <v>202</v>
      </c>
      <c r="I14" s="324" t="s">
        <v>202</v>
      </c>
      <c r="J14" s="256">
        <f t="shared" si="0"/>
        <v>1</v>
      </c>
      <c r="K14" s="508"/>
      <c r="L14" s="257"/>
      <c r="M14" s="220" t="s">
        <v>411</v>
      </c>
      <c r="N14" s="273" t="s">
        <v>202</v>
      </c>
      <c r="O14" s="247" t="s">
        <v>202</v>
      </c>
      <c r="P14" s="247" t="s">
        <v>202</v>
      </c>
      <c r="Q14" s="247" t="s">
        <v>202</v>
      </c>
      <c r="R14" s="256">
        <f t="shared" si="2"/>
        <v>1</v>
      </c>
      <c r="S14" s="508"/>
      <c r="T14" s="511"/>
      <c r="U14" s="514"/>
      <c r="V14" s="502"/>
    </row>
    <row r="15" spans="1:278" s="9" customFormat="1" ht="38.25">
      <c r="A15" s="505"/>
      <c r="B15" s="431"/>
      <c r="C15" s="217" t="str">
        <f>'5. Identificación de Riesgos'!D15</f>
        <v>3. Demoras en la entrega de información o insumos necesarios para el diseño (levantamientos topográficos, estudios de suelo, planos previos, etc.).</v>
      </c>
      <c r="D15" s="255"/>
      <c r="E15" s="217" t="s">
        <v>408</v>
      </c>
      <c r="F15" s="324" t="s">
        <v>202</v>
      </c>
      <c r="G15" s="324" t="s">
        <v>202</v>
      </c>
      <c r="H15" s="324" t="s">
        <v>202</v>
      </c>
      <c r="I15" s="324" t="s">
        <v>202</v>
      </c>
      <c r="J15" s="256">
        <f t="shared" si="0"/>
        <v>1</v>
      </c>
      <c r="K15" s="508"/>
      <c r="L15" s="257"/>
      <c r="M15" s="220" t="s">
        <v>481</v>
      </c>
      <c r="N15" s="273" t="s">
        <v>202</v>
      </c>
      <c r="O15" s="247" t="s">
        <v>202</v>
      </c>
      <c r="P15" s="247" t="s">
        <v>202</v>
      </c>
      <c r="Q15" s="247" t="s">
        <v>202</v>
      </c>
      <c r="R15" s="256">
        <f t="shared" si="2"/>
        <v>1</v>
      </c>
      <c r="S15" s="508"/>
      <c r="T15" s="511"/>
      <c r="U15" s="514"/>
      <c r="V15" s="502"/>
    </row>
    <row r="16" spans="1:278" s="9" customFormat="1" ht="25.5">
      <c r="A16" s="505"/>
      <c r="B16" s="431"/>
      <c r="C16" s="217" t="str">
        <f>'5. Identificación de Riesgos'!D16</f>
        <v>4. Trámites administrativos prolongados (licencias, permisos, aprobaciones por parte de otras entidades)</v>
      </c>
      <c r="D16" s="255"/>
      <c r="E16" s="217" t="s">
        <v>409</v>
      </c>
      <c r="F16" s="324" t="s">
        <v>202</v>
      </c>
      <c r="G16" s="324" t="s">
        <v>202</v>
      </c>
      <c r="H16" s="324" t="s">
        <v>202</v>
      </c>
      <c r="I16" s="324" t="s">
        <v>202</v>
      </c>
      <c r="J16" s="256">
        <f t="shared" si="0"/>
        <v>1</v>
      </c>
      <c r="K16" s="508"/>
      <c r="L16" s="257"/>
      <c r="M16" s="220" t="s">
        <v>452</v>
      </c>
      <c r="N16" s="273" t="s">
        <v>202</v>
      </c>
      <c r="O16" s="247" t="s">
        <v>202</v>
      </c>
      <c r="P16" s="247" t="s">
        <v>202</v>
      </c>
      <c r="Q16" s="247" t="s">
        <v>202</v>
      </c>
      <c r="R16" s="256">
        <f t="shared" si="2"/>
        <v>1</v>
      </c>
      <c r="S16" s="508"/>
      <c r="T16" s="511"/>
      <c r="U16" s="514"/>
      <c r="V16" s="502"/>
    </row>
    <row r="17" spans="1:22" s="9" customFormat="1" ht="25.5">
      <c r="A17" s="505"/>
      <c r="B17" s="431"/>
      <c r="C17" s="217" t="str">
        <f>'5. Identificación de Riesgos'!D17</f>
        <v>5. Cambios en los requisitos o alcances de los estudios y diseños durante la ejecución del contrato.</v>
      </c>
      <c r="D17" s="255"/>
      <c r="E17" s="217" t="s">
        <v>410</v>
      </c>
      <c r="F17" s="324" t="s">
        <v>202</v>
      </c>
      <c r="G17" s="324" t="s">
        <v>202</v>
      </c>
      <c r="H17" s="324" t="s">
        <v>202</v>
      </c>
      <c r="I17" s="324" t="s">
        <v>202</v>
      </c>
      <c r="J17" s="256">
        <f t="shared" si="0"/>
        <v>1</v>
      </c>
      <c r="K17" s="508"/>
      <c r="L17" s="257"/>
      <c r="M17" s="220" t="s">
        <v>412</v>
      </c>
      <c r="N17" s="273" t="s">
        <v>202</v>
      </c>
      <c r="O17" s="247" t="s">
        <v>202</v>
      </c>
      <c r="P17" s="247" t="s">
        <v>202</v>
      </c>
      <c r="Q17" s="247" t="s">
        <v>202</v>
      </c>
      <c r="R17" s="256">
        <f t="shared" si="2"/>
        <v>1</v>
      </c>
      <c r="S17" s="508"/>
      <c r="T17" s="511"/>
      <c r="U17" s="514"/>
      <c r="V17" s="502"/>
    </row>
    <row r="18" spans="1:22" s="9" customFormat="1" ht="24" customHeight="1" thickBot="1">
      <c r="A18" s="506"/>
      <c r="B18" s="431"/>
      <c r="C18" s="243" t="str">
        <f>'5. Identificación de Riesgos'!D18</f>
        <v>6. Deficiencia en la supervisión de los contratos.</v>
      </c>
      <c r="D18" s="274"/>
      <c r="E18" s="243" t="s">
        <v>453</v>
      </c>
      <c r="F18" s="325" t="s">
        <v>202</v>
      </c>
      <c r="G18" s="325" t="s">
        <v>202</v>
      </c>
      <c r="H18" s="325" t="s">
        <v>202</v>
      </c>
      <c r="I18" s="325" t="s">
        <v>202</v>
      </c>
      <c r="J18" s="275">
        <f t="shared" si="0"/>
        <v>1</v>
      </c>
      <c r="K18" s="509"/>
      <c r="L18" s="276"/>
      <c r="M18" s="226" t="s">
        <v>454</v>
      </c>
      <c r="N18" s="277" t="s">
        <v>202</v>
      </c>
      <c r="O18" s="278" t="s">
        <v>202</v>
      </c>
      <c r="P18" s="278" t="s">
        <v>202</v>
      </c>
      <c r="Q18" s="278" t="s">
        <v>202</v>
      </c>
      <c r="R18" s="275">
        <f t="shared" si="2"/>
        <v>1</v>
      </c>
      <c r="S18" s="509"/>
      <c r="T18" s="512"/>
      <c r="U18" s="515"/>
      <c r="V18" s="503"/>
    </row>
    <row r="19" spans="1:22" s="9" customFormat="1" ht="39.950000000000003" customHeight="1">
      <c r="A19" s="546">
        <v>3</v>
      </c>
      <c r="B19" s="544" t="str">
        <f>'5. Identificación de Riesgos'!B19</f>
        <v>Retrasos en la ejecución de los contratos de construcción y dotación de mobiliario en proyectos  de mediana y baja complejidad.</v>
      </c>
      <c r="C19" s="245" t="str">
        <f>'5. Identificación de Riesgos'!D19</f>
        <v xml:space="preserve">1. Retrasos en procesos de contratación </v>
      </c>
      <c r="D19" s="260"/>
      <c r="E19" s="214" t="s">
        <v>455</v>
      </c>
      <c r="F19" s="261" t="s">
        <v>202</v>
      </c>
      <c r="G19" s="261" t="s">
        <v>202</v>
      </c>
      <c r="H19" s="261" t="s">
        <v>202</v>
      </c>
      <c r="I19" s="261" t="s">
        <v>202</v>
      </c>
      <c r="J19" s="262">
        <f t="shared" ref="J19:J34" si="3">COUNTIF(F19:I19,"SI")/4</f>
        <v>1</v>
      </c>
      <c r="K19" s="516">
        <f>AVERAGE(J19:J23)</f>
        <v>1</v>
      </c>
      <c r="L19" s="245" t="str">
        <f>'5. Identificación de Riesgos'!I19</f>
        <v>Incumplimiento de las metas establecidas</v>
      </c>
      <c r="M19" s="214" t="s">
        <v>456</v>
      </c>
      <c r="N19" s="261" t="s">
        <v>202</v>
      </c>
      <c r="O19" s="261" t="s">
        <v>202</v>
      </c>
      <c r="P19" s="261" t="s">
        <v>202</v>
      </c>
      <c r="Q19" s="261" t="s">
        <v>202</v>
      </c>
      <c r="R19" s="262">
        <f t="shared" ref="R19:R34" si="4">SUM(COUNTIF(N19,"SI")*25%,COUNTIF(O19,"SI")*40%,COUNTIF(P19,"SI")*25%,COUNTIF(Q19,"SI")*10%)</f>
        <v>1</v>
      </c>
      <c r="S19" s="516">
        <f>AVERAGE(R19:R23)</f>
        <v>1</v>
      </c>
      <c r="T19" s="510" t="str">
        <f>CONCATENATE(INDEX('8- Politicas de admiistracion '!$B$6:$F$10,MATCH(ROUND(IF((RIGHT('5. Identificación de Riesgos'!H19,1)-'6. Valoración Controles'!K19)&lt;1,1,(RIGHT('5. Identificación de Riesgos'!H19,1)-'6. Valoración Controles'!K19)),0),'8- Politicas de admiistracion '!$F$6:$F$10,0),1)," - ",ROUND(IF((RIGHT('5. Identificación de Riesgos'!H19,1)-'6. Valoración Controles'!K19)&lt;1,1,(RIGHT('5. Identificación de Riesgos'!H19,1)-'6. Valoración Controles'!K19)),0))</f>
        <v>Alta - 4</v>
      </c>
      <c r="U19" s="513" t="str">
        <f>CONCATENATE(INDEX('8- Politicas de admiistracion '!$B$17:$F$21,MATCH(ROUND(IF((RIGHT('5. Identificación de Riesgos'!M19,1)-'6. Valoración Controles'!S19)&lt;1,1,(RIGHT('5. Identificación de Riesgos'!M19,1)-'6. Valoración Controles'!S19)),0),'8- Politicas de admiistracion '!$F$17:$F$21,0),1)," - ",ROUND(IF((RIGHT('5. Identificación de Riesgos'!M19,1)-'6. Valoración Controles'!S19)&lt;1,1,(RIGHT('5. Identificación de Riesgos'!M19,1)-'6. Valoración Controles'!S19)),0))</f>
        <v>Menor - 2</v>
      </c>
      <c r="V19" s="501" t="str">
        <f>CONCATENATE(VLOOKUP((LEFT(T19,LEN(T19)-4)&amp;LEFT(U19,LEN(U19)-4)),'9- Matriz de Calor '!$D$17:$E$41,2,0)," - ",RIGHT(T19,1)*RIGHT(U19,1))</f>
        <v>Moderado - 8</v>
      </c>
    </row>
    <row r="20" spans="1:22" s="9" customFormat="1" ht="39.950000000000003" customHeight="1">
      <c r="A20" s="547"/>
      <c r="B20" s="545"/>
      <c r="C20" s="244" t="str">
        <f>'5. Identificación de Riesgos'!D20</f>
        <v xml:space="preserve">2. Deficiencia e inconsistencias en los Estudos y Diseños  </v>
      </c>
      <c r="D20" s="238"/>
      <c r="E20" s="207" t="s">
        <v>457</v>
      </c>
      <c r="F20" s="239" t="s">
        <v>202</v>
      </c>
      <c r="G20" s="239" t="s">
        <v>202</v>
      </c>
      <c r="H20" s="239" t="s">
        <v>202</v>
      </c>
      <c r="I20" s="239" t="s">
        <v>202</v>
      </c>
      <c r="J20" s="240">
        <f t="shared" si="3"/>
        <v>1</v>
      </c>
      <c r="K20" s="517"/>
      <c r="L20" s="241"/>
      <c r="M20" s="244" t="s">
        <v>421</v>
      </c>
      <c r="N20" s="239" t="s">
        <v>202</v>
      </c>
      <c r="O20" s="239" t="s">
        <v>202</v>
      </c>
      <c r="P20" s="239" t="s">
        <v>202</v>
      </c>
      <c r="Q20" s="239" t="s">
        <v>202</v>
      </c>
      <c r="R20" s="240">
        <f t="shared" si="4"/>
        <v>1</v>
      </c>
      <c r="S20" s="517"/>
      <c r="T20" s="511"/>
      <c r="U20" s="514"/>
      <c r="V20" s="502"/>
    </row>
    <row r="21" spans="1:22" s="9" customFormat="1" ht="39.950000000000003" customHeight="1">
      <c r="A21" s="547"/>
      <c r="B21" s="545"/>
      <c r="C21" s="244" t="str">
        <f>'5. Identificación de Riesgos'!D21</f>
        <v>3. Incumplimiento del contratista en tiempos de ejecución o calidad</v>
      </c>
      <c r="D21" s="238"/>
      <c r="E21" s="207" t="s">
        <v>458</v>
      </c>
      <c r="F21" s="239" t="s">
        <v>202</v>
      </c>
      <c r="G21" s="239" t="s">
        <v>202</v>
      </c>
      <c r="H21" s="239" t="s">
        <v>202</v>
      </c>
      <c r="I21" s="239" t="s">
        <v>202</v>
      </c>
      <c r="J21" s="240">
        <f t="shared" si="3"/>
        <v>1</v>
      </c>
      <c r="K21" s="517"/>
      <c r="L21" s="241"/>
      <c r="M21" s="244" t="s">
        <v>422</v>
      </c>
      <c r="N21" s="239" t="s">
        <v>202</v>
      </c>
      <c r="O21" s="239" t="s">
        <v>202</v>
      </c>
      <c r="P21" s="239" t="s">
        <v>202</v>
      </c>
      <c r="Q21" s="239" t="s">
        <v>202</v>
      </c>
      <c r="R21" s="240">
        <f t="shared" si="4"/>
        <v>1</v>
      </c>
      <c r="S21" s="517"/>
      <c r="T21" s="511"/>
      <c r="U21" s="514"/>
      <c r="V21" s="502"/>
    </row>
    <row r="22" spans="1:22" s="9" customFormat="1" ht="39.950000000000003" customHeight="1">
      <c r="A22" s="547"/>
      <c r="B22" s="545"/>
      <c r="C22" s="244" t="str">
        <f>'5. Identificación de Riesgos'!D22</f>
        <v xml:space="preserve">4. Condiciones climaticas adversas o dificultades logisticas en la zona  </v>
      </c>
      <c r="D22" s="238"/>
      <c r="E22" s="244" t="s">
        <v>414</v>
      </c>
      <c r="F22" s="239" t="s">
        <v>202</v>
      </c>
      <c r="G22" s="239" t="s">
        <v>202</v>
      </c>
      <c r="H22" s="239" t="s">
        <v>202</v>
      </c>
      <c r="I22" s="239" t="s">
        <v>202</v>
      </c>
      <c r="J22" s="240">
        <f t="shared" si="3"/>
        <v>1</v>
      </c>
      <c r="K22" s="517"/>
      <c r="L22" s="241"/>
      <c r="M22" s="244" t="s">
        <v>413</v>
      </c>
      <c r="N22" s="239" t="s">
        <v>202</v>
      </c>
      <c r="O22" s="239" t="s">
        <v>202</v>
      </c>
      <c r="P22" s="239" t="s">
        <v>202</v>
      </c>
      <c r="Q22" s="239" t="s">
        <v>202</v>
      </c>
      <c r="R22" s="240">
        <f t="shared" si="4"/>
        <v>1</v>
      </c>
      <c r="S22" s="517"/>
      <c r="T22" s="511"/>
      <c r="U22" s="514"/>
      <c r="V22" s="502"/>
    </row>
    <row r="23" spans="1:22" s="9" customFormat="1" ht="39.950000000000003" customHeight="1" thickBot="1">
      <c r="A23" s="547"/>
      <c r="B23" s="545"/>
      <c r="C23" s="248" t="str">
        <f>'5. Identificación de Riesgos'!D23</f>
        <v>5. Problemas de orden público,  oposición de la comunidad</v>
      </c>
      <c r="D23" s="249"/>
      <c r="E23" s="784" t="s">
        <v>459</v>
      </c>
      <c r="F23" s="242" t="s">
        <v>202</v>
      </c>
      <c r="G23" s="242" t="s">
        <v>202</v>
      </c>
      <c r="H23" s="242" t="s">
        <v>202</v>
      </c>
      <c r="I23" s="242" t="s">
        <v>202</v>
      </c>
      <c r="J23" s="250">
        <f t="shared" si="3"/>
        <v>1</v>
      </c>
      <c r="K23" s="518"/>
      <c r="L23" s="251"/>
      <c r="M23" s="248" t="s">
        <v>415</v>
      </c>
      <c r="N23" s="242" t="s">
        <v>202</v>
      </c>
      <c r="O23" s="242" t="s">
        <v>202</v>
      </c>
      <c r="P23" s="242" t="s">
        <v>202</v>
      </c>
      <c r="Q23" s="242" t="s">
        <v>202</v>
      </c>
      <c r="R23" s="250">
        <f t="shared" si="4"/>
        <v>1</v>
      </c>
      <c r="S23" s="518"/>
      <c r="T23" s="512"/>
      <c r="U23" s="515"/>
      <c r="V23" s="503"/>
    </row>
    <row r="24" spans="1:22" s="9" customFormat="1" ht="39.950000000000003" customHeight="1">
      <c r="A24" s="504">
        <v>4</v>
      </c>
      <c r="B24" s="531" t="str">
        <f>'5. Identificación de Riesgos'!B24:B26</f>
        <v xml:space="preserve">Oposición de la comunidad, afectación ambiental por la construcción. </v>
      </c>
      <c r="C24" s="221" t="str">
        <f>'5. Identificación de Riesgos'!D24</f>
        <v xml:space="preserve">1. No cumplimiento de la normatividad ambiental  vigente  por parte del contratrista.  </v>
      </c>
      <c r="D24" s="252"/>
      <c r="E24" s="221" t="s">
        <v>460</v>
      </c>
      <c r="F24" s="253" t="s">
        <v>202</v>
      </c>
      <c r="G24" s="253" t="s">
        <v>202</v>
      </c>
      <c r="H24" s="253" t="s">
        <v>202</v>
      </c>
      <c r="I24" s="253" t="s">
        <v>202</v>
      </c>
      <c r="J24" s="254">
        <f t="shared" si="3"/>
        <v>1</v>
      </c>
      <c r="K24" s="507">
        <f>AVERAGE(J24:J26)</f>
        <v>1</v>
      </c>
      <c r="L24" s="221" t="str">
        <f>'5. Identificación de Riesgos'!I24</f>
        <v>Afectación Ambiental</v>
      </c>
      <c r="M24" s="221" t="s">
        <v>462</v>
      </c>
      <c r="N24" s="253" t="s">
        <v>202</v>
      </c>
      <c r="O24" s="253" t="s">
        <v>202</v>
      </c>
      <c r="P24" s="253" t="s">
        <v>202</v>
      </c>
      <c r="Q24" s="253" t="s">
        <v>202</v>
      </c>
      <c r="R24" s="254">
        <f t="shared" si="4"/>
        <v>1</v>
      </c>
      <c r="S24" s="507">
        <f>AVERAGE(R24:R26)</f>
        <v>1</v>
      </c>
      <c r="T24" s="549" t="str">
        <f>CONCATENATE(INDEX('8- Politicas de admiistracion '!$B$6:$F$10,MATCH(ROUND(IF((RIGHT('5. Identificación de Riesgos'!H19,1)-'6. Valoración Controles'!K24)&lt;1,1,(RIGHT('5. Identificación de Riesgos'!H19,1)-'6. Valoración Controles'!K24)),0),'8- Politicas de admiistracion '!$F$6:$F$10,0),1)," - ",ROUND(IF((RIGHT('5. Identificación de Riesgos'!H19,1)-'6. Valoración Controles'!K24)&lt;1,1,(RIGHT('5. Identificación de Riesgos'!H19,1)-'6. Valoración Controles'!K24)),0))</f>
        <v>Alta - 4</v>
      </c>
      <c r="U24" s="513" t="str">
        <f>CONCATENATE(INDEX('8- Politicas de admiistracion '!$B$17:$F$21,MATCH(ROUND(IF((RIGHT('5. Identificación de Riesgos'!M19,1)-'6. Valoración Controles'!S24)&lt;1,1,(RIGHT('5. Identificación de Riesgos'!M19,1)-'6. Valoración Controles'!S24)),0),'8- Politicas de admiistracion '!$F$17:$F$21,0),1)," - ",ROUND(IF((RIGHT('5. Identificación de Riesgos'!M19,1)-'6. Valoración Controles'!S24)&lt;1,1,(RIGHT('5. Identificación de Riesgos'!M19,1)-'6. Valoración Controles'!S24)),0))</f>
        <v>Menor - 2</v>
      </c>
      <c r="V24" s="501" t="str">
        <f>CONCATENATE(VLOOKUP((LEFT(T24,LEN(T24)-4)&amp;LEFT(U24,LEN(U24)-4)),'9- Matriz de Calor '!$D$17:$E$41,2,0)," - ",RIGHT(T24,1)*RIGHT(U24,1))</f>
        <v>Moderado - 8</v>
      </c>
    </row>
    <row r="25" spans="1:22" s="9" customFormat="1" ht="39.950000000000003" customHeight="1">
      <c r="A25" s="505"/>
      <c r="B25" s="532"/>
      <c r="C25" s="220" t="str">
        <f>'5. Identificación de Riesgos'!D25</f>
        <v xml:space="preserve">2. Deficiencia en la socialización del proyecto.  </v>
      </c>
      <c r="D25" s="255"/>
      <c r="E25" s="220" t="s">
        <v>463</v>
      </c>
      <c r="F25" s="247" t="s">
        <v>202</v>
      </c>
      <c r="G25" s="247" t="s">
        <v>202</v>
      </c>
      <c r="H25" s="247" t="s">
        <v>202</v>
      </c>
      <c r="I25" s="247" t="s">
        <v>202</v>
      </c>
      <c r="J25" s="256">
        <f t="shared" si="3"/>
        <v>1</v>
      </c>
      <c r="K25" s="508"/>
      <c r="L25" s="263"/>
      <c r="M25" s="220" t="s">
        <v>464</v>
      </c>
      <c r="N25" s="247" t="s">
        <v>202</v>
      </c>
      <c r="O25" s="247" t="s">
        <v>202</v>
      </c>
      <c r="P25" s="247" t="s">
        <v>202</v>
      </c>
      <c r="Q25" s="247" t="s">
        <v>202</v>
      </c>
      <c r="R25" s="256">
        <f t="shared" si="4"/>
        <v>1</v>
      </c>
      <c r="S25" s="508"/>
      <c r="T25" s="550"/>
      <c r="U25" s="514"/>
      <c r="V25" s="502"/>
    </row>
    <row r="26" spans="1:22" s="9" customFormat="1" ht="39.950000000000003" customHeight="1" thickBot="1">
      <c r="A26" s="552"/>
      <c r="B26" s="533"/>
      <c r="C26" s="222" t="str">
        <f>'5. Identificación de Riesgos'!D26</f>
        <v xml:space="preserve">3. Carencia de  mecanismos de seguimiento y control ambiental </v>
      </c>
      <c r="D26" s="282"/>
      <c r="E26" s="222" t="s">
        <v>465</v>
      </c>
      <c r="F26" s="258" t="s">
        <v>202</v>
      </c>
      <c r="G26" s="258" t="s">
        <v>202</v>
      </c>
      <c r="H26" s="258" t="s">
        <v>202</v>
      </c>
      <c r="I26" s="258" t="s">
        <v>202</v>
      </c>
      <c r="J26" s="259">
        <f t="shared" si="3"/>
        <v>1</v>
      </c>
      <c r="K26" s="548"/>
      <c r="L26" s="264"/>
      <c r="M26" s="222" t="s">
        <v>462</v>
      </c>
      <c r="N26" s="258" t="s">
        <v>202</v>
      </c>
      <c r="O26" s="258" t="s">
        <v>202</v>
      </c>
      <c r="P26" s="258" t="s">
        <v>202</v>
      </c>
      <c r="Q26" s="258" t="s">
        <v>202</v>
      </c>
      <c r="R26" s="259">
        <f t="shared" si="4"/>
        <v>1</v>
      </c>
      <c r="S26" s="548"/>
      <c r="T26" s="551"/>
      <c r="U26" s="530"/>
      <c r="V26" s="542"/>
    </row>
    <row r="27" spans="1:22" s="9" customFormat="1" ht="39.950000000000003" customHeight="1">
      <c r="A27" s="554">
        <v>5</v>
      </c>
      <c r="B27" s="464" t="str">
        <f>'5. Identificación de Riesgos'!B27</f>
        <v>Ofrecer, prometer, entregar, aceptar o solicitar una ventaja indebida que Influencie en decisiones de adquisición de predios para proyectos de infraestructura judicial.</v>
      </c>
      <c r="C27" s="785" t="str">
        <f>'5. Identificación de Riesgos'!D27</f>
        <v>1.Falta de conocimiento de las políticas claras de ética e  integridad institucional</v>
      </c>
      <c r="D27" s="786"/>
      <c r="E27" s="785" t="s">
        <v>423</v>
      </c>
      <c r="F27" s="787" t="s">
        <v>202</v>
      </c>
      <c r="G27" s="787" t="s">
        <v>202</v>
      </c>
      <c r="H27" s="787" t="s">
        <v>202</v>
      </c>
      <c r="I27" s="787" t="s">
        <v>202</v>
      </c>
      <c r="J27" s="788">
        <f t="shared" ref="J27:J28" si="5">COUNTIF(F27:I27,"SI")/4</f>
        <v>1</v>
      </c>
      <c r="K27" s="789">
        <f>AVERAGE(J27:J28)</f>
        <v>1</v>
      </c>
      <c r="L27" s="785" t="str">
        <f>'5. Identificación de Riesgos'!I27</f>
        <v>Afectación de reputacion,imagén,  credibilidad, satisfacción de usuarios y PI</v>
      </c>
      <c r="M27" s="785" t="s">
        <v>424</v>
      </c>
      <c r="N27" s="787" t="s">
        <v>202</v>
      </c>
      <c r="O27" s="787" t="s">
        <v>202</v>
      </c>
      <c r="P27" s="787" t="s">
        <v>202</v>
      </c>
      <c r="Q27" s="787" t="s">
        <v>202</v>
      </c>
      <c r="R27" s="788">
        <f t="shared" ref="R27:R28" si="6">SUM(COUNTIF(N27,"SI")*25%,COUNTIF(O27,"SI")*40%,COUNTIF(P27,"SI")*25%,COUNTIF(Q27,"SI")*10%)</f>
        <v>1</v>
      </c>
      <c r="S27" s="789">
        <f>AVERAGE(R27:R28)</f>
        <v>1</v>
      </c>
      <c r="T27" s="790" t="str">
        <f>CONCATENATE(INDEX('8- Politicas de admiistracion '!$B$6:$F$10,MATCH(ROUND(IF((RIGHT('5. Identificación de Riesgos'!H27,1)-'6. Valoración Controles'!K27)&lt;1,1,(RIGHT('5. Identificación de Riesgos'!H27,1)-'6. Valoración Controles'!K27)),0),'8- Politicas de admiistracion '!$F$6:$F$10,0),1)," - ",ROUND(IF((RIGHT('5. Identificación de Riesgos'!H27,1)-'6. Valoración Controles'!K27)&lt;1,1,(RIGHT('5. Identificación de Riesgos'!H27,1)-'6. Valoración Controles'!K27)),0))</f>
        <v>Muy Baja - 1</v>
      </c>
      <c r="U27" s="791" t="str">
        <f>CONCATENATE(INDEX('8- Politicas de admiistracion '!$B$17:$F$21,MATCH(ROUND(IF((RIGHT('5. Identificación de Riesgos'!M27,1)-'6. Valoración Controles'!S27)&lt;1,1,(RIGHT('5. Identificación de Riesgos'!M27,1)-'6. Valoración Controles'!S27)),0),'8- Politicas de admiistracion '!$F$17:$F$21,0),1)," - ",ROUND(IF((RIGHT('5. Identificación de Riesgos'!M27,1)-'6. Valoración Controles'!S27)&lt;1,1,(RIGHT('5. Identificación de Riesgos'!M27,1)-'6. Valoración Controles'!S27)),0))</f>
        <v>Moderado - 3</v>
      </c>
      <c r="V27" s="792" t="str">
        <f>CONCATENATE(VLOOKUP((LEFT(T27,LEN(T27)-4)&amp;LEFT(U27,LEN(U27)-4)),'9- Matriz de Calor '!$D$17:$E$41,2,0)," - ",RIGHT(T27,1)*RIGHT(U27,1))</f>
        <v>Moderado - 3</v>
      </c>
    </row>
    <row r="28" spans="1:22" s="9" customFormat="1" ht="39.950000000000003" customHeight="1" thickBot="1">
      <c r="A28" s="751"/>
      <c r="B28" s="466"/>
      <c r="C28" s="244" t="str">
        <f>'5. Identificación de Riesgos'!D28</f>
        <v xml:space="preserve">2. Inadecuada segregación de funciones permitiendo que la misma  persona realice la validación técnica. </v>
      </c>
      <c r="D28" s="238"/>
      <c r="E28" s="244" t="s">
        <v>467</v>
      </c>
      <c r="F28" s="239" t="s">
        <v>202</v>
      </c>
      <c r="G28" s="239" t="s">
        <v>202</v>
      </c>
      <c r="H28" s="239" t="s">
        <v>202</v>
      </c>
      <c r="I28" s="239" t="s">
        <v>202</v>
      </c>
      <c r="J28" s="240">
        <f t="shared" si="5"/>
        <v>1</v>
      </c>
      <c r="K28" s="517"/>
      <c r="L28" s="265"/>
      <c r="M28" s="244" t="s">
        <v>425</v>
      </c>
      <c r="N28" s="239" t="s">
        <v>202</v>
      </c>
      <c r="O28" s="239" t="s">
        <v>202</v>
      </c>
      <c r="P28" s="239" t="s">
        <v>202</v>
      </c>
      <c r="Q28" s="239" t="s">
        <v>202</v>
      </c>
      <c r="R28" s="240">
        <f t="shared" si="6"/>
        <v>1</v>
      </c>
      <c r="S28" s="517"/>
      <c r="T28" s="511"/>
      <c r="U28" s="514"/>
      <c r="V28" s="502"/>
    </row>
    <row r="29" spans="1:22" ht="39.950000000000003" customHeight="1" thickBot="1">
      <c r="A29" s="554">
        <v>6</v>
      </c>
      <c r="B29" s="531" t="str">
        <f>'5. Identificación de Riesgos'!B29</f>
        <v>Ofrecer, prometer, entregar, aceptar o solicitar una ventaja indebida para la  aprobación de adiciones o modificaciones contractuales en proyectos de infraestructura judicial.</v>
      </c>
      <c r="C29" s="221" t="str">
        <f>'5. Identificación de Riesgos'!D29</f>
        <v>1.Falta de conocimiento de las políticas claras de ética e  integridad institucional</v>
      </c>
      <c r="D29" s="252"/>
      <c r="E29" s="221" t="s">
        <v>423</v>
      </c>
      <c r="F29" s="253" t="s">
        <v>202</v>
      </c>
      <c r="G29" s="253" t="s">
        <v>202</v>
      </c>
      <c r="H29" s="253" t="s">
        <v>202</v>
      </c>
      <c r="I29" s="253" t="s">
        <v>202</v>
      </c>
      <c r="J29" s="254">
        <f t="shared" ref="J29:J31" si="7">COUNTIF(F29:I29,"SI")/4</f>
        <v>1</v>
      </c>
      <c r="K29" s="507">
        <f>AVERAGE(J29:J31)</f>
        <v>1</v>
      </c>
      <c r="L29" s="221" t="str">
        <f>'5. Identificación de Riesgos'!I29</f>
        <v>Afectación de reputacion,imagén,  credibilidad, satisfacción de usuarios y PI</v>
      </c>
      <c r="M29" s="221" t="s">
        <v>424</v>
      </c>
      <c r="N29" s="253" t="s">
        <v>202</v>
      </c>
      <c r="O29" s="253" t="s">
        <v>202</v>
      </c>
      <c r="P29" s="253" t="s">
        <v>202</v>
      </c>
      <c r="Q29" s="253" t="s">
        <v>202</v>
      </c>
      <c r="R29" s="254">
        <f t="shared" ref="R29:R31" si="8">SUM(COUNTIF(N29,"SI")*25%,COUNTIF(O29,"SI")*40%,COUNTIF(P29,"SI")*25%,COUNTIF(Q29,"SI")*10%)</f>
        <v>1</v>
      </c>
      <c r="S29" s="507">
        <f>AVERAGE(R29:R31)</f>
        <v>1</v>
      </c>
      <c r="T29" s="538" t="str">
        <f>CONCATENATE(INDEX('8- Politicas de admiistracion '!$B$6:$F$10,MATCH(ROUND(IF((RIGHT('5. Identificación de Riesgos'!H29,1)-'6. Valoración Controles'!K29)&lt;1,1,(RIGHT('5. Identificación de Riesgos'!H29,1)-'6. Valoración Controles'!K29)),0),'8- Politicas de admiistracion '!$F$6:$F$10,0),1)," - ",ROUND(IF((RIGHT('5. Identificación de Riesgos'!H29,1)-'6. Valoración Controles'!K29)&lt;1,1,(RIGHT('5. Identificación de Riesgos'!H29,1)-'6. Valoración Controles'!K29)),0))</f>
        <v>Muy Baja - 1</v>
      </c>
      <c r="U29" s="442" t="str">
        <f>CONCATENATE(INDEX('8- Politicas de admiistracion '!$B$17:$F$21,MATCH(ROUND(IF((RIGHT('5. Identificación de Riesgos'!M29,1)-'6. Valoración Controles'!S29)&lt;1,1,(RIGHT('5. Identificación de Riesgos'!M29,1)-'6. Valoración Controles'!S29)),0),'8- Politicas de admiistracion '!$F$17:$F$21,0),1)," - ",ROUND(IF((RIGHT('5. Identificación de Riesgos'!M29,1)-'6. Valoración Controles'!S29)&lt;1,1,(RIGHT('5. Identificación de Riesgos'!M29,1)-'6. Valoración Controles'!S29)),0))</f>
        <v>Moderado - 3</v>
      </c>
      <c r="V29" s="445" t="str">
        <f>CONCATENATE(VLOOKUP((LEFT(T29,LEN(T29)-4)&amp;LEFT(U29,LEN(U29)-4)),'9- Matriz de Calor '!$D$17:$E$41,2,0)," - ",RIGHT(T29,1)*RIGHT(U29,1))</f>
        <v>Moderado - 3</v>
      </c>
    </row>
    <row r="30" spans="1:22" ht="39.950000000000003" customHeight="1">
      <c r="A30" s="555"/>
      <c r="B30" s="532"/>
      <c r="C30" s="220" t="str">
        <f>'5. Identificación de Riesgos'!D30</f>
        <v xml:space="preserve">2. Debilidad en los mecanismos de control en los trámites de adiciones y modificaciones contractuales. </v>
      </c>
      <c r="D30" s="255"/>
      <c r="E30" s="221" t="s">
        <v>483</v>
      </c>
      <c r="F30" s="247" t="s">
        <v>202</v>
      </c>
      <c r="G30" s="247" t="s">
        <v>202</v>
      </c>
      <c r="H30" s="247" t="s">
        <v>202</v>
      </c>
      <c r="I30" s="247" t="s">
        <v>202</v>
      </c>
      <c r="J30" s="256">
        <f t="shared" si="7"/>
        <v>1</v>
      </c>
      <c r="K30" s="508"/>
      <c r="L30" s="257"/>
      <c r="M30" s="220" t="s">
        <v>468</v>
      </c>
      <c r="N30" s="247" t="s">
        <v>202</v>
      </c>
      <c r="O30" s="247" t="s">
        <v>202</v>
      </c>
      <c r="P30" s="247" t="s">
        <v>202</v>
      </c>
      <c r="Q30" s="247" t="s">
        <v>202</v>
      </c>
      <c r="R30" s="256">
        <f t="shared" si="8"/>
        <v>1</v>
      </c>
      <c r="S30" s="508"/>
      <c r="T30" s="539"/>
      <c r="U30" s="443"/>
      <c r="V30" s="446"/>
    </row>
    <row r="31" spans="1:22" ht="39.950000000000003" customHeight="1" thickBot="1">
      <c r="A31" s="555"/>
      <c r="B31" s="536"/>
      <c r="C31" s="226" t="str">
        <f>'5. Identificación de Riesgos'!D31</f>
        <v xml:space="preserve">3. Presiones externas o internas por favorecer contratistas en la aprobación de cambios contractuales. </v>
      </c>
      <c r="D31" s="274"/>
      <c r="E31" s="226" t="s">
        <v>427</v>
      </c>
      <c r="F31" s="278" t="s">
        <v>202</v>
      </c>
      <c r="G31" s="278" t="s">
        <v>202</v>
      </c>
      <c r="H31" s="278" t="s">
        <v>202</v>
      </c>
      <c r="I31" s="278" t="s">
        <v>202</v>
      </c>
      <c r="J31" s="275">
        <f t="shared" si="7"/>
        <v>1</v>
      </c>
      <c r="K31" s="509"/>
      <c r="L31" s="276"/>
      <c r="M31" s="226" t="s">
        <v>426</v>
      </c>
      <c r="N31" s="278" t="s">
        <v>202</v>
      </c>
      <c r="O31" s="278" t="s">
        <v>202</v>
      </c>
      <c r="P31" s="278" t="s">
        <v>202</v>
      </c>
      <c r="Q31" s="278" t="s">
        <v>202</v>
      </c>
      <c r="R31" s="275">
        <f t="shared" si="8"/>
        <v>1</v>
      </c>
      <c r="S31" s="509"/>
      <c r="T31" s="540"/>
      <c r="U31" s="541"/>
      <c r="V31" s="537"/>
    </row>
    <row r="32" spans="1:22" ht="39.950000000000003" customHeight="1">
      <c r="A32" s="809">
        <v>7</v>
      </c>
      <c r="B32" s="544" t="str">
        <f>'5. Identificación de Riesgos'!B32</f>
        <v>Ofrecer, prometer, entregar, aceptar o solicitar una ventaja indebida para la  aprobación o recepción de entregables contractuales en proyectos de infraestructura judicial.</v>
      </c>
      <c r="C32" s="245" t="str">
        <f>'5. Identificación de Riesgos'!D32</f>
        <v>1.Falta de conocimiento de las políticas claras de ética e  integridad institucional</v>
      </c>
      <c r="D32" s="260"/>
      <c r="E32" s="245" t="s">
        <v>423</v>
      </c>
      <c r="F32" s="261" t="s">
        <v>202</v>
      </c>
      <c r="G32" s="261" t="s">
        <v>202</v>
      </c>
      <c r="H32" s="261" t="s">
        <v>202</v>
      </c>
      <c r="I32" s="261" t="s">
        <v>202</v>
      </c>
      <c r="J32" s="262">
        <f t="shared" si="3"/>
        <v>1</v>
      </c>
      <c r="K32" s="516">
        <f>AVERAGE(J32:J34)</f>
        <v>1</v>
      </c>
      <c r="L32" s="245" t="str">
        <f>'5. Identificación de Riesgos'!I32</f>
        <v>Afectación de reputacion,imagén,  credibilidad, satisfacción de usuarios y PI</v>
      </c>
      <c r="M32" s="245" t="s">
        <v>424</v>
      </c>
      <c r="N32" s="261" t="s">
        <v>202</v>
      </c>
      <c r="O32" s="261" t="s">
        <v>202</v>
      </c>
      <c r="P32" s="261" t="s">
        <v>202</v>
      </c>
      <c r="Q32" s="261" t="s">
        <v>202</v>
      </c>
      <c r="R32" s="262">
        <f t="shared" si="4"/>
        <v>1</v>
      </c>
      <c r="S32" s="516">
        <f>AVERAGE(R32:R34)</f>
        <v>1</v>
      </c>
      <c r="T32" s="538" t="str">
        <f>CONCATENATE(INDEX('8- Politicas de admiistracion '!$B$6:$F$10,MATCH(ROUND(IF((RIGHT('5. Identificación de Riesgos'!H32,1)-'6. Valoración Controles'!K32)&lt;1,1,(RIGHT('5. Identificación de Riesgos'!H32,1)-'6. Valoración Controles'!K32)),0),'8- Politicas de admiistracion '!$F$6:$F$10,0),1)," - ",ROUND(IF((RIGHT('5. Identificación de Riesgos'!H32,1)-'6. Valoración Controles'!K32)&lt;1,1,(RIGHT('5. Identificación de Riesgos'!H32,1)-'6. Valoración Controles'!K32)),0))</f>
        <v>Muy Baja - 1</v>
      </c>
      <c r="U32" s="442" t="str">
        <f>CONCATENATE(INDEX('8- Politicas de admiistracion '!$B$17:$F$21,MATCH(ROUND(IF((RIGHT('5. Identificación de Riesgos'!M32,1)-'6. Valoración Controles'!S32)&lt;1,1,(RIGHT('5. Identificación de Riesgos'!M32,1)-'6. Valoración Controles'!S32)),0),'8- Politicas de admiistracion '!$F$17:$F$21,0),1)," - ",ROUND(IF((RIGHT('5. Identificación de Riesgos'!M32,1)-'6. Valoración Controles'!S32)&lt;1,1,(RIGHT('5. Identificación de Riesgos'!M32,1)-'6. Valoración Controles'!S32)),0))</f>
        <v>Moderado - 3</v>
      </c>
      <c r="V32" s="445" t="str">
        <f>CONCATENATE(VLOOKUP((LEFT(T32,LEN(T32)-4)&amp;LEFT(U32,LEN(U32)-4)),'9- Matriz de Calor '!$D$17:$E$41,2,0)," - ",RIGHT(T32,1)*RIGHT(U32,1))</f>
        <v>Moderado - 3</v>
      </c>
    </row>
    <row r="33" spans="1:23" ht="39.950000000000003" customHeight="1">
      <c r="A33" s="810"/>
      <c r="B33" s="545"/>
      <c r="C33" s="244" t="str">
        <f>'5. Identificación de Riesgos'!D33</f>
        <v xml:space="preserve">2. Debilidad en los mecanismos de supervisión y control sobre la recepción de entregables contractuales.  </v>
      </c>
      <c r="D33" s="238"/>
      <c r="E33" s="244" t="s">
        <v>483</v>
      </c>
      <c r="F33" s="239" t="s">
        <v>202</v>
      </c>
      <c r="G33" s="239" t="s">
        <v>202</v>
      </c>
      <c r="H33" s="239" t="s">
        <v>202</v>
      </c>
      <c r="I33" s="239" t="s">
        <v>202</v>
      </c>
      <c r="J33" s="240">
        <f t="shared" si="3"/>
        <v>1</v>
      </c>
      <c r="K33" s="517"/>
      <c r="L33" s="265"/>
      <c r="M33" s="244" t="s">
        <v>428</v>
      </c>
      <c r="N33" s="239" t="s">
        <v>202</v>
      </c>
      <c r="O33" s="239" t="s">
        <v>202</v>
      </c>
      <c r="P33" s="239" t="s">
        <v>202</v>
      </c>
      <c r="Q33" s="239" t="s">
        <v>202</v>
      </c>
      <c r="R33" s="240">
        <f t="shared" si="4"/>
        <v>1</v>
      </c>
      <c r="S33" s="517"/>
      <c r="T33" s="539"/>
      <c r="U33" s="443"/>
      <c r="V33" s="446"/>
    </row>
    <row r="34" spans="1:23" ht="39.950000000000003" customHeight="1" thickBot="1">
      <c r="A34" s="811"/>
      <c r="B34" s="783"/>
      <c r="C34" s="246" t="str">
        <f>'5. Identificación de Riesgos'!D34</f>
        <v xml:space="preserve">3. Presiones externas o internas para aprobar entregables sin el cumplimiento de requisitos. </v>
      </c>
      <c r="D34" s="271"/>
      <c r="E34" s="246" t="s">
        <v>427</v>
      </c>
      <c r="F34" s="266" t="s">
        <v>202</v>
      </c>
      <c r="G34" s="266" t="s">
        <v>202</v>
      </c>
      <c r="H34" s="266" t="s">
        <v>202</v>
      </c>
      <c r="I34" s="266" t="s">
        <v>202</v>
      </c>
      <c r="J34" s="267">
        <f t="shared" si="3"/>
        <v>1</v>
      </c>
      <c r="K34" s="543"/>
      <c r="L34" s="268"/>
      <c r="M34" s="246" t="s">
        <v>426</v>
      </c>
      <c r="N34" s="266" t="s">
        <v>202</v>
      </c>
      <c r="O34" s="266" t="s">
        <v>202</v>
      </c>
      <c r="P34" s="266" t="s">
        <v>202</v>
      </c>
      <c r="Q34" s="266" t="s">
        <v>202</v>
      </c>
      <c r="R34" s="267">
        <f t="shared" si="4"/>
        <v>1</v>
      </c>
      <c r="S34" s="543"/>
      <c r="T34" s="556"/>
      <c r="U34" s="444"/>
      <c r="V34" s="447"/>
    </row>
    <row r="35" spans="1:23">
      <c r="T35" s="108"/>
      <c r="U35" s="109"/>
      <c r="V35" s="110"/>
    </row>
    <row r="39" spans="1:23">
      <c r="Q39" s="553"/>
      <c r="R39" s="553"/>
      <c r="U39" s="553"/>
      <c r="V39" s="553"/>
    </row>
    <row r="40" spans="1:23">
      <c r="V40" s="281"/>
      <c r="W40" s="2"/>
    </row>
    <row r="41" spans="1:23">
      <c r="V41" s="280"/>
      <c r="W41" s="2"/>
    </row>
    <row r="42" spans="1:23">
      <c r="V42" s="279"/>
      <c r="W42" s="2"/>
    </row>
    <row r="43" spans="1:23">
      <c r="V43" s="281"/>
      <c r="W43" s="2"/>
    </row>
  </sheetData>
  <mergeCells count="68">
    <mergeCell ref="A10:A12"/>
    <mergeCell ref="B10:B12"/>
    <mergeCell ref="A19:A23"/>
    <mergeCell ref="B19:B23"/>
    <mergeCell ref="U39:V39"/>
    <mergeCell ref="Q39:R39"/>
    <mergeCell ref="A29:A31"/>
    <mergeCell ref="K32:K34"/>
    <mergeCell ref="S32:S34"/>
    <mergeCell ref="T32:T34"/>
    <mergeCell ref="U32:U34"/>
    <mergeCell ref="V32:V34"/>
    <mergeCell ref="A32:A34"/>
    <mergeCell ref="B32:B34"/>
    <mergeCell ref="K24:K26"/>
    <mergeCell ref="S24:S26"/>
    <mergeCell ref="T24:T26"/>
    <mergeCell ref="A24:A26"/>
    <mergeCell ref="B24:B26"/>
    <mergeCell ref="A27:A28"/>
    <mergeCell ref="B27:B28"/>
    <mergeCell ref="U24:U26"/>
    <mergeCell ref="B29:B31"/>
    <mergeCell ref="V29:V31"/>
    <mergeCell ref="K29:K31"/>
    <mergeCell ref="S29:S31"/>
    <mergeCell ref="T29:T31"/>
    <mergeCell ref="U29:U31"/>
    <mergeCell ref="V27:V28"/>
    <mergeCell ref="K27:K28"/>
    <mergeCell ref="S27:S28"/>
    <mergeCell ref="T27:T28"/>
    <mergeCell ref="U27:U28"/>
    <mergeCell ref="V24:V26"/>
    <mergeCell ref="V19:V23"/>
    <mergeCell ref="K19:K23"/>
    <mergeCell ref="S19:S23"/>
    <mergeCell ref="T19:T23"/>
    <mergeCell ref="U19:U23"/>
    <mergeCell ref="A8:A9"/>
    <mergeCell ref="B8:B9"/>
    <mergeCell ref="C8:C9"/>
    <mergeCell ref="D8:D9"/>
    <mergeCell ref="E8:E9"/>
    <mergeCell ref="F8:K8"/>
    <mergeCell ref="L8:S8"/>
    <mergeCell ref="V10:V12"/>
    <mergeCell ref="A13:A18"/>
    <mergeCell ref="B13:B18"/>
    <mergeCell ref="K13:K18"/>
    <mergeCell ref="S13:S18"/>
    <mergeCell ref="T13:T18"/>
    <mergeCell ref="U13:U18"/>
    <mergeCell ref="V13:V18"/>
    <mergeCell ref="K10:K12"/>
    <mergeCell ref="S10:S12"/>
    <mergeCell ref="T10:T12"/>
    <mergeCell ref="U10:U12"/>
    <mergeCell ref="C1:V3"/>
    <mergeCell ref="A4:B4"/>
    <mergeCell ref="A5:B5"/>
    <mergeCell ref="C4:M4"/>
    <mergeCell ref="C5:M5"/>
    <mergeCell ref="D7:R7"/>
    <mergeCell ref="A6:B6"/>
    <mergeCell ref="A7:C7"/>
    <mergeCell ref="T7:V7"/>
    <mergeCell ref="C6:M6"/>
  </mergeCells>
  <conditionalFormatting sqref="T10">
    <cfRule type="containsText" dxfId="397" priority="33" operator="containsText" text="Muy Baja">
      <formula>NOT(ISERROR(SEARCH("Muy Baja",T10)))</formula>
    </cfRule>
    <cfRule type="containsText" dxfId="396" priority="34" operator="containsText" text="Alta">
      <formula>NOT(ISERROR(SEARCH("Alta",T10)))</formula>
    </cfRule>
    <cfRule type="containsText" dxfId="395" priority="35" operator="containsText" text="Media">
      <formula>NOT(ISERROR(SEARCH("Media",T10)))</formula>
    </cfRule>
    <cfRule type="containsText" dxfId="394" priority="36" operator="containsText" text="Media">
      <formula>NOT(ISERROR(SEARCH("Media",T10)))</formula>
    </cfRule>
    <cfRule type="containsText" dxfId="393" priority="37" operator="containsText" text="Media">
      <formula>NOT(ISERROR(SEARCH("Media",T10)))</formula>
    </cfRule>
    <cfRule type="containsText" dxfId="392" priority="38" operator="containsText" text="Muy Baja">
      <formula>NOT(ISERROR(SEARCH("Muy Baja",T10)))</formula>
    </cfRule>
    <cfRule type="containsText" dxfId="391" priority="39" operator="containsText" text="Baja">
      <formula>NOT(ISERROR(SEARCH("Baja",T10)))</formula>
    </cfRule>
    <cfRule type="containsText" dxfId="390" priority="40" operator="containsText" text="Muy Baja">
      <formula>NOT(ISERROR(SEARCH("Muy Baja",T10)))</formula>
    </cfRule>
    <cfRule type="containsText" dxfId="389" priority="41" operator="containsText" text="Muy Baja">
      <formula>NOT(ISERROR(SEARCH("Muy Baja",T10)))</formula>
    </cfRule>
    <cfRule type="containsText" dxfId="388" priority="42" operator="containsText" text="Muy Baja">
      <formula>NOT(ISERROR(SEARCH("Muy Baja",T10)))</formula>
    </cfRule>
    <cfRule type="containsText" dxfId="387" priority="43" operator="containsText" text="Muy Baja'Tabla probabilidad'!">
      <formula>NOT(ISERROR(SEARCH("Muy Baja'Tabla probabilidad'!",T10)))</formula>
    </cfRule>
    <cfRule type="containsText" dxfId="386" priority="44" operator="containsText" text="Muy bajo">
      <formula>NOT(ISERROR(SEARCH("Muy bajo",T10)))</formula>
    </cfRule>
    <cfRule type="containsText" dxfId="385" priority="45" operator="containsText" text="Alta">
      <formula>NOT(ISERROR(SEARCH("Alta",T10)))</formula>
    </cfRule>
    <cfRule type="containsText" dxfId="384" priority="46" operator="containsText" text="Media">
      <formula>NOT(ISERROR(SEARCH("Media",T10)))</formula>
    </cfRule>
    <cfRule type="containsText" dxfId="383" priority="47" operator="containsText" text="Baja">
      <formula>NOT(ISERROR(SEARCH("Baja",T10)))</formula>
    </cfRule>
    <cfRule type="containsText" dxfId="382" priority="48" operator="containsText" text="Muy baja">
      <formula>NOT(ISERROR(SEARCH("Muy baja",T10)))</formula>
    </cfRule>
    <cfRule type="cellIs" dxfId="379" priority="51" operator="between">
      <formula>1</formula>
      <formula>2</formula>
    </cfRule>
    <cfRule type="cellIs" dxfId="378" priority="52" operator="between">
      <formula>0</formula>
      <formula>2</formula>
    </cfRule>
  </conditionalFormatting>
  <conditionalFormatting sqref="T13 T19 T27 T29 T32">
    <cfRule type="containsText" dxfId="377" priority="67" operator="containsText" text="Muy Baja">
      <formula>NOT(ISERROR(SEARCH("Muy Baja",T13)))</formula>
    </cfRule>
    <cfRule type="containsText" dxfId="376" priority="67" operator="containsText" text="Baja">
      <formula>NOT(ISERROR(SEARCH("Baja",T13)))</formula>
    </cfRule>
    <cfRule type="containsText" dxfId="375" priority="67" operator="containsText" text="Muy Alta">
      <formula>NOT(ISERROR(SEARCH("Muy Alta",T13)))</formula>
    </cfRule>
    <cfRule type="containsText" dxfId="374" priority="68" operator="containsText" text="Alta">
      <formula>NOT(ISERROR(SEARCH("Alta",T13)))</formula>
    </cfRule>
    <cfRule type="containsText" dxfId="373" priority="69" operator="containsText" text="Media">
      <formula>NOT(ISERROR(SEARCH("Media",T13)))</formula>
    </cfRule>
    <cfRule type="containsText" dxfId="372" priority="70" operator="containsText" text="Media">
      <formula>NOT(ISERROR(SEARCH("Media",T13)))</formula>
    </cfRule>
    <cfRule type="containsText" dxfId="371" priority="71" operator="containsText" text="Media">
      <formula>NOT(ISERROR(SEARCH("Media",T13)))</formula>
    </cfRule>
    <cfRule type="containsText" dxfId="370" priority="72" operator="containsText" text="Muy Baja">
      <formula>NOT(ISERROR(SEARCH("Muy Baja",T13)))</formula>
    </cfRule>
    <cfRule type="containsText" dxfId="369" priority="73" operator="containsText" text="Baja">
      <formula>NOT(ISERROR(SEARCH("Baja",T13)))</formula>
    </cfRule>
    <cfRule type="containsText" dxfId="368" priority="74" operator="containsText" text="Muy Baja">
      <formula>NOT(ISERROR(SEARCH("Muy Baja",T13)))</formula>
    </cfRule>
    <cfRule type="containsText" dxfId="367" priority="75" operator="containsText" text="Muy Baja">
      <formula>NOT(ISERROR(SEARCH("Muy Baja",T13)))</formula>
    </cfRule>
    <cfRule type="containsText" dxfId="366" priority="76" operator="containsText" text="Muy Baja">
      <formula>NOT(ISERROR(SEARCH("Muy Baja",T13)))</formula>
    </cfRule>
    <cfRule type="containsText" dxfId="365" priority="77" operator="containsText" text="Muy Baja'Tabla probabilidad'!">
      <formula>NOT(ISERROR(SEARCH("Muy Baja'Tabla probabilidad'!",T13)))</formula>
    </cfRule>
    <cfRule type="containsText" dxfId="364" priority="78" operator="containsText" text="Muy bajo">
      <formula>NOT(ISERROR(SEARCH("Muy bajo",T13)))</formula>
    </cfRule>
    <cfRule type="containsText" dxfId="363" priority="79" operator="containsText" text="Alta">
      <formula>NOT(ISERROR(SEARCH("Alta",T13)))</formula>
    </cfRule>
    <cfRule type="containsText" dxfId="362" priority="80" operator="containsText" text="Media">
      <formula>NOT(ISERROR(SEARCH("Media",T13)))</formula>
    </cfRule>
    <cfRule type="containsText" dxfId="361" priority="81" operator="containsText" text="Baja">
      <formula>NOT(ISERROR(SEARCH("Baja",T13)))</formula>
    </cfRule>
    <cfRule type="containsText" dxfId="360" priority="82" operator="containsText" text="Muy baja">
      <formula>NOT(ISERROR(SEARCH("Muy baja",T13)))</formula>
    </cfRule>
    <cfRule type="cellIs" dxfId="357" priority="85" operator="between">
      <formula>1</formula>
      <formula>2</formula>
    </cfRule>
    <cfRule type="cellIs" dxfId="356" priority="86" operator="between">
      <formula>0</formula>
      <formula>2</formula>
    </cfRule>
  </conditionalFormatting>
  <conditionalFormatting sqref="T24">
    <cfRule type="containsText" dxfId="355" priority="11" operator="containsText" text="Muy Baja">
      <formula>NOT(ISERROR(SEARCH("Muy Baja",T24)))</formula>
    </cfRule>
    <cfRule type="containsText" dxfId="354" priority="12" operator="containsText" text="Alta">
      <formula>NOT(ISERROR(SEARCH("Alta",T24)))</formula>
    </cfRule>
    <cfRule type="containsText" dxfId="353" priority="13" operator="containsText" text="Media">
      <formula>NOT(ISERROR(SEARCH("Media",T24)))</formula>
    </cfRule>
    <cfRule type="containsText" dxfId="352" priority="14" operator="containsText" text="Media">
      <formula>NOT(ISERROR(SEARCH("Media",T24)))</formula>
    </cfRule>
    <cfRule type="containsText" dxfId="351" priority="15" operator="containsText" text="Media">
      <formula>NOT(ISERROR(SEARCH("Media",T24)))</formula>
    </cfRule>
    <cfRule type="containsText" dxfId="350" priority="16" operator="containsText" text="Muy Baja">
      <formula>NOT(ISERROR(SEARCH("Muy Baja",T24)))</formula>
    </cfRule>
    <cfRule type="containsText" dxfId="349" priority="17" operator="containsText" text="Baja">
      <formula>NOT(ISERROR(SEARCH("Baja",T24)))</formula>
    </cfRule>
    <cfRule type="containsText" dxfId="348" priority="18" operator="containsText" text="Muy Baja">
      <formula>NOT(ISERROR(SEARCH("Muy Baja",T24)))</formula>
    </cfRule>
    <cfRule type="containsText" dxfId="347" priority="19" operator="containsText" text="Muy Baja">
      <formula>NOT(ISERROR(SEARCH("Muy Baja",T24)))</formula>
    </cfRule>
    <cfRule type="containsText" dxfId="346" priority="20" operator="containsText" text="Muy Baja">
      <formula>NOT(ISERROR(SEARCH("Muy Baja",T24)))</formula>
    </cfRule>
    <cfRule type="containsText" dxfId="345" priority="21" operator="containsText" text="Muy Baja'Tabla probabilidad'!">
      <formula>NOT(ISERROR(SEARCH("Muy Baja'Tabla probabilidad'!",T24)))</formula>
    </cfRule>
    <cfRule type="containsText" dxfId="344" priority="22" operator="containsText" text="Muy bajo">
      <formula>NOT(ISERROR(SEARCH("Muy bajo",T24)))</formula>
    </cfRule>
    <cfRule type="containsText" dxfId="343" priority="23" operator="containsText" text="Alta">
      <formula>NOT(ISERROR(SEARCH("Alta",T24)))</formula>
    </cfRule>
    <cfRule type="containsText" dxfId="342" priority="24" operator="containsText" text="Media">
      <formula>NOT(ISERROR(SEARCH("Media",T24)))</formula>
    </cfRule>
    <cfRule type="containsText" dxfId="341" priority="25" operator="containsText" text="Baja">
      <formula>NOT(ISERROR(SEARCH("Baja",T24)))</formula>
    </cfRule>
    <cfRule type="containsText" dxfId="340" priority="26" operator="containsText" text="Muy baja">
      <formula>NOT(ISERROR(SEARCH("Muy baja",T24)))</formula>
    </cfRule>
    <cfRule type="cellIs" dxfId="337" priority="29" operator="between">
      <formula>1</formula>
      <formula>2</formula>
    </cfRule>
    <cfRule type="cellIs" dxfId="336" priority="30" operator="between">
      <formula>0</formula>
      <formula>2</formula>
    </cfRule>
  </conditionalFormatting>
  <conditionalFormatting sqref="U10">
    <cfRule type="containsText" dxfId="335" priority="443" operator="containsText" text="Catastrófico">
      <formula>NOT(ISERROR(SEARCH("Catastrófico",U10)))</formula>
    </cfRule>
    <cfRule type="containsText" dxfId="334" priority="444" operator="containsText" text="Mayor">
      <formula>NOT(ISERROR(SEARCH("Mayor",U10)))</formula>
    </cfRule>
    <cfRule type="containsText" dxfId="333" priority="445" operator="containsText" text="Alta">
      <formula>NOT(ISERROR(SEARCH("Alta",U10)))</formula>
    </cfRule>
    <cfRule type="containsText" dxfId="332" priority="446" operator="containsText" text="Moderado">
      <formula>NOT(ISERROR(SEARCH("Moderado",U10)))</formula>
    </cfRule>
    <cfRule type="containsText" dxfId="331" priority="447" operator="containsText" text="Menor">
      <formula>NOT(ISERROR(SEARCH("Menor",U10)))</formula>
    </cfRule>
    <cfRule type="containsText" dxfId="330" priority="448" operator="containsText" text="Leve">
      <formula>NOT(ISERROR(SEARCH("Leve",U10)))</formula>
    </cfRule>
  </conditionalFormatting>
  <conditionalFormatting sqref="U13 U19 U27 U29 U32">
    <cfRule type="containsText" dxfId="329" priority="59" operator="containsText" text="Catastrófico">
      <formula>NOT(ISERROR(SEARCH("Catastrófico",U13)))</formula>
    </cfRule>
    <cfRule type="containsText" dxfId="328" priority="60" operator="containsText" text="Mayor">
      <formula>NOT(ISERROR(SEARCH("Mayor",U13)))</formula>
    </cfRule>
    <cfRule type="containsText" dxfId="327" priority="61" operator="containsText" text="Alta">
      <formula>NOT(ISERROR(SEARCH("Alta",U13)))</formula>
    </cfRule>
    <cfRule type="containsText" dxfId="326" priority="62" operator="containsText" text="Moderado">
      <formula>NOT(ISERROR(SEARCH("Moderado",U13)))</formula>
    </cfRule>
    <cfRule type="containsText" dxfId="325" priority="63" operator="containsText" text="Menor">
      <formula>NOT(ISERROR(SEARCH("Menor",U13)))</formula>
    </cfRule>
    <cfRule type="containsText" dxfId="324" priority="64" operator="containsText" text="Leve">
      <formula>NOT(ISERROR(SEARCH("Leve",U13)))</formula>
    </cfRule>
  </conditionalFormatting>
  <conditionalFormatting sqref="U24">
    <cfRule type="containsText" dxfId="323" priority="5" operator="containsText" text="Catastrófico">
      <formula>NOT(ISERROR(SEARCH("Catastrófico",U24)))</formula>
    </cfRule>
    <cfRule type="containsText" dxfId="322" priority="6" operator="containsText" text="Mayor">
      <formula>NOT(ISERROR(SEARCH("Mayor",U24)))</formula>
    </cfRule>
    <cfRule type="containsText" dxfId="321" priority="7" operator="containsText" text="Alta">
      <formula>NOT(ISERROR(SEARCH("Alta",U24)))</formula>
    </cfRule>
    <cfRule type="containsText" dxfId="320" priority="8" operator="containsText" text="Moderado">
      <formula>NOT(ISERROR(SEARCH("Moderado",U24)))</formula>
    </cfRule>
    <cfRule type="containsText" dxfId="319" priority="9" operator="containsText" text="Menor">
      <formula>NOT(ISERROR(SEARCH("Menor",U24)))</formula>
    </cfRule>
    <cfRule type="containsText" dxfId="318" priority="10" operator="containsText" text="Leve">
      <formula>NOT(ISERROR(SEARCH("Leve",U24)))</formula>
    </cfRule>
  </conditionalFormatting>
  <conditionalFormatting sqref="V10">
    <cfRule type="containsText" dxfId="317" priority="439" operator="containsText" text="Extremo">
      <formula>NOT(ISERROR(SEARCH("Extremo",V10)))</formula>
    </cfRule>
    <cfRule type="containsText" dxfId="316" priority="440" operator="containsText" text="Alto">
      <formula>NOT(ISERROR(SEARCH("Alto",V10)))</formula>
    </cfRule>
    <cfRule type="containsText" dxfId="315" priority="441" operator="containsText" text="Bajo">
      <formula>NOT(ISERROR(SEARCH("Bajo",V10)))</formula>
    </cfRule>
    <cfRule type="containsText" dxfId="314" priority="442" operator="containsText" text="Moderado">
      <formula>NOT(ISERROR(SEARCH("Moderado",V10)))</formula>
    </cfRule>
  </conditionalFormatting>
  <conditionalFormatting sqref="V13 V19 V27 V29 V32">
    <cfRule type="containsText" dxfId="313" priority="55" operator="containsText" text="Extremo">
      <formula>NOT(ISERROR(SEARCH("Extremo",V13)))</formula>
    </cfRule>
    <cfRule type="containsText" dxfId="312" priority="56" operator="containsText" text="Alto">
      <formula>NOT(ISERROR(SEARCH("Alto",V13)))</formula>
    </cfRule>
    <cfRule type="containsText" dxfId="311" priority="57" operator="containsText" text="Bajo">
      <formula>NOT(ISERROR(SEARCH("Bajo",V13)))</formula>
    </cfRule>
    <cfRule type="containsText" dxfId="310" priority="58" operator="containsText" text="Moderado">
      <formula>NOT(ISERROR(SEARCH("Moderado",V13)))</formula>
    </cfRule>
  </conditionalFormatting>
  <conditionalFormatting sqref="V24">
    <cfRule type="containsText" dxfId="309" priority="1" operator="containsText" text="Extremo">
      <formula>NOT(ISERROR(SEARCH("Extremo",V24)))</formula>
    </cfRule>
    <cfRule type="containsText" dxfId="308" priority="2" operator="containsText" text="Alto">
      <formula>NOT(ISERROR(SEARCH("Alto",V24)))</formula>
    </cfRule>
    <cfRule type="containsText" dxfId="307" priority="3" operator="containsText" text="Bajo">
      <formula>NOT(ISERROR(SEARCH("Bajo",V24)))</formula>
    </cfRule>
    <cfRule type="containsText" dxfId="306" priority="4" operator="containsText" text="Moderado">
      <formula>NOT(ISERROR(SEARCH("Moderado",V24)))</formula>
    </cfRule>
  </conditionalFormatting>
  <dataValidations count="1">
    <dataValidation type="list" allowBlank="1" showInputMessage="1" showErrorMessage="1" sqref="N10:Q34 F10:I34" xr:uid="{00000000-0002-0000-0600-000000000000}">
      <formula1>"SI,NO"</formula1>
    </dataValidation>
  </dataValidations>
  <printOptions horizontalCentered="1"/>
  <pageMargins left="0.70866141732283472" right="0.70866141732283472" top="0.74803149606299213" bottom="0.74803149606299213" header="0.31496062992125984" footer="0.31496062992125984"/>
  <pageSetup scale="31"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containsText" priority="49" operator="containsText" id="{C1AEA79B-2AA1-451B-8B24-3DC3B7BB6BEF}">
            <xm:f>NOT(ISERROR(SEARCH(#REF!,T10)))</xm:f>
            <xm:f>#REF!</xm:f>
            <x14:dxf>
              <font>
                <color rgb="FF006100"/>
              </font>
              <fill>
                <patternFill>
                  <bgColor rgb="FFC6EFCE"/>
                </patternFill>
              </fill>
            </x14:dxf>
          </x14:cfRule>
          <x14:cfRule type="containsText" priority="50" operator="containsText" id="{3BC87AFC-CDDB-431F-B599-43E236D2FF1C}">
            <xm:f>NOT(ISERROR(SEARCH(#REF!,T10)))</xm:f>
            <xm:f>#REF!</xm:f>
            <x14:dxf>
              <font>
                <color rgb="FF9C0006"/>
              </font>
              <fill>
                <patternFill>
                  <bgColor rgb="FFFFC7CE"/>
                </patternFill>
              </fill>
            </x14:dxf>
          </x14:cfRule>
          <xm:sqref>T10</xm:sqref>
        </x14:conditionalFormatting>
        <x14:conditionalFormatting xmlns:xm="http://schemas.microsoft.com/office/excel/2006/main">
          <x14:cfRule type="containsText" priority="83" operator="containsText" id="{12451B58-C247-41F1-AAA2-49C8391E2059}">
            <xm:f>NOT(ISERROR(SEARCH(#REF!,T13)))</xm:f>
            <xm:f>#REF!</xm:f>
            <x14:dxf>
              <font>
                <color rgb="FF006100"/>
              </font>
              <fill>
                <patternFill>
                  <bgColor rgb="FFC6EFCE"/>
                </patternFill>
              </fill>
            </x14:dxf>
          </x14:cfRule>
          <x14:cfRule type="containsText" priority="84" operator="containsText" id="{8BABB17B-17A5-4FF3-9F80-988D5C08F042}">
            <xm:f>NOT(ISERROR(SEARCH(#REF!,T13)))</xm:f>
            <xm:f>#REF!</xm:f>
            <x14:dxf>
              <font>
                <color rgb="FF9C0006"/>
              </font>
              <fill>
                <patternFill>
                  <bgColor rgb="FFFFC7CE"/>
                </patternFill>
              </fill>
            </x14:dxf>
          </x14:cfRule>
          <xm:sqref>T13 T19 T27 T29 T32</xm:sqref>
        </x14:conditionalFormatting>
        <x14:conditionalFormatting xmlns:xm="http://schemas.microsoft.com/office/excel/2006/main">
          <x14:cfRule type="containsText" priority="27" operator="containsText" id="{3F2BC302-C8BA-4859-BF23-81BBD5D5A399}">
            <xm:f>NOT(ISERROR(SEARCH(#REF!,T24)))</xm:f>
            <xm:f>#REF!</xm:f>
            <x14:dxf>
              <font>
                <color rgb="FF006100"/>
              </font>
              <fill>
                <patternFill>
                  <bgColor rgb="FFC6EFCE"/>
                </patternFill>
              </fill>
            </x14:dxf>
          </x14:cfRule>
          <x14:cfRule type="containsText" priority="28" operator="containsText" id="{5D35603E-7E66-4356-B2E1-3C2434F26711}">
            <xm:f>NOT(ISERROR(SEARCH(#REF!,T24)))</xm:f>
            <xm:f>#REF!</xm:f>
            <x14:dxf>
              <font>
                <color rgb="FF9C0006"/>
              </font>
              <fill>
                <patternFill>
                  <bgColor rgb="FFFFC7CE"/>
                </patternFill>
              </fill>
            </x14:dxf>
          </x14:cfRule>
          <xm:sqref>T24</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249977111117893"/>
    <pageSetUpPr fitToPage="1"/>
  </sheetPr>
  <dimension ref="A1:R35"/>
  <sheetViews>
    <sheetView showGridLines="0" topLeftCell="A12" zoomScale="90" zoomScaleNormal="90" workbookViewId="0">
      <selection activeCell="E22" sqref="E22"/>
    </sheetView>
  </sheetViews>
  <sheetFormatPr baseColWidth="10" defaultColWidth="11.42578125" defaultRowHeight="15"/>
  <cols>
    <col min="1" max="1" width="5.42578125" style="34" customWidth="1"/>
    <col min="2" max="2" width="38.5703125" style="34" customWidth="1"/>
    <col min="3" max="3" width="34.85546875" style="34" customWidth="1"/>
    <col min="4" max="4" width="43.28515625" style="34" customWidth="1"/>
    <col min="5" max="5" width="96.28515625" style="42" customWidth="1"/>
    <col min="6" max="6" width="14.42578125" style="34" customWidth="1"/>
    <col min="7" max="8" width="13.85546875" style="34" customWidth="1"/>
    <col min="9" max="9" width="2.7109375" style="34" customWidth="1"/>
    <col min="10" max="10" width="13.140625" style="34" customWidth="1"/>
    <col min="11" max="11" width="14.5703125" style="34" customWidth="1"/>
    <col min="12" max="12" width="16.42578125" style="65" hidden="1" customWidth="1"/>
    <col min="13" max="14" width="13.7109375" style="34" customWidth="1"/>
    <col min="15" max="15" width="17.140625" style="64" customWidth="1"/>
    <col min="16" max="16" width="16" style="64" customWidth="1"/>
    <col min="17" max="17" width="20.7109375" style="64" customWidth="1"/>
    <col min="18" max="18" width="4" style="64" customWidth="1"/>
    <col min="19" max="16384" width="11.42578125" style="64"/>
  </cols>
  <sheetData>
    <row r="1" spans="1:18" s="62" customFormat="1" ht="27.75" customHeight="1">
      <c r="A1" s="618"/>
      <c r="B1" s="618"/>
      <c r="C1" s="618"/>
      <c r="D1" s="177"/>
      <c r="E1" s="619" t="s">
        <v>203</v>
      </c>
      <c r="F1" s="619"/>
      <c r="G1" s="619"/>
      <c r="H1" s="619"/>
      <c r="I1" s="619"/>
      <c r="J1" s="619"/>
      <c r="K1" s="619"/>
      <c r="L1" s="619"/>
      <c r="M1" s="619"/>
      <c r="N1" s="619"/>
      <c r="O1" s="619"/>
      <c r="P1" s="619"/>
      <c r="Q1" s="619"/>
      <c r="R1" s="11"/>
    </row>
    <row r="2" spans="1:18" s="62" customFormat="1" ht="27" customHeight="1">
      <c r="A2" s="618"/>
      <c r="B2" s="618"/>
      <c r="C2" s="618"/>
      <c r="D2" s="177"/>
      <c r="E2" s="619"/>
      <c r="F2" s="619"/>
      <c r="G2" s="619"/>
      <c r="H2" s="619"/>
      <c r="I2" s="619"/>
      <c r="J2" s="619"/>
      <c r="K2" s="619"/>
      <c r="L2" s="619"/>
      <c r="M2" s="619"/>
      <c r="N2" s="619"/>
      <c r="O2" s="619"/>
      <c r="P2" s="619"/>
      <c r="Q2" s="619"/>
      <c r="R2" s="11"/>
    </row>
    <row r="3" spans="1:18" s="62" customFormat="1" ht="27" customHeight="1">
      <c r="A3" s="618"/>
      <c r="B3" s="618"/>
      <c r="C3" s="618"/>
      <c r="D3" s="177"/>
      <c r="E3" s="619"/>
      <c r="F3" s="619"/>
      <c r="G3" s="619"/>
      <c r="H3" s="619"/>
      <c r="I3" s="619"/>
      <c r="J3" s="619"/>
      <c r="K3" s="619"/>
      <c r="L3" s="619"/>
      <c r="M3" s="619"/>
      <c r="N3" s="619"/>
      <c r="O3" s="619"/>
      <c r="P3" s="619"/>
      <c r="Q3" s="619"/>
      <c r="R3" s="11"/>
    </row>
    <row r="4" spans="1:18" s="62" customFormat="1" ht="23.25" customHeight="1">
      <c r="A4" s="600" t="s">
        <v>204</v>
      </c>
      <c r="B4" s="600"/>
      <c r="C4" s="601" t="str">
        <f>'6. Valoración Controles'!C4:K4</f>
        <v>MEJORAMIENTO INFRAESTRUCTURA FÍSICA</v>
      </c>
      <c r="D4" s="601"/>
      <c r="E4" s="601"/>
      <c r="F4" s="601"/>
      <c r="G4" s="601"/>
      <c r="H4" s="601"/>
      <c r="I4" s="601"/>
      <c r="J4" s="601"/>
      <c r="K4" s="601"/>
      <c r="L4" s="601"/>
      <c r="M4" s="601"/>
      <c r="N4" s="601"/>
      <c r="O4" s="601"/>
      <c r="P4" s="601"/>
      <c r="Q4" s="601"/>
      <c r="R4" s="11"/>
    </row>
    <row r="5" spans="1:18" s="62" customFormat="1" ht="56.25" customHeight="1">
      <c r="A5" s="600" t="s">
        <v>205</v>
      </c>
      <c r="B5" s="600"/>
      <c r="C5" s="601" t="str">
        <f>'6. Valoración Controles'!C5:K5</f>
        <v xml:space="preserve">Mejorar las condiciones locativas de la infraestructura física, mediante la adquisición, contratación de diseños, estudios, construcción, mejoramiento y mantenimiento de las sedes judiciales y administrativas en el territorio nacional, en concordancia con la reglamentación ambiental y de seguridad y salud en el trabajo y antisoborno para ofrecer unas condiciones acordes a las necesidades de la administración de justicia. </v>
      </c>
      <c r="D5" s="601"/>
      <c r="E5" s="601"/>
      <c r="F5" s="601"/>
      <c r="G5" s="601"/>
      <c r="H5" s="601"/>
      <c r="I5" s="601"/>
      <c r="J5" s="601"/>
      <c r="K5" s="601"/>
      <c r="L5" s="601"/>
      <c r="M5" s="601"/>
      <c r="N5" s="601"/>
      <c r="O5" s="601"/>
      <c r="P5" s="601"/>
      <c r="Q5" s="601"/>
      <c r="R5" s="11"/>
    </row>
    <row r="6" spans="1:18" s="62" customFormat="1" ht="28.5" customHeight="1">
      <c r="A6" s="600" t="s">
        <v>206</v>
      </c>
      <c r="B6" s="600"/>
      <c r="C6" s="602" t="s">
        <v>153</v>
      </c>
      <c r="D6" s="602"/>
      <c r="E6" s="602"/>
      <c r="F6" s="602"/>
      <c r="G6" s="602"/>
      <c r="H6" s="602"/>
      <c r="I6" s="602"/>
      <c r="J6" s="602"/>
      <c r="K6" s="602"/>
      <c r="L6" s="602"/>
      <c r="M6" s="602"/>
      <c r="N6" s="602"/>
      <c r="O6" s="602"/>
      <c r="P6" s="602"/>
      <c r="Q6" s="602"/>
      <c r="R6" s="11"/>
    </row>
    <row r="7" spans="1:18" s="62" customFormat="1" ht="40.5" customHeight="1" thickBot="1">
      <c r="A7" s="575" t="s">
        <v>207</v>
      </c>
      <c r="B7" s="575"/>
      <c r="C7" s="575"/>
      <c r="D7" s="575"/>
      <c r="E7" s="575"/>
      <c r="F7" s="575" t="s">
        <v>169</v>
      </c>
      <c r="G7" s="575"/>
      <c r="H7" s="575"/>
      <c r="I7" s="112"/>
      <c r="J7" s="598" t="s">
        <v>208</v>
      </c>
      <c r="K7" s="598"/>
      <c r="L7" s="598"/>
      <c r="M7" s="598"/>
      <c r="N7" s="599"/>
      <c r="O7" s="10" t="s">
        <v>209</v>
      </c>
      <c r="P7" s="10" t="s">
        <v>210</v>
      </c>
      <c r="Q7" s="10" t="s">
        <v>211</v>
      </c>
      <c r="R7" s="11"/>
    </row>
    <row r="8" spans="1:18" s="62" customFormat="1" ht="33" customHeight="1" thickTop="1" thickBot="1">
      <c r="A8" s="521" t="s">
        <v>159</v>
      </c>
      <c r="B8" s="491" t="s">
        <v>185</v>
      </c>
      <c r="C8" s="603" t="s">
        <v>161</v>
      </c>
      <c r="D8" s="605" t="s">
        <v>171</v>
      </c>
      <c r="E8" s="491" t="s">
        <v>155</v>
      </c>
      <c r="F8" s="596" t="s">
        <v>212</v>
      </c>
      <c r="G8" s="596" t="s">
        <v>213</v>
      </c>
      <c r="H8" s="596" t="s">
        <v>214</v>
      </c>
      <c r="I8" s="620"/>
      <c r="J8" s="596" t="s">
        <v>215</v>
      </c>
      <c r="K8" s="596" t="s">
        <v>216</v>
      </c>
      <c r="L8" s="596" t="s">
        <v>217</v>
      </c>
      <c r="M8" s="596" t="s">
        <v>218</v>
      </c>
      <c r="N8" s="596" t="s">
        <v>219</v>
      </c>
      <c r="O8" s="596"/>
      <c r="P8" s="596"/>
      <c r="Q8" s="596"/>
      <c r="R8" s="11"/>
    </row>
    <row r="9" spans="1:18" s="63" customFormat="1" ht="28.5" customHeight="1" thickTop="1" thickBot="1">
      <c r="A9" s="522"/>
      <c r="B9" s="523"/>
      <c r="C9" s="604"/>
      <c r="D9" s="606"/>
      <c r="E9" s="523"/>
      <c r="F9" s="597"/>
      <c r="G9" s="597"/>
      <c r="H9" s="597"/>
      <c r="I9" s="621"/>
      <c r="J9" s="597"/>
      <c r="K9" s="597"/>
      <c r="L9" s="597"/>
      <c r="M9" s="597"/>
      <c r="N9" s="597"/>
      <c r="O9" s="597"/>
      <c r="P9" s="597"/>
      <c r="Q9" s="597"/>
      <c r="R9" s="61"/>
    </row>
    <row r="10" spans="1:18" ht="35.1" customHeight="1">
      <c r="A10" s="572">
        <f>'5. Identificación de Riesgos'!A10</f>
        <v>1</v>
      </c>
      <c r="B10" s="563" t="str">
        <f>'5. Identificación de Riesgos'!B10</f>
        <v>Dificultad para la obtención de inmuebles</v>
      </c>
      <c r="C10" s="563" t="str">
        <f>'5. Identificación de Riesgos'!C10</f>
        <v>Posibilidad de no disminuir la brecha en materia de Infraestructura, ocasionado por la falta de oportunidad en la gestión y respuesta de entidades externas involucradas en el proceso de adquisición de inmuebles.</v>
      </c>
      <c r="D10" s="563" t="s">
        <v>173</v>
      </c>
      <c r="E10" s="283" t="str">
        <f>'5. Identificación de Riesgos'!D10</f>
        <v xml:space="preserve">1. Una vez realizado el análisis de viabilidad técnica, se determine que el predio no cumple con las condiciones necesarias para la construcción de la sede judicial </v>
      </c>
      <c r="F10" s="594" t="str">
        <f>'5. Identificación de Riesgos'!H10</f>
        <v>Muy Baja - 1</v>
      </c>
      <c r="G10" s="582" t="str">
        <f>'5. Identificación de Riesgos'!M10</f>
        <v>Moderado - 3</v>
      </c>
      <c r="H10" s="582" t="str">
        <f>'5. Identificación de Riesgos'!N10</f>
        <v>Moderado - 3</v>
      </c>
      <c r="I10" s="576"/>
      <c r="J10" s="579" t="str">
        <f>'6. Valoración Controles'!T10</f>
        <v>Muy Baja - 1</v>
      </c>
      <c r="K10" s="579" t="str">
        <f>'6. Valoración Controles'!U10</f>
        <v>Menor - 2</v>
      </c>
      <c r="L10" s="607"/>
      <c r="M10" s="582" t="str">
        <f>'6. Valoración Controles'!V10</f>
        <v>Bajo - 2</v>
      </c>
      <c r="N10" s="582" t="s">
        <v>221</v>
      </c>
      <c r="O10" s="284"/>
      <c r="P10" s="284"/>
      <c r="Q10" s="285"/>
      <c r="R10" s="14"/>
    </row>
    <row r="11" spans="1:18" ht="35.1" customHeight="1">
      <c r="A11" s="573"/>
      <c r="B11" s="564"/>
      <c r="C11" s="564"/>
      <c r="D11" s="564"/>
      <c r="E11" s="286" t="str">
        <f>'5. Identificación de Riesgos'!D11</f>
        <v>2. Burocracia y tiempos prolongados en los tramites administrativos,  procesos legales y urbanísticos (licencias, certificaciones, saneamiento predial).</v>
      </c>
      <c r="F11" s="595"/>
      <c r="G11" s="587"/>
      <c r="H11" s="583"/>
      <c r="I11" s="577"/>
      <c r="J11" s="580"/>
      <c r="K11" s="580"/>
      <c r="L11" s="608"/>
      <c r="M11" s="583"/>
      <c r="N11" s="583"/>
      <c r="O11" s="288"/>
      <c r="P11" s="288">
        <v>5</v>
      </c>
      <c r="Q11" s="289"/>
      <c r="R11" s="14"/>
    </row>
    <row r="12" spans="1:18" ht="35.1" customHeight="1" thickBot="1">
      <c r="A12" s="574"/>
      <c r="B12" s="565"/>
      <c r="C12" s="565"/>
      <c r="D12" s="565"/>
      <c r="E12" s="286" t="str">
        <f>'5. Identificación de Riesgos'!D12</f>
        <v xml:space="preserve">3. Que las entidades territoriales  no cuenten  con terrenos  propios  para  la donación. </v>
      </c>
      <c r="F12" s="595"/>
      <c r="G12" s="587"/>
      <c r="H12" s="583"/>
      <c r="I12" s="577"/>
      <c r="J12" s="580"/>
      <c r="K12" s="580"/>
      <c r="L12" s="608"/>
      <c r="M12" s="583"/>
      <c r="N12" s="583"/>
      <c r="O12" s="288"/>
      <c r="P12" s="288"/>
      <c r="Q12" s="289"/>
      <c r="R12" s="14"/>
    </row>
    <row r="13" spans="1:18" ht="35.1" customHeight="1">
      <c r="A13" s="566">
        <f>'5. Identificación de Riesgos'!A13</f>
        <v>2</v>
      </c>
      <c r="B13" s="560" t="str">
        <f>'5. Identificación de Riesgos'!B13</f>
        <v>Retrasos en la ejecución de los contratos de estudios y diseños de infraestructura física, que afectan la programación y el inicio oportuno de los proyectos.</v>
      </c>
      <c r="C13" s="560" t="str">
        <f>'5. Identificación de Riesgos'!C13</f>
        <v xml:space="preserve">Posibilidad que  la  puesta en funcionamiento de la  nueva sede  se  postergue en el  tiempo. </v>
      </c>
      <c r="D13" s="560" t="s">
        <v>173</v>
      </c>
      <c r="E13" s="290" t="str">
        <f>'5. Identificación de Riesgos'!D13</f>
        <v>1. Deficiencias en la planeación inicial  (subestimación de tiempos o recursos).</v>
      </c>
      <c r="F13" s="594" t="str">
        <f>'5. Identificación de Riesgos'!H13</f>
        <v>Muy Alta - 5</v>
      </c>
      <c r="G13" s="582" t="str">
        <f>'5. Identificación de Riesgos'!M13</f>
        <v>Moderado - 3</v>
      </c>
      <c r="H13" s="582" t="str">
        <f>'5. Identificación de Riesgos'!N13</f>
        <v>Alto - 15</v>
      </c>
      <c r="I13" s="576"/>
      <c r="J13" s="579" t="str">
        <f>'6. Valoración Controles'!T13</f>
        <v>Alta - 4</v>
      </c>
      <c r="K13" s="579" t="str">
        <f>'6. Valoración Controles'!U13</f>
        <v>Menor - 2</v>
      </c>
      <c r="L13" s="607"/>
      <c r="M13" s="582" t="str">
        <f>'6. Valoración Controles'!V13</f>
        <v>Moderado - 8</v>
      </c>
      <c r="N13" s="582" t="s">
        <v>221</v>
      </c>
      <c r="O13" s="284"/>
      <c r="P13" s="284"/>
      <c r="Q13" s="285"/>
      <c r="R13" s="14"/>
    </row>
    <row r="14" spans="1:18" ht="35.1" customHeight="1">
      <c r="A14" s="567"/>
      <c r="B14" s="561"/>
      <c r="C14" s="561"/>
      <c r="D14" s="561"/>
      <c r="E14" s="291" t="str">
        <f>'5. Identificación de Riesgos'!D14</f>
        <v>2. Falta de capacidad técnica, operativa o administrativa del contratista para desarrollar los estudios y diseños.</v>
      </c>
      <c r="F14" s="595"/>
      <c r="G14" s="587"/>
      <c r="H14" s="583"/>
      <c r="I14" s="577"/>
      <c r="J14" s="580"/>
      <c r="K14" s="580"/>
      <c r="L14" s="608"/>
      <c r="M14" s="583"/>
      <c r="N14" s="583"/>
      <c r="O14" s="288"/>
      <c r="P14" s="288"/>
      <c r="Q14" s="289"/>
      <c r="R14" s="14"/>
    </row>
    <row r="15" spans="1:18" ht="35.1" customHeight="1">
      <c r="A15" s="567"/>
      <c r="B15" s="561"/>
      <c r="C15" s="561"/>
      <c r="D15" s="561"/>
      <c r="E15" s="291" t="str">
        <f>'5. Identificación de Riesgos'!D15</f>
        <v>3. Demoras en la entrega de información o insumos necesarios para el diseño (levantamientos topográficos, estudios de suelo, planos previos, etc.).</v>
      </c>
      <c r="F15" s="595"/>
      <c r="G15" s="587"/>
      <c r="H15" s="583"/>
      <c r="I15" s="577"/>
      <c r="J15" s="580"/>
      <c r="K15" s="580"/>
      <c r="L15" s="608"/>
      <c r="M15" s="583"/>
      <c r="N15" s="583"/>
      <c r="O15" s="288"/>
      <c r="P15" s="288"/>
      <c r="Q15" s="289"/>
      <c r="R15" s="14"/>
    </row>
    <row r="16" spans="1:18" ht="35.1" customHeight="1">
      <c r="A16" s="567"/>
      <c r="B16" s="561"/>
      <c r="C16" s="561"/>
      <c r="D16" s="561"/>
      <c r="E16" s="291" t="str">
        <f>'5. Identificación de Riesgos'!D16</f>
        <v>4. Trámites administrativos prolongados (licencias, permisos, aprobaciones por parte de otras entidades)</v>
      </c>
      <c r="F16" s="595"/>
      <c r="G16" s="587"/>
      <c r="H16" s="583"/>
      <c r="I16" s="577"/>
      <c r="J16" s="580"/>
      <c r="K16" s="580"/>
      <c r="L16" s="608"/>
      <c r="M16" s="583"/>
      <c r="N16" s="583"/>
      <c r="O16" s="288"/>
      <c r="P16" s="288"/>
      <c r="Q16" s="289"/>
      <c r="R16" s="14"/>
    </row>
    <row r="17" spans="1:18" ht="35.1" customHeight="1">
      <c r="A17" s="567"/>
      <c r="B17" s="561"/>
      <c r="C17" s="561"/>
      <c r="D17" s="561"/>
      <c r="E17" s="291" t="str">
        <f>'5. Identificación de Riesgos'!D17</f>
        <v>5. Cambios en los requisitos o alcances de los estudios y diseños durante la ejecución del contrato.</v>
      </c>
      <c r="F17" s="595"/>
      <c r="G17" s="587"/>
      <c r="H17" s="583"/>
      <c r="I17" s="577"/>
      <c r="J17" s="580"/>
      <c r="K17" s="580"/>
      <c r="L17" s="608"/>
      <c r="M17" s="583"/>
      <c r="N17" s="583"/>
      <c r="O17" s="288"/>
      <c r="P17" s="288"/>
      <c r="Q17" s="289"/>
      <c r="R17" s="14"/>
    </row>
    <row r="18" spans="1:18" ht="35.1" customHeight="1" thickBot="1">
      <c r="A18" s="567"/>
      <c r="B18" s="561"/>
      <c r="C18" s="561"/>
      <c r="D18" s="561"/>
      <c r="E18" s="292" t="str">
        <f>'5. Identificación de Riesgos'!D18</f>
        <v>6. Deficiencia en la supervisión de los contratos.</v>
      </c>
      <c r="F18" s="617"/>
      <c r="G18" s="614"/>
      <c r="H18" s="609"/>
      <c r="I18" s="577"/>
      <c r="J18" s="615"/>
      <c r="K18" s="615"/>
      <c r="L18" s="616"/>
      <c r="M18" s="609"/>
      <c r="N18" s="609"/>
      <c r="O18" s="293"/>
      <c r="P18" s="293"/>
      <c r="Q18" s="294"/>
      <c r="R18" s="14"/>
    </row>
    <row r="19" spans="1:18" ht="35.1" customHeight="1">
      <c r="A19" s="572">
        <f>'5. Identificación de Riesgos'!A19</f>
        <v>3</v>
      </c>
      <c r="B19" s="563" t="str">
        <f>'5. Identificación de Riesgos'!B19</f>
        <v>Retrasos en la ejecución de los contratos de construcción y dotación de mobiliario en proyectos  de mediana y baja complejidad.</v>
      </c>
      <c r="C19" s="563" t="str">
        <f>'5. Identificación de Riesgos'!C19</f>
        <v xml:space="preserve">Posibilidad que  la  puesta en funcionamiento de la  nueva sede  se  postergue en el  tiempo. </v>
      </c>
      <c r="D19" s="563" t="s">
        <v>173</v>
      </c>
      <c r="E19" s="283" t="str">
        <f>'5. Identificación de Riesgos'!D19</f>
        <v xml:space="preserve">1. Retrasos en procesos de contratación </v>
      </c>
      <c r="F19" s="594" t="str">
        <f>'5. Identificación de Riesgos'!H19</f>
        <v>Muy Alta - 5</v>
      </c>
      <c r="G19" s="582" t="str">
        <f>'5. Identificación de Riesgos'!M19</f>
        <v>Moderado - 3</v>
      </c>
      <c r="H19" s="611" t="str">
        <f>'5. Identificación de Riesgos'!N19</f>
        <v>Alto - 15</v>
      </c>
      <c r="I19" s="576"/>
      <c r="J19" s="579" t="str">
        <f>'6. Valoración Controles'!T19</f>
        <v>Alta - 4</v>
      </c>
      <c r="K19" s="579" t="str">
        <f>'6. Valoración Controles'!U19</f>
        <v>Menor - 2</v>
      </c>
      <c r="L19" s="607"/>
      <c r="M19" s="582" t="str">
        <f>'6. Valoración Controles'!V19</f>
        <v>Moderado - 8</v>
      </c>
      <c r="N19" s="795" t="s">
        <v>221</v>
      </c>
      <c r="O19" s="793"/>
      <c r="P19" s="284"/>
      <c r="Q19" s="285"/>
      <c r="R19" s="14"/>
    </row>
    <row r="20" spans="1:18" ht="35.1" customHeight="1">
      <c r="A20" s="573"/>
      <c r="B20" s="564"/>
      <c r="C20" s="564"/>
      <c r="D20" s="564"/>
      <c r="E20" s="286" t="str">
        <f>'5. Identificación de Riesgos'!D20</f>
        <v xml:space="preserve">2. Deficiencia e inconsistencias en los Estudos y Diseños  </v>
      </c>
      <c r="F20" s="595"/>
      <c r="G20" s="587"/>
      <c r="H20" s="588"/>
      <c r="I20" s="577"/>
      <c r="J20" s="580"/>
      <c r="K20" s="580"/>
      <c r="L20" s="608"/>
      <c r="M20" s="583"/>
      <c r="N20" s="796"/>
      <c r="O20" s="794"/>
      <c r="P20" s="288"/>
      <c r="Q20" s="289"/>
      <c r="R20" s="14"/>
    </row>
    <row r="21" spans="1:18" ht="35.1" customHeight="1">
      <c r="A21" s="573"/>
      <c r="B21" s="564"/>
      <c r="C21" s="564"/>
      <c r="D21" s="564"/>
      <c r="E21" s="286" t="str">
        <f>'5. Identificación de Riesgos'!D21</f>
        <v>3. Incumplimiento del contratista en tiempos de ejecución o calidad</v>
      </c>
      <c r="F21" s="595"/>
      <c r="G21" s="587"/>
      <c r="H21" s="588"/>
      <c r="I21" s="577"/>
      <c r="J21" s="580"/>
      <c r="K21" s="580"/>
      <c r="L21" s="608"/>
      <c r="M21" s="583"/>
      <c r="N21" s="796"/>
      <c r="O21" s="794"/>
      <c r="P21" s="288"/>
      <c r="Q21" s="289"/>
      <c r="R21" s="14"/>
    </row>
    <row r="22" spans="1:18" ht="35.1" customHeight="1">
      <c r="A22" s="573"/>
      <c r="B22" s="564"/>
      <c r="C22" s="564"/>
      <c r="D22" s="564"/>
      <c r="E22" s="286" t="str">
        <f>'5. Identificación de Riesgos'!D22</f>
        <v xml:space="preserve">4. Condiciones climaticas adversas o dificultades logisticas en la zona  </v>
      </c>
      <c r="F22" s="595"/>
      <c r="G22" s="587"/>
      <c r="H22" s="588"/>
      <c r="I22" s="577"/>
      <c r="J22" s="580"/>
      <c r="K22" s="580"/>
      <c r="L22" s="608"/>
      <c r="M22" s="583"/>
      <c r="N22" s="796"/>
      <c r="O22" s="794"/>
      <c r="P22" s="288"/>
      <c r="Q22" s="289"/>
      <c r="R22" s="14"/>
    </row>
    <row r="23" spans="1:18" ht="35.1" customHeight="1" thickBot="1">
      <c r="A23" s="574"/>
      <c r="B23" s="565"/>
      <c r="C23" s="565"/>
      <c r="D23" s="565"/>
      <c r="E23" s="295" t="str">
        <f>'5. Identificación de Riesgos'!D23</f>
        <v>5. Problemas de orden público,  oposición de la comunidad</v>
      </c>
      <c r="F23" s="610"/>
      <c r="G23" s="590"/>
      <c r="H23" s="612"/>
      <c r="I23" s="578"/>
      <c r="J23" s="581"/>
      <c r="K23" s="581"/>
      <c r="L23" s="613"/>
      <c r="M23" s="591"/>
      <c r="N23" s="797"/>
      <c r="O23" s="794"/>
      <c r="P23" s="288"/>
      <c r="Q23" s="289"/>
      <c r="R23" s="14"/>
    </row>
    <row r="24" spans="1:18" ht="35.1" customHeight="1">
      <c r="A24" s="566">
        <v>4</v>
      </c>
      <c r="B24" s="560" t="str">
        <f>'5. Identificación de Riesgos'!B24</f>
        <v xml:space="preserve">Oposición de la comunidad, afectación ambiental por la construcción. </v>
      </c>
      <c r="C24" s="560" t="str">
        <f>'5. Identificación de Riesgos'!C24</f>
        <v>Posibilidad de  no ejecutar la construcción del proyecto.</v>
      </c>
      <c r="D24" s="569" t="s">
        <v>173</v>
      </c>
      <c r="E24" s="298" t="str">
        <f>'5. Identificación de Riesgos'!D24</f>
        <v xml:space="preserve">1. No cumplimiento de la normatividad ambiental  vigente  por parte del contratrista.  </v>
      </c>
      <c r="F24" s="584" t="str">
        <f>'5. Identificación de Riesgos'!H24</f>
        <v>Muy Baja - 1</v>
      </c>
      <c r="G24" s="586" t="str">
        <f>'5. Identificación de Riesgos'!M24</f>
        <v>Moderado - 3</v>
      </c>
      <c r="H24" s="588" t="str">
        <f>'5. Identificación de Riesgos'!N24</f>
        <v>Moderado - 3</v>
      </c>
      <c r="I24" s="287"/>
      <c r="J24" s="589" t="str">
        <f>'6. Valoración Controles'!T24</f>
        <v>Alta - 4</v>
      </c>
      <c r="K24" s="589" t="str">
        <f>'6. Valoración Controles'!U24</f>
        <v>Menor - 2</v>
      </c>
      <c r="L24" s="299"/>
      <c r="M24" s="586" t="str">
        <f>'6. Valoración Controles'!V24</f>
        <v>Moderado - 8</v>
      </c>
      <c r="N24" s="586" t="s">
        <v>221</v>
      </c>
      <c r="O24" s="300"/>
      <c r="P24" s="300"/>
      <c r="Q24" s="301"/>
      <c r="R24" s="14"/>
    </row>
    <row r="25" spans="1:18" ht="35.1" customHeight="1">
      <c r="A25" s="567"/>
      <c r="B25" s="561"/>
      <c r="C25" s="561"/>
      <c r="D25" s="570"/>
      <c r="E25" s="302" t="str">
        <f>'5. Identificación de Riesgos'!D25</f>
        <v xml:space="preserve">2. Deficiencia en la socialización del proyecto.  </v>
      </c>
      <c r="F25" s="585"/>
      <c r="G25" s="587"/>
      <c r="H25" s="588"/>
      <c r="I25" s="287"/>
      <c r="J25" s="580"/>
      <c r="K25" s="580"/>
      <c r="L25" s="299"/>
      <c r="M25" s="583"/>
      <c r="N25" s="583"/>
      <c r="O25" s="288"/>
      <c r="P25" s="288"/>
      <c r="Q25" s="289"/>
      <c r="R25" s="14"/>
    </row>
    <row r="26" spans="1:18" ht="35.1" customHeight="1" thickBot="1">
      <c r="A26" s="568"/>
      <c r="B26" s="562"/>
      <c r="C26" s="562"/>
      <c r="D26" s="571"/>
      <c r="E26" s="302" t="str">
        <f>'5. Identificación de Riesgos'!D26</f>
        <v xml:space="preserve">3. Carencia de  mecanismos de seguimiento y control ambiental </v>
      </c>
      <c r="F26" s="585"/>
      <c r="G26" s="587"/>
      <c r="H26" s="588"/>
      <c r="I26" s="287"/>
      <c r="J26" s="580"/>
      <c r="K26" s="580"/>
      <c r="L26" s="299"/>
      <c r="M26" s="583"/>
      <c r="N26" s="583"/>
      <c r="O26" s="288"/>
      <c r="P26" s="288"/>
      <c r="Q26" s="289"/>
      <c r="R26" s="14"/>
    </row>
    <row r="27" spans="1:18" ht="41.25" customHeight="1">
      <c r="A27" s="557">
        <f>'5. Identificación de Riesgos'!A27</f>
        <v>5</v>
      </c>
      <c r="B27" s="563" t="str">
        <f>'5. Identificación de Riesgos'!B27</f>
        <v>Ofrecer, prometer, entregar, aceptar o solicitar una ventaja indebida que Influencie en decisiones de adquisición de predios para proyectos de infraestructura judicial.</v>
      </c>
      <c r="C27" s="563" t="str">
        <f>'5. Identificación de Riesgos'!C27</f>
        <v>Emisión o validación de conceptos técnicos, jurídicos o administrativos para la adquisición de predios en donación, sin cumplir requisitos normativos o procedimentales, con el fin de favorecer intereses particulares.</v>
      </c>
      <c r="D27" s="563" t="s">
        <v>173</v>
      </c>
      <c r="E27" s="283" t="str">
        <f>'5. Identificación de Riesgos'!D27</f>
        <v>1.Falta de conocimiento de las políticas claras de ética e  integridad institucional</v>
      </c>
      <c r="F27" s="594" t="str">
        <f>'5. Identificación de Riesgos'!H27</f>
        <v>Muy Baja - 1</v>
      </c>
      <c r="G27" s="582" t="str">
        <f>'5. Identificación de Riesgos'!M27</f>
        <v>Mayor - 4</v>
      </c>
      <c r="H27" s="582" t="str">
        <f>'5. Identificación de Riesgos'!N27</f>
        <v>Alto  - 4</v>
      </c>
      <c r="I27" s="576"/>
      <c r="J27" s="579" t="str">
        <f>'6. Valoración Controles'!T27</f>
        <v>Muy Baja - 1</v>
      </c>
      <c r="K27" s="579" t="str">
        <f>'6. Valoración Controles'!U27</f>
        <v>Moderado - 3</v>
      </c>
      <c r="L27" s="607"/>
      <c r="M27" s="582" t="str">
        <f>'6. Valoración Controles'!V27</f>
        <v>Moderado - 3</v>
      </c>
      <c r="N27" s="582" t="s">
        <v>221</v>
      </c>
      <c r="O27" s="284" t="s">
        <v>223</v>
      </c>
      <c r="P27" s="284" t="s">
        <v>224</v>
      </c>
      <c r="Q27" s="285">
        <v>45366</v>
      </c>
      <c r="R27" s="14"/>
    </row>
    <row r="28" spans="1:18" ht="50.25" customHeight="1" thickBot="1">
      <c r="A28" s="559"/>
      <c r="B28" s="565"/>
      <c r="C28" s="565"/>
      <c r="D28" s="565"/>
      <c r="E28" s="286" t="str">
        <f>'5. Identificación de Riesgos'!D28</f>
        <v xml:space="preserve">2. Inadecuada segregación de funciones permitiendo que la misma  persona realice la validación técnica. </v>
      </c>
      <c r="F28" s="595"/>
      <c r="G28" s="587"/>
      <c r="H28" s="583"/>
      <c r="I28" s="577"/>
      <c r="J28" s="580"/>
      <c r="K28" s="580"/>
      <c r="L28" s="608"/>
      <c r="M28" s="583"/>
      <c r="N28" s="583"/>
      <c r="O28" s="288"/>
      <c r="P28" s="288"/>
      <c r="Q28" s="289"/>
      <c r="R28" s="14"/>
    </row>
    <row r="29" spans="1:18" ht="64.5" customHeight="1">
      <c r="A29" s="557">
        <f>'5. Identificación de Riesgos'!A29</f>
        <v>6</v>
      </c>
      <c r="B29" s="560" t="str">
        <f>'5. Identificación de Riesgos'!B29</f>
        <v>Ofrecer, prometer, entregar, aceptar o solicitar una ventaja indebida para la  aprobación de adiciones o modificaciones contractuales en proyectos de infraestructura judicial.</v>
      </c>
      <c r="C29" s="560" t="str">
        <f>'5. Identificación de Riesgos'!C29</f>
        <v>Ofrecimiento, promesa, entrega, aceptación o solicitud de beneficios indebidos para obtener la aprobación de adiciones o modificaciones en contratos de consultoría, obras e interventorías, sin la debida justificación técnica, jurídica, financiera o presupuestal, favoreciendo intereses particulares y afectando la planeación, costos y calidad de los proyectos.</v>
      </c>
      <c r="D29" s="560" t="s">
        <v>173</v>
      </c>
      <c r="E29" s="290" t="str">
        <f>'5. Identificación de Riesgos'!D29</f>
        <v>1.Falta de conocimiento de las políticas claras de ética e  integridad institucional</v>
      </c>
      <c r="F29" s="594" t="str">
        <f>'5. Identificación de Riesgos'!H29</f>
        <v>Muy Baja - 1</v>
      </c>
      <c r="G29" s="582" t="str">
        <f>'5. Identificación de Riesgos'!M29</f>
        <v>Mayor - 4</v>
      </c>
      <c r="H29" s="582" t="str">
        <f>'5. Identificación de Riesgos'!N29</f>
        <v>Alto  - 4</v>
      </c>
      <c r="I29" s="592"/>
      <c r="J29" s="579" t="str">
        <f>'6. Valoración Controles'!T29</f>
        <v>Muy Baja - 1</v>
      </c>
      <c r="K29" s="579" t="str">
        <f>'6. Valoración Controles'!U29</f>
        <v>Moderado - 3</v>
      </c>
      <c r="L29" s="607"/>
      <c r="M29" s="582" t="str">
        <f>'6. Valoración Controles'!V29</f>
        <v>Moderado - 3</v>
      </c>
      <c r="N29" s="582" t="s">
        <v>221</v>
      </c>
      <c r="O29" s="303"/>
      <c r="P29" s="303"/>
      <c r="Q29" s="304"/>
      <c r="R29" s="14"/>
    </row>
    <row r="30" spans="1:18" ht="66.75" customHeight="1">
      <c r="A30" s="558"/>
      <c r="B30" s="561"/>
      <c r="C30" s="561"/>
      <c r="D30" s="561"/>
      <c r="E30" s="291" t="str">
        <f>'5. Identificación de Riesgos'!D30</f>
        <v xml:space="preserve">2. Debilidad en los mecanismos de control en los trámites de adiciones y modificaciones contractuales. </v>
      </c>
      <c r="F30" s="595"/>
      <c r="G30" s="587"/>
      <c r="H30" s="583"/>
      <c r="I30" s="593"/>
      <c r="J30" s="580"/>
      <c r="K30" s="580"/>
      <c r="L30" s="608"/>
      <c r="M30" s="583"/>
      <c r="N30" s="583"/>
      <c r="O30" s="288"/>
      <c r="P30" s="288"/>
      <c r="Q30" s="289"/>
      <c r="R30" s="14"/>
    </row>
    <row r="31" spans="1:18" ht="77.25" customHeight="1" thickBot="1">
      <c r="A31" s="559"/>
      <c r="B31" s="562"/>
      <c r="C31" s="562"/>
      <c r="D31" s="562"/>
      <c r="E31" s="291" t="str">
        <f>'5. Identificación de Riesgos'!D31</f>
        <v xml:space="preserve">3. Presiones externas o internas por favorecer contratistas en la aprobación de cambios contractuales. </v>
      </c>
      <c r="F31" s="595"/>
      <c r="G31" s="587"/>
      <c r="H31" s="583"/>
      <c r="I31" s="593"/>
      <c r="J31" s="580"/>
      <c r="K31" s="580"/>
      <c r="L31" s="608"/>
      <c r="M31" s="583"/>
      <c r="N31" s="583"/>
      <c r="O31" s="288"/>
      <c r="P31" s="288"/>
      <c r="Q31" s="289"/>
      <c r="R31" s="14"/>
    </row>
    <row r="32" spans="1:18" ht="57.75" customHeight="1">
      <c r="A32" s="557">
        <f>'5. Identificación de Riesgos'!A32</f>
        <v>7</v>
      </c>
      <c r="B32" s="563" t="str">
        <f>'5. Identificación de Riesgos'!B32</f>
        <v>Ofrecer, prometer, entregar, aceptar o solicitar una ventaja indebida para la  aprobación o recepción de entregables contractuales en proyectos de infraestructura judicial.</v>
      </c>
      <c r="C32" s="563" t="str">
        <f>'5. Identificación de Riesgos'!C32</f>
        <v>Ofrecimiento, promesa, entrega, aceptación o solicitud de beneficios indebidos para aprobar o recibir entregables de contratos de consultoría, construcción e interventoría que no cumplen con las especificaciones técnicas, plazos, calidad o demás requisitos contractuales, afectando la idoneidad, funcionalidad y legalidad de las obras y servicios contratados.</v>
      </c>
      <c r="D32" s="563" t="s">
        <v>173</v>
      </c>
      <c r="E32" s="283" t="str">
        <f>'5. Identificación de Riesgos'!D32</f>
        <v>1.Falta de conocimiento de las políticas claras de ética e  integridad institucional</v>
      </c>
      <c r="F32" s="594" t="str">
        <f>'5. Identificación de Riesgos'!H32</f>
        <v>Muy Baja - 1</v>
      </c>
      <c r="G32" s="582" t="str">
        <f>'5. Identificación de Riesgos'!M32</f>
        <v>Mayor - 4</v>
      </c>
      <c r="H32" s="582" t="str">
        <f>'5. Identificación de Riesgos'!N32</f>
        <v>Alto  - 4</v>
      </c>
      <c r="I32" s="576"/>
      <c r="J32" s="579" t="str">
        <f>'6. Valoración Controles'!T32</f>
        <v>Muy Baja - 1</v>
      </c>
      <c r="K32" s="579" t="str">
        <f>'6. Valoración Controles'!U32</f>
        <v>Moderado - 3</v>
      </c>
      <c r="L32" s="607"/>
      <c r="M32" s="582" t="str">
        <f>'6. Valoración Controles'!V32</f>
        <v>Moderado - 3</v>
      </c>
      <c r="N32" s="582" t="s">
        <v>221</v>
      </c>
      <c r="O32" s="284" t="s">
        <v>223</v>
      </c>
      <c r="P32" s="284" t="s">
        <v>224</v>
      </c>
      <c r="Q32" s="285">
        <v>45366</v>
      </c>
      <c r="R32" s="14"/>
    </row>
    <row r="33" spans="1:18" ht="51.75" customHeight="1">
      <c r="A33" s="558"/>
      <c r="B33" s="564"/>
      <c r="C33" s="564"/>
      <c r="D33" s="564"/>
      <c r="E33" s="286" t="str">
        <f>'5. Identificación de Riesgos'!D33</f>
        <v xml:space="preserve">2. Debilidad en los mecanismos de supervisión y control sobre la recepción de entregables contractuales.  </v>
      </c>
      <c r="F33" s="595"/>
      <c r="G33" s="587"/>
      <c r="H33" s="583"/>
      <c r="I33" s="577"/>
      <c r="J33" s="580"/>
      <c r="K33" s="580"/>
      <c r="L33" s="608"/>
      <c r="M33" s="583"/>
      <c r="N33" s="583"/>
      <c r="O33" s="288"/>
      <c r="P33" s="288"/>
      <c r="Q33" s="289"/>
      <c r="R33" s="14"/>
    </row>
    <row r="34" spans="1:18" ht="50.25" customHeight="1" thickBot="1">
      <c r="A34" s="559"/>
      <c r="B34" s="565"/>
      <c r="C34" s="565"/>
      <c r="D34" s="565"/>
      <c r="E34" s="295" t="str">
        <f>'5. Identificación de Riesgos'!D34</f>
        <v xml:space="preserve">3. Presiones externas o internas para aprobar entregables sin el cumplimiento de requisitos. </v>
      </c>
      <c r="F34" s="610"/>
      <c r="G34" s="590"/>
      <c r="H34" s="591"/>
      <c r="I34" s="578"/>
      <c r="J34" s="581"/>
      <c r="K34" s="581"/>
      <c r="L34" s="613"/>
      <c r="M34" s="591"/>
      <c r="N34" s="591"/>
      <c r="O34" s="296"/>
      <c r="P34" s="296"/>
      <c r="Q34" s="297"/>
      <c r="R34" s="14"/>
    </row>
    <row r="35" spans="1:18" ht="35.1" customHeight="1">
      <c r="A35"/>
      <c r="B35"/>
      <c r="C35"/>
      <c r="D35"/>
      <c r="E35" s="37"/>
      <c r="F35"/>
      <c r="G35"/>
      <c r="H35"/>
      <c r="I35" s="1"/>
      <c r="J35"/>
      <c r="K35"/>
      <c r="L35" s="113"/>
      <c r="M35"/>
      <c r="N35"/>
      <c r="O35" s="9"/>
      <c r="P35" s="9"/>
      <c r="Q35" s="9"/>
      <c r="R35" s="14"/>
    </row>
  </sheetData>
  <mergeCells count="117">
    <mergeCell ref="A32:A34"/>
    <mergeCell ref="B32:B34"/>
    <mergeCell ref="C32:C34"/>
    <mergeCell ref="D32:D34"/>
    <mergeCell ref="D19:D23"/>
    <mergeCell ref="A24:A26"/>
    <mergeCell ref="B24:B26"/>
    <mergeCell ref="C24:C26"/>
    <mergeCell ref="D24:D26"/>
    <mergeCell ref="A27:A28"/>
    <mergeCell ref="B27:B28"/>
    <mergeCell ref="C27:C28"/>
    <mergeCell ref="D27:D28"/>
    <mergeCell ref="A1:C3"/>
    <mergeCell ref="E1:Q3"/>
    <mergeCell ref="A6:B6"/>
    <mergeCell ref="I8:I9"/>
    <mergeCell ref="M32:M34"/>
    <mergeCell ref="N32:N34"/>
    <mergeCell ref="F32:F34"/>
    <mergeCell ref="F29:F31"/>
    <mergeCell ref="G29:G31"/>
    <mergeCell ref="M24:M26"/>
    <mergeCell ref="N24:N26"/>
    <mergeCell ref="I27:I28"/>
    <mergeCell ref="L32:L34"/>
    <mergeCell ref="N10:N12"/>
    <mergeCell ref="F10:F12"/>
    <mergeCell ref="K10:K12"/>
    <mergeCell ref="M19:M23"/>
    <mergeCell ref="M27:M28"/>
    <mergeCell ref="N27:N28"/>
    <mergeCell ref="G27:G28"/>
    <mergeCell ref="H27:H28"/>
    <mergeCell ref="J27:J28"/>
    <mergeCell ref="K27:K28"/>
    <mergeCell ref="L27:L28"/>
    <mergeCell ref="N19:N23"/>
    <mergeCell ref="K24:K26"/>
    <mergeCell ref="L29:L31"/>
    <mergeCell ref="M29:M31"/>
    <mergeCell ref="N29:N31"/>
    <mergeCell ref="L10:L12"/>
    <mergeCell ref="N13:N18"/>
    <mergeCell ref="M10:M12"/>
    <mergeCell ref="F19:F23"/>
    <mergeCell ref="G19:G23"/>
    <mergeCell ref="H19:H23"/>
    <mergeCell ref="J19:J23"/>
    <mergeCell ref="L19:L23"/>
    <mergeCell ref="G13:G18"/>
    <mergeCell ref="H13:H18"/>
    <mergeCell ref="J13:J18"/>
    <mergeCell ref="K13:K18"/>
    <mergeCell ref="L13:L18"/>
    <mergeCell ref="F13:F18"/>
    <mergeCell ref="M13:M18"/>
    <mergeCell ref="I10:I12"/>
    <mergeCell ref="I13:I18"/>
    <mergeCell ref="I19:I23"/>
    <mergeCell ref="G10:G12"/>
    <mergeCell ref="M8:M9"/>
    <mergeCell ref="N8:N9"/>
    <mergeCell ref="F8:F9"/>
    <mergeCell ref="G8:G9"/>
    <mergeCell ref="J7:N7"/>
    <mergeCell ref="A4:B4"/>
    <mergeCell ref="A5:B5"/>
    <mergeCell ref="A8:A9"/>
    <mergeCell ref="C4:Q4"/>
    <mergeCell ref="C5:Q5"/>
    <mergeCell ref="C6:Q6"/>
    <mergeCell ref="L8:L9"/>
    <mergeCell ref="J8:J9"/>
    <mergeCell ref="H8:H9"/>
    <mergeCell ref="C8:C9"/>
    <mergeCell ref="K8:K9"/>
    <mergeCell ref="E8:E9"/>
    <mergeCell ref="O8:O9"/>
    <mergeCell ref="P8:P9"/>
    <mergeCell ref="Q8:Q9"/>
    <mergeCell ref="D8:D9"/>
    <mergeCell ref="A7:E7"/>
    <mergeCell ref="F7:H7"/>
    <mergeCell ref="I32:I34"/>
    <mergeCell ref="K19:K23"/>
    <mergeCell ref="H29:H31"/>
    <mergeCell ref="J29:J31"/>
    <mergeCell ref="K29:K31"/>
    <mergeCell ref="F24:F26"/>
    <mergeCell ref="G24:G26"/>
    <mergeCell ref="H24:H26"/>
    <mergeCell ref="J24:J26"/>
    <mergeCell ref="G32:G34"/>
    <mergeCell ref="H32:H34"/>
    <mergeCell ref="J32:J34"/>
    <mergeCell ref="K32:K34"/>
    <mergeCell ref="I29:I31"/>
    <mergeCell ref="F27:F28"/>
    <mergeCell ref="H10:H12"/>
    <mergeCell ref="J10:J12"/>
    <mergeCell ref="B8:B9"/>
    <mergeCell ref="A13:A18"/>
    <mergeCell ref="B13:B18"/>
    <mergeCell ref="C13:C18"/>
    <mergeCell ref="D13:D18"/>
    <mergeCell ref="A10:A12"/>
    <mergeCell ref="B10:B12"/>
    <mergeCell ref="C10:C12"/>
    <mergeCell ref="D10:D12"/>
    <mergeCell ref="A19:A23"/>
    <mergeCell ref="B19:B23"/>
    <mergeCell ref="C19:C23"/>
    <mergeCell ref="A29:A31"/>
    <mergeCell ref="B29:B31"/>
    <mergeCell ref="C29:C31"/>
    <mergeCell ref="D29:D31"/>
  </mergeCells>
  <conditionalFormatting sqref="F10 F13 F19 F32">
    <cfRule type="containsText" dxfId="305" priority="231" operator="containsText" text="Muy Baja">
      <formula>NOT(ISERROR(SEARCH("Muy Baja",F10)))</formula>
    </cfRule>
    <cfRule type="containsText" dxfId="304" priority="232" operator="containsText" text="Baja">
      <formula>NOT(ISERROR(SEARCH("Baja",F10)))</formula>
    </cfRule>
    <cfRule type="containsText" dxfId="303" priority="233" operator="containsText" text="Muy Alta">
      <formula>NOT(ISERROR(SEARCH("Muy Alta",F10)))</formula>
    </cfRule>
    <cfRule type="containsText" dxfId="302" priority="234" operator="containsText" text="Alta">
      <formula>NOT(ISERROR(SEARCH("Alta",F10)))</formula>
    </cfRule>
    <cfRule type="containsText" dxfId="301" priority="235" operator="containsText" text="Media">
      <formula>NOT(ISERROR(SEARCH("Media",F10)))</formula>
    </cfRule>
    <cfRule type="containsText" dxfId="300" priority="236" operator="containsText" text="Media">
      <formula>NOT(ISERROR(SEARCH("Media",F10)))</formula>
    </cfRule>
    <cfRule type="containsText" dxfId="299" priority="237" operator="containsText" text="Media">
      <formula>NOT(ISERROR(SEARCH("Media",F10)))</formula>
    </cfRule>
    <cfRule type="containsText" dxfId="298" priority="238" operator="containsText" text="Muy Baja">
      <formula>NOT(ISERROR(SEARCH("Muy Baja",F10)))</formula>
    </cfRule>
    <cfRule type="containsText" dxfId="297" priority="239" operator="containsText" text="Baja">
      <formula>NOT(ISERROR(SEARCH("Baja",F10)))</formula>
    </cfRule>
    <cfRule type="containsText" dxfId="296" priority="240" operator="containsText" text="Muy Baja">
      <formula>NOT(ISERROR(SEARCH("Muy Baja",F10)))</formula>
    </cfRule>
    <cfRule type="containsText" dxfId="295" priority="241" operator="containsText" text="Muy Baja">
      <formula>NOT(ISERROR(SEARCH("Muy Baja",F10)))</formula>
    </cfRule>
    <cfRule type="containsText" dxfId="294" priority="242" operator="containsText" text="Muy Baja">
      <formula>NOT(ISERROR(SEARCH("Muy Baja",F10)))</formula>
    </cfRule>
    <cfRule type="containsText" dxfId="293" priority="243" operator="containsText" text="Muy Baja'Tabla probabilidad'!">
      <formula>NOT(ISERROR(SEARCH("Muy Baja'Tabla probabilidad'!",F10)))</formula>
    </cfRule>
    <cfRule type="containsText" dxfId="292" priority="244" operator="containsText" text="Muy bajo">
      <formula>NOT(ISERROR(SEARCH("Muy bajo",F10)))</formula>
    </cfRule>
    <cfRule type="containsText" dxfId="291" priority="245" operator="containsText" text="Alta">
      <formula>NOT(ISERROR(SEARCH("Alta",F10)))</formula>
    </cfRule>
    <cfRule type="containsText" dxfId="290" priority="246" operator="containsText" text="Media">
      <formula>NOT(ISERROR(SEARCH("Media",F10)))</formula>
    </cfRule>
    <cfRule type="containsText" dxfId="289" priority="247" operator="containsText" text="Baja">
      <formula>NOT(ISERROR(SEARCH("Baja",F10)))</formula>
    </cfRule>
    <cfRule type="containsText" dxfId="288" priority="248" operator="containsText" text="Muy baja">
      <formula>NOT(ISERROR(SEARCH("Muy baja",F10)))</formula>
    </cfRule>
    <cfRule type="cellIs" dxfId="285" priority="251" operator="between">
      <formula>1</formula>
      <formula>2</formula>
    </cfRule>
    <cfRule type="cellIs" dxfId="284" priority="252" operator="between">
      <formula>0</formula>
      <formula>2</formula>
    </cfRule>
  </conditionalFormatting>
  <conditionalFormatting sqref="F24">
    <cfRule type="containsText" dxfId="283" priority="27" operator="containsText" text="Muy Baja">
      <formula>NOT(ISERROR(SEARCH("Muy Baja",F24)))</formula>
    </cfRule>
    <cfRule type="containsText" dxfId="282" priority="28" operator="containsText" text="Baja">
      <formula>NOT(ISERROR(SEARCH("Baja",F24)))</formula>
    </cfRule>
    <cfRule type="containsText" dxfId="281" priority="29" operator="containsText" text="Muy Alta">
      <formula>NOT(ISERROR(SEARCH("Muy Alta",F24)))</formula>
    </cfRule>
    <cfRule type="containsText" dxfId="280" priority="30" operator="containsText" text="Alta">
      <formula>NOT(ISERROR(SEARCH("Alta",F24)))</formula>
    </cfRule>
    <cfRule type="containsText" dxfId="279" priority="31" operator="containsText" text="Media">
      <formula>NOT(ISERROR(SEARCH("Media",F24)))</formula>
    </cfRule>
    <cfRule type="containsText" dxfId="278" priority="32" operator="containsText" text="Media">
      <formula>NOT(ISERROR(SEARCH("Media",F24)))</formula>
    </cfRule>
    <cfRule type="containsText" dxfId="277" priority="33" operator="containsText" text="Media">
      <formula>NOT(ISERROR(SEARCH("Media",F24)))</formula>
    </cfRule>
    <cfRule type="containsText" dxfId="276" priority="34" operator="containsText" text="Muy Baja">
      <formula>NOT(ISERROR(SEARCH("Muy Baja",F24)))</formula>
    </cfRule>
    <cfRule type="containsText" dxfId="275" priority="35" operator="containsText" text="Baja">
      <formula>NOT(ISERROR(SEARCH("Baja",F24)))</formula>
    </cfRule>
    <cfRule type="containsText" dxfId="274" priority="36" operator="containsText" text="Muy Baja">
      <formula>NOT(ISERROR(SEARCH("Muy Baja",F24)))</formula>
    </cfRule>
    <cfRule type="containsText" dxfId="273" priority="37" operator="containsText" text="Muy Baja">
      <formula>NOT(ISERROR(SEARCH("Muy Baja",F24)))</formula>
    </cfRule>
    <cfRule type="containsText" dxfId="272" priority="38" operator="containsText" text="Muy Baja">
      <formula>NOT(ISERROR(SEARCH("Muy Baja",F24)))</formula>
    </cfRule>
    <cfRule type="containsText" dxfId="271" priority="39" operator="containsText" text="Muy Baja'Tabla probabilidad'!">
      <formula>NOT(ISERROR(SEARCH("Muy Baja'Tabla probabilidad'!",F24)))</formula>
    </cfRule>
    <cfRule type="containsText" dxfId="270" priority="40" operator="containsText" text="Muy bajo">
      <formula>NOT(ISERROR(SEARCH("Muy bajo",F24)))</formula>
    </cfRule>
    <cfRule type="containsText" dxfId="269" priority="41" operator="containsText" text="Alta">
      <formula>NOT(ISERROR(SEARCH("Alta",F24)))</formula>
    </cfRule>
    <cfRule type="containsText" dxfId="268" priority="42" operator="containsText" text="Media">
      <formula>NOT(ISERROR(SEARCH("Media",F24)))</formula>
    </cfRule>
    <cfRule type="containsText" dxfId="267" priority="43" operator="containsText" text="Baja">
      <formula>NOT(ISERROR(SEARCH("Baja",F24)))</formula>
    </cfRule>
    <cfRule type="containsText" dxfId="266" priority="44" operator="containsText" text="Muy baja">
      <formula>NOT(ISERROR(SEARCH("Muy baja",F24)))</formula>
    </cfRule>
    <cfRule type="cellIs" dxfId="263" priority="47" operator="between">
      <formula>1</formula>
      <formula>2</formula>
    </cfRule>
    <cfRule type="cellIs" dxfId="262" priority="48" operator="between">
      <formula>0</formula>
      <formula>2</formula>
    </cfRule>
  </conditionalFormatting>
  <conditionalFormatting sqref="F27 F29">
    <cfRule type="containsText" dxfId="261" priority="137" operator="containsText" text="Muy Baja">
      <formula>NOT(ISERROR(SEARCH("Muy Baja",F27)))</formula>
    </cfRule>
    <cfRule type="containsText" dxfId="260" priority="138" operator="containsText" text="Baja">
      <formula>NOT(ISERROR(SEARCH("Baja",F27)))</formula>
    </cfRule>
    <cfRule type="containsText" dxfId="259" priority="139" operator="containsText" text="Muy Alta">
      <formula>NOT(ISERROR(SEARCH("Muy Alta",F27)))</formula>
    </cfRule>
    <cfRule type="containsText" dxfId="258" priority="140" operator="containsText" text="Alta">
      <formula>NOT(ISERROR(SEARCH("Alta",F27)))</formula>
    </cfRule>
    <cfRule type="containsText" dxfId="257" priority="141" operator="containsText" text="Media">
      <formula>NOT(ISERROR(SEARCH("Media",F27)))</formula>
    </cfRule>
    <cfRule type="containsText" dxfId="256" priority="142" operator="containsText" text="Media">
      <formula>NOT(ISERROR(SEARCH("Media",F27)))</formula>
    </cfRule>
    <cfRule type="containsText" dxfId="255" priority="143" operator="containsText" text="Media">
      <formula>NOT(ISERROR(SEARCH("Media",F27)))</formula>
    </cfRule>
    <cfRule type="containsText" dxfId="254" priority="144" operator="containsText" text="Muy Baja">
      <formula>NOT(ISERROR(SEARCH("Muy Baja",F27)))</formula>
    </cfRule>
    <cfRule type="containsText" dxfId="253" priority="145" operator="containsText" text="Baja">
      <formula>NOT(ISERROR(SEARCH("Baja",F27)))</formula>
    </cfRule>
    <cfRule type="containsText" dxfId="252" priority="146" operator="containsText" text="Muy Baja">
      <formula>NOT(ISERROR(SEARCH("Muy Baja",F27)))</formula>
    </cfRule>
    <cfRule type="containsText" dxfId="251" priority="147" operator="containsText" text="Muy Baja">
      <formula>NOT(ISERROR(SEARCH("Muy Baja",F27)))</formula>
    </cfRule>
    <cfRule type="containsText" dxfId="250" priority="148" operator="containsText" text="Muy Baja">
      <formula>NOT(ISERROR(SEARCH("Muy Baja",F27)))</formula>
    </cfRule>
    <cfRule type="containsText" dxfId="249" priority="149" operator="containsText" text="Muy Baja'Tabla probabilidad'!">
      <formula>NOT(ISERROR(SEARCH("Muy Baja'Tabla probabilidad'!",F27)))</formula>
    </cfRule>
    <cfRule type="containsText" dxfId="248" priority="150" operator="containsText" text="Muy bajo">
      <formula>NOT(ISERROR(SEARCH("Muy bajo",F27)))</formula>
    </cfRule>
    <cfRule type="containsText" dxfId="247" priority="151" operator="containsText" text="Alta">
      <formula>NOT(ISERROR(SEARCH("Alta",F27)))</formula>
    </cfRule>
    <cfRule type="containsText" dxfId="246" priority="152" operator="containsText" text="Media">
      <formula>NOT(ISERROR(SEARCH("Media",F27)))</formula>
    </cfRule>
    <cfRule type="containsText" dxfId="245" priority="153" operator="containsText" text="Baja">
      <formula>NOT(ISERROR(SEARCH("Baja",F27)))</formula>
    </cfRule>
    <cfRule type="containsText" dxfId="244" priority="154" operator="containsText" text="Muy baja">
      <formula>NOT(ISERROR(SEARCH("Muy baja",F27)))</formula>
    </cfRule>
    <cfRule type="cellIs" dxfId="241" priority="157" operator="between">
      <formula>1</formula>
      <formula>2</formula>
    </cfRule>
    <cfRule type="cellIs" dxfId="240" priority="158" operator="between">
      <formula>0</formula>
      <formula>2</formula>
    </cfRule>
  </conditionalFormatting>
  <conditionalFormatting sqref="G10 G13 G19 G32">
    <cfRule type="containsText" dxfId="239" priority="225" operator="containsText" text="Catastrófico">
      <formula>NOT(ISERROR(SEARCH("Catastrófico",G10)))</formula>
    </cfRule>
    <cfRule type="containsText" dxfId="238" priority="226" operator="containsText" text="Mayor">
      <formula>NOT(ISERROR(SEARCH("Mayor",G10)))</formula>
    </cfRule>
    <cfRule type="containsText" dxfId="237" priority="227" operator="containsText" text="Alta">
      <formula>NOT(ISERROR(SEARCH("Alta",G10)))</formula>
    </cfRule>
    <cfRule type="containsText" dxfId="236" priority="228" operator="containsText" text="Moderado">
      <formula>NOT(ISERROR(SEARCH("Moderado",G10)))</formula>
    </cfRule>
    <cfRule type="containsText" dxfId="235" priority="229" operator="containsText" text="Menor">
      <formula>NOT(ISERROR(SEARCH("Menor",G10)))</formula>
    </cfRule>
    <cfRule type="containsText" dxfId="234" priority="230" operator="containsText" text="Leve">
      <formula>NOT(ISERROR(SEARCH("Leve",G10)))</formula>
    </cfRule>
  </conditionalFormatting>
  <conditionalFormatting sqref="G24">
    <cfRule type="containsText" dxfId="233" priority="15" operator="containsText" text="Catastrófico">
      <formula>NOT(ISERROR(SEARCH("Catastrófico",G24)))</formula>
    </cfRule>
    <cfRule type="containsText" dxfId="232" priority="16" operator="containsText" text="Mayor">
      <formula>NOT(ISERROR(SEARCH("Mayor",G24)))</formula>
    </cfRule>
    <cfRule type="containsText" dxfId="231" priority="17" operator="containsText" text="Alta">
      <formula>NOT(ISERROR(SEARCH("Alta",G24)))</formula>
    </cfRule>
    <cfRule type="containsText" dxfId="230" priority="18" operator="containsText" text="Moderado">
      <formula>NOT(ISERROR(SEARCH("Moderado",G24)))</formula>
    </cfRule>
    <cfRule type="containsText" dxfId="229" priority="19" operator="containsText" text="Menor">
      <formula>NOT(ISERROR(SEARCH("Menor",G24)))</formula>
    </cfRule>
    <cfRule type="containsText" dxfId="228" priority="20" operator="containsText" text="Leve">
      <formula>NOT(ISERROR(SEARCH("Leve",G24)))</formula>
    </cfRule>
  </conditionalFormatting>
  <conditionalFormatting sqref="G27 G29">
    <cfRule type="containsText" dxfId="227" priority="107" operator="containsText" text="Catastrófico">
      <formula>NOT(ISERROR(SEARCH("Catastrófico",G27)))</formula>
    </cfRule>
    <cfRule type="containsText" dxfId="226" priority="108" operator="containsText" text="Mayor">
      <formula>NOT(ISERROR(SEARCH("Mayor",G27)))</formula>
    </cfRule>
    <cfRule type="containsText" dxfId="225" priority="109" operator="containsText" text="Alta">
      <formula>NOT(ISERROR(SEARCH("Alta",G27)))</formula>
    </cfRule>
    <cfRule type="containsText" dxfId="224" priority="110" operator="containsText" text="Moderado">
      <formula>NOT(ISERROR(SEARCH("Moderado",G27)))</formula>
    </cfRule>
    <cfRule type="containsText" dxfId="223" priority="111" operator="containsText" text="Menor">
      <formula>NOT(ISERROR(SEARCH("Menor",G27)))</formula>
    </cfRule>
    <cfRule type="containsText" dxfId="222" priority="112" operator="containsText" text="Leve">
      <formula>NOT(ISERROR(SEARCH("Leve",G27)))</formula>
    </cfRule>
  </conditionalFormatting>
  <conditionalFormatting sqref="H24">
    <cfRule type="containsText" dxfId="221" priority="10" operator="containsText" text="Extremo">
      <formula>NOT(ISERROR(SEARCH("Extremo",H24)))</formula>
    </cfRule>
    <cfRule type="containsText" dxfId="220" priority="11" operator="containsText" text="Alto">
      <formula>NOT(ISERROR(SEARCH("Alto",H24)))</formula>
    </cfRule>
    <cfRule type="containsText" dxfId="219" priority="12" operator="containsText" text="Bajo">
      <formula>NOT(ISERROR(SEARCH("Bajo",H24)))</formula>
    </cfRule>
    <cfRule type="containsText" dxfId="218" priority="13" operator="containsText" text="Moderado">
      <formula>NOT(ISERROR(SEARCH("Moderado",H24)))</formula>
    </cfRule>
    <cfRule type="containsText" dxfId="217" priority="14" operator="containsText" text="Extremo">
      <formula>NOT(ISERROR(SEARCH("Extremo",H24)))</formula>
    </cfRule>
  </conditionalFormatting>
  <conditionalFormatting sqref="H27 H29">
    <cfRule type="containsText" dxfId="216" priority="102" operator="containsText" text="Extremo">
      <formula>NOT(ISERROR(SEARCH("Extremo",H27)))</formula>
    </cfRule>
    <cfRule type="containsText" dxfId="215" priority="103" operator="containsText" text="Alto">
      <formula>NOT(ISERROR(SEARCH("Alto",H27)))</formula>
    </cfRule>
    <cfRule type="containsText" dxfId="214" priority="104" operator="containsText" text="Bajo">
      <formula>NOT(ISERROR(SEARCH("Bajo",H27)))</formula>
    </cfRule>
    <cfRule type="containsText" dxfId="213" priority="105" operator="containsText" text="Moderado">
      <formula>NOT(ISERROR(SEARCH("Moderado",H27)))</formula>
    </cfRule>
  </conditionalFormatting>
  <conditionalFormatting sqref="H10:I10 H13:I13 H19:I19 H32:I32">
    <cfRule type="containsText" dxfId="212" priority="220" operator="containsText" text="Extremo">
      <formula>NOT(ISERROR(SEARCH("Extremo",H10)))</formula>
    </cfRule>
    <cfRule type="containsText" dxfId="211" priority="221" operator="containsText" text="Alto">
      <formula>NOT(ISERROR(SEARCH("Alto",H10)))</formula>
    </cfRule>
    <cfRule type="containsText" dxfId="210" priority="222" operator="containsText" text="Bajo">
      <formula>NOT(ISERROR(SEARCH("Bajo",H10)))</formula>
    </cfRule>
    <cfRule type="containsText" dxfId="209" priority="223" operator="containsText" text="Moderado">
      <formula>NOT(ISERROR(SEARCH("Moderado",H10)))</formula>
    </cfRule>
    <cfRule type="containsText" dxfId="208" priority="224" operator="containsText" text="Extremo">
      <formula>NOT(ISERROR(SEARCH("Extremo",H10)))</formula>
    </cfRule>
  </conditionalFormatting>
  <conditionalFormatting sqref="H27:I27 H29:I29">
    <cfRule type="containsText" dxfId="207" priority="106" operator="containsText" text="Extremo">
      <formula>NOT(ISERROR(SEARCH("Extremo",H27)))</formula>
    </cfRule>
  </conditionalFormatting>
  <conditionalFormatting sqref="I27 I29">
    <cfRule type="containsText" dxfId="206" priority="133" operator="containsText" text="Alto">
      <formula>NOT(ISERROR(SEARCH("Alto",I27)))</formula>
    </cfRule>
    <cfRule type="containsText" dxfId="205" priority="134" operator="containsText" text="Bajo">
      <formula>NOT(ISERROR(SEARCH("Bajo",I27)))</formula>
    </cfRule>
    <cfRule type="containsText" dxfId="204" priority="135" operator="containsText" text="Moderado">
      <formula>NOT(ISERROR(SEARCH("Moderado",I27)))</formula>
    </cfRule>
    <cfRule type="containsText" dxfId="203" priority="136" operator="containsText" text="Extremo">
      <formula>NOT(ISERROR(SEARCH("Extremo",I27)))</formula>
    </cfRule>
  </conditionalFormatting>
  <conditionalFormatting sqref="J32:J34 J10:J26">
    <cfRule type="containsText" dxfId="202" priority="206" operator="containsText" text="Muy Alta">
      <formula>NOT(ISERROR(SEARCH("Muy Alta",J10)))</formula>
    </cfRule>
    <cfRule type="containsText" dxfId="201" priority="207" operator="containsText" text="Alta">
      <formula>NOT(ISERROR(SEARCH("Alta",J10)))</formula>
    </cfRule>
    <cfRule type="containsText" dxfId="200" priority="208" operator="containsText" text="Media">
      <formula>NOT(ISERROR(SEARCH("Media",J10)))</formula>
    </cfRule>
    <cfRule type="containsText" dxfId="199" priority="209" operator="containsText" text="Baja">
      <formula>NOT(ISERROR(SEARCH("Baja",J10)))</formula>
    </cfRule>
    <cfRule type="containsText" dxfId="198" priority="210" operator="containsText" text="Muy Baja">
      <formula>NOT(ISERROR(SEARCH("Muy Baja",J10)))</formula>
    </cfRule>
  </conditionalFormatting>
  <conditionalFormatting sqref="J10:J34">
    <cfRule type="containsText" dxfId="197" priority="205" operator="containsText" text="Muy Baja">
      <formula>NOT(ISERROR(SEARCH("Muy Baja",J10)))</formula>
    </cfRule>
  </conditionalFormatting>
  <conditionalFormatting sqref="J27:J31">
    <cfRule type="containsText" dxfId="196" priority="113" operator="containsText" text="Muy Baja">
      <formula>NOT(ISERROR(SEARCH("Muy Baja",J27)))</formula>
    </cfRule>
    <cfRule type="containsText" dxfId="195" priority="119" operator="containsText" text="Muy Alta">
      <formula>NOT(ISERROR(SEARCH("Muy Alta",J27)))</formula>
    </cfRule>
    <cfRule type="containsText" dxfId="194" priority="120" operator="containsText" text="Alta">
      <formula>NOT(ISERROR(SEARCH("Alta",J27)))</formula>
    </cfRule>
    <cfRule type="containsText" dxfId="193" priority="121" operator="containsText" text="Media">
      <formula>NOT(ISERROR(SEARCH("Media",J27)))</formula>
    </cfRule>
    <cfRule type="containsText" dxfId="192" priority="122" operator="containsText" text="Baja">
      <formula>NOT(ISERROR(SEARCH("Baja",J27)))</formula>
    </cfRule>
  </conditionalFormatting>
  <conditionalFormatting sqref="K10:K34">
    <cfRule type="containsText" dxfId="191" priority="114" operator="containsText" text="Catastrófico">
      <formula>NOT(ISERROR(SEARCH("Catastrófico",K10)))</formula>
    </cfRule>
    <cfRule type="containsText" dxfId="190" priority="115" operator="containsText" text="Moderado">
      <formula>NOT(ISERROR(SEARCH("Moderado",K10)))</formula>
    </cfRule>
    <cfRule type="containsText" dxfId="189" priority="116" operator="containsText" text="Menor">
      <formula>NOT(ISERROR(SEARCH("Menor",K10)))</formula>
    </cfRule>
    <cfRule type="containsText" dxfId="188" priority="117" operator="containsText" text="Leve">
      <formula>NOT(ISERROR(SEARCH("Leve",K10)))</formula>
    </cfRule>
    <cfRule type="containsText" dxfId="187" priority="118" operator="containsText" text="Mayor">
      <formula>NOT(ISERROR(SEARCH("Mayor",K10)))</formula>
    </cfRule>
  </conditionalFormatting>
  <conditionalFormatting sqref="M10 M13 M19 M32">
    <cfRule type="containsText" dxfId="186" priority="211" operator="containsText" text="Extremo">
      <formula>NOT(ISERROR(SEARCH("Extremo",M10)))</formula>
    </cfRule>
    <cfRule type="containsText" dxfId="185" priority="212" operator="containsText" text="Alto">
      <formula>NOT(ISERROR(SEARCH("Alto",M10)))</formula>
    </cfRule>
    <cfRule type="containsText" dxfId="184" priority="213" operator="containsText" text="Moderado">
      <formula>NOT(ISERROR(SEARCH("Moderado",M10)))</formula>
    </cfRule>
    <cfRule type="containsText" dxfId="183" priority="214" operator="containsText" text="Menor">
      <formula>NOT(ISERROR(SEARCH("Menor",M10)))</formula>
    </cfRule>
    <cfRule type="containsText" dxfId="182" priority="215" operator="containsText" text="Bajo">
      <formula>NOT(ISERROR(SEARCH("Bajo",M10)))</formula>
    </cfRule>
    <cfRule type="containsText" dxfId="181" priority="216" operator="containsText" text="Moderado">
      <formula>NOT(ISERROR(SEARCH("Moderado",M10)))</formula>
    </cfRule>
    <cfRule type="containsText" dxfId="180" priority="217" operator="containsText" text="Extremo">
      <formula>NOT(ISERROR(SEARCH("Extremo",M10)))</formula>
    </cfRule>
    <cfRule type="containsText" dxfId="179" priority="218" operator="containsText" text="Baja">
      <formula>NOT(ISERROR(SEARCH("Baja",M10)))</formula>
    </cfRule>
    <cfRule type="containsText" dxfId="178" priority="219" operator="containsText" text="Alto">
      <formula>NOT(ISERROR(SEARCH("Alto",M10)))</formula>
    </cfRule>
  </conditionalFormatting>
  <conditionalFormatting sqref="M24">
    <cfRule type="containsText" dxfId="177" priority="1" operator="containsText" text="Extremo">
      <formula>NOT(ISERROR(SEARCH("Extremo",M24)))</formula>
    </cfRule>
    <cfRule type="containsText" dxfId="176" priority="2" operator="containsText" text="Alto">
      <formula>NOT(ISERROR(SEARCH("Alto",M24)))</formula>
    </cfRule>
    <cfRule type="containsText" dxfId="175" priority="3" operator="containsText" text="Moderado">
      <formula>NOT(ISERROR(SEARCH("Moderado",M24)))</formula>
    </cfRule>
    <cfRule type="containsText" dxfId="174" priority="4" operator="containsText" text="Menor">
      <formula>NOT(ISERROR(SEARCH("Menor",M24)))</formula>
    </cfRule>
    <cfRule type="containsText" dxfId="173" priority="5" operator="containsText" text="Bajo">
      <formula>NOT(ISERROR(SEARCH("Bajo",M24)))</formula>
    </cfRule>
    <cfRule type="containsText" dxfId="172" priority="6" operator="containsText" text="Moderado">
      <formula>NOT(ISERROR(SEARCH("Moderado",M24)))</formula>
    </cfRule>
    <cfRule type="containsText" dxfId="171" priority="7" operator="containsText" text="Extremo">
      <formula>NOT(ISERROR(SEARCH("Extremo",M24)))</formula>
    </cfRule>
    <cfRule type="containsText" dxfId="170" priority="8" operator="containsText" text="Baja">
      <formula>NOT(ISERROR(SEARCH("Baja",M24)))</formula>
    </cfRule>
    <cfRule type="containsText" dxfId="169" priority="9" operator="containsText" text="Alto">
      <formula>NOT(ISERROR(SEARCH("Alto",M24)))</formula>
    </cfRule>
  </conditionalFormatting>
  <conditionalFormatting sqref="M27 M29">
    <cfRule type="containsText" dxfId="168" priority="124" operator="containsText" text="Extremo">
      <formula>NOT(ISERROR(SEARCH("Extremo",M27)))</formula>
    </cfRule>
    <cfRule type="containsText" dxfId="167" priority="125" operator="containsText" text="Alto">
      <formula>NOT(ISERROR(SEARCH("Alto",M27)))</formula>
    </cfRule>
    <cfRule type="containsText" dxfId="166" priority="126" operator="containsText" text="Moderado">
      <formula>NOT(ISERROR(SEARCH("Moderado",M27)))</formula>
    </cfRule>
    <cfRule type="containsText" dxfId="165" priority="127" operator="containsText" text="Menor">
      <formula>NOT(ISERROR(SEARCH("Menor",M27)))</formula>
    </cfRule>
    <cfRule type="containsText" dxfId="164" priority="128" operator="containsText" text="Bajo">
      <formula>NOT(ISERROR(SEARCH("Bajo",M27)))</formula>
    </cfRule>
    <cfRule type="containsText" dxfId="163" priority="129" operator="containsText" text="Moderado">
      <formula>NOT(ISERROR(SEARCH("Moderado",M27)))</formula>
    </cfRule>
    <cfRule type="containsText" dxfId="162" priority="130" operator="containsText" text="Extremo">
      <formula>NOT(ISERROR(SEARCH("Extremo",M27)))</formula>
    </cfRule>
    <cfRule type="containsText" dxfId="161" priority="131" operator="containsText" text="Baja">
      <formula>NOT(ISERROR(SEARCH("Baja",M27)))</formula>
    </cfRule>
    <cfRule type="containsText" dxfId="160" priority="132" operator="containsText" text="Alto">
      <formula>NOT(ISERROR(SEARCH("Alto",M27)))</formula>
    </cfRule>
  </conditionalFormatting>
  <dataValidations count="1">
    <dataValidation type="list" allowBlank="1" showInputMessage="1" showErrorMessage="1" sqref="D10 D13 D19 D24 D27 D29 D32" xr:uid="{00000000-0002-0000-0700-000000000000}">
      <formula1>#REF!</formula1>
    </dataValidation>
  </dataValidations>
  <pageMargins left="0.31496062992125984" right="0.31496062992125984" top="1.1417322834645669" bottom="1.1417322834645669" header="0.31496062992125984" footer="0.31496062992125984"/>
  <pageSetup paperSize="8" scale="63"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containsText" priority="249" operator="containsText" id="{98BBB724-AB29-48E4-B503-1C1E6BC9CA0A}">
            <xm:f>NOT(ISERROR(SEARCH(#REF!,F10)))</xm:f>
            <xm:f>#REF!</xm:f>
            <x14:dxf>
              <font>
                <color rgb="FF006100"/>
              </font>
              <fill>
                <patternFill>
                  <bgColor rgb="FFC6EFCE"/>
                </patternFill>
              </fill>
            </x14:dxf>
          </x14:cfRule>
          <x14:cfRule type="containsText" priority="250" operator="containsText" id="{9743C059-138D-4FED-B692-15559D7665F5}">
            <xm:f>NOT(ISERROR(SEARCH(#REF!,F10)))</xm:f>
            <xm:f>#REF!</xm:f>
            <x14:dxf>
              <font>
                <color rgb="FF9C0006"/>
              </font>
              <fill>
                <patternFill>
                  <bgColor rgb="FFFFC7CE"/>
                </patternFill>
              </fill>
            </x14:dxf>
          </x14:cfRule>
          <xm:sqref>F10 F13 F19 F32</xm:sqref>
        </x14:conditionalFormatting>
        <x14:conditionalFormatting xmlns:xm="http://schemas.microsoft.com/office/excel/2006/main">
          <x14:cfRule type="containsText" priority="45" operator="containsText" id="{B8E8232B-CE61-4B6B-9165-6D78850BBF51}">
            <xm:f>NOT(ISERROR(SEARCH(#REF!,F24)))</xm:f>
            <xm:f>#REF!</xm:f>
            <x14:dxf>
              <font>
                <color rgb="FF006100"/>
              </font>
              <fill>
                <patternFill>
                  <bgColor rgb="FFC6EFCE"/>
                </patternFill>
              </fill>
            </x14:dxf>
          </x14:cfRule>
          <x14:cfRule type="containsText" priority="46" operator="containsText" id="{2FE69D38-44F3-41E2-B18E-0D9B550D2F82}">
            <xm:f>NOT(ISERROR(SEARCH(#REF!,F24)))</xm:f>
            <xm:f>#REF!</xm:f>
            <x14:dxf>
              <font>
                <color rgb="FF9C0006"/>
              </font>
              <fill>
                <patternFill>
                  <bgColor rgb="FFFFC7CE"/>
                </patternFill>
              </fill>
            </x14:dxf>
          </x14:cfRule>
          <xm:sqref>F24</xm:sqref>
        </x14:conditionalFormatting>
        <x14:conditionalFormatting xmlns:xm="http://schemas.microsoft.com/office/excel/2006/main">
          <x14:cfRule type="containsText" priority="155" operator="containsText" id="{E83D0FEC-D883-449B-9A44-44A6090C8F58}">
            <xm:f>NOT(ISERROR(SEARCH(#REF!,F27)))</xm:f>
            <xm:f>#REF!</xm:f>
            <x14:dxf>
              <font>
                <color rgb="FF006100"/>
              </font>
              <fill>
                <patternFill>
                  <bgColor rgb="FFC6EFCE"/>
                </patternFill>
              </fill>
            </x14:dxf>
          </x14:cfRule>
          <x14:cfRule type="containsText" priority="156" operator="containsText" id="{037BFB13-5C54-4805-B1EE-CB9E52C53588}">
            <xm:f>NOT(ISERROR(SEARCH(#REF!,F27)))</xm:f>
            <xm:f>#REF!</xm:f>
            <x14:dxf>
              <font>
                <color rgb="FF9C0006"/>
              </font>
              <fill>
                <patternFill>
                  <bgColor rgb="FFFFC7CE"/>
                </patternFill>
              </fill>
            </x14:dxf>
          </x14:cfRule>
          <xm:sqref>F27 F29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1000000}">
          <x14:formula1>
            <xm:f>'9- Matriz de Calor '!$S$7:$S$10</xm:f>
          </x14:formula1>
          <xm:sqref>N10:N34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EG718"/>
  <sheetViews>
    <sheetView showGridLines="0" topLeftCell="B9" zoomScale="60" zoomScaleNormal="60" workbookViewId="0">
      <selection activeCell="C25" sqref="C25:E25"/>
    </sheetView>
  </sheetViews>
  <sheetFormatPr baseColWidth="10" defaultColWidth="11.42578125" defaultRowHeight="15"/>
  <cols>
    <col min="2" max="2" width="24.28515625" customWidth="1"/>
    <col min="3" max="3" width="62.85546875" customWidth="1"/>
    <col min="4" max="4" width="10.28515625" bestFit="1" customWidth="1"/>
    <col min="5" max="5" width="84.28515625" style="20" customWidth="1"/>
    <col min="6" max="6" width="24.7109375" customWidth="1"/>
    <col min="7" max="7" width="11.5703125" customWidth="1"/>
    <col min="8" max="8" width="13.7109375" customWidth="1"/>
    <col min="9" max="9" width="28.5703125" hidden="1" customWidth="1"/>
    <col min="10" max="13" width="11.5703125" customWidth="1"/>
    <col min="32" max="137" width="11.42578125" style="1"/>
  </cols>
  <sheetData>
    <row r="1" spans="1:137" s="1" customFormat="1">
      <c r="E1" s="18"/>
    </row>
    <row r="2" spans="1:137" ht="24" thickBot="1">
      <c r="A2" s="1"/>
      <c r="B2" s="623" t="s">
        <v>225</v>
      </c>
      <c r="C2" s="623"/>
      <c r="D2" s="623"/>
      <c r="E2" s="623"/>
      <c r="F2" s="114"/>
      <c r="G2" s="1"/>
      <c r="H2" s="1"/>
      <c r="I2" s="1"/>
      <c r="J2" s="1"/>
      <c r="K2" s="1"/>
      <c r="L2" s="1"/>
      <c r="M2" s="1"/>
      <c r="N2" s="1"/>
      <c r="O2" s="1"/>
      <c r="P2" s="1"/>
      <c r="Q2" s="1"/>
      <c r="R2" s="1"/>
      <c r="S2" s="1"/>
      <c r="T2" s="1"/>
      <c r="U2" s="1"/>
      <c r="V2" s="1"/>
      <c r="W2" s="1"/>
      <c r="X2" s="1"/>
      <c r="Y2" s="1"/>
      <c r="Z2" s="1"/>
      <c r="AA2" s="1"/>
      <c r="AB2" s="1"/>
      <c r="AC2" s="1"/>
      <c r="AD2" s="1"/>
      <c r="AE2" s="1"/>
    </row>
    <row r="3" spans="1:137" ht="16.5" thickTop="1" thickBot="1">
      <c r="A3" s="1"/>
      <c r="B3" s="74"/>
      <c r="C3" s="74"/>
      <c r="D3" s="74"/>
      <c r="E3" s="75"/>
      <c r="F3" s="1"/>
      <c r="G3" s="1"/>
      <c r="H3" s="1"/>
      <c r="I3" s="1"/>
      <c r="J3" s="1"/>
      <c r="K3" s="1"/>
      <c r="L3" s="1"/>
      <c r="M3" s="1"/>
      <c r="N3" s="1"/>
      <c r="O3" s="1"/>
      <c r="P3" s="1"/>
      <c r="Q3" s="1"/>
      <c r="R3" s="1"/>
      <c r="S3" s="1"/>
      <c r="T3" s="1"/>
      <c r="U3" s="1"/>
      <c r="V3" s="1"/>
      <c r="W3" s="1"/>
      <c r="X3" s="1"/>
      <c r="Y3" s="1"/>
      <c r="Z3" s="1"/>
      <c r="AA3" s="1"/>
      <c r="AB3" s="1"/>
      <c r="AC3" s="1"/>
      <c r="AD3" s="1"/>
      <c r="AE3" s="1"/>
    </row>
    <row r="4" spans="1:137" ht="21">
      <c r="A4" s="1"/>
      <c r="B4" s="115"/>
      <c r="C4" s="116" t="s">
        <v>226</v>
      </c>
      <c r="D4" s="117"/>
      <c r="E4" s="118" t="s">
        <v>227</v>
      </c>
      <c r="F4" s="119"/>
      <c r="G4" s="1"/>
      <c r="H4" s="1"/>
      <c r="I4" s="1"/>
      <c r="J4" s="1"/>
      <c r="K4" s="1"/>
      <c r="L4" s="1"/>
      <c r="M4" s="1"/>
      <c r="N4" s="1"/>
      <c r="O4" s="1"/>
      <c r="P4" s="1"/>
      <c r="Q4" s="1"/>
      <c r="R4" s="1"/>
      <c r="S4" s="1"/>
      <c r="T4" s="1"/>
      <c r="U4" s="1"/>
      <c r="V4" s="1"/>
      <c r="W4" s="1"/>
      <c r="X4" s="1"/>
      <c r="Y4" s="1"/>
      <c r="Z4" s="1"/>
      <c r="AA4" s="1"/>
      <c r="AB4" s="1"/>
      <c r="AC4" s="1"/>
      <c r="AD4" s="1"/>
      <c r="AE4" s="1"/>
    </row>
    <row r="5" spans="1:137" ht="40.5">
      <c r="A5" s="1"/>
      <c r="B5" s="115"/>
      <c r="C5" s="120" t="s">
        <v>228</v>
      </c>
      <c r="D5" s="120"/>
      <c r="E5" s="120" t="s">
        <v>229</v>
      </c>
      <c r="F5" s="121" t="s">
        <v>227</v>
      </c>
      <c r="G5" s="1"/>
      <c r="H5" s="1"/>
      <c r="I5" s="1"/>
      <c r="J5" s="1"/>
      <c r="K5" s="1"/>
      <c r="L5" s="1"/>
      <c r="M5" s="1"/>
      <c r="N5" s="1"/>
      <c r="O5" s="1"/>
      <c r="P5" s="1"/>
      <c r="Q5" s="1"/>
      <c r="R5" s="1"/>
      <c r="S5" s="1"/>
      <c r="T5" s="1"/>
      <c r="U5" s="1"/>
      <c r="V5" s="1"/>
      <c r="W5" s="1"/>
      <c r="X5" s="1"/>
      <c r="Y5" s="1"/>
      <c r="Z5" s="1"/>
      <c r="AA5" s="1"/>
      <c r="AB5" s="1"/>
      <c r="AC5" s="1"/>
      <c r="AD5" s="1"/>
      <c r="AE5" s="1"/>
    </row>
    <row r="6" spans="1:137" ht="20.25">
      <c r="A6" s="1"/>
      <c r="B6" s="178" t="s">
        <v>230</v>
      </c>
      <c r="C6" s="179" t="s">
        <v>231</v>
      </c>
      <c r="D6" s="180">
        <v>0.04</v>
      </c>
      <c r="E6" s="181" t="s">
        <v>232</v>
      </c>
      <c r="F6" s="182">
        <v>1</v>
      </c>
      <c r="G6" s="1"/>
      <c r="H6" s="21"/>
      <c r="I6" s="1"/>
      <c r="J6" s="1"/>
      <c r="K6" s="1"/>
      <c r="L6" s="1"/>
      <c r="M6" s="1"/>
      <c r="N6" s="1"/>
      <c r="O6" s="1"/>
      <c r="P6" s="1"/>
      <c r="Q6" s="1"/>
      <c r="R6" s="1"/>
      <c r="S6" s="1"/>
      <c r="T6" s="1"/>
      <c r="U6" s="1"/>
      <c r="V6" s="1"/>
      <c r="W6" s="1"/>
      <c r="X6" s="1"/>
      <c r="Y6" s="1"/>
      <c r="Z6" s="1"/>
      <c r="AA6" s="1"/>
      <c r="AB6" s="1"/>
      <c r="AC6" s="1"/>
      <c r="AD6" s="1"/>
      <c r="AE6" s="1"/>
    </row>
    <row r="7" spans="1:137" ht="20.25">
      <c r="A7" s="1"/>
      <c r="B7" s="183" t="s">
        <v>233</v>
      </c>
      <c r="C7" s="179" t="s">
        <v>234</v>
      </c>
      <c r="D7" s="180">
        <v>0.09</v>
      </c>
      <c r="E7" s="181" t="s">
        <v>235</v>
      </c>
      <c r="F7" s="182">
        <v>2</v>
      </c>
      <c r="G7" s="1"/>
      <c r="H7" s="1"/>
      <c r="I7" s="1"/>
      <c r="J7" s="1"/>
      <c r="K7" s="1"/>
      <c r="L7" s="1"/>
      <c r="M7" s="1"/>
      <c r="N7" s="1"/>
      <c r="O7" s="1"/>
      <c r="P7" s="1"/>
      <c r="Q7" s="1"/>
      <c r="R7" s="1"/>
      <c r="S7" s="1"/>
      <c r="T7" s="1"/>
      <c r="U7" s="1"/>
      <c r="V7" s="1"/>
      <c r="W7" s="1"/>
      <c r="X7" s="1"/>
      <c r="Y7" s="1"/>
      <c r="Z7" s="1"/>
      <c r="AA7" s="1"/>
      <c r="AB7" s="1"/>
      <c r="AC7" s="1"/>
      <c r="AD7" s="1"/>
      <c r="AE7" s="1"/>
    </row>
    <row r="8" spans="1:137" ht="20.25">
      <c r="A8" s="1"/>
      <c r="B8" s="184" t="s">
        <v>236</v>
      </c>
      <c r="C8" s="179" t="s">
        <v>237</v>
      </c>
      <c r="D8" s="180">
        <v>0.28999999999999998</v>
      </c>
      <c r="E8" s="181" t="s">
        <v>238</v>
      </c>
      <c r="F8" s="182">
        <v>3</v>
      </c>
      <c r="G8" s="1"/>
      <c r="H8" s="1"/>
      <c r="I8" s="1"/>
      <c r="J8" s="1"/>
      <c r="K8" s="1"/>
      <c r="L8" s="1"/>
      <c r="M8" s="1"/>
      <c r="N8" s="1"/>
      <c r="O8" s="1"/>
      <c r="P8" s="1"/>
      <c r="Q8" s="1"/>
      <c r="R8" s="1"/>
      <c r="S8" s="1"/>
      <c r="T8" s="1"/>
      <c r="U8" s="1"/>
      <c r="V8" s="1"/>
      <c r="W8" s="1"/>
      <c r="X8" s="1"/>
      <c r="Y8" s="1"/>
      <c r="Z8" s="1"/>
      <c r="AA8" s="1"/>
      <c r="AB8" s="1"/>
      <c r="AC8" s="1"/>
      <c r="AD8" s="1"/>
      <c r="AE8" s="1"/>
    </row>
    <row r="9" spans="1:137" ht="20.25">
      <c r="A9" s="1"/>
      <c r="B9" s="185" t="s">
        <v>239</v>
      </c>
      <c r="C9" s="179" t="s">
        <v>240</v>
      </c>
      <c r="D9" s="180">
        <v>0.49</v>
      </c>
      <c r="E9" s="181" t="s">
        <v>241</v>
      </c>
      <c r="F9" s="182">
        <v>4</v>
      </c>
      <c r="G9" s="1"/>
      <c r="H9" s="1"/>
      <c r="I9" s="1"/>
      <c r="J9" s="1"/>
      <c r="K9" s="1"/>
      <c r="L9" s="1"/>
      <c r="M9" s="1"/>
      <c r="N9" s="1"/>
      <c r="O9" s="1"/>
      <c r="P9" s="1"/>
      <c r="Q9" s="1"/>
      <c r="R9" s="1"/>
      <c r="S9" s="1"/>
      <c r="T9" s="1"/>
      <c r="U9" s="1"/>
      <c r="V9" s="1"/>
      <c r="W9" s="1"/>
      <c r="X9" s="1"/>
      <c r="Y9" s="1"/>
      <c r="Z9" s="1"/>
      <c r="AA9" s="1"/>
      <c r="AB9" s="1"/>
      <c r="AC9" s="1"/>
      <c r="AD9" s="1"/>
      <c r="AE9" s="1"/>
    </row>
    <row r="10" spans="1:137" ht="20.25">
      <c r="A10" s="1"/>
      <c r="B10" s="186" t="s">
        <v>242</v>
      </c>
      <c r="C10" s="179" t="s">
        <v>243</v>
      </c>
      <c r="D10" s="180">
        <v>1</v>
      </c>
      <c r="E10" s="181" t="s">
        <v>244</v>
      </c>
      <c r="F10" s="182">
        <v>5</v>
      </c>
      <c r="G10" s="1"/>
      <c r="H10" s="1"/>
      <c r="I10" s="187" t="s">
        <v>176</v>
      </c>
      <c r="J10" s="1"/>
      <c r="K10" s="1"/>
      <c r="L10" s="1"/>
      <c r="M10" s="1"/>
      <c r="N10" s="1"/>
      <c r="O10" s="1"/>
      <c r="P10" s="1"/>
      <c r="Q10" s="1"/>
      <c r="R10" s="1"/>
      <c r="S10" s="1"/>
      <c r="T10" s="1"/>
      <c r="U10" s="1"/>
      <c r="V10" s="1"/>
      <c r="W10" s="1"/>
      <c r="X10" s="1"/>
      <c r="Y10" s="1"/>
      <c r="Z10" s="1"/>
      <c r="AA10" s="1"/>
      <c r="AB10" s="1"/>
      <c r="AC10" s="1"/>
      <c r="AD10" s="1"/>
      <c r="AE10" s="1"/>
    </row>
    <row r="11" spans="1:137" ht="16.5">
      <c r="A11" s="1"/>
      <c r="B11" s="3"/>
      <c r="C11" s="2"/>
      <c r="D11" s="2"/>
      <c r="E11" s="19"/>
      <c r="F11" s="1"/>
      <c r="G11" s="1"/>
      <c r="H11" s="1"/>
      <c r="I11" s="1"/>
      <c r="J11" s="1"/>
      <c r="K11" s="1"/>
      <c r="L11" s="1"/>
      <c r="M11" s="1"/>
      <c r="N11" s="1"/>
      <c r="O11" s="1"/>
      <c r="P11" s="1"/>
      <c r="Q11" s="1"/>
      <c r="R11" s="1"/>
      <c r="S11" s="1"/>
      <c r="T11" s="1"/>
      <c r="U11" s="1"/>
      <c r="V11" s="1"/>
      <c r="W11" s="1"/>
      <c r="X11" s="1"/>
      <c r="Y11" s="1"/>
      <c r="Z11" s="1"/>
      <c r="AA11" s="1"/>
      <c r="AB11" s="1"/>
      <c r="AC11" s="1"/>
      <c r="AD11" s="1"/>
      <c r="AE11" s="1"/>
    </row>
    <row r="12" spans="1:137">
      <c r="A12" s="1"/>
      <c r="B12" s="1"/>
      <c r="C12" s="1"/>
      <c r="D12" s="1"/>
      <c r="E12" s="18"/>
      <c r="F12" s="1"/>
      <c r="G12" s="1"/>
      <c r="H12" s="1"/>
      <c r="I12" s="1"/>
      <c r="J12" s="1"/>
      <c r="K12" s="1"/>
      <c r="L12" s="1"/>
      <c r="M12" s="1"/>
      <c r="N12" s="1"/>
      <c r="O12" s="1"/>
      <c r="P12" s="1"/>
      <c r="Q12" s="1"/>
      <c r="R12" s="1"/>
      <c r="S12" s="1"/>
      <c r="T12" s="1"/>
      <c r="U12" s="1"/>
      <c r="V12" s="1"/>
      <c r="W12" s="1"/>
      <c r="X12" s="1"/>
      <c r="Y12" s="1"/>
      <c r="Z12" s="1"/>
      <c r="AA12" s="1"/>
      <c r="AB12" s="1"/>
      <c r="AC12" s="1"/>
      <c r="AD12" s="1"/>
      <c r="AE12" s="1"/>
    </row>
    <row r="13" spans="1:137">
      <c r="A13" s="1"/>
      <c r="B13" s="1"/>
      <c r="C13" s="1"/>
      <c r="D13" s="1"/>
      <c r="E13" s="18"/>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137" ht="23.25">
      <c r="A14" s="1"/>
      <c r="B14" s="624" t="s">
        <v>245</v>
      </c>
      <c r="C14" s="624"/>
      <c r="D14" s="624"/>
      <c r="E14" s="624"/>
      <c r="F14" s="122"/>
      <c r="G14" s="23"/>
      <c r="H14" s="1"/>
      <c r="I14" s="1"/>
      <c r="J14" s="1"/>
      <c r="K14" s="1"/>
      <c r="L14" s="1"/>
      <c r="M14" s="1"/>
      <c r="N14" s="1"/>
      <c r="O14" s="1"/>
      <c r="P14" s="1"/>
      <c r="Q14" s="1"/>
      <c r="R14" s="1"/>
      <c r="S14" s="1"/>
      <c r="T14" s="1"/>
      <c r="U14" s="1"/>
      <c r="V14" s="1"/>
      <c r="W14" s="1"/>
      <c r="X14" s="1"/>
      <c r="Y14" s="1"/>
      <c r="Z14" s="1"/>
      <c r="AA14" s="1"/>
      <c r="AB14" s="1"/>
      <c r="AC14" s="1"/>
      <c r="AD14" s="1"/>
      <c r="AE14" s="1"/>
    </row>
    <row r="15" spans="1:137" ht="20.25">
      <c r="A15" s="1"/>
      <c r="B15" s="123"/>
      <c r="C15" s="188"/>
      <c r="D15" s="188"/>
      <c r="E15" s="188"/>
      <c r="F15" s="123"/>
      <c r="G15" s="1"/>
      <c r="H15" s="1"/>
      <c r="I15" s="1"/>
      <c r="J15" s="1"/>
      <c r="K15" s="1"/>
      <c r="L15" s="1"/>
      <c r="M15" s="1"/>
      <c r="N15" s="1"/>
      <c r="O15" s="1"/>
      <c r="P15" s="1"/>
      <c r="Q15" s="1"/>
      <c r="R15" s="1"/>
      <c r="S15" s="1"/>
      <c r="T15" s="1"/>
      <c r="U15" s="1"/>
      <c r="V15" s="1"/>
      <c r="W15" s="1"/>
      <c r="X15" s="1"/>
      <c r="Y15" s="1"/>
      <c r="Z15" s="1"/>
      <c r="AA15" s="1"/>
      <c r="AB15" s="1"/>
      <c r="AC15" s="1"/>
      <c r="AD15" s="1"/>
      <c r="AE15" s="1"/>
    </row>
    <row r="16" spans="1:137" s="26" customFormat="1" ht="20.25">
      <c r="A16" s="25"/>
      <c r="B16" s="123"/>
      <c r="C16" s="625" t="s">
        <v>177</v>
      </c>
      <c r="D16" s="625"/>
      <c r="E16" s="625"/>
      <c r="F16" s="123"/>
      <c r="G16" s="25"/>
      <c r="H16" s="25"/>
      <c r="I16" s="124" t="s">
        <v>171</v>
      </c>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row>
    <row r="17" spans="1:137" s="26" customFormat="1" ht="30.75" customHeight="1">
      <c r="A17" s="25"/>
      <c r="B17" s="178" t="s">
        <v>246</v>
      </c>
      <c r="C17" s="622" t="s">
        <v>247</v>
      </c>
      <c r="D17" s="622"/>
      <c r="E17" s="622"/>
      <c r="F17" s="182">
        <v>1</v>
      </c>
      <c r="G17" s="25"/>
      <c r="H17" s="25"/>
      <c r="I17" s="187" t="s">
        <v>177</v>
      </c>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c r="CW17" s="25"/>
      <c r="CX17" s="25"/>
      <c r="CY17" s="25"/>
      <c r="CZ17" s="25"/>
      <c r="DA17" s="25"/>
      <c r="DB17" s="25"/>
      <c r="DC17" s="25"/>
      <c r="DD17" s="25"/>
      <c r="DE17" s="25"/>
      <c r="DF17" s="2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row>
    <row r="18" spans="1:137" s="26" customFormat="1" ht="30.75" customHeight="1">
      <c r="A18" s="25"/>
      <c r="B18" s="183" t="s">
        <v>248</v>
      </c>
      <c r="C18" s="622" t="s">
        <v>249</v>
      </c>
      <c r="D18" s="622"/>
      <c r="E18" s="622"/>
      <c r="F18" s="182">
        <v>2</v>
      </c>
      <c r="G18" s="25"/>
      <c r="H18" s="25"/>
      <c r="I18" s="187" t="s">
        <v>250</v>
      </c>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25"/>
      <c r="CW18" s="25"/>
      <c r="CX18" s="25"/>
      <c r="CY18" s="25"/>
      <c r="CZ18" s="25"/>
      <c r="DA18" s="25"/>
      <c r="DB18" s="25"/>
      <c r="DC18" s="25"/>
      <c r="DD18" s="25"/>
      <c r="DE18" s="25"/>
      <c r="DF18" s="2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row>
    <row r="19" spans="1:137" s="26" customFormat="1" ht="30.75" customHeight="1">
      <c r="A19" s="25"/>
      <c r="B19" s="184" t="s">
        <v>251</v>
      </c>
      <c r="C19" s="622" t="s">
        <v>174</v>
      </c>
      <c r="D19" s="622"/>
      <c r="E19" s="622"/>
      <c r="F19" s="182">
        <v>3</v>
      </c>
      <c r="G19" s="25"/>
      <c r="H19" s="25"/>
      <c r="I19" s="187" t="s">
        <v>173</v>
      </c>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c r="CT19" s="25"/>
      <c r="CU19" s="25"/>
      <c r="CV19" s="25"/>
      <c r="CW19" s="25"/>
      <c r="CX19" s="25"/>
      <c r="CY19" s="25"/>
      <c r="CZ19" s="25"/>
      <c r="DA19" s="25"/>
      <c r="DB19" s="25"/>
      <c r="DC19" s="25"/>
      <c r="DD19" s="25"/>
      <c r="DE19" s="25"/>
      <c r="DF19" s="25"/>
      <c r="DG19" s="25"/>
      <c r="DH19" s="25"/>
      <c r="DI19" s="25"/>
      <c r="DJ19" s="25"/>
      <c r="DK19" s="25"/>
      <c r="DL19" s="25"/>
      <c r="DM19" s="25"/>
      <c r="DN19" s="25"/>
      <c r="DO19" s="25"/>
      <c r="DP19" s="25"/>
      <c r="DQ19" s="25"/>
      <c r="DR19" s="25"/>
      <c r="DS19" s="25"/>
      <c r="DT19" s="25"/>
      <c r="DU19" s="25"/>
      <c r="DV19" s="25"/>
      <c r="DW19" s="25"/>
      <c r="DX19" s="25"/>
      <c r="DY19" s="25"/>
      <c r="DZ19" s="25"/>
      <c r="EA19" s="25"/>
      <c r="EB19" s="25"/>
      <c r="EC19" s="25"/>
      <c r="ED19" s="25"/>
      <c r="EE19" s="25"/>
      <c r="EF19" s="25"/>
      <c r="EG19" s="25"/>
    </row>
    <row r="20" spans="1:137" s="26" customFormat="1" ht="30.75" customHeight="1">
      <c r="A20" s="25"/>
      <c r="B20" s="185" t="s">
        <v>252</v>
      </c>
      <c r="C20" s="622" t="s">
        <v>178</v>
      </c>
      <c r="D20" s="622"/>
      <c r="E20" s="622"/>
      <c r="F20" s="182">
        <v>4</v>
      </c>
      <c r="G20" s="25"/>
      <c r="H20" s="25"/>
      <c r="I20" s="187" t="s">
        <v>253</v>
      </c>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5"/>
      <c r="BR20" s="25"/>
      <c r="BS20" s="25"/>
      <c r="BT20" s="25"/>
      <c r="BU20" s="25"/>
      <c r="BV20" s="25"/>
      <c r="BW20" s="25"/>
      <c r="BX20" s="25"/>
      <c r="BY20" s="25"/>
      <c r="BZ20" s="25"/>
      <c r="CA20" s="25"/>
      <c r="CB20" s="25"/>
      <c r="CC20" s="25"/>
      <c r="CD20" s="25"/>
      <c r="CE20" s="25"/>
      <c r="CF20" s="25"/>
      <c r="CG20" s="25"/>
      <c r="CH20" s="25"/>
      <c r="CI20" s="25"/>
      <c r="CJ20" s="25"/>
      <c r="CK20" s="25"/>
      <c r="CL20" s="25"/>
      <c r="CM20" s="25"/>
      <c r="CN20" s="25"/>
      <c r="CO20" s="25"/>
      <c r="CP20" s="25"/>
      <c r="CQ20" s="25"/>
      <c r="CR20" s="25"/>
      <c r="CS20" s="25"/>
      <c r="CT20" s="25"/>
      <c r="CU20" s="25"/>
      <c r="CV20" s="25"/>
      <c r="CW20" s="25"/>
      <c r="CX20" s="25"/>
      <c r="CY20" s="25"/>
      <c r="CZ20" s="25"/>
      <c r="DA20" s="25"/>
      <c r="DB20" s="25"/>
      <c r="DC20" s="25"/>
      <c r="DD20" s="25"/>
      <c r="DE20" s="25"/>
      <c r="DF20" s="25"/>
      <c r="DG20" s="25"/>
      <c r="DH20" s="25"/>
      <c r="DI20" s="25"/>
      <c r="DJ20" s="25"/>
      <c r="DK20" s="25"/>
      <c r="DL20" s="25"/>
      <c r="DM20" s="25"/>
      <c r="DN20" s="25"/>
      <c r="DO20" s="25"/>
      <c r="DP20" s="25"/>
      <c r="DQ20" s="25"/>
      <c r="DR20" s="25"/>
      <c r="DS20" s="25"/>
      <c r="DT20" s="25"/>
      <c r="DU20" s="25"/>
      <c r="DV20" s="25"/>
      <c r="DW20" s="25"/>
      <c r="DX20" s="25"/>
      <c r="DY20" s="25"/>
      <c r="DZ20" s="25"/>
      <c r="EA20" s="25"/>
      <c r="EB20" s="25"/>
      <c r="EC20" s="25"/>
      <c r="ED20" s="25"/>
      <c r="EE20" s="25"/>
      <c r="EF20" s="25"/>
      <c r="EG20" s="25"/>
    </row>
    <row r="21" spans="1:137" s="26" customFormat="1" ht="30.75" customHeight="1">
      <c r="A21" s="25"/>
      <c r="B21" s="186" t="s">
        <v>254</v>
      </c>
      <c r="C21" s="622" t="s">
        <v>255</v>
      </c>
      <c r="D21" s="622"/>
      <c r="E21" s="622"/>
      <c r="F21" s="182">
        <v>5</v>
      </c>
      <c r="G21" s="25"/>
      <c r="H21" s="25"/>
      <c r="I21" s="187" t="str">
        <f>C48</f>
        <v>Interrupción o afectación en la prestación del servicio administrativo</v>
      </c>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5"/>
      <c r="BW21" s="25"/>
      <c r="BX21" s="25"/>
      <c r="BY21" s="25"/>
      <c r="BZ21" s="25"/>
      <c r="CA21" s="25"/>
      <c r="CB21" s="25"/>
      <c r="CC21" s="25"/>
      <c r="CD21" s="25"/>
      <c r="CE21" s="25"/>
      <c r="CF21" s="25"/>
      <c r="CG21" s="25"/>
      <c r="CH21" s="25"/>
      <c r="CI21" s="25"/>
      <c r="CJ21" s="25"/>
      <c r="CK21" s="25"/>
      <c r="CL21" s="25"/>
      <c r="CM21" s="25"/>
      <c r="CN21" s="25"/>
      <c r="CO21" s="25"/>
      <c r="CP21" s="25"/>
      <c r="CQ21" s="25"/>
      <c r="CR21" s="25"/>
      <c r="CS21" s="25"/>
      <c r="CT21" s="25"/>
      <c r="CU21" s="25"/>
      <c r="CV21" s="25"/>
      <c r="CW21" s="25"/>
      <c r="CX21" s="25"/>
      <c r="CY21" s="25"/>
      <c r="CZ21" s="25"/>
      <c r="DA21" s="25"/>
      <c r="DB21" s="25"/>
      <c r="DC21" s="25"/>
      <c r="DD21" s="25"/>
      <c r="DE21" s="25"/>
      <c r="DF21" s="25"/>
      <c r="DG21" s="25"/>
      <c r="DH21" s="25"/>
      <c r="DI21" s="25"/>
      <c r="DJ21" s="25"/>
      <c r="DK21" s="25"/>
      <c r="DL21" s="25"/>
      <c r="DM21" s="25"/>
      <c r="DN21" s="25"/>
      <c r="DO21" s="25"/>
      <c r="DP21" s="25"/>
      <c r="DQ21" s="25"/>
      <c r="DR21" s="25"/>
      <c r="DS21" s="25"/>
      <c r="DT21" s="25"/>
      <c r="DU21" s="25"/>
      <c r="DV21" s="25"/>
      <c r="DW21" s="25"/>
      <c r="DX21" s="25"/>
      <c r="DY21" s="25"/>
      <c r="DZ21" s="25"/>
      <c r="EA21" s="25"/>
      <c r="EB21" s="25"/>
      <c r="EC21" s="25"/>
      <c r="ED21" s="25"/>
      <c r="EE21" s="25"/>
      <c r="EF21" s="25"/>
      <c r="EG21" s="25"/>
    </row>
    <row r="22" spans="1:137" s="26" customFormat="1" ht="20.25">
      <c r="A22" s="25"/>
      <c r="B22" s="27"/>
      <c r="C22" s="24"/>
      <c r="D22" s="24"/>
      <c r="E22" s="24"/>
      <c r="F22" s="28"/>
      <c r="G22" s="25"/>
      <c r="H22" s="25"/>
      <c r="I22" s="187" t="str">
        <f>C56</f>
        <v>Afectación Ambiental</v>
      </c>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25"/>
      <c r="CM22" s="25"/>
      <c r="CN22" s="25"/>
      <c r="CO22" s="25"/>
      <c r="CP22" s="25"/>
      <c r="CQ22" s="25"/>
      <c r="CR22" s="25"/>
      <c r="CS22" s="25"/>
      <c r="CT22" s="25"/>
      <c r="CU22" s="25"/>
      <c r="CV22" s="25"/>
      <c r="CW22" s="25"/>
      <c r="CX22" s="25"/>
      <c r="CY22" s="25"/>
      <c r="CZ22" s="25"/>
      <c r="DA22" s="25"/>
      <c r="DB22" s="25"/>
      <c r="DC22" s="25"/>
      <c r="DD22" s="25"/>
      <c r="DE22" s="25"/>
      <c r="DF22" s="25"/>
      <c r="DG22" s="25"/>
      <c r="DH22" s="25"/>
      <c r="DI22" s="25"/>
      <c r="DJ22" s="25"/>
      <c r="DK22" s="25"/>
      <c r="DL22" s="25"/>
      <c r="DM22" s="25"/>
      <c r="DN22" s="25"/>
      <c r="DO22" s="25"/>
      <c r="DP22" s="25"/>
      <c r="DQ22" s="25"/>
      <c r="DR22" s="25"/>
      <c r="DS22" s="25"/>
      <c r="DT22" s="25"/>
      <c r="DU22" s="25"/>
      <c r="DV22" s="25"/>
      <c r="DW22" s="25"/>
      <c r="DX22" s="25"/>
      <c r="DY22" s="25"/>
      <c r="DZ22" s="25"/>
      <c r="EA22" s="25"/>
      <c r="EB22" s="25"/>
      <c r="EC22" s="25"/>
      <c r="ED22" s="25"/>
      <c r="EE22" s="25"/>
      <c r="EF22" s="25"/>
      <c r="EG22" s="25"/>
    </row>
    <row r="23" spans="1:137" s="26" customFormat="1" ht="20.25">
      <c r="A23" s="25"/>
      <c r="B23" s="27"/>
      <c r="C23" s="24"/>
      <c r="D23" s="24"/>
      <c r="E23" s="24"/>
      <c r="F23" s="28"/>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c r="CI23" s="25"/>
      <c r="CJ23" s="25"/>
      <c r="CK23" s="25"/>
      <c r="CL23" s="25"/>
      <c r="CM23" s="25"/>
      <c r="CN23" s="25"/>
      <c r="CO23" s="25"/>
      <c r="CP23" s="25"/>
      <c r="CQ23" s="25"/>
      <c r="CR23" s="25"/>
      <c r="CS23" s="25"/>
      <c r="CT23" s="25"/>
      <c r="CU23" s="25"/>
      <c r="CV23" s="25"/>
      <c r="CW23" s="25"/>
      <c r="CX23" s="25"/>
      <c r="CY23" s="25"/>
      <c r="CZ23" s="25"/>
      <c r="DA23" s="25"/>
      <c r="DB23" s="25"/>
      <c r="DC23" s="25"/>
      <c r="DD23" s="25"/>
      <c r="DE23" s="25"/>
      <c r="DF23" s="25"/>
      <c r="DG23" s="25"/>
      <c r="DH23" s="25"/>
      <c r="DI23" s="25"/>
      <c r="DJ23" s="25"/>
      <c r="DK23" s="25"/>
      <c r="DL23" s="25"/>
      <c r="DM23" s="25"/>
      <c r="DN23" s="25"/>
      <c r="DO23" s="25"/>
      <c r="DP23" s="25"/>
      <c r="DQ23" s="25"/>
      <c r="DR23" s="25"/>
      <c r="DS23" s="25"/>
      <c r="DT23" s="25"/>
      <c r="DU23" s="25"/>
      <c r="DV23" s="25"/>
      <c r="DW23" s="25"/>
      <c r="DX23" s="25"/>
      <c r="DY23" s="25"/>
      <c r="DZ23" s="25"/>
      <c r="EA23" s="25"/>
      <c r="EB23" s="25"/>
      <c r="EC23" s="25"/>
      <c r="ED23" s="25"/>
      <c r="EE23" s="25"/>
      <c r="EF23" s="25"/>
      <c r="EG23" s="25"/>
    </row>
    <row r="24" spans="1:137" s="26" customFormat="1" ht="20.25">
      <c r="A24" s="25"/>
      <c r="B24" s="123"/>
      <c r="C24" s="626" t="s">
        <v>250</v>
      </c>
      <c r="D24" s="626"/>
      <c r="E24" s="626"/>
      <c r="F24" s="28"/>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c r="BY24" s="25"/>
      <c r="BZ24" s="25"/>
      <c r="CA24" s="25"/>
      <c r="CB24" s="25"/>
      <c r="CC24" s="25"/>
      <c r="CD24" s="25"/>
      <c r="CE24" s="25"/>
      <c r="CF24" s="25"/>
      <c r="CG24" s="25"/>
      <c r="CH24" s="25"/>
      <c r="CI24" s="25"/>
      <c r="CJ24" s="25"/>
      <c r="CK24" s="25"/>
      <c r="CL24" s="25"/>
      <c r="CM24" s="25"/>
      <c r="CN24" s="25"/>
      <c r="CO24" s="25"/>
      <c r="CP24" s="25"/>
      <c r="CQ24" s="25"/>
      <c r="CR24" s="25"/>
      <c r="CS24" s="25"/>
      <c r="CT24" s="25"/>
      <c r="CU24" s="25"/>
      <c r="CV24" s="25"/>
      <c r="CW24" s="25"/>
      <c r="CX24" s="25"/>
      <c r="CY24" s="25"/>
      <c r="CZ24" s="25"/>
      <c r="DA24" s="25"/>
      <c r="DB24" s="25"/>
      <c r="DC24" s="25"/>
      <c r="DD24" s="25"/>
      <c r="DE24" s="25"/>
      <c r="DF24" s="25"/>
      <c r="DG24" s="25"/>
      <c r="DH24" s="25"/>
      <c r="DI24" s="25"/>
      <c r="DJ24" s="25"/>
      <c r="DK24" s="25"/>
      <c r="DL24" s="25"/>
      <c r="DM24" s="25"/>
      <c r="DN24" s="25"/>
      <c r="DO24" s="25"/>
      <c r="DP24" s="25"/>
      <c r="DQ24" s="25"/>
      <c r="DR24" s="25"/>
      <c r="DS24" s="25"/>
      <c r="DT24" s="25"/>
      <c r="DU24" s="25"/>
      <c r="DV24" s="25"/>
      <c r="DW24" s="25"/>
      <c r="DX24" s="25"/>
      <c r="DY24" s="25"/>
      <c r="DZ24" s="25"/>
      <c r="EA24" s="25"/>
      <c r="EB24" s="25"/>
      <c r="EC24" s="25"/>
      <c r="ED24" s="25"/>
      <c r="EE24" s="25"/>
      <c r="EF24" s="25"/>
      <c r="EG24" s="25"/>
    </row>
    <row r="25" spans="1:137" s="26" customFormat="1" ht="20.25">
      <c r="A25" s="25"/>
      <c r="B25" s="125" t="s">
        <v>246</v>
      </c>
      <c r="C25" s="622" t="s">
        <v>256</v>
      </c>
      <c r="D25" s="622"/>
      <c r="E25" s="622"/>
      <c r="F25" s="182">
        <v>1</v>
      </c>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5"/>
      <c r="BW25" s="25"/>
      <c r="BX25" s="25"/>
      <c r="BY25" s="25"/>
      <c r="BZ25" s="25"/>
      <c r="CA25" s="25"/>
      <c r="CB25" s="25"/>
      <c r="CC25" s="25"/>
      <c r="CD25" s="25"/>
      <c r="CE25" s="25"/>
      <c r="CF25" s="25"/>
      <c r="CG25" s="25"/>
      <c r="CH25" s="25"/>
      <c r="CI25" s="25"/>
      <c r="CJ25" s="25"/>
      <c r="CK25" s="25"/>
      <c r="CL25" s="25"/>
      <c r="CM25" s="25"/>
      <c r="CN25" s="25"/>
      <c r="CO25" s="25"/>
      <c r="CP25" s="25"/>
      <c r="CQ25" s="25"/>
      <c r="CR25" s="25"/>
      <c r="CS25" s="25"/>
      <c r="CT25" s="25"/>
      <c r="CU25" s="25"/>
      <c r="CV25" s="25"/>
      <c r="CW25" s="25"/>
      <c r="CX25" s="25"/>
      <c r="CY25" s="25"/>
      <c r="CZ25" s="25"/>
      <c r="DA25" s="25"/>
      <c r="DB25" s="25"/>
      <c r="DC25" s="25"/>
      <c r="DD25" s="25"/>
      <c r="DE25" s="25"/>
      <c r="DF25" s="25"/>
      <c r="DG25" s="25"/>
      <c r="DH25" s="25"/>
      <c r="DI25" s="25"/>
      <c r="DJ25" s="25"/>
      <c r="DK25" s="25"/>
      <c r="DL25" s="25"/>
      <c r="DM25" s="25"/>
      <c r="DN25" s="25"/>
      <c r="DO25" s="25"/>
      <c r="DP25" s="25"/>
      <c r="DQ25" s="25"/>
      <c r="DR25" s="25"/>
      <c r="DS25" s="25"/>
      <c r="DT25" s="25"/>
      <c r="DU25" s="25"/>
      <c r="DV25" s="25"/>
      <c r="DW25" s="25"/>
      <c r="DX25" s="25"/>
      <c r="DY25" s="25"/>
      <c r="DZ25" s="25"/>
      <c r="EA25" s="25"/>
      <c r="EB25" s="25"/>
      <c r="EC25" s="25"/>
      <c r="ED25" s="25"/>
      <c r="EE25" s="25"/>
      <c r="EF25" s="25"/>
      <c r="EG25" s="25"/>
    </row>
    <row r="26" spans="1:137" s="26" customFormat="1" ht="20.25">
      <c r="A26" s="25"/>
      <c r="B26" s="126" t="s">
        <v>248</v>
      </c>
      <c r="C26" s="622" t="s">
        <v>257</v>
      </c>
      <c r="D26" s="622"/>
      <c r="E26" s="622"/>
      <c r="F26" s="182">
        <v>2</v>
      </c>
      <c r="G26" s="25"/>
      <c r="H26" s="25"/>
      <c r="I26" s="27"/>
      <c r="J26" s="27"/>
      <c r="K26" s="27"/>
      <c r="L26" s="27"/>
      <c r="M26" s="27"/>
      <c r="N26" s="27"/>
      <c r="O26" s="27"/>
      <c r="P26" s="27"/>
      <c r="Q26" s="27"/>
      <c r="R26" s="27"/>
      <c r="S26" s="27"/>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5"/>
      <c r="BY26" s="25"/>
      <c r="BZ26" s="25"/>
      <c r="CA26" s="25"/>
      <c r="CB26" s="25"/>
      <c r="CC26" s="25"/>
      <c r="CD26" s="25"/>
      <c r="CE26" s="25"/>
      <c r="CF26" s="25"/>
      <c r="CG26" s="25"/>
      <c r="CH26" s="25"/>
      <c r="CI26" s="25"/>
      <c r="CJ26" s="25"/>
      <c r="CK26" s="25"/>
      <c r="CL26" s="25"/>
      <c r="CM26" s="25"/>
      <c r="CN26" s="25"/>
      <c r="CO26" s="25"/>
      <c r="CP26" s="25"/>
      <c r="CQ26" s="25"/>
      <c r="CR26" s="25"/>
      <c r="CS26" s="25"/>
      <c r="CT26" s="25"/>
      <c r="CU26" s="25"/>
      <c r="CV26" s="25"/>
      <c r="CW26" s="25"/>
      <c r="CX26" s="25"/>
      <c r="CY26" s="25"/>
      <c r="CZ26" s="25"/>
      <c r="DA26" s="25"/>
      <c r="DB26" s="25"/>
      <c r="DC26" s="25"/>
      <c r="DD26" s="25"/>
      <c r="DE26" s="25"/>
      <c r="DF26" s="25"/>
      <c r="DG26" s="25"/>
      <c r="DH26" s="25"/>
      <c r="DI26" s="25"/>
      <c r="DJ26" s="25"/>
      <c r="DK26" s="25"/>
      <c r="DL26" s="25"/>
      <c r="DM26" s="25"/>
      <c r="DN26" s="25"/>
      <c r="DO26" s="25"/>
      <c r="DP26" s="25"/>
      <c r="DQ26" s="25"/>
      <c r="DR26" s="25"/>
      <c r="DS26" s="25"/>
      <c r="DT26" s="25"/>
      <c r="DU26" s="25"/>
      <c r="DV26" s="25"/>
      <c r="DW26" s="25"/>
      <c r="DX26" s="25"/>
      <c r="DY26" s="25"/>
      <c r="DZ26" s="25"/>
      <c r="EA26" s="25"/>
      <c r="EB26" s="25"/>
      <c r="EC26" s="25"/>
      <c r="ED26" s="25"/>
      <c r="EE26" s="25"/>
      <c r="EF26" s="25"/>
      <c r="EG26" s="25"/>
    </row>
    <row r="27" spans="1:137" s="26" customFormat="1" ht="20.25">
      <c r="A27" s="25"/>
      <c r="B27" s="127" t="s">
        <v>251</v>
      </c>
      <c r="C27" s="622" t="s">
        <v>258</v>
      </c>
      <c r="D27" s="622"/>
      <c r="E27" s="622"/>
      <c r="F27" s="182">
        <v>3</v>
      </c>
      <c r="G27" s="25"/>
      <c r="H27" s="25"/>
      <c r="I27" s="27" t="e">
        <v>#REF!</v>
      </c>
      <c r="J27" s="27"/>
      <c r="K27" s="27"/>
      <c r="L27" s="27"/>
      <c r="M27" s="27"/>
      <c r="N27" s="27"/>
      <c r="O27" s="27"/>
      <c r="P27" s="27"/>
      <c r="Q27" s="27"/>
      <c r="R27" s="27"/>
      <c r="S27" s="27"/>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c r="CI27" s="25"/>
      <c r="CJ27" s="25"/>
      <c r="CK27" s="25"/>
      <c r="CL27" s="25"/>
      <c r="CM27" s="25"/>
      <c r="CN27" s="25"/>
      <c r="CO27" s="25"/>
      <c r="CP27" s="25"/>
      <c r="CQ27" s="25"/>
      <c r="CR27" s="25"/>
      <c r="CS27" s="25"/>
      <c r="CT27" s="25"/>
      <c r="CU27" s="25"/>
      <c r="CV27" s="25"/>
      <c r="CW27" s="25"/>
      <c r="CX27" s="25"/>
      <c r="CY27" s="25"/>
      <c r="CZ27" s="25"/>
      <c r="DA27" s="25"/>
      <c r="DB27" s="25"/>
      <c r="DC27" s="25"/>
      <c r="DD27" s="25"/>
      <c r="DE27" s="25"/>
      <c r="DF27" s="25"/>
      <c r="DG27" s="25"/>
      <c r="DH27" s="25"/>
      <c r="DI27" s="25"/>
      <c r="DJ27" s="25"/>
      <c r="DK27" s="25"/>
      <c r="DL27" s="25"/>
      <c r="DM27" s="25"/>
      <c r="DN27" s="25"/>
      <c r="DO27" s="25"/>
      <c r="DP27" s="25"/>
      <c r="DQ27" s="25"/>
      <c r="DR27" s="25"/>
      <c r="DS27" s="25"/>
      <c r="DT27" s="25"/>
      <c r="DU27" s="25"/>
      <c r="DV27" s="25"/>
      <c r="DW27" s="25"/>
      <c r="DX27" s="25"/>
      <c r="DY27" s="25"/>
      <c r="DZ27" s="25"/>
      <c r="EA27" s="25"/>
      <c r="EB27" s="25"/>
      <c r="EC27" s="25"/>
      <c r="ED27" s="25"/>
      <c r="EE27" s="25"/>
      <c r="EF27" s="25"/>
      <c r="EG27" s="25"/>
    </row>
    <row r="28" spans="1:137" s="26" customFormat="1" ht="20.25">
      <c r="A28" s="25"/>
      <c r="B28" s="128" t="s">
        <v>252</v>
      </c>
      <c r="C28" s="622" t="s">
        <v>259</v>
      </c>
      <c r="D28" s="622"/>
      <c r="E28" s="622"/>
      <c r="F28" s="182">
        <v>4</v>
      </c>
      <c r="G28" s="25"/>
      <c r="H28" s="25"/>
      <c r="I28" s="27" t="e">
        <v>#REF!</v>
      </c>
      <c r="J28" s="27"/>
      <c r="K28" s="27"/>
      <c r="L28" s="27"/>
      <c r="M28" s="27"/>
      <c r="N28" s="27"/>
      <c r="O28" s="27"/>
      <c r="P28" s="27"/>
      <c r="Q28" s="27"/>
      <c r="R28" s="27"/>
      <c r="S28" s="27"/>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5"/>
      <c r="BY28" s="25"/>
      <c r="BZ28" s="25"/>
      <c r="CA28" s="25"/>
      <c r="CB28" s="25"/>
      <c r="CC28" s="25"/>
      <c r="CD28" s="25"/>
      <c r="CE28" s="25"/>
      <c r="CF28" s="25"/>
      <c r="CG28" s="25"/>
      <c r="CH28" s="25"/>
      <c r="CI28" s="25"/>
      <c r="CJ28" s="25"/>
      <c r="CK28" s="25"/>
      <c r="CL28" s="25"/>
      <c r="CM28" s="25"/>
      <c r="CN28" s="25"/>
      <c r="CO28" s="25"/>
      <c r="CP28" s="25"/>
      <c r="CQ28" s="25"/>
      <c r="CR28" s="25"/>
      <c r="CS28" s="25"/>
      <c r="CT28" s="25"/>
      <c r="CU28" s="25"/>
      <c r="CV28" s="25"/>
      <c r="CW28" s="25"/>
      <c r="CX28" s="25"/>
      <c r="CY28" s="25"/>
      <c r="CZ28" s="25"/>
      <c r="DA28" s="25"/>
      <c r="DB28" s="25"/>
      <c r="DC28" s="25"/>
      <c r="DD28" s="25"/>
      <c r="DE28" s="25"/>
      <c r="DF28" s="25"/>
      <c r="DG28" s="25"/>
      <c r="DH28" s="25"/>
      <c r="DI28" s="25"/>
      <c r="DJ28" s="25"/>
      <c r="DK28" s="25"/>
      <c r="DL28" s="25"/>
      <c r="DM28" s="25"/>
      <c r="DN28" s="25"/>
      <c r="DO28" s="25"/>
      <c r="DP28" s="25"/>
      <c r="DQ28" s="25"/>
      <c r="DR28" s="25"/>
      <c r="DS28" s="25"/>
      <c r="DT28" s="25"/>
      <c r="DU28" s="25"/>
      <c r="DV28" s="25"/>
      <c r="DW28" s="25"/>
      <c r="DX28" s="25"/>
      <c r="DY28" s="25"/>
      <c r="DZ28" s="25"/>
      <c r="EA28" s="25"/>
      <c r="EB28" s="25"/>
      <c r="EC28" s="25"/>
      <c r="ED28" s="25"/>
      <c r="EE28" s="25"/>
      <c r="EF28" s="25"/>
      <c r="EG28" s="25"/>
    </row>
    <row r="29" spans="1:137" s="26" customFormat="1" ht="20.25">
      <c r="A29" s="25"/>
      <c r="B29" s="129" t="s">
        <v>254</v>
      </c>
      <c r="C29" s="622" t="s">
        <v>260</v>
      </c>
      <c r="D29" s="622"/>
      <c r="E29" s="622"/>
      <c r="F29" s="182">
        <v>5</v>
      </c>
      <c r="G29" s="25"/>
      <c r="H29" s="25"/>
      <c r="I29" s="27" t="e">
        <v>#REF!</v>
      </c>
      <c r="J29" s="27"/>
      <c r="K29" s="27"/>
      <c r="L29" s="27"/>
      <c r="M29" s="27"/>
      <c r="N29" s="27"/>
      <c r="O29" s="27"/>
      <c r="P29" s="27"/>
      <c r="Q29" s="27"/>
      <c r="R29" s="27"/>
      <c r="S29" s="27"/>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c r="BT29" s="25"/>
      <c r="BU29" s="25"/>
      <c r="BV29" s="25"/>
      <c r="BW29" s="25"/>
      <c r="BX29" s="25"/>
      <c r="BY29" s="25"/>
      <c r="BZ29" s="25"/>
      <c r="CA29" s="25"/>
      <c r="CB29" s="25"/>
      <c r="CC29" s="25"/>
      <c r="CD29" s="25"/>
      <c r="CE29" s="25"/>
      <c r="CF29" s="25"/>
      <c r="CG29" s="25"/>
      <c r="CH29" s="25"/>
      <c r="CI29" s="25"/>
      <c r="CJ29" s="25"/>
      <c r="CK29" s="25"/>
      <c r="CL29" s="25"/>
      <c r="CM29" s="25"/>
      <c r="CN29" s="25"/>
      <c r="CO29" s="25"/>
      <c r="CP29" s="25"/>
      <c r="CQ29" s="25"/>
      <c r="CR29" s="25"/>
      <c r="CS29" s="25"/>
      <c r="CT29" s="25"/>
      <c r="CU29" s="25"/>
      <c r="CV29" s="25"/>
      <c r="CW29" s="25"/>
      <c r="CX29" s="25"/>
      <c r="CY29" s="25"/>
      <c r="CZ29" s="25"/>
      <c r="DA29" s="25"/>
      <c r="DB29" s="25"/>
      <c r="DC29" s="25"/>
      <c r="DD29" s="25"/>
      <c r="DE29" s="25"/>
      <c r="DF29" s="25"/>
      <c r="DG29" s="25"/>
      <c r="DH29" s="25"/>
      <c r="DI29" s="25"/>
      <c r="DJ29" s="25"/>
      <c r="DK29" s="25"/>
      <c r="DL29" s="25"/>
      <c r="DM29" s="25"/>
      <c r="DN29" s="25"/>
      <c r="DO29" s="25"/>
      <c r="DP29" s="25"/>
      <c r="DQ29" s="25"/>
      <c r="DR29" s="25"/>
      <c r="DS29" s="25"/>
      <c r="DT29" s="25"/>
      <c r="DU29" s="25"/>
      <c r="DV29" s="25"/>
      <c r="DW29" s="25"/>
      <c r="DX29" s="25"/>
      <c r="DY29" s="25"/>
      <c r="DZ29" s="25"/>
      <c r="EA29" s="25"/>
      <c r="EB29" s="25"/>
      <c r="EC29" s="25"/>
      <c r="ED29" s="25"/>
      <c r="EE29" s="25"/>
      <c r="EF29" s="25"/>
      <c r="EG29" s="25"/>
    </row>
    <row r="30" spans="1:137" s="26" customFormat="1" ht="20.25">
      <c r="A30" s="25"/>
      <c r="B30" s="27"/>
      <c r="C30" s="24"/>
      <c r="D30" s="24"/>
      <c r="E30" s="24"/>
      <c r="F30" s="28"/>
      <c r="G30" s="25"/>
      <c r="H30" s="25"/>
      <c r="I30" s="27" t="e">
        <v>#REF!</v>
      </c>
      <c r="J30" s="27"/>
      <c r="K30" s="27"/>
      <c r="L30" s="27"/>
      <c r="M30" s="27"/>
      <c r="N30" s="27"/>
      <c r="O30" s="27"/>
      <c r="P30" s="27"/>
      <c r="Q30" s="27"/>
      <c r="R30" s="27"/>
      <c r="S30" s="27"/>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c r="BX30" s="25"/>
      <c r="BY30" s="25"/>
      <c r="BZ30" s="25"/>
      <c r="CA30" s="25"/>
      <c r="CB30" s="25"/>
      <c r="CC30" s="25"/>
      <c r="CD30" s="25"/>
      <c r="CE30" s="25"/>
      <c r="CF30" s="25"/>
      <c r="CG30" s="25"/>
      <c r="CH30" s="25"/>
      <c r="CI30" s="25"/>
      <c r="CJ30" s="25"/>
      <c r="CK30" s="25"/>
      <c r="CL30" s="25"/>
      <c r="CM30" s="25"/>
      <c r="CN30" s="25"/>
      <c r="CO30" s="25"/>
      <c r="CP30" s="25"/>
      <c r="CQ30" s="25"/>
      <c r="CR30" s="25"/>
      <c r="CS30" s="25"/>
      <c r="CT30" s="25"/>
      <c r="CU30" s="25"/>
      <c r="CV30" s="25"/>
      <c r="CW30" s="25"/>
      <c r="CX30" s="25"/>
      <c r="CY30" s="25"/>
      <c r="CZ30" s="25"/>
      <c r="DA30" s="25"/>
      <c r="DB30" s="25"/>
      <c r="DC30" s="25"/>
      <c r="DD30" s="25"/>
      <c r="DE30" s="25"/>
      <c r="DF30" s="25"/>
      <c r="DG30" s="25"/>
      <c r="DH30" s="25"/>
      <c r="DI30" s="25"/>
      <c r="DJ30" s="25"/>
      <c r="DK30" s="25"/>
      <c r="DL30" s="25"/>
      <c r="DM30" s="25"/>
      <c r="DN30" s="25"/>
      <c r="DO30" s="25"/>
      <c r="DP30" s="25"/>
      <c r="DQ30" s="25"/>
      <c r="DR30" s="25"/>
      <c r="DS30" s="25"/>
      <c r="DT30" s="25"/>
      <c r="DU30" s="25"/>
      <c r="DV30" s="25"/>
      <c r="DW30" s="25"/>
      <c r="DX30" s="25"/>
      <c r="DY30" s="25"/>
      <c r="DZ30" s="25"/>
      <c r="EA30" s="25"/>
      <c r="EB30" s="25"/>
      <c r="EC30" s="25"/>
      <c r="ED30" s="25"/>
      <c r="EE30" s="25"/>
      <c r="EF30" s="25"/>
      <c r="EG30" s="25"/>
    </row>
    <row r="31" spans="1:137" s="25" customFormat="1" ht="20.25">
      <c r="B31" s="29"/>
      <c r="C31" s="29"/>
      <c r="D31" s="29"/>
      <c r="E31" s="29"/>
      <c r="F31" s="28"/>
      <c r="I31" s="27" t="e">
        <v>#REF!</v>
      </c>
      <c r="J31" s="27"/>
      <c r="K31" s="27"/>
      <c r="L31" s="27"/>
      <c r="M31" s="27"/>
      <c r="N31" s="27"/>
      <c r="O31" s="27"/>
      <c r="P31" s="27"/>
      <c r="Q31" s="27"/>
      <c r="R31" s="27"/>
      <c r="S31" s="27"/>
    </row>
    <row r="32" spans="1:137" s="25" customFormat="1" ht="20.25">
      <c r="B32" s="189"/>
      <c r="C32" s="625" t="s">
        <v>173</v>
      </c>
      <c r="D32" s="625"/>
      <c r="E32" s="625"/>
      <c r="F32" s="28"/>
      <c r="I32" s="27"/>
      <c r="J32" s="27"/>
      <c r="K32" s="27"/>
      <c r="L32" s="27"/>
      <c r="M32" s="27"/>
      <c r="N32" s="27"/>
      <c r="O32" s="27"/>
      <c r="P32" s="27"/>
      <c r="Q32" s="27"/>
      <c r="R32" s="27"/>
      <c r="S32" s="27"/>
    </row>
    <row r="33" spans="2:19" s="25" customFormat="1" ht="20.25">
      <c r="B33" s="178" t="s">
        <v>246</v>
      </c>
      <c r="C33" s="622" t="s">
        <v>261</v>
      </c>
      <c r="D33" s="622"/>
      <c r="E33" s="622"/>
      <c r="F33" s="182">
        <v>1</v>
      </c>
      <c r="I33" s="27" t="e">
        <v>#REF!</v>
      </c>
      <c r="J33" s="27"/>
      <c r="K33" s="27"/>
      <c r="L33" s="27"/>
      <c r="M33" s="27"/>
      <c r="N33" s="27"/>
      <c r="O33" s="27"/>
      <c r="P33" s="27"/>
      <c r="Q33" s="27"/>
      <c r="R33" s="27"/>
      <c r="S33" s="27"/>
    </row>
    <row r="34" spans="2:19" s="25" customFormat="1" ht="20.25">
      <c r="B34" s="183" t="s">
        <v>248</v>
      </c>
      <c r="C34" s="622" t="s">
        <v>262</v>
      </c>
      <c r="D34" s="622"/>
      <c r="E34" s="622"/>
      <c r="F34" s="182">
        <v>2</v>
      </c>
      <c r="I34" s="27" t="e">
        <v>#REF!</v>
      </c>
      <c r="J34" s="27"/>
      <c r="K34" s="27"/>
      <c r="L34" s="27"/>
      <c r="M34" s="27"/>
      <c r="N34" s="27"/>
      <c r="O34" s="27"/>
      <c r="P34" s="27"/>
      <c r="Q34" s="27"/>
      <c r="R34" s="27"/>
      <c r="S34" s="27"/>
    </row>
    <row r="35" spans="2:19" s="25" customFormat="1" ht="20.25">
      <c r="B35" s="184" t="s">
        <v>251</v>
      </c>
      <c r="C35" s="622" t="s">
        <v>263</v>
      </c>
      <c r="D35" s="622"/>
      <c r="E35" s="622"/>
      <c r="F35" s="182">
        <v>3</v>
      </c>
      <c r="I35" s="27" t="e">
        <v>#REF!</v>
      </c>
      <c r="J35" s="27"/>
      <c r="K35" s="27"/>
      <c r="L35" s="27"/>
      <c r="M35" s="27"/>
      <c r="N35" s="27"/>
      <c r="O35" s="27"/>
      <c r="P35" s="27"/>
      <c r="Q35" s="27"/>
      <c r="R35" s="27"/>
      <c r="S35" s="27"/>
    </row>
    <row r="36" spans="2:19" s="25" customFormat="1" ht="20.25">
      <c r="B36" s="185" t="s">
        <v>252</v>
      </c>
      <c r="C36" s="622" t="s">
        <v>264</v>
      </c>
      <c r="D36" s="622"/>
      <c r="E36" s="622"/>
      <c r="F36" s="182">
        <v>4</v>
      </c>
      <c r="I36" s="27" t="e">
        <v>#REF!</v>
      </c>
      <c r="J36" s="27"/>
      <c r="K36" s="27"/>
      <c r="L36" s="27"/>
      <c r="M36" s="27"/>
      <c r="N36" s="27"/>
      <c r="O36" s="27"/>
      <c r="P36" s="27"/>
      <c r="Q36" s="27"/>
      <c r="R36" s="27"/>
      <c r="S36" s="27"/>
    </row>
    <row r="37" spans="2:19" s="25" customFormat="1" ht="20.25">
      <c r="B37" s="186" t="s">
        <v>254</v>
      </c>
      <c r="C37" s="622" t="s">
        <v>265</v>
      </c>
      <c r="D37" s="622"/>
      <c r="E37" s="622"/>
      <c r="F37" s="182">
        <v>5</v>
      </c>
      <c r="I37" s="27" t="e">
        <v>#REF!</v>
      </c>
      <c r="J37" s="27"/>
      <c r="K37" s="27"/>
      <c r="L37" s="27"/>
      <c r="M37" s="27"/>
      <c r="N37" s="27"/>
      <c r="O37" s="27"/>
      <c r="P37" s="27"/>
      <c r="Q37" s="27"/>
      <c r="R37" s="27"/>
      <c r="S37" s="27"/>
    </row>
    <row r="38" spans="2:19" s="25" customFormat="1" ht="20.25">
      <c r="B38" s="29"/>
      <c r="C38" s="29"/>
      <c r="D38" s="29"/>
      <c r="E38" s="29"/>
      <c r="F38" s="28"/>
      <c r="I38" s="27"/>
      <c r="J38" s="27"/>
      <c r="K38" s="27"/>
      <c r="L38" s="27"/>
      <c r="M38" s="27"/>
      <c r="N38" s="27"/>
      <c r="O38" s="27"/>
      <c r="P38" s="27"/>
      <c r="Q38" s="27"/>
      <c r="R38" s="27"/>
      <c r="S38" s="27"/>
    </row>
    <row r="39" spans="2:19" s="25" customFormat="1" ht="20.25">
      <c r="B39" s="29"/>
      <c r="C39" s="29"/>
      <c r="D39" s="29"/>
      <c r="E39" s="29"/>
      <c r="F39" s="28"/>
    </row>
    <row r="40" spans="2:19" s="25" customFormat="1" ht="20.25">
      <c r="B40" s="123"/>
      <c r="C40" s="625" t="s">
        <v>253</v>
      </c>
      <c r="D40" s="625"/>
      <c r="E40" s="625"/>
      <c r="F40" s="28"/>
    </row>
    <row r="41" spans="2:19" s="25" customFormat="1" ht="20.25">
      <c r="B41" s="130" t="s">
        <v>246</v>
      </c>
      <c r="C41" s="622" t="s">
        <v>266</v>
      </c>
      <c r="D41" s="622"/>
      <c r="E41" s="622"/>
      <c r="F41" s="182">
        <v>1</v>
      </c>
    </row>
    <row r="42" spans="2:19" s="25" customFormat="1" ht="20.25">
      <c r="B42" s="131" t="s">
        <v>248</v>
      </c>
      <c r="C42" s="622" t="s">
        <v>267</v>
      </c>
      <c r="D42" s="622"/>
      <c r="E42" s="622"/>
      <c r="F42" s="182">
        <v>2</v>
      </c>
    </row>
    <row r="43" spans="2:19" s="25" customFormat="1" ht="20.25">
      <c r="B43" s="132" t="s">
        <v>251</v>
      </c>
      <c r="C43" s="622" t="s">
        <v>268</v>
      </c>
      <c r="D43" s="622"/>
      <c r="E43" s="622"/>
      <c r="F43" s="182">
        <v>3</v>
      </c>
    </row>
    <row r="44" spans="2:19" s="25" customFormat="1" ht="20.25">
      <c r="B44" s="133" t="s">
        <v>252</v>
      </c>
      <c r="C44" s="622" t="s">
        <v>269</v>
      </c>
      <c r="D44" s="622"/>
      <c r="E44" s="622"/>
      <c r="F44" s="182">
        <v>4</v>
      </c>
    </row>
    <row r="45" spans="2:19" s="25" customFormat="1" ht="20.25">
      <c r="B45" s="134" t="s">
        <v>254</v>
      </c>
      <c r="C45" s="622" t="s">
        <v>270</v>
      </c>
      <c r="D45" s="622"/>
      <c r="E45" s="622"/>
      <c r="F45" s="182">
        <v>5</v>
      </c>
    </row>
    <row r="46" spans="2:19" s="25" customFormat="1" ht="20.25">
      <c r="B46" s="27"/>
      <c r="C46" s="27" t="s">
        <v>271</v>
      </c>
      <c r="D46" s="27"/>
      <c r="F46" s="28"/>
    </row>
    <row r="47" spans="2:19" s="25" customFormat="1" ht="20.25">
      <c r="B47" s="27"/>
      <c r="C47" s="27"/>
      <c r="D47" s="27"/>
      <c r="F47" s="28"/>
    </row>
    <row r="48" spans="2:19" s="25" customFormat="1" ht="20.25">
      <c r="B48" s="123"/>
      <c r="C48" s="626" t="s">
        <v>272</v>
      </c>
      <c r="D48" s="626"/>
      <c r="E48" s="626"/>
      <c r="F48" s="28"/>
    </row>
    <row r="49" spans="2:11" s="25" customFormat="1" ht="20.25" customHeight="1">
      <c r="B49" s="125" t="s">
        <v>246</v>
      </c>
      <c r="C49" s="622" t="s">
        <v>273</v>
      </c>
      <c r="D49" s="622"/>
      <c r="E49" s="622"/>
      <c r="F49" s="182">
        <v>1</v>
      </c>
    </row>
    <row r="50" spans="2:11" s="25" customFormat="1" ht="20.25" customHeight="1">
      <c r="B50" s="126" t="s">
        <v>248</v>
      </c>
      <c r="C50" s="622" t="s">
        <v>274</v>
      </c>
      <c r="D50" s="622"/>
      <c r="E50" s="622"/>
      <c r="F50" s="182">
        <v>2</v>
      </c>
      <c r="K50" s="123"/>
    </row>
    <row r="51" spans="2:11" s="25" customFormat="1" ht="20.25" customHeight="1">
      <c r="B51" s="127" t="s">
        <v>251</v>
      </c>
      <c r="C51" s="622" t="s">
        <v>275</v>
      </c>
      <c r="D51" s="622"/>
      <c r="E51" s="622"/>
      <c r="F51" s="182">
        <v>3</v>
      </c>
    </row>
    <row r="52" spans="2:11" s="25" customFormat="1" ht="20.25" customHeight="1">
      <c r="B52" s="128" t="s">
        <v>252</v>
      </c>
      <c r="C52" s="622" t="s">
        <v>276</v>
      </c>
      <c r="D52" s="622"/>
      <c r="E52" s="622"/>
      <c r="F52" s="182">
        <v>4</v>
      </c>
    </row>
    <row r="53" spans="2:11" s="25" customFormat="1" ht="20.25" customHeight="1">
      <c r="B53" s="129" t="s">
        <v>254</v>
      </c>
      <c r="C53" s="622" t="s">
        <v>277</v>
      </c>
      <c r="D53" s="622"/>
      <c r="E53" s="622"/>
      <c r="F53" s="182">
        <v>5</v>
      </c>
    </row>
    <row r="54" spans="2:11" s="25" customFormat="1" ht="20.25">
      <c r="B54" s="27"/>
      <c r="C54" s="27"/>
      <c r="D54" s="27"/>
      <c r="E54" s="27"/>
      <c r="F54" s="28"/>
    </row>
    <row r="55" spans="2:11" s="25" customFormat="1" ht="20.25"/>
    <row r="56" spans="2:11" s="25" customFormat="1" ht="20.25" customHeight="1">
      <c r="B56" s="123"/>
      <c r="C56" s="135" t="s">
        <v>176</v>
      </c>
      <c r="D56" s="135"/>
      <c r="E56" s="135"/>
      <c r="F56" s="28"/>
    </row>
    <row r="57" spans="2:11" s="25" customFormat="1" ht="20.25" customHeight="1">
      <c r="B57" s="125" t="s">
        <v>246</v>
      </c>
      <c r="C57" s="627" t="s">
        <v>278</v>
      </c>
      <c r="D57" s="627"/>
      <c r="E57" s="627"/>
      <c r="F57" s="182">
        <v>1</v>
      </c>
    </row>
    <row r="58" spans="2:11" s="25" customFormat="1" ht="20.25" customHeight="1">
      <c r="B58" s="126" t="s">
        <v>248</v>
      </c>
      <c r="C58" s="627" t="s">
        <v>279</v>
      </c>
      <c r="D58" s="627"/>
      <c r="E58" s="627"/>
      <c r="F58" s="182">
        <v>2</v>
      </c>
    </row>
    <row r="59" spans="2:11" s="25" customFormat="1" ht="20.25" customHeight="1">
      <c r="B59" s="127" t="s">
        <v>251</v>
      </c>
      <c r="C59" s="627" t="s">
        <v>280</v>
      </c>
      <c r="D59" s="627"/>
      <c r="E59" s="627"/>
      <c r="F59" s="182">
        <v>3</v>
      </c>
    </row>
    <row r="60" spans="2:11" s="25" customFormat="1" ht="20.25" customHeight="1">
      <c r="B60" s="128" t="s">
        <v>252</v>
      </c>
      <c r="C60" s="627" t="s">
        <v>281</v>
      </c>
      <c r="D60" s="627"/>
      <c r="E60" s="627"/>
      <c r="F60" s="182">
        <v>4</v>
      </c>
    </row>
    <row r="61" spans="2:11" s="25" customFormat="1" ht="20.25" customHeight="1">
      <c r="B61" s="129" t="s">
        <v>254</v>
      </c>
      <c r="C61" s="627" t="s">
        <v>282</v>
      </c>
      <c r="D61" s="627"/>
      <c r="E61" s="627"/>
      <c r="F61" s="182">
        <v>5</v>
      </c>
    </row>
    <row r="62" spans="2:11" s="25" customFormat="1" ht="20.25">
      <c r="E62" s="30"/>
    </row>
    <row r="63" spans="2:11" s="25" customFormat="1" ht="20.25">
      <c r="E63" s="30"/>
    </row>
    <row r="64" spans="2:11" s="25" customFormat="1" ht="20.25">
      <c r="E64" s="30"/>
    </row>
    <row r="65" spans="5:5" s="25" customFormat="1" ht="20.25">
      <c r="E65" s="30"/>
    </row>
    <row r="66" spans="5:5" s="25" customFormat="1" ht="20.25">
      <c r="E66" s="30"/>
    </row>
    <row r="67" spans="5:5" s="25" customFormat="1" ht="20.25">
      <c r="E67" s="30"/>
    </row>
    <row r="68" spans="5:5" s="25" customFormat="1" ht="20.25">
      <c r="E68" s="30"/>
    </row>
    <row r="69" spans="5:5" s="25" customFormat="1" ht="20.25">
      <c r="E69" s="30"/>
    </row>
    <row r="70" spans="5:5" s="25" customFormat="1" ht="20.25">
      <c r="E70" s="30"/>
    </row>
    <row r="71" spans="5:5" s="25" customFormat="1" ht="20.25">
      <c r="E71" s="30"/>
    </row>
    <row r="72" spans="5:5" s="25" customFormat="1" ht="20.25">
      <c r="E72" s="30"/>
    </row>
    <row r="73" spans="5:5" s="25" customFormat="1" ht="20.25">
      <c r="E73" s="30"/>
    </row>
    <row r="74" spans="5:5" s="25" customFormat="1" ht="20.25">
      <c r="E74" s="30"/>
    </row>
    <row r="75" spans="5:5" s="25" customFormat="1" ht="20.25">
      <c r="E75" s="30"/>
    </row>
    <row r="76" spans="5:5" s="25" customFormat="1" ht="20.25">
      <c r="E76" s="30"/>
    </row>
    <row r="77" spans="5:5" s="25" customFormat="1" ht="20.25">
      <c r="E77" s="30"/>
    </row>
    <row r="78" spans="5:5" s="25" customFormat="1" ht="20.25">
      <c r="E78" s="30"/>
    </row>
    <row r="79" spans="5:5" s="25" customFormat="1" ht="20.25">
      <c r="E79" s="30"/>
    </row>
    <row r="80" spans="5:5" s="25" customFormat="1" ht="20.25">
      <c r="E80" s="30"/>
    </row>
    <row r="81" spans="5:5" s="25" customFormat="1" ht="20.25">
      <c r="E81" s="30"/>
    </row>
    <row r="82" spans="5:5" s="25" customFormat="1" ht="20.25">
      <c r="E82" s="30"/>
    </row>
    <row r="83" spans="5:5" s="25" customFormat="1" ht="20.25">
      <c r="E83" s="30"/>
    </row>
    <row r="84" spans="5:5" s="25" customFormat="1" ht="20.25">
      <c r="E84" s="30"/>
    </row>
    <row r="85" spans="5:5" s="25" customFormat="1" ht="20.25">
      <c r="E85" s="30"/>
    </row>
    <row r="86" spans="5:5" s="25" customFormat="1" ht="20.25">
      <c r="E86" s="30"/>
    </row>
    <row r="87" spans="5:5" s="25" customFormat="1" ht="20.25">
      <c r="E87" s="30"/>
    </row>
    <row r="88" spans="5:5" s="25" customFormat="1" ht="20.25">
      <c r="E88" s="30"/>
    </row>
    <row r="89" spans="5:5" s="25" customFormat="1" ht="20.25">
      <c r="E89" s="30"/>
    </row>
    <row r="90" spans="5:5" s="25" customFormat="1" ht="20.25">
      <c r="E90" s="30"/>
    </row>
    <row r="91" spans="5:5" s="25" customFormat="1" ht="20.25">
      <c r="E91" s="30"/>
    </row>
    <row r="92" spans="5:5" s="25" customFormat="1" ht="20.25">
      <c r="E92" s="30"/>
    </row>
    <row r="93" spans="5:5" s="25" customFormat="1" ht="20.25">
      <c r="E93" s="30"/>
    </row>
    <row r="94" spans="5:5" s="25" customFormat="1" ht="20.25">
      <c r="E94" s="30"/>
    </row>
    <row r="95" spans="5:5" s="25" customFormat="1" ht="20.25">
      <c r="E95" s="30"/>
    </row>
    <row r="96" spans="5:5" s="25" customFormat="1" ht="20.25">
      <c r="E96" s="30"/>
    </row>
    <row r="97" spans="5:5" s="25" customFormat="1" ht="20.25">
      <c r="E97" s="30"/>
    </row>
    <row r="98" spans="5:5" s="25" customFormat="1" ht="20.25">
      <c r="E98" s="30"/>
    </row>
    <row r="99" spans="5:5" s="25" customFormat="1" ht="20.25">
      <c r="E99" s="30"/>
    </row>
    <row r="100" spans="5:5" s="25" customFormat="1" ht="20.25">
      <c r="E100" s="30"/>
    </row>
    <row r="101" spans="5:5" s="25" customFormat="1" ht="20.25">
      <c r="E101" s="30"/>
    </row>
    <row r="102" spans="5:5" s="25" customFormat="1" ht="20.25">
      <c r="E102" s="30"/>
    </row>
    <row r="103" spans="5:5" s="25" customFormat="1" ht="20.25">
      <c r="E103" s="30"/>
    </row>
    <row r="104" spans="5:5" s="25" customFormat="1" ht="20.25">
      <c r="E104" s="30"/>
    </row>
    <row r="105" spans="5:5" s="25" customFormat="1" ht="20.25">
      <c r="E105" s="30"/>
    </row>
    <row r="106" spans="5:5" s="25" customFormat="1" ht="20.25">
      <c r="E106" s="30"/>
    </row>
    <row r="107" spans="5:5" s="25" customFormat="1" ht="20.25">
      <c r="E107" s="30"/>
    </row>
    <row r="108" spans="5:5" s="25" customFormat="1" ht="20.25">
      <c r="E108" s="30"/>
    </row>
    <row r="109" spans="5:5" s="25" customFormat="1" ht="20.25">
      <c r="E109" s="30"/>
    </row>
    <row r="110" spans="5:5" s="25" customFormat="1" ht="20.25">
      <c r="E110" s="30"/>
    </row>
    <row r="111" spans="5:5" s="25" customFormat="1" ht="20.25">
      <c r="E111" s="30"/>
    </row>
    <row r="112" spans="5:5" s="25" customFormat="1" ht="20.25">
      <c r="E112" s="30"/>
    </row>
    <row r="113" spans="5:5" s="25" customFormat="1" ht="20.25">
      <c r="E113" s="30"/>
    </row>
    <row r="114" spans="5:5" s="25" customFormat="1" ht="20.25">
      <c r="E114" s="30"/>
    </row>
    <row r="115" spans="5:5" s="25" customFormat="1" ht="20.25">
      <c r="E115" s="30"/>
    </row>
    <row r="116" spans="5:5" s="25" customFormat="1" ht="20.25">
      <c r="E116" s="30"/>
    </row>
    <row r="117" spans="5:5" s="25" customFormat="1" ht="20.25">
      <c r="E117" s="30"/>
    </row>
    <row r="118" spans="5:5" s="25" customFormat="1" ht="20.25">
      <c r="E118" s="30"/>
    </row>
    <row r="119" spans="5:5" s="25" customFormat="1" ht="20.25">
      <c r="E119" s="30"/>
    </row>
    <row r="120" spans="5:5" s="25" customFormat="1" ht="20.25">
      <c r="E120" s="30"/>
    </row>
    <row r="121" spans="5:5" s="25" customFormat="1" ht="20.25">
      <c r="E121" s="30"/>
    </row>
    <row r="122" spans="5:5" s="25" customFormat="1" ht="20.25">
      <c r="E122" s="30"/>
    </row>
    <row r="123" spans="5:5" s="25" customFormat="1" ht="20.25">
      <c r="E123" s="30"/>
    </row>
    <row r="124" spans="5:5" s="25" customFormat="1" ht="20.25">
      <c r="E124" s="30"/>
    </row>
    <row r="125" spans="5:5" s="25" customFormat="1" ht="20.25">
      <c r="E125" s="30"/>
    </row>
    <row r="126" spans="5:5" s="25" customFormat="1" ht="20.25">
      <c r="E126" s="30"/>
    </row>
    <row r="127" spans="5:5" s="25" customFormat="1" ht="20.25">
      <c r="E127" s="30"/>
    </row>
    <row r="128" spans="5:5" s="25" customFormat="1" ht="20.25">
      <c r="E128" s="30"/>
    </row>
    <row r="129" spans="5:5" s="25" customFormat="1" ht="20.25">
      <c r="E129" s="30"/>
    </row>
    <row r="130" spans="5:5" s="25" customFormat="1" ht="20.25">
      <c r="E130" s="30"/>
    </row>
    <row r="131" spans="5:5" s="25" customFormat="1" ht="20.25">
      <c r="E131" s="30"/>
    </row>
    <row r="132" spans="5:5" s="25" customFormat="1" ht="20.25">
      <c r="E132" s="30"/>
    </row>
    <row r="133" spans="5:5" s="25" customFormat="1" ht="20.25">
      <c r="E133" s="30"/>
    </row>
    <row r="134" spans="5:5" s="25" customFormat="1" ht="20.25">
      <c r="E134" s="30"/>
    </row>
    <row r="135" spans="5:5" s="25" customFormat="1" ht="20.25">
      <c r="E135" s="30"/>
    </row>
    <row r="136" spans="5:5" s="25" customFormat="1" ht="20.25">
      <c r="E136" s="30"/>
    </row>
    <row r="137" spans="5:5" s="25" customFormat="1" ht="20.25">
      <c r="E137" s="30"/>
    </row>
    <row r="138" spans="5:5" s="25" customFormat="1" ht="20.25">
      <c r="E138" s="30"/>
    </row>
    <row r="139" spans="5:5" s="25" customFormat="1" ht="20.25">
      <c r="E139" s="30"/>
    </row>
    <row r="140" spans="5:5" s="25" customFormat="1" ht="20.25">
      <c r="E140" s="30"/>
    </row>
    <row r="141" spans="5:5" s="25" customFormat="1" ht="20.25">
      <c r="E141" s="30"/>
    </row>
    <row r="142" spans="5:5" s="25" customFormat="1" ht="20.25">
      <c r="E142" s="30"/>
    </row>
    <row r="143" spans="5:5" s="25" customFormat="1" ht="20.25">
      <c r="E143" s="30"/>
    </row>
    <row r="144" spans="5:5" s="25" customFormat="1" ht="20.25">
      <c r="E144" s="30"/>
    </row>
    <row r="145" spans="5:5" s="25" customFormat="1" ht="20.25">
      <c r="E145" s="30"/>
    </row>
    <row r="146" spans="5:5" s="25" customFormat="1" ht="20.25">
      <c r="E146" s="30"/>
    </row>
    <row r="147" spans="5:5" s="25" customFormat="1" ht="20.25">
      <c r="E147" s="30"/>
    </row>
    <row r="148" spans="5:5" s="25" customFormat="1" ht="20.25">
      <c r="E148" s="30"/>
    </row>
    <row r="149" spans="5:5" s="25" customFormat="1" ht="20.25">
      <c r="E149" s="30"/>
    </row>
    <row r="150" spans="5:5" s="25" customFormat="1" ht="20.25">
      <c r="E150" s="30"/>
    </row>
    <row r="151" spans="5:5" s="25" customFormat="1" ht="20.25">
      <c r="E151" s="30"/>
    </row>
    <row r="152" spans="5:5" s="25" customFormat="1" ht="20.25">
      <c r="E152" s="30"/>
    </row>
    <row r="153" spans="5:5" s="25" customFormat="1" ht="20.25">
      <c r="E153" s="30"/>
    </row>
    <row r="154" spans="5:5" s="25" customFormat="1" ht="20.25">
      <c r="E154" s="30"/>
    </row>
    <row r="155" spans="5:5" s="25" customFormat="1" ht="20.25">
      <c r="E155" s="30"/>
    </row>
    <row r="156" spans="5:5" s="25" customFormat="1" ht="20.25">
      <c r="E156" s="30"/>
    </row>
    <row r="157" spans="5:5" s="25" customFormat="1" ht="20.25">
      <c r="E157" s="30"/>
    </row>
    <row r="158" spans="5:5" s="25" customFormat="1" ht="20.25">
      <c r="E158" s="30"/>
    </row>
    <row r="159" spans="5:5" s="25" customFormat="1" ht="20.25">
      <c r="E159" s="30"/>
    </row>
    <row r="160" spans="5:5" s="25" customFormat="1" ht="20.25">
      <c r="E160" s="30"/>
    </row>
    <row r="161" spans="5:5" s="25" customFormat="1" ht="20.25">
      <c r="E161" s="30"/>
    </row>
    <row r="162" spans="5:5" s="25" customFormat="1" ht="20.25">
      <c r="E162" s="30"/>
    </row>
    <row r="163" spans="5:5" s="25" customFormat="1" ht="20.25">
      <c r="E163" s="30"/>
    </row>
    <row r="164" spans="5:5" s="25" customFormat="1" ht="20.25">
      <c r="E164" s="30"/>
    </row>
    <row r="165" spans="5:5" s="25" customFormat="1" ht="20.25">
      <c r="E165" s="30"/>
    </row>
    <row r="166" spans="5:5" s="25" customFormat="1" ht="20.25">
      <c r="E166" s="30"/>
    </row>
    <row r="167" spans="5:5" s="25" customFormat="1" ht="20.25">
      <c r="E167" s="30"/>
    </row>
    <row r="168" spans="5:5" s="25" customFormat="1" ht="20.25">
      <c r="E168" s="30"/>
    </row>
    <row r="169" spans="5:5" s="25" customFormat="1" ht="20.25">
      <c r="E169" s="30"/>
    </row>
    <row r="170" spans="5:5" s="25" customFormat="1" ht="20.25">
      <c r="E170" s="30"/>
    </row>
    <row r="171" spans="5:5" s="25" customFormat="1" ht="20.25">
      <c r="E171" s="30"/>
    </row>
    <row r="172" spans="5:5" s="25" customFormat="1" ht="20.25">
      <c r="E172" s="30"/>
    </row>
    <row r="173" spans="5:5" s="25" customFormat="1" ht="20.25">
      <c r="E173" s="30"/>
    </row>
    <row r="174" spans="5:5" s="25" customFormat="1" ht="20.25">
      <c r="E174" s="30"/>
    </row>
    <row r="175" spans="5:5" s="25" customFormat="1" ht="20.25">
      <c r="E175" s="30"/>
    </row>
    <row r="176" spans="5:5" s="25" customFormat="1" ht="20.25">
      <c r="E176" s="30"/>
    </row>
    <row r="177" spans="5:5" s="25" customFormat="1" ht="20.25">
      <c r="E177" s="30"/>
    </row>
    <row r="178" spans="5:5" s="25" customFormat="1" ht="20.25">
      <c r="E178" s="30"/>
    </row>
    <row r="179" spans="5:5" s="25" customFormat="1" ht="20.25">
      <c r="E179" s="30"/>
    </row>
    <row r="180" spans="5:5" s="25" customFormat="1" ht="20.25">
      <c r="E180" s="30"/>
    </row>
    <row r="181" spans="5:5" s="25" customFormat="1" ht="20.25">
      <c r="E181" s="30"/>
    </row>
    <row r="182" spans="5:5" s="25" customFormat="1" ht="20.25">
      <c r="E182" s="30"/>
    </row>
    <row r="183" spans="5:5" s="25" customFormat="1" ht="20.25">
      <c r="E183" s="30"/>
    </row>
    <row r="184" spans="5:5" s="25" customFormat="1" ht="20.25">
      <c r="E184" s="30"/>
    </row>
    <row r="185" spans="5:5" s="25" customFormat="1" ht="20.25">
      <c r="E185" s="30"/>
    </row>
    <row r="186" spans="5:5" s="25" customFormat="1" ht="20.25">
      <c r="E186" s="30"/>
    </row>
    <row r="187" spans="5:5" s="25" customFormat="1" ht="20.25">
      <c r="E187" s="30"/>
    </row>
    <row r="188" spans="5:5" s="25" customFormat="1" ht="20.25">
      <c r="E188" s="30"/>
    </row>
    <row r="189" spans="5:5" s="25" customFormat="1" ht="20.25">
      <c r="E189" s="30"/>
    </row>
    <row r="190" spans="5:5" s="25" customFormat="1" ht="20.25">
      <c r="E190" s="30"/>
    </row>
    <row r="191" spans="5:5" s="25" customFormat="1" ht="20.25">
      <c r="E191" s="30"/>
    </row>
    <row r="192" spans="5:5" s="25" customFormat="1" ht="20.25">
      <c r="E192" s="30"/>
    </row>
    <row r="193" spans="5:5" s="25" customFormat="1" ht="20.25">
      <c r="E193" s="30"/>
    </row>
    <row r="194" spans="5:5" s="25" customFormat="1" ht="20.25">
      <c r="E194" s="30"/>
    </row>
    <row r="195" spans="5:5" s="25" customFormat="1" ht="20.25">
      <c r="E195" s="30"/>
    </row>
    <row r="196" spans="5:5" s="25" customFormat="1" ht="20.25">
      <c r="E196" s="30"/>
    </row>
    <row r="197" spans="5:5" s="25" customFormat="1" ht="20.25">
      <c r="E197" s="30"/>
    </row>
    <row r="198" spans="5:5" s="25" customFormat="1" ht="20.25">
      <c r="E198" s="30"/>
    </row>
    <row r="199" spans="5:5" s="1" customFormat="1">
      <c r="E199" s="18"/>
    </row>
    <row r="200" spans="5:5" s="1" customFormat="1">
      <c r="E200" s="18"/>
    </row>
    <row r="201" spans="5:5" s="1" customFormat="1">
      <c r="E201" s="18"/>
    </row>
    <row r="202" spans="5:5" s="1" customFormat="1">
      <c r="E202" s="18"/>
    </row>
    <row r="203" spans="5:5" s="1" customFormat="1">
      <c r="E203" s="18"/>
    </row>
    <row r="204" spans="5:5" s="1" customFormat="1">
      <c r="E204" s="18"/>
    </row>
    <row r="205" spans="5:5" s="1" customFormat="1">
      <c r="E205" s="18"/>
    </row>
    <row r="206" spans="5:5" s="1" customFormat="1">
      <c r="E206" s="18"/>
    </row>
    <row r="207" spans="5:5" s="1" customFormat="1">
      <c r="E207" s="18"/>
    </row>
    <row r="208" spans="5:5" s="1" customFormat="1">
      <c r="E208" s="18"/>
    </row>
    <row r="209" spans="5:5" s="1" customFormat="1">
      <c r="E209" s="18"/>
    </row>
    <row r="210" spans="5:5" s="1" customFormat="1">
      <c r="E210" s="18"/>
    </row>
    <row r="211" spans="5:5" s="1" customFormat="1">
      <c r="E211" s="18"/>
    </row>
    <row r="212" spans="5:5" s="1" customFormat="1">
      <c r="E212" s="18"/>
    </row>
    <row r="213" spans="5:5" s="1" customFormat="1">
      <c r="E213" s="18"/>
    </row>
    <row r="214" spans="5:5" s="1" customFormat="1">
      <c r="E214" s="18"/>
    </row>
    <row r="215" spans="5:5" s="1" customFormat="1">
      <c r="E215" s="18"/>
    </row>
    <row r="216" spans="5:5" s="1" customFormat="1">
      <c r="E216" s="18"/>
    </row>
    <row r="217" spans="5:5" s="1" customFormat="1">
      <c r="E217" s="18"/>
    </row>
    <row r="218" spans="5:5" s="1" customFormat="1">
      <c r="E218" s="18"/>
    </row>
    <row r="219" spans="5:5" s="1" customFormat="1">
      <c r="E219" s="18"/>
    </row>
    <row r="220" spans="5:5" s="1" customFormat="1">
      <c r="E220" s="18"/>
    </row>
    <row r="221" spans="5:5" s="1" customFormat="1">
      <c r="E221" s="18"/>
    </row>
    <row r="222" spans="5:5" s="1" customFormat="1">
      <c r="E222" s="18"/>
    </row>
    <row r="223" spans="5:5" s="1" customFormat="1">
      <c r="E223" s="18"/>
    </row>
    <row r="224" spans="5:5" s="1" customFormat="1">
      <c r="E224" s="18"/>
    </row>
    <row r="225" spans="5:5" s="1" customFormat="1">
      <c r="E225" s="18"/>
    </row>
    <row r="226" spans="5:5" s="1" customFormat="1">
      <c r="E226" s="18"/>
    </row>
    <row r="227" spans="5:5" s="1" customFormat="1">
      <c r="E227" s="18"/>
    </row>
    <row r="228" spans="5:5" s="1" customFormat="1">
      <c r="E228" s="18"/>
    </row>
    <row r="229" spans="5:5" s="1" customFormat="1">
      <c r="E229" s="18"/>
    </row>
    <row r="230" spans="5:5" s="1" customFormat="1">
      <c r="E230" s="18"/>
    </row>
    <row r="231" spans="5:5" s="1" customFormat="1">
      <c r="E231" s="18"/>
    </row>
    <row r="232" spans="5:5" s="1" customFormat="1">
      <c r="E232" s="18"/>
    </row>
    <row r="233" spans="5:5" s="1" customFormat="1">
      <c r="E233" s="18"/>
    </row>
    <row r="234" spans="5:5" s="1" customFormat="1">
      <c r="E234" s="18"/>
    </row>
    <row r="235" spans="5:5" s="1" customFormat="1">
      <c r="E235" s="18"/>
    </row>
    <row r="236" spans="5:5" s="1" customFormat="1">
      <c r="E236" s="18"/>
    </row>
    <row r="237" spans="5:5" s="1" customFormat="1">
      <c r="E237" s="18"/>
    </row>
    <row r="238" spans="5:5" s="1" customFormat="1">
      <c r="E238" s="18"/>
    </row>
    <row r="239" spans="5:5" s="1" customFormat="1">
      <c r="E239" s="18"/>
    </row>
    <row r="240" spans="5:5" s="1" customFormat="1">
      <c r="E240" s="18"/>
    </row>
    <row r="241" spans="5:5" s="1" customFormat="1">
      <c r="E241" s="18"/>
    </row>
    <row r="242" spans="5:5" s="1" customFormat="1">
      <c r="E242" s="18"/>
    </row>
    <row r="243" spans="5:5" s="1" customFormat="1">
      <c r="E243" s="18"/>
    </row>
    <row r="244" spans="5:5" s="1" customFormat="1">
      <c r="E244" s="18"/>
    </row>
    <row r="245" spans="5:5" s="1" customFormat="1">
      <c r="E245" s="18"/>
    </row>
    <row r="246" spans="5:5" s="1" customFormat="1">
      <c r="E246" s="18"/>
    </row>
    <row r="247" spans="5:5" s="1" customFormat="1">
      <c r="E247" s="18"/>
    </row>
    <row r="248" spans="5:5" s="1" customFormat="1">
      <c r="E248" s="18"/>
    </row>
    <row r="249" spans="5:5" s="1" customFormat="1">
      <c r="E249" s="18"/>
    </row>
    <row r="250" spans="5:5" s="1" customFormat="1">
      <c r="E250" s="18"/>
    </row>
    <row r="251" spans="5:5" s="1" customFormat="1">
      <c r="E251" s="18"/>
    </row>
    <row r="252" spans="5:5" s="1" customFormat="1">
      <c r="E252" s="18"/>
    </row>
    <row r="253" spans="5:5" s="1" customFormat="1">
      <c r="E253" s="18"/>
    </row>
    <row r="254" spans="5:5" s="1" customFormat="1">
      <c r="E254" s="18"/>
    </row>
    <row r="255" spans="5:5" s="1" customFormat="1">
      <c r="E255" s="18"/>
    </row>
    <row r="256" spans="5:5" s="1" customFormat="1">
      <c r="E256" s="18"/>
    </row>
    <row r="257" spans="5:5" s="1" customFormat="1">
      <c r="E257" s="18"/>
    </row>
    <row r="258" spans="5:5" s="1" customFormat="1">
      <c r="E258" s="18"/>
    </row>
    <row r="259" spans="5:5" s="1" customFormat="1">
      <c r="E259" s="18"/>
    </row>
    <row r="260" spans="5:5" s="1" customFormat="1">
      <c r="E260" s="18"/>
    </row>
    <row r="261" spans="5:5" s="1" customFormat="1">
      <c r="E261" s="18"/>
    </row>
    <row r="262" spans="5:5" s="1" customFormat="1">
      <c r="E262" s="18"/>
    </row>
    <row r="263" spans="5:5" s="1" customFormat="1">
      <c r="E263" s="18"/>
    </row>
    <row r="264" spans="5:5" s="1" customFormat="1">
      <c r="E264" s="18"/>
    </row>
    <row r="265" spans="5:5" s="1" customFormat="1">
      <c r="E265" s="18"/>
    </row>
    <row r="266" spans="5:5" s="1" customFormat="1">
      <c r="E266" s="18"/>
    </row>
    <row r="267" spans="5:5" s="1" customFormat="1">
      <c r="E267" s="18"/>
    </row>
    <row r="268" spans="5:5" s="1" customFormat="1">
      <c r="E268" s="18"/>
    </row>
    <row r="269" spans="5:5" s="1" customFormat="1">
      <c r="E269" s="18"/>
    </row>
    <row r="270" spans="5:5" s="1" customFormat="1">
      <c r="E270" s="18"/>
    </row>
    <row r="271" spans="5:5" s="1" customFormat="1">
      <c r="E271" s="18"/>
    </row>
    <row r="272" spans="5:5" s="1" customFormat="1">
      <c r="E272" s="18"/>
    </row>
    <row r="273" spans="5:5" s="1" customFormat="1">
      <c r="E273" s="18"/>
    </row>
    <row r="274" spans="5:5" s="1" customFormat="1">
      <c r="E274" s="18"/>
    </row>
    <row r="275" spans="5:5" s="1" customFormat="1">
      <c r="E275" s="18"/>
    </row>
    <row r="276" spans="5:5" s="1" customFormat="1">
      <c r="E276" s="18"/>
    </row>
    <row r="277" spans="5:5" s="1" customFormat="1">
      <c r="E277" s="18"/>
    </row>
    <row r="278" spans="5:5" s="1" customFormat="1">
      <c r="E278" s="18"/>
    </row>
    <row r="279" spans="5:5" s="1" customFormat="1">
      <c r="E279" s="18"/>
    </row>
    <row r="280" spans="5:5" s="1" customFormat="1">
      <c r="E280" s="18"/>
    </row>
    <row r="281" spans="5:5" s="1" customFormat="1">
      <c r="E281" s="18"/>
    </row>
    <row r="282" spans="5:5" s="1" customFormat="1">
      <c r="E282" s="18"/>
    </row>
    <row r="283" spans="5:5" s="1" customFormat="1">
      <c r="E283" s="18"/>
    </row>
    <row r="284" spans="5:5" s="1" customFormat="1">
      <c r="E284" s="18"/>
    </row>
    <row r="285" spans="5:5" s="1" customFormat="1">
      <c r="E285" s="18"/>
    </row>
    <row r="286" spans="5:5" s="1" customFormat="1">
      <c r="E286" s="18"/>
    </row>
    <row r="287" spans="5:5" s="1" customFormat="1">
      <c r="E287" s="18"/>
    </row>
    <row r="288" spans="5:5" s="1" customFormat="1">
      <c r="E288" s="18"/>
    </row>
    <row r="289" spans="5:5" s="1" customFormat="1">
      <c r="E289" s="18"/>
    </row>
    <row r="290" spans="5:5" s="1" customFormat="1">
      <c r="E290" s="18"/>
    </row>
    <row r="291" spans="5:5" s="1" customFormat="1">
      <c r="E291" s="18"/>
    </row>
    <row r="292" spans="5:5" s="1" customFormat="1">
      <c r="E292" s="18"/>
    </row>
    <row r="293" spans="5:5" s="1" customFormat="1">
      <c r="E293" s="18"/>
    </row>
    <row r="294" spans="5:5" s="1" customFormat="1">
      <c r="E294" s="18"/>
    </row>
    <row r="295" spans="5:5" s="1" customFormat="1">
      <c r="E295" s="18"/>
    </row>
    <row r="296" spans="5:5" s="1" customFormat="1">
      <c r="E296" s="18"/>
    </row>
    <row r="297" spans="5:5" s="1" customFormat="1">
      <c r="E297" s="18"/>
    </row>
    <row r="298" spans="5:5" s="1" customFormat="1">
      <c r="E298" s="18"/>
    </row>
    <row r="299" spans="5:5" s="1" customFormat="1">
      <c r="E299" s="18"/>
    </row>
    <row r="300" spans="5:5" s="1" customFormat="1">
      <c r="E300" s="18"/>
    </row>
    <row r="301" spans="5:5" s="1" customFormat="1">
      <c r="E301" s="18"/>
    </row>
    <row r="302" spans="5:5" s="1" customFormat="1">
      <c r="E302" s="18"/>
    </row>
    <row r="303" spans="5:5" s="1" customFormat="1">
      <c r="E303" s="18"/>
    </row>
    <row r="304" spans="5:5" s="1" customFormat="1">
      <c r="E304" s="18"/>
    </row>
    <row r="305" spans="5:5" s="1" customFormat="1">
      <c r="E305" s="18"/>
    </row>
    <row r="306" spans="5:5" s="1" customFormat="1">
      <c r="E306" s="18"/>
    </row>
    <row r="307" spans="5:5" s="1" customFormat="1">
      <c r="E307" s="18"/>
    </row>
    <row r="308" spans="5:5" s="1" customFormat="1">
      <c r="E308" s="18"/>
    </row>
    <row r="309" spans="5:5" s="1" customFormat="1">
      <c r="E309" s="18"/>
    </row>
    <row r="310" spans="5:5" s="1" customFormat="1">
      <c r="E310" s="18"/>
    </row>
    <row r="311" spans="5:5" s="1" customFormat="1">
      <c r="E311" s="18"/>
    </row>
    <row r="312" spans="5:5" s="1" customFormat="1">
      <c r="E312" s="18"/>
    </row>
    <row r="313" spans="5:5" s="1" customFormat="1">
      <c r="E313" s="18"/>
    </row>
    <row r="314" spans="5:5" s="1" customFormat="1">
      <c r="E314" s="18"/>
    </row>
    <row r="315" spans="5:5" s="1" customFormat="1">
      <c r="E315" s="18"/>
    </row>
    <row r="316" spans="5:5" s="1" customFormat="1">
      <c r="E316" s="18"/>
    </row>
    <row r="317" spans="5:5" s="1" customFormat="1">
      <c r="E317" s="18"/>
    </row>
    <row r="318" spans="5:5" s="1" customFormat="1">
      <c r="E318" s="18"/>
    </row>
    <row r="319" spans="5:5" s="1" customFormat="1">
      <c r="E319" s="18"/>
    </row>
    <row r="320" spans="5:5" s="1" customFormat="1">
      <c r="E320" s="18"/>
    </row>
    <row r="321" spans="5:5" s="1" customFormat="1">
      <c r="E321" s="18"/>
    </row>
    <row r="322" spans="5:5" s="1" customFormat="1">
      <c r="E322" s="18"/>
    </row>
    <row r="323" spans="5:5" s="1" customFormat="1">
      <c r="E323" s="18"/>
    </row>
    <row r="324" spans="5:5" s="1" customFormat="1">
      <c r="E324" s="18"/>
    </row>
    <row r="325" spans="5:5" s="1" customFormat="1">
      <c r="E325" s="18"/>
    </row>
    <row r="326" spans="5:5" s="1" customFormat="1">
      <c r="E326" s="18"/>
    </row>
    <row r="327" spans="5:5" s="1" customFormat="1">
      <c r="E327" s="18"/>
    </row>
    <row r="328" spans="5:5" s="1" customFormat="1">
      <c r="E328" s="18"/>
    </row>
    <row r="329" spans="5:5" s="1" customFormat="1">
      <c r="E329" s="18"/>
    </row>
    <row r="330" spans="5:5" s="1" customFormat="1">
      <c r="E330" s="18"/>
    </row>
    <row r="331" spans="5:5" s="1" customFormat="1">
      <c r="E331" s="18"/>
    </row>
    <row r="332" spans="5:5" s="1" customFormat="1">
      <c r="E332" s="18"/>
    </row>
    <row r="333" spans="5:5" s="1" customFormat="1">
      <c r="E333" s="18"/>
    </row>
    <row r="334" spans="5:5" s="1" customFormat="1">
      <c r="E334" s="18"/>
    </row>
    <row r="335" spans="5:5" s="1" customFormat="1">
      <c r="E335" s="18"/>
    </row>
    <row r="336" spans="5:5" s="1" customFormat="1">
      <c r="E336" s="18"/>
    </row>
    <row r="337" spans="5:5" s="1" customFormat="1">
      <c r="E337" s="18"/>
    </row>
    <row r="338" spans="5:5" s="1" customFormat="1">
      <c r="E338" s="18"/>
    </row>
    <row r="339" spans="5:5" s="1" customFormat="1">
      <c r="E339" s="18"/>
    </row>
    <row r="340" spans="5:5" s="1" customFormat="1">
      <c r="E340" s="18"/>
    </row>
    <row r="341" spans="5:5" s="1" customFormat="1">
      <c r="E341" s="18"/>
    </row>
    <row r="342" spans="5:5" s="1" customFormat="1">
      <c r="E342" s="18"/>
    </row>
    <row r="343" spans="5:5" s="1" customFormat="1">
      <c r="E343" s="18"/>
    </row>
    <row r="344" spans="5:5" s="1" customFormat="1">
      <c r="E344" s="18"/>
    </row>
    <row r="345" spans="5:5" s="1" customFormat="1">
      <c r="E345" s="18"/>
    </row>
    <row r="346" spans="5:5" s="1" customFormat="1">
      <c r="E346" s="18"/>
    </row>
    <row r="347" spans="5:5" s="1" customFormat="1">
      <c r="E347" s="18"/>
    </row>
    <row r="348" spans="5:5" s="1" customFormat="1">
      <c r="E348" s="18"/>
    </row>
    <row r="349" spans="5:5" s="1" customFormat="1">
      <c r="E349" s="18"/>
    </row>
    <row r="350" spans="5:5" s="1" customFormat="1">
      <c r="E350" s="18"/>
    </row>
    <row r="351" spans="5:5" s="1" customFormat="1">
      <c r="E351" s="18"/>
    </row>
    <row r="352" spans="5:5" s="1" customFormat="1">
      <c r="E352" s="18"/>
    </row>
    <row r="353" spans="5:5" s="1" customFormat="1">
      <c r="E353" s="18"/>
    </row>
    <row r="354" spans="5:5" s="1" customFormat="1">
      <c r="E354" s="18"/>
    </row>
    <row r="355" spans="5:5" s="1" customFormat="1">
      <c r="E355" s="18"/>
    </row>
    <row r="356" spans="5:5" s="1" customFormat="1">
      <c r="E356" s="18"/>
    </row>
    <row r="357" spans="5:5" s="1" customFormat="1">
      <c r="E357" s="18"/>
    </row>
    <row r="358" spans="5:5" s="1" customFormat="1">
      <c r="E358" s="18"/>
    </row>
    <row r="359" spans="5:5" s="1" customFormat="1">
      <c r="E359" s="18"/>
    </row>
    <row r="360" spans="5:5" s="1" customFormat="1">
      <c r="E360" s="18"/>
    </row>
    <row r="361" spans="5:5" s="1" customFormat="1">
      <c r="E361" s="18"/>
    </row>
    <row r="362" spans="5:5" s="1" customFormat="1">
      <c r="E362" s="18"/>
    </row>
    <row r="363" spans="5:5" s="1" customFormat="1">
      <c r="E363" s="18"/>
    </row>
    <row r="364" spans="5:5" s="1" customFormat="1">
      <c r="E364" s="18"/>
    </row>
    <row r="365" spans="5:5" s="1" customFormat="1">
      <c r="E365" s="18"/>
    </row>
    <row r="366" spans="5:5" s="1" customFormat="1">
      <c r="E366" s="18"/>
    </row>
    <row r="367" spans="5:5" s="1" customFormat="1">
      <c r="E367" s="18"/>
    </row>
    <row r="368" spans="5:5" s="1" customFormat="1">
      <c r="E368" s="18"/>
    </row>
    <row r="369" spans="5:5" s="1" customFormat="1">
      <c r="E369" s="18"/>
    </row>
    <row r="370" spans="5:5" s="1" customFormat="1">
      <c r="E370" s="18"/>
    </row>
    <row r="371" spans="5:5" s="1" customFormat="1">
      <c r="E371" s="18"/>
    </row>
    <row r="372" spans="5:5" s="1" customFormat="1">
      <c r="E372" s="18"/>
    </row>
    <row r="373" spans="5:5" s="1" customFormat="1">
      <c r="E373" s="18"/>
    </row>
    <row r="374" spans="5:5" s="1" customFormat="1">
      <c r="E374" s="18"/>
    </row>
    <row r="375" spans="5:5" s="1" customFormat="1">
      <c r="E375" s="18"/>
    </row>
    <row r="376" spans="5:5" s="1" customFormat="1">
      <c r="E376" s="18"/>
    </row>
    <row r="377" spans="5:5" s="1" customFormat="1">
      <c r="E377" s="18"/>
    </row>
    <row r="378" spans="5:5" s="1" customFormat="1">
      <c r="E378" s="18"/>
    </row>
    <row r="379" spans="5:5" s="1" customFormat="1">
      <c r="E379" s="18"/>
    </row>
    <row r="380" spans="5:5" s="1" customFormat="1">
      <c r="E380" s="18"/>
    </row>
    <row r="381" spans="5:5" s="1" customFormat="1">
      <c r="E381" s="18"/>
    </row>
    <row r="382" spans="5:5" s="1" customFormat="1">
      <c r="E382" s="18"/>
    </row>
    <row r="383" spans="5:5" s="1" customFormat="1">
      <c r="E383" s="18"/>
    </row>
    <row r="384" spans="5:5" s="1" customFormat="1">
      <c r="E384" s="18"/>
    </row>
    <row r="385" spans="5:5" s="1" customFormat="1">
      <c r="E385" s="18"/>
    </row>
    <row r="386" spans="5:5" s="1" customFormat="1">
      <c r="E386" s="18"/>
    </row>
    <row r="387" spans="5:5" s="1" customFormat="1">
      <c r="E387" s="18"/>
    </row>
    <row r="388" spans="5:5" s="1" customFormat="1">
      <c r="E388" s="18"/>
    </row>
    <row r="389" spans="5:5" s="1" customFormat="1">
      <c r="E389" s="18"/>
    </row>
    <row r="390" spans="5:5" s="1" customFormat="1">
      <c r="E390" s="18"/>
    </row>
    <row r="391" spans="5:5" s="1" customFormat="1">
      <c r="E391" s="18"/>
    </row>
    <row r="392" spans="5:5" s="1" customFormat="1">
      <c r="E392" s="18"/>
    </row>
    <row r="393" spans="5:5" s="1" customFormat="1">
      <c r="E393" s="18"/>
    </row>
    <row r="394" spans="5:5" s="1" customFormat="1">
      <c r="E394" s="18"/>
    </row>
    <row r="395" spans="5:5" s="1" customFormat="1">
      <c r="E395" s="18"/>
    </row>
    <row r="396" spans="5:5" s="1" customFormat="1">
      <c r="E396" s="18"/>
    </row>
    <row r="397" spans="5:5" s="1" customFormat="1">
      <c r="E397" s="18"/>
    </row>
    <row r="398" spans="5:5" s="1" customFormat="1">
      <c r="E398" s="18"/>
    </row>
    <row r="399" spans="5:5" s="1" customFormat="1">
      <c r="E399" s="18"/>
    </row>
    <row r="400" spans="5:5" s="1" customFormat="1">
      <c r="E400" s="18"/>
    </row>
    <row r="401" spans="5:5" s="1" customFormat="1">
      <c r="E401" s="18"/>
    </row>
    <row r="402" spans="5:5" s="1" customFormat="1">
      <c r="E402" s="18"/>
    </row>
    <row r="403" spans="5:5" s="1" customFormat="1">
      <c r="E403" s="18"/>
    </row>
    <row r="404" spans="5:5" s="1" customFormat="1">
      <c r="E404" s="18"/>
    </row>
    <row r="405" spans="5:5" s="1" customFormat="1">
      <c r="E405" s="18"/>
    </row>
    <row r="406" spans="5:5" s="1" customFormat="1">
      <c r="E406" s="18"/>
    </row>
    <row r="407" spans="5:5" s="1" customFormat="1">
      <c r="E407" s="18"/>
    </row>
    <row r="408" spans="5:5" s="1" customFormat="1">
      <c r="E408" s="18"/>
    </row>
    <row r="409" spans="5:5" s="1" customFormat="1">
      <c r="E409" s="18"/>
    </row>
    <row r="410" spans="5:5" s="1" customFormat="1">
      <c r="E410" s="18"/>
    </row>
    <row r="411" spans="5:5" s="1" customFormat="1">
      <c r="E411" s="18"/>
    </row>
    <row r="412" spans="5:5" s="1" customFormat="1">
      <c r="E412" s="18"/>
    </row>
    <row r="413" spans="5:5" s="1" customFormat="1">
      <c r="E413" s="18"/>
    </row>
    <row r="414" spans="5:5" s="1" customFormat="1">
      <c r="E414" s="18"/>
    </row>
    <row r="415" spans="5:5" s="1" customFormat="1">
      <c r="E415" s="18"/>
    </row>
    <row r="416" spans="5:5" s="1" customFormat="1">
      <c r="E416" s="18"/>
    </row>
    <row r="417" spans="5:5" s="1" customFormat="1">
      <c r="E417" s="18"/>
    </row>
    <row r="418" spans="5:5" s="1" customFormat="1">
      <c r="E418" s="18"/>
    </row>
    <row r="419" spans="5:5" s="1" customFormat="1">
      <c r="E419" s="18"/>
    </row>
    <row r="420" spans="5:5" s="1" customFormat="1">
      <c r="E420" s="18"/>
    </row>
    <row r="421" spans="5:5" s="1" customFormat="1">
      <c r="E421" s="18"/>
    </row>
    <row r="422" spans="5:5" s="1" customFormat="1">
      <c r="E422" s="18"/>
    </row>
    <row r="423" spans="5:5" s="1" customFormat="1">
      <c r="E423" s="18"/>
    </row>
    <row r="424" spans="5:5" s="1" customFormat="1">
      <c r="E424" s="18"/>
    </row>
    <row r="425" spans="5:5" s="1" customFormat="1">
      <c r="E425" s="18"/>
    </row>
    <row r="426" spans="5:5" s="1" customFormat="1">
      <c r="E426" s="18"/>
    </row>
    <row r="427" spans="5:5" s="1" customFormat="1">
      <c r="E427" s="18"/>
    </row>
    <row r="428" spans="5:5" s="1" customFormat="1">
      <c r="E428" s="18"/>
    </row>
    <row r="429" spans="5:5" s="1" customFormat="1">
      <c r="E429" s="18"/>
    </row>
    <row r="430" spans="5:5" s="1" customFormat="1">
      <c r="E430" s="18"/>
    </row>
    <row r="431" spans="5:5" s="1" customFormat="1">
      <c r="E431" s="18"/>
    </row>
    <row r="432" spans="5:5" s="1" customFormat="1">
      <c r="E432" s="18"/>
    </row>
    <row r="433" spans="5:5" s="1" customFormat="1">
      <c r="E433" s="18"/>
    </row>
    <row r="434" spans="5:5" s="1" customFormat="1">
      <c r="E434" s="18"/>
    </row>
    <row r="435" spans="5:5" s="1" customFormat="1">
      <c r="E435" s="18"/>
    </row>
    <row r="436" spans="5:5" s="1" customFormat="1">
      <c r="E436" s="18"/>
    </row>
    <row r="437" spans="5:5" s="1" customFormat="1">
      <c r="E437" s="18"/>
    </row>
    <row r="438" spans="5:5" s="1" customFormat="1">
      <c r="E438" s="18"/>
    </row>
    <row r="439" spans="5:5" s="1" customFormat="1">
      <c r="E439" s="18"/>
    </row>
    <row r="440" spans="5:5" s="1" customFormat="1">
      <c r="E440" s="18"/>
    </row>
    <row r="441" spans="5:5" s="1" customFormat="1">
      <c r="E441" s="18"/>
    </row>
    <row r="442" spans="5:5" s="1" customFormat="1">
      <c r="E442" s="18"/>
    </row>
    <row r="443" spans="5:5" s="1" customFormat="1">
      <c r="E443" s="18"/>
    </row>
    <row r="444" spans="5:5" s="1" customFormat="1">
      <c r="E444" s="18"/>
    </row>
    <row r="445" spans="5:5" s="1" customFormat="1">
      <c r="E445" s="18"/>
    </row>
    <row r="446" spans="5:5" s="1" customFormat="1">
      <c r="E446" s="18"/>
    </row>
    <row r="447" spans="5:5" s="1" customFormat="1">
      <c r="E447" s="18"/>
    </row>
    <row r="448" spans="5:5" s="1" customFormat="1">
      <c r="E448" s="18"/>
    </row>
    <row r="449" spans="5:5" s="1" customFormat="1">
      <c r="E449" s="18"/>
    </row>
    <row r="450" spans="5:5" s="1" customFormat="1">
      <c r="E450" s="18"/>
    </row>
    <row r="451" spans="5:5" s="1" customFormat="1">
      <c r="E451" s="18"/>
    </row>
    <row r="452" spans="5:5" s="1" customFormat="1">
      <c r="E452" s="18"/>
    </row>
    <row r="453" spans="5:5" s="1" customFormat="1">
      <c r="E453" s="18"/>
    </row>
    <row r="454" spans="5:5" s="1" customFormat="1">
      <c r="E454" s="18"/>
    </row>
    <row r="455" spans="5:5" s="1" customFormat="1">
      <c r="E455" s="18"/>
    </row>
    <row r="456" spans="5:5" s="1" customFormat="1">
      <c r="E456" s="18"/>
    </row>
    <row r="457" spans="5:5" s="1" customFormat="1">
      <c r="E457" s="18"/>
    </row>
    <row r="458" spans="5:5" s="1" customFormat="1">
      <c r="E458" s="18"/>
    </row>
    <row r="459" spans="5:5" s="1" customFormat="1">
      <c r="E459" s="18"/>
    </row>
    <row r="460" spans="5:5" s="1" customFormat="1">
      <c r="E460" s="18"/>
    </row>
    <row r="461" spans="5:5" s="1" customFormat="1">
      <c r="E461" s="18"/>
    </row>
    <row r="462" spans="5:5" s="1" customFormat="1">
      <c r="E462" s="18"/>
    </row>
    <row r="463" spans="5:5" s="1" customFormat="1">
      <c r="E463" s="18"/>
    </row>
    <row r="464" spans="5:5" s="1" customFormat="1">
      <c r="E464" s="18"/>
    </row>
    <row r="465" spans="5:5" s="1" customFormat="1">
      <c r="E465" s="18"/>
    </row>
    <row r="466" spans="5:5" s="1" customFormat="1">
      <c r="E466" s="18"/>
    </row>
    <row r="467" spans="5:5" s="1" customFormat="1">
      <c r="E467" s="18"/>
    </row>
    <row r="468" spans="5:5" s="1" customFormat="1">
      <c r="E468" s="18"/>
    </row>
    <row r="469" spans="5:5" s="1" customFormat="1">
      <c r="E469" s="18"/>
    </row>
    <row r="470" spans="5:5" s="1" customFormat="1">
      <c r="E470" s="18"/>
    </row>
    <row r="471" spans="5:5" s="1" customFormat="1">
      <c r="E471" s="18"/>
    </row>
    <row r="472" spans="5:5" s="1" customFormat="1">
      <c r="E472" s="18"/>
    </row>
    <row r="473" spans="5:5" s="1" customFormat="1">
      <c r="E473" s="18"/>
    </row>
    <row r="474" spans="5:5" s="1" customFormat="1">
      <c r="E474" s="18"/>
    </row>
    <row r="475" spans="5:5" s="1" customFormat="1">
      <c r="E475" s="18"/>
    </row>
    <row r="476" spans="5:5" s="1" customFormat="1">
      <c r="E476" s="18"/>
    </row>
    <row r="477" spans="5:5" s="1" customFormat="1">
      <c r="E477" s="18"/>
    </row>
    <row r="478" spans="5:5" s="1" customFormat="1">
      <c r="E478" s="18"/>
    </row>
    <row r="479" spans="5:5" s="1" customFormat="1">
      <c r="E479" s="18"/>
    </row>
    <row r="480" spans="5:5" s="1" customFormat="1">
      <c r="E480" s="18"/>
    </row>
    <row r="481" spans="5:5" s="1" customFormat="1">
      <c r="E481" s="18"/>
    </row>
    <row r="482" spans="5:5" s="1" customFormat="1">
      <c r="E482" s="18"/>
    </row>
    <row r="483" spans="5:5" s="1" customFormat="1">
      <c r="E483" s="18"/>
    </row>
    <row r="484" spans="5:5" s="1" customFormat="1">
      <c r="E484" s="18"/>
    </row>
    <row r="485" spans="5:5" s="1" customFormat="1">
      <c r="E485" s="18"/>
    </row>
    <row r="486" spans="5:5" s="1" customFormat="1">
      <c r="E486" s="18"/>
    </row>
    <row r="487" spans="5:5" s="1" customFormat="1">
      <c r="E487" s="18"/>
    </row>
    <row r="488" spans="5:5" s="1" customFormat="1">
      <c r="E488" s="18"/>
    </row>
    <row r="489" spans="5:5" s="1" customFormat="1">
      <c r="E489" s="18"/>
    </row>
    <row r="490" spans="5:5" s="1" customFormat="1">
      <c r="E490" s="18"/>
    </row>
    <row r="491" spans="5:5" s="1" customFormat="1">
      <c r="E491" s="18"/>
    </row>
    <row r="492" spans="5:5" s="1" customFormat="1">
      <c r="E492" s="18"/>
    </row>
    <row r="493" spans="5:5" s="1" customFormat="1">
      <c r="E493" s="18"/>
    </row>
    <row r="494" spans="5:5" s="1" customFormat="1">
      <c r="E494" s="18"/>
    </row>
    <row r="495" spans="5:5" s="1" customFormat="1">
      <c r="E495" s="18"/>
    </row>
    <row r="496" spans="5:5" s="1" customFormat="1">
      <c r="E496" s="18"/>
    </row>
    <row r="497" spans="5:5" s="1" customFormat="1">
      <c r="E497" s="18"/>
    </row>
    <row r="498" spans="5:5" s="1" customFormat="1">
      <c r="E498" s="18"/>
    </row>
    <row r="499" spans="5:5" s="1" customFormat="1">
      <c r="E499" s="18"/>
    </row>
    <row r="500" spans="5:5" s="1" customFormat="1">
      <c r="E500" s="18"/>
    </row>
    <row r="501" spans="5:5" s="1" customFormat="1">
      <c r="E501" s="18"/>
    </row>
    <row r="502" spans="5:5" s="1" customFormat="1">
      <c r="E502" s="18"/>
    </row>
    <row r="503" spans="5:5" s="1" customFormat="1">
      <c r="E503" s="18"/>
    </row>
    <row r="504" spans="5:5" s="1" customFormat="1">
      <c r="E504" s="18"/>
    </row>
    <row r="505" spans="5:5" s="1" customFormat="1">
      <c r="E505" s="18"/>
    </row>
    <row r="506" spans="5:5" s="1" customFormat="1">
      <c r="E506" s="18"/>
    </row>
    <row r="507" spans="5:5" s="1" customFormat="1">
      <c r="E507" s="18"/>
    </row>
    <row r="508" spans="5:5" s="1" customFormat="1">
      <c r="E508" s="18"/>
    </row>
    <row r="509" spans="5:5" s="1" customFormat="1">
      <c r="E509" s="18"/>
    </row>
    <row r="510" spans="5:5" s="1" customFormat="1">
      <c r="E510" s="18"/>
    </row>
    <row r="511" spans="5:5" s="1" customFormat="1">
      <c r="E511" s="18"/>
    </row>
    <row r="512" spans="5:5" s="1" customFormat="1">
      <c r="E512" s="18"/>
    </row>
    <row r="513" spans="5:5" s="1" customFormat="1">
      <c r="E513" s="18"/>
    </row>
    <row r="514" spans="5:5" s="1" customFormat="1">
      <c r="E514" s="18"/>
    </row>
    <row r="515" spans="5:5" s="1" customFormat="1">
      <c r="E515" s="18"/>
    </row>
    <row r="516" spans="5:5" s="1" customFormat="1">
      <c r="E516" s="18"/>
    </row>
    <row r="517" spans="5:5" s="1" customFormat="1">
      <c r="E517" s="18"/>
    </row>
    <row r="518" spans="5:5" s="1" customFormat="1">
      <c r="E518" s="18"/>
    </row>
    <row r="519" spans="5:5" s="1" customFormat="1">
      <c r="E519" s="18"/>
    </row>
    <row r="520" spans="5:5" s="1" customFormat="1">
      <c r="E520" s="18"/>
    </row>
    <row r="521" spans="5:5" s="1" customFormat="1">
      <c r="E521" s="18"/>
    </row>
    <row r="522" spans="5:5" s="1" customFormat="1">
      <c r="E522" s="18"/>
    </row>
    <row r="523" spans="5:5" s="1" customFormat="1">
      <c r="E523" s="18"/>
    </row>
    <row r="524" spans="5:5" s="1" customFormat="1">
      <c r="E524" s="18"/>
    </row>
    <row r="525" spans="5:5" s="1" customFormat="1">
      <c r="E525" s="18"/>
    </row>
    <row r="526" spans="5:5" s="1" customFormat="1">
      <c r="E526" s="18"/>
    </row>
    <row r="527" spans="5:5" s="1" customFormat="1">
      <c r="E527" s="18"/>
    </row>
    <row r="528" spans="5:5" s="1" customFormat="1">
      <c r="E528" s="18"/>
    </row>
    <row r="529" spans="5:5" s="1" customFormat="1">
      <c r="E529" s="18"/>
    </row>
    <row r="530" spans="5:5" s="1" customFormat="1">
      <c r="E530" s="18"/>
    </row>
    <row r="531" spans="5:5" s="1" customFormat="1">
      <c r="E531" s="18"/>
    </row>
    <row r="532" spans="5:5" s="1" customFormat="1">
      <c r="E532" s="18"/>
    </row>
    <row r="533" spans="5:5" s="1" customFormat="1">
      <c r="E533" s="18"/>
    </row>
    <row r="534" spans="5:5" s="1" customFormat="1">
      <c r="E534" s="18"/>
    </row>
    <row r="535" spans="5:5" s="1" customFormat="1">
      <c r="E535" s="18"/>
    </row>
    <row r="536" spans="5:5" s="1" customFormat="1">
      <c r="E536" s="18"/>
    </row>
    <row r="537" spans="5:5" s="1" customFormat="1">
      <c r="E537" s="18"/>
    </row>
    <row r="538" spans="5:5" s="1" customFormat="1">
      <c r="E538" s="18"/>
    </row>
    <row r="539" spans="5:5" s="1" customFormat="1">
      <c r="E539" s="18"/>
    </row>
    <row r="540" spans="5:5" s="1" customFormat="1">
      <c r="E540" s="18"/>
    </row>
    <row r="541" spans="5:5" s="1" customFormat="1">
      <c r="E541" s="18"/>
    </row>
    <row r="542" spans="5:5" s="1" customFormat="1">
      <c r="E542" s="18"/>
    </row>
    <row r="543" spans="5:5" s="1" customFormat="1">
      <c r="E543" s="18"/>
    </row>
    <row r="544" spans="5:5" s="1" customFormat="1">
      <c r="E544" s="18"/>
    </row>
    <row r="545" spans="5:5" s="1" customFormat="1">
      <c r="E545" s="18"/>
    </row>
    <row r="546" spans="5:5" s="1" customFormat="1">
      <c r="E546" s="18"/>
    </row>
    <row r="547" spans="5:5" s="1" customFormat="1">
      <c r="E547" s="18"/>
    </row>
    <row r="548" spans="5:5" s="1" customFormat="1">
      <c r="E548" s="18"/>
    </row>
    <row r="549" spans="5:5" s="1" customFormat="1">
      <c r="E549" s="18"/>
    </row>
    <row r="550" spans="5:5" s="1" customFormat="1">
      <c r="E550" s="18"/>
    </row>
    <row r="551" spans="5:5" s="1" customFormat="1">
      <c r="E551" s="18"/>
    </row>
    <row r="552" spans="5:5" s="1" customFormat="1">
      <c r="E552" s="18"/>
    </row>
    <row r="553" spans="5:5" s="1" customFormat="1">
      <c r="E553" s="18"/>
    </row>
    <row r="554" spans="5:5" s="1" customFormat="1">
      <c r="E554" s="18"/>
    </row>
    <row r="555" spans="5:5" s="1" customFormat="1">
      <c r="E555" s="18"/>
    </row>
    <row r="556" spans="5:5" s="1" customFormat="1">
      <c r="E556" s="18"/>
    </row>
    <row r="557" spans="5:5" s="1" customFormat="1">
      <c r="E557" s="18"/>
    </row>
    <row r="558" spans="5:5" s="1" customFormat="1">
      <c r="E558" s="18"/>
    </row>
    <row r="559" spans="5:5" s="1" customFormat="1">
      <c r="E559" s="18"/>
    </row>
    <row r="560" spans="5:5" s="1" customFormat="1">
      <c r="E560" s="18"/>
    </row>
    <row r="561" spans="5:5" s="1" customFormat="1">
      <c r="E561" s="18"/>
    </row>
    <row r="562" spans="5:5" s="1" customFormat="1">
      <c r="E562" s="18"/>
    </row>
    <row r="563" spans="5:5" s="1" customFormat="1">
      <c r="E563" s="18"/>
    </row>
    <row r="564" spans="5:5" s="1" customFormat="1">
      <c r="E564" s="18"/>
    </row>
    <row r="565" spans="5:5" s="1" customFormat="1">
      <c r="E565" s="18"/>
    </row>
    <row r="566" spans="5:5" s="1" customFormat="1">
      <c r="E566" s="18"/>
    </row>
    <row r="567" spans="5:5" s="1" customFormat="1">
      <c r="E567" s="18"/>
    </row>
    <row r="568" spans="5:5" s="1" customFormat="1">
      <c r="E568" s="18"/>
    </row>
    <row r="569" spans="5:5" s="1" customFormat="1">
      <c r="E569" s="18"/>
    </row>
    <row r="570" spans="5:5" s="1" customFormat="1">
      <c r="E570" s="18"/>
    </row>
    <row r="571" spans="5:5" s="1" customFormat="1">
      <c r="E571" s="18"/>
    </row>
    <row r="572" spans="5:5" s="1" customFormat="1">
      <c r="E572" s="18"/>
    </row>
    <row r="573" spans="5:5" s="1" customFormat="1">
      <c r="E573" s="18"/>
    </row>
    <row r="574" spans="5:5" s="1" customFormat="1">
      <c r="E574" s="18"/>
    </row>
    <row r="575" spans="5:5" s="1" customFormat="1">
      <c r="E575" s="18"/>
    </row>
    <row r="576" spans="5:5" s="1" customFormat="1">
      <c r="E576" s="18"/>
    </row>
    <row r="577" spans="5:5" s="1" customFormat="1">
      <c r="E577" s="18"/>
    </row>
    <row r="578" spans="5:5" s="1" customFormat="1">
      <c r="E578" s="18"/>
    </row>
    <row r="579" spans="5:5" s="1" customFormat="1">
      <c r="E579" s="18"/>
    </row>
    <row r="580" spans="5:5" s="1" customFormat="1">
      <c r="E580" s="18"/>
    </row>
    <row r="581" spans="5:5" s="1" customFormat="1">
      <c r="E581" s="18"/>
    </row>
    <row r="582" spans="5:5" s="1" customFormat="1">
      <c r="E582" s="18"/>
    </row>
    <row r="583" spans="5:5" s="1" customFormat="1">
      <c r="E583" s="18"/>
    </row>
    <row r="584" spans="5:5" s="1" customFormat="1">
      <c r="E584" s="18"/>
    </row>
    <row r="585" spans="5:5" s="1" customFormat="1">
      <c r="E585" s="18"/>
    </row>
    <row r="586" spans="5:5" s="1" customFormat="1">
      <c r="E586" s="18"/>
    </row>
    <row r="587" spans="5:5" s="1" customFormat="1">
      <c r="E587" s="18"/>
    </row>
    <row r="588" spans="5:5" s="1" customFormat="1">
      <c r="E588" s="18"/>
    </row>
    <row r="589" spans="5:5" s="1" customFormat="1">
      <c r="E589" s="18"/>
    </row>
    <row r="590" spans="5:5" s="1" customFormat="1">
      <c r="E590" s="18"/>
    </row>
    <row r="591" spans="5:5" s="1" customFormat="1">
      <c r="E591" s="18"/>
    </row>
    <row r="592" spans="5:5" s="1" customFormat="1">
      <c r="E592" s="18"/>
    </row>
    <row r="593" spans="5:5" s="1" customFormat="1">
      <c r="E593" s="18"/>
    </row>
    <row r="594" spans="5:5" s="1" customFormat="1">
      <c r="E594" s="18"/>
    </row>
    <row r="595" spans="5:5" s="1" customFormat="1">
      <c r="E595" s="18"/>
    </row>
    <row r="596" spans="5:5" s="1" customFormat="1">
      <c r="E596" s="18"/>
    </row>
    <row r="597" spans="5:5" s="1" customFormat="1">
      <c r="E597" s="18"/>
    </row>
    <row r="598" spans="5:5" s="1" customFormat="1">
      <c r="E598" s="18"/>
    </row>
    <row r="599" spans="5:5" s="1" customFormat="1">
      <c r="E599" s="18"/>
    </row>
    <row r="600" spans="5:5" s="1" customFormat="1">
      <c r="E600" s="18"/>
    </row>
    <row r="601" spans="5:5" s="1" customFormat="1">
      <c r="E601" s="18"/>
    </row>
    <row r="602" spans="5:5" s="1" customFormat="1">
      <c r="E602" s="18"/>
    </row>
    <row r="603" spans="5:5" s="1" customFormat="1">
      <c r="E603" s="18"/>
    </row>
    <row r="604" spans="5:5" s="1" customFormat="1">
      <c r="E604" s="18"/>
    </row>
    <row r="605" spans="5:5" s="1" customFormat="1">
      <c r="E605" s="18"/>
    </row>
    <row r="606" spans="5:5" s="1" customFormat="1">
      <c r="E606" s="18"/>
    </row>
    <row r="607" spans="5:5" s="1" customFormat="1">
      <c r="E607" s="18"/>
    </row>
    <row r="608" spans="5:5" s="1" customFormat="1">
      <c r="E608" s="18"/>
    </row>
    <row r="609" spans="5:5" s="1" customFormat="1">
      <c r="E609" s="18"/>
    </row>
    <row r="610" spans="5:5" s="1" customFormat="1">
      <c r="E610" s="18"/>
    </row>
    <row r="611" spans="5:5" s="1" customFormat="1">
      <c r="E611" s="18"/>
    </row>
    <row r="612" spans="5:5" s="1" customFormat="1">
      <c r="E612" s="18"/>
    </row>
    <row r="613" spans="5:5" s="1" customFormat="1">
      <c r="E613" s="18"/>
    </row>
    <row r="614" spans="5:5" s="1" customFormat="1">
      <c r="E614" s="18"/>
    </row>
    <row r="615" spans="5:5" s="1" customFormat="1">
      <c r="E615" s="18"/>
    </row>
    <row r="616" spans="5:5" s="1" customFormat="1">
      <c r="E616" s="18"/>
    </row>
    <row r="617" spans="5:5" s="1" customFormat="1">
      <c r="E617" s="18"/>
    </row>
    <row r="618" spans="5:5" s="1" customFormat="1">
      <c r="E618" s="18"/>
    </row>
    <row r="619" spans="5:5" s="1" customFormat="1">
      <c r="E619" s="18"/>
    </row>
    <row r="620" spans="5:5" s="1" customFormat="1">
      <c r="E620" s="18"/>
    </row>
    <row r="621" spans="5:5" s="1" customFormat="1">
      <c r="E621" s="18"/>
    </row>
    <row r="622" spans="5:5" s="1" customFormat="1">
      <c r="E622" s="18"/>
    </row>
    <row r="623" spans="5:5" s="1" customFormat="1">
      <c r="E623" s="18"/>
    </row>
    <row r="624" spans="5:5" s="1" customFormat="1">
      <c r="E624" s="18"/>
    </row>
    <row r="625" spans="5:5" s="1" customFormat="1">
      <c r="E625" s="18"/>
    </row>
    <row r="626" spans="5:5" s="1" customFormat="1">
      <c r="E626" s="18"/>
    </row>
    <row r="627" spans="5:5" s="1" customFormat="1">
      <c r="E627" s="18"/>
    </row>
    <row r="628" spans="5:5" s="1" customFormat="1">
      <c r="E628" s="18"/>
    </row>
    <row r="629" spans="5:5" s="1" customFormat="1">
      <c r="E629" s="18"/>
    </row>
    <row r="630" spans="5:5" s="1" customFormat="1">
      <c r="E630" s="18"/>
    </row>
    <row r="631" spans="5:5" s="1" customFormat="1">
      <c r="E631" s="18"/>
    </row>
    <row r="632" spans="5:5" s="1" customFormat="1">
      <c r="E632" s="18"/>
    </row>
    <row r="633" spans="5:5" s="1" customFormat="1">
      <c r="E633" s="18"/>
    </row>
    <row r="634" spans="5:5" s="1" customFormat="1">
      <c r="E634" s="18"/>
    </row>
    <row r="635" spans="5:5" s="1" customFormat="1">
      <c r="E635" s="18"/>
    </row>
    <row r="636" spans="5:5" s="1" customFormat="1">
      <c r="E636" s="18"/>
    </row>
    <row r="637" spans="5:5" s="1" customFormat="1">
      <c r="E637" s="18"/>
    </row>
    <row r="638" spans="5:5" s="1" customFormat="1">
      <c r="E638" s="18"/>
    </row>
    <row r="639" spans="5:5" s="1" customFormat="1">
      <c r="E639" s="18"/>
    </row>
    <row r="640" spans="5:5" s="1" customFormat="1">
      <c r="E640" s="18"/>
    </row>
    <row r="641" spans="5:5" s="1" customFormat="1">
      <c r="E641" s="18"/>
    </row>
    <row r="642" spans="5:5" s="1" customFormat="1">
      <c r="E642" s="18"/>
    </row>
    <row r="643" spans="5:5" s="1" customFormat="1">
      <c r="E643" s="18"/>
    </row>
    <row r="644" spans="5:5" s="1" customFormat="1">
      <c r="E644" s="18"/>
    </row>
    <row r="645" spans="5:5" s="1" customFormat="1">
      <c r="E645" s="18"/>
    </row>
    <row r="646" spans="5:5" s="1" customFormat="1">
      <c r="E646" s="18"/>
    </row>
    <row r="647" spans="5:5" s="1" customFormat="1">
      <c r="E647" s="18"/>
    </row>
    <row r="648" spans="5:5" s="1" customFormat="1">
      <c r="E648" s="18"/>
    </row>
    <row r="649" spans="5:5" s="1" customFormat="1">
      <c r="E649" s="18"/>
    </row>
    <row r="650" spans="5:5" s="1" customFormat="1">
      <c r="E650" s="18"/>
    </row>
    <row r="651" spans="5:5" s="1" customFormat="1">
      <c r="E651" s="18"/>
    </row>
    <row r="652" spans="5:5" s="1" customFormat="1">
      <c r="E652" s="18"/>
    </row>
    <row r="653" spans="5:5" s="1" customFormat="1">
      <c r="E653" s="18"/>
    </row>
    <row r="654" spans="5:5" s="1" customFormat="1">
      <c r="E654" s="18"/>
    </row>
    <row r="655" spans="5:5" s="1" customFormat="1">
      <c r="E655" s="18"/>
    </row>
    <row r="656" spans="5:5" s="1" customFormat="1">
      <c r="E656" s="18"/>
    </row>
    <row r="657" spans="5:5" s="1" customFormat="1">
      <c r="E657" s="18"/>
    </row>
    <row r="658" spans="5:5" s="1" customFormat="1">
      <c r="E658" s="18"/>
    </row>
    <row r="659" spans="5:5" s="1" customFormat="1">
      <c r="E659" s="18"/>
    </row>
    <row r="660" spans="5:5" s="1" customFormat="1">
      <c r="E660" s="18"/>
    </row>
    <row r="661" spans="5:5" s="1" customFormat="1">
      <c r="E661" s="18"/>
    </row>
    <row r="662" spans="5:5" s="1" customFormat="1">
      <c r="E662" s="18"/>
    </row>
    <row r="663" spans="5:5" s="1" customFormat="1">
      <c r="E663" s="18"/>
    </row>
    <row r="664" spans="5:5" s="1" customFormat="1">
      <c r="E664" s="18"/>
    </row>
    <row r="665" spans="5:5" s="1" customFormat="1">
      <c r="E665" s="18"/>
    </row>
    <row r="666" spans="5:5" s="1" customFormat="1">
      <c r="E666" s="18"/>
    </row>
    <row r="667" spans="5:5" s="1" customFormat="1">
      <c r="E667" s="18"/>
    </row>
    <row r="668" spans="5:5" s="1" customFormat="1">
      <c r="E668" s="18"/>
    </row>
    <row r="669" spans="5:5" s="1" customFormat="1">
      <c r="E669" s="18"/>
    </row>
    <row r="670" spans="5:5" s="1" customFormat="1">
      <c r="E670" s="18"/>
    </row>
    <row r="671" spans="5:5" s="1" customFormat="1">
      <c r="E671" s="18"/>
    </row>
    <row r="672" spans="5:5" s="1" customFormat="1">
      <c r="E672" s="18"/>
    </row>
    <row r="673" spans="5:5" s="1" customFormat="1">
      <c r="E673" s="18"/>
    </row>
    <row r="674" spans="5:5" s="1" customFormat="1">
      <c r="E674" s="18"/>
    </row>
    <row r="675" spans="5:5" s="1" customFormat="1">
      <c r="E675" s="18"/>
    </row>
    <row r="676" spans="5:5" s="1" customFormat="1">
      <c r="E676" s="18"/>
    </row>
    <row r="677" spans="5:5" s="1" customFormat="1">
      <c r="E677" s="18"/>
    </row>
    <row r="678" spans="5:5" s="1" customFormat="1">
      <c r="E678" s="18"/>
    </row>
    <row r="679" spans="5:5" s="1" customFormat="1">
      <c r="E679" s="18"/>
    </row>
    <row r="680" spans="5:5" s="1" customFormat="1">
      <c r="E680" s="18"/>
    </row>
    <row r="681" spans="5:5" s="1" customFormat="1">
      <c r="E681" s="18"/>
    </row>
    <row r="682" spans="5:5" s="1" customFormat="1">
      <c r="E682" s="18"/>
    </row>
    <row r="683" spans="5:5" s="1" customFormat="1">
      <c r="E683" s="18"/>
    </row>
    <row r="684" spans="5:5" s="1" customFormat="1">
      <c r="E684" s="18"/>
    </row>
    <row r="685" spans="5:5" s="1" customFormat="1">
      <c r="E685" s="18"/>
    </row>
    <row r="686" spans="5:5" s="1" customFormat="1">
      <c r="E686" s="18"/>
    </row>
    <row r="687" spans="5:5" s="1" customFormat="1">
      <c r="E687" s="18"/>
    </row>
    <row r="688" spans="5:5" s="1" customFormat="1">
      <c r="E688" s="18"/>
    </row>
    <row r="689" spans="5:5" s="1" customFormat="1">
      <c r="E689" s="18"/>
    </row>
    <row r="690" spans="5:5" s="1" customFormat="1">
      <c r="E690" s="18"/>
    </row>
    <row r="691" spans="5:5" s="1" customFormat="1">
      <c r="E691" s="18"/>
    </row>
    <row r="692" spans="5:5" s="1" customFormat="1">
      <c r="E692" s="18"/>
    </row>
    <row r="693" spans="5:5" s="1" customFormat="1">
      <c r="E693" s="18"/>
    </row>
    <row r="694" spans="5:5" s="1" customFormat="1">
      <c r="E694" s="18"/>
    </row>
    <row r="695" spans="5:5" s="1" customFormat="1">
      <c r="E695" s="18"/>
    </row>
    <row r="696" spans="5:5" s="1" customFormat="1">
      <c r="E696" s="18"/>
    </row>
    <row r="697" spans="5:5" s="1" customFormat="1">
      <c r="E697" s="18"/>
    </row>
    <row r="698" spans="5:5" s="1" customFormat="1">
      <c r="E698" s="18"/>
    </row>
    <row r="699" spans="5:5" s="1" customFormat="1">
      <c r="E699" s="18"/>
    </row>
    <row r="700" spans="5:5" s="1" customFormat="1">
      <c r="E700" s="18"/>
    </row>
    <row r="701" spans="5:5" s="1" customFormat="1">
      <c r="E701" s="18"/>
    </row>
    <row r="702" spans="5:5" s="1" customFormat="1">
      <c r="E702" s="18"/>
    </row>
    <row r="703" spans="5:5" s="1" customFormat="1">
      <c r="E703" s="18"/>
    </row>
    <row r="704" spans="5:5" s="1" customFormat="1">
      <c r="E704" s="18"/>
    </row>
    <row r="705" spans="5:5" s="1" customFormat="1">
      <c r="E705" s="18"/>
    </row>
    <row r="706" spans="5:5" s="1" customFormat="1">
      <c r="E706" s="18"/>
    </row>
    <row r="707" spans="5:5" s="1" customFormat="1">
      <c r="E707" s="18"/>
    </row>
    <row r="708" spans="5:5" s="1" customFormat="1">
      <c r="E708" s="18"/>
    </row>
    <row r="709" spans="5:5" s="1" customFormat="1">
      <c r="E709" s="18"/>
    </row>
    <row r="710" spans="5:5" s="1" customFormat="1">
      <c r="E710" s="18"/>
    </row>
    <row r="711" spans="5:5" s="1" customFormat="1">
      <c r="E711" s="18"/>
    </row>
    <row r="712" spans="5:5" s="1" customFormat="1">
      <c r="E712" s="18"/>
    </row>
    <row r="713" spans="5:5" s="1" customFormat="1">
      <c r="E713" s="18"/>
    </row>
    <row r="714" spans="5:5" s="1" customFormat="1">
      <c r="E714" s="18"/>
    </row>
    <row r="715" spans="5:5" s="1" customFormat="1">
      <c r="E715" s="18"/>
    </row>
    <row r="716" spans="5:5" s="1" customFormat="1">
      <c r="E716" s="18"/>
    </row>
    <row r="717" spans="5:5" s="1" customFormat="1">
      <c r="E717" s="18"/>
    </row>
    <row r="718" spans="5:5" s="1" customFormat="1">
      <c r="E718" s="18"/>
    </row>
  </sheetData>
  <mergeCells count="37">
    <mergeCell ref="C40:E40"/>
    <mergeCell ref="C48:E48"/>
    <mergeCell ref="C45:E45"/>
    <mergeCell ref="C49:E49"/>
    <mergeCell ref="C50:E50"/>
    <mergeCell ref="C51:E51"/>
    <mergeCell ref="C41:E41"/>
    <mergeCell ref="C42:E42"/>
    <mergeCell ref="C43:E43"/>
    <mergeCell ref="C44:E44"/>
    <mergeCell ref="C58:E58"/>
    <mergeCell ref="C59:E59"/>
    <mergeCell ref="C60:E60"/>
    <mergeCell ref="C61:E61"/>
    <mergeCell ref="C52:E52"/>
    <mergeCell ref="C53:E53"/>
    <mergeCell ref="C57:E57"/>
    <mergeCell ref="C36:E36"/>
    <mergeCell ref="C37:E37"/>
    <mergeCell ref="C26:E26"/>
    <mergeCell ref="C27:E27"/>
    <mergeCell ref="C28:E28"/>
    <mergeCell ref="C29:E29"/>
    <mergeCell ref="C33:E33"/>
    <mergeCell ref="C34:E34"/>
    <mergeCell ref="C35:E35"/>
    <mergeCell ref="C32:E32"/>
    <mergeCell ref="C20:E20"/>
    <mergeCell ref="C21:E21"/>
    <mergeCell ref="C25:E25"/>
    <mergeCell ref="B2:E2"/>
    <mergeCell ref="B14:E14"/>
    <mergeCell ref="C17:E17"/>
    <mergeCell ref="C18:E18"/>
    <mergeCell ref="C19:E19"/>
    <mergeCell ref="C16:E16"/>
    <mergeCell ref="C24:E2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5e01c5f-94dd-4e68-bd96-05c15c32fbc5">
      <Terms xmlns="http://schemas.microsoft.com/office/infopath/2007/PartnerControls"/>
    </lcf76f155ced4ddcb4097134ff3c332f>
    <TaxCatchAll xmlns="b1b4835e-35d6-4d9a-81c2-96eb9b6643c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DCD7BCCE794B204FB51180F5FDF9B80C" ma:contentTypeVersion="22" ma:contentTypeDescription="Crear nuevo documento." ma:contentTypeScope="" ma:versionID="59483495cc4f8ea97b77442c197ed297">
  <xsd:schema xmlns:xsd="http://www.w3.org/2001/XMLSchema" xmlns:xs="http://www.w3.org/2001/XMLSchema" xmlns:p="http://schemas.microsoft.com/office/2006/metadata/properties" xmlns:ns2="b1b4835e-35d6-4d9a-81c2-96eb9b6643c8" xmlns:ns3="e5e01c5f-94dd-4e68-bd96-05c15c32fbc5" targetNamespace="http://schemas.microsoft.com/office/2006/metadata/properties" ma:root="true" ma:fieldsID="6973c435878564b2c5f553187ed35505" ns2:_="" ns3:_="">
    <xsd:import namespace="b1b4835e-35d6-4d9a-81c2-96eb9b6643c8"/>
    <xsd:import namespace="e5e01c5f-94dd-4e68-bd96-05c15c32fbc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MediaServiceAutoKeyPoints" minOccurs="0"/>
                <xsd:element ref="ns3:MediaServiceKeyPoints" minOccurs="0"/>
                <xsd:element ref="ns2:TaxCatchAll"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b4835e-35d6-4d9a-81c2-96eb9b6643c8"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4a556802-5ea3-4da1-adbc-1c6580c84e38}" ma:internalName="TaxCatchAll" ma:showField="CatchAllData" ma:web="b1b4835e-35d6-4d9a-81c2-96eb9b6643c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5e01c5f-94dd-4e68-bd96-05c15c32fbc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2634F9-E90D-47D7-98A9-0DD366F8E5B8}">
  <ds:schemaRefs>
    <ds:schemaRef ds:uri="http://schemas.microsoft.com/office/2006/metadata/properties"/>
    <ds:schemaRef ds:uri="http://schemas.microsoft.com/office/infopath/2007/PartnerControls"/>
    <ds:schemaRef ds:uri="e5e01c5f-94dd-4e68-bd96-05c15c32fbc5"/>
    <ds:schemaRef ds:uri="b1b4835e-35d6-4d9a-81c2-96eb9b6643c8"/>
  </ds:schemaRefs>
</ds:datastoreItem>
</file>

<file path=customXml/itemProps2.xml><?xml version="1.0" encoding="utf-8"?>
<ds:datastoreItem xmlns:ds="http://schemas.openxmlformats.org/officeDocument/2006/customXml" ds:itemID="{9A7F9011-9C18-4950-9B5E-8EA745EB8C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b4835e-35d6-4d9a-81c2-96eb9b6643c8"/>
    <ds:schemaRef ds:uri="e5e01c5f-94dd-4e68-bd96-05c15c32fb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A80E8FA-F9C4-4F93-80D6-2B02395B54A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4</vt:i4>
      </vt:variant>
    </vt:vector>
  </HeadingPairs>
  <TitlesOfParts>
    <vt:vector size="16" baseType="lpstr">
      <vt:lpstr>1. Presentacion </vt:lpstr>
      <vt:lpstr>Conceptos 37001</vt:lpstr>
      <vt:lpstr>2. Análisis de Contexto</vt:lpstr>
      <vt:lpstr>3. Estrategias</vt:lpstr>
      <vt:lpstr>4. Instructivo Riesgos </vt:lpstr>
      <vt:lpstr>5. Identificación de Riesgos</vt:lpstr>
      <vt:lpstr>6. Valoración Controles</vt:lpstr>
      <vt:lpstr>7. Mapa Final</vt:lpstr>
      <vt:lpstr>8- Politicas de admiistracion </vt:lpstr>
      <vt:lpstr>9- Matriz de Calor </vt:lpstr>
      <vt:lpstr>Seguimiento 1 Trimestre 2025</vt:lpstr>
      <vt:lpstr>Seguimiento 2DO Trimestre 2025</vt:lpstr>
      <vt:lpstr>'2. Análisis de Contexto'!Área_de_impresión</vt:lpstr>
      <vt:lpstr>'5. Identificación de Riesgos'!Área_de_impresión</vt:lpstr>
      <vt:lpstr>'6. Valoración Controles'!Área_de_impresión</vt:lpstr>
      <vt:lpstr>'7. Mapa Final'!Área_de_impresión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Luisa Catalina Samaniego Niño</cp:lastModifiedBy>
  <cp:revision/>
  <dcterms:created xsi:type="dcterms:W3CDTF">2021-04-16T16:11:31Z</dcterms:created>
  <dcterms:modified xsi:type="dcterms:W3CDTF">2025-08-27T16:55:28Z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0x010100DCD7BCCE794B204FB51180F5FDF9B80C</vt:lpwstr>
  </property>
  <property fmtid="{D5CDD505-2E9C-101B-9397-08002B2CF9AE}" pid="3" name="MediaServiceImageTags">
    <vt:lpwstr/>
  </property>
</Properties>
</file>