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172.16.175.108\area de coordinacion\GESTION DE CALIDAD\SISTEMA GESTION DE LA CALIDAD\06Planificacion\MatrizRiesgos2025\"/>
    </mc:Choice>
  </mc:AlternateContent>
  <xr:revisionPtr revIDLastSave="0" documentId="13_ncr:1_{1A08C42C-A7C8-4D39-BBD9-5C8FC3613E90}" xr6:coauthVersionLast="36" xr6:coauthVersionMax="36" xr10:uidLastSave="{00000000-0000-0000-0000-000000000000}"/>
  <bookViews>
    <workbookView xWindow="0" yWindow="0" windowWidth="28800" windowHeight="11625" tabRatio="898" firstSheet="6" activeTab="10" xr2:uid="{00000000-000D-0000-FFFF-FFFF00000000}"/>
  </bookViews>
  <sheets>
    <sheet name="1- Presentación " sheetId="10" r:id="rId1"/>
    <sheet name="Conceptos 37001 " sheetId="37" r:id="rId2"/>
    <sheet name="2- Analisis de Contexto" sheetId="38" r:id="rId3"/>
    <sheet name="3-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0" r:id="rId12"/>
    <sheet name="Seguimiento 3 Trimestre" sheetId="41" r:id="rId13"/>
    <sheet name="Seguimiento 4 Trimestre" sheetId="42" r:id="rId14"/>
  </sheets>
  <externalReferences>
    <externalReference r:id="rId15"/>
    <externalReference r:id="rId16"/>
    <externalReference r:id="rId17"/>
    <externalReference r:id="rId18"/>
  </externalReferences>
  <definedNames>
    <definedName name="_xlnm.Print_Area" localSheetId="2">'2- Analisis de Contexto'!$A$1:$F$84</definedName>
    <definedName name="_xlnm.Print_Area" localSheetId="3">'3- Estrategias'!$A$1:$G$15</definedName>
    <definedName name="_xlnm.Print_Area" localSheetId="5">'5- Identificación de Riesgos'!$A$1:$N$17</definedName>
    <definedName name="_xlnm.Print_Area" localSheetId="6">'6- Valoración Controles'!$A$1:$V$25</definedName>
    <definedName name="_xlnm.Print_Area" localSheetId="7">'7- Mapa Final'!$A$1:$N$29</definedName>
    <definedName name="Data" localSheetId="2">'[1]Tabla de Valoración'!$I$2:$L$5</definedName>
    <definedName name="Data" localSheetId="3">'[1]Tabla de Valoración'!$I$2:$L$5</definedName>
    <definedName name="Data">'[1]Tabla de Valoración'!$I$2:$L$5</definedName>
    <definedName name="Diseño" localSheetId="2">'[1]Tabla de Valoración'!$I$2:$I$5</definedName>
    <definedName name="Diseño" localSheetId="3">'[1]Tabla de Valoración'!$I$2:$I$5</definedName>
    <definedName name="Diseño">'[1]Tabla de Valoración'!$I$2:$I$5</definedName>
    <definedName name="Ejecución" localSheetId="2">'[1]Tabla de Valoración'!$I$2:$L$2</definedName>
    <definedName name="Ejecución" localSheetId="3">'[1]Tabla de Valoración'!$I$2:$L$2</definedName>
    <definedName name="Ejecución">'[1]Tabla de Valoración'!$I$2:$L$2</definedName>
    <definedName name="GEST" localSheetId="2">[2]GESTION!#REF!</definedName>
    <definedName name="GEST" localSheetId="3">[2]GESTION!#REF!</definedName>
    <definedName name="GEST" localSheetId="11">[2]GESTION!#REF!</definedName>
    <definedName name="GEST" localSheetId="12">[2]GESTION!#REF!</definedName>
    <definedName name="GEST" localSheetId="13">[2]GESTION!#REF!</definedName>
    <definedName name="GEST">[2]GESTION!#REF!</definedName>
    <definedName name="INV" localSheetId="2">[2]INVERSION!#REF!</definedName>
    <definedName name="INV" localSheetId="3">[2]INVERSION!#REF!</definedName>
    <definedName name="INV" localSheetId="11">[2]INVERSION!#REF!</definedName>
    <definedName name="INV" localSheetId="12">[2]INVERSION!#REF!</definedName>
    <definedName name="INV" localSheetId="13">[2]INVERSION!#REF!</definedName>
    <definedName name="INV">[2]INVERSION!#REF!</definedName>
    <definedName name="INV_GEST" localSheetId="2">#REF!</definedName>
    <definedName name="INV_GEST" localSheetId="3">#REF!</definedName>
    <definedName name="INV_GEST" localSheetId="11">#REF!</definedName>
    <definedName name="INV_GEST" localSheetId="12">#REF!</definedName>
    <definedName name="INV_GEST" localSheetId="13">#REF!</definedName>
    <definedName name="INV_GEST">#REF!</definedName>
    <definedName name="Posibilidad" localSheetId="2">[3]Hoja2!$H$3:$H$7</definedName>
    <definedName name="Posibilidad" localSheetId="3">[3]Hoja2!$H$3:$H$7</definedName>
    <definedName name="Posibilidad">[3]Hoja2!$H$3:$H$7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0" i="42" l="1"/>
  <c r="E90" i="42"/>
  <c r="D90" i="42"/>
  <c r="C90" i="42"/>
  <c r="B90" i="42"/>
  <c r="A90" i="42"/>
  <c r="F80" i="42"/>
  <c r="E80" i="42"/>
  <c r="D80" i="42"/>
  <c r="C80" i="42"/>
  <c r="B80" i="42"/>
  <c r="A80" i="42"/>
  <c r="F70" i="42"/>
  <c r="E70" i="42"/>
  <c r="D70" i="42"/>
  <c r="C70" i="42"/>
  <c r="B70" i="42"/>
  <c r="A70" i="42"/>
  <c r="F60" i="42"/>
  <c r="E60" i="42"/>
  <c r="D60" i="42"/>
  <c r="C60" i="42"/>
  <c r="B60" i="42"/>
  <c r="A60" i="42"/>
  <c r="F50" i="42"/>
  <c r="E50" i="42"/>
  <c r="D50" i="42"/>
  <c r="C50" i="42"/>
  <c r="B50" i="42"/>
  <c r="A50" i="42"/>
  <c r="F40" i="42"/>
  <c r="E40" i="42"/>
  <c r="D40" i="42"/>
  <c r="C40" i="42"/>
  <c r="B40" i="42"/>
  <c r="A40" i="42"/>
  <c r="F30" i="42"/>
  <c r="E30" i="42"/>
  <c r="D30" i="42"/>
  <c r="C30" i="42"/>
  <c r="B30" i="42"/>
  <c r="A30" i="42"/>
  <c r="F20" i="42"/>
  <c r="E20" i="42"/>
  <c r="D20" i="42"/>
  <c r="C20" i="42"/>
  <c r="B20" i="42"/>
  <c r="A20" i="42"/>
  <c r="F10" i="42"/>
  <c r="E10" i="42"/>
  <c r="D10" i="42"/>
  <c r="C10" i="42"/>
  <c r="B10" i="42"/>
  <c r="A10" i="42"/>
  <c r="F90" i="41" l="1"/>
  <c r="E90" i="41"/>
  <c r="D90" i="41"/>
  <c r="C90" i="41"/>
  <c r="B90" i="41"/>
  <c r="A90" i="41"/>
  <c r="F80" i="41"/>
  <c r="E80" i="41"/>
  <c r="D80" i="41"/>
  <c r="C80" i="41"/>
  <c r="B80" i="41"/>
  <c r="A80" i="41"/>
  <c r="F70" i="41"/>
  <c r="E70" i="41"/>
  <c r="D70" i="41"/>
  <c r="C70" i="41"/>
  <c r="B70" i="41"/>
  <c r="A70" i="41"/>
  <c r="F60" i="41"/>
  <c r="E60" i="41"/>
  <c r="D60" i="41"/>
  <c r="C60" i="41"/>
  <c r="B60" i="41"/>
  <c r="A60" i="41"/>
  <c r="F50" i="41"/>
  <c r="E50" i="41"/>
  <c r="D50" i="41"/>
  <c r="C50" i="41"/>
  <c r="B50" i="41"/>
  <c r="A50" i="41"/>
  <c r="F40" i="41"/>
  <c r="E40" i="41"/>
  <c r="D40" i="41"/>
  <c r="C40" i="41"/>
  <c r="B40" i="41"/>
  <c r="A40" i="41"/>
  <c r="F30" i="41"/>
  <c r="E30" i="41"/>
  <c r="D30" i="41"/>
  <c r="C30" i="41"/>
  <c r="B30" i="41"/>
  <c r="A30" i="41"/>
  <c r="F20" i="41"/>
  <c r="E20" i="41"/>
  <c r="D20" i="41"/>
  <c r="C20" i="41"/>
  <c r="B20" i="41"/>
  <c r="A20" i="41"/>
  <c r="F10" i="41"/>
  <c r="E10" i="41"/>
  <c r="D10" i="41"/>
  <c r="C10" i="41"/>
  <c r="B10" i="41"/>
  <c r="A10" i="41"/>
  <c r="F90" i="40" l="1"/>
  <c r="E90" i="40"/>
  <c r="D90" i="40"/>
  <c r="C90" i="40"/>
  <c r="B90" i="40"/>
  <c r="A90" i="40"/>
  <c r="F80" i="40"/>
  <c r="E80" i="40"/>
  <c r="D80" i="40"/>
  <c r="C80" i="40"/>
  <c r="B80" i="40"/>
  <c r="A80" i="40"/>
  <c r="F70" i="40"/>
  <c r="E70" i="40"/>
  <c r="D70" i="40"/>
  <c r="C70" i="40"/>
  <c r="B70" i="40"/>
  <c r="A70" i="40"/>
  <c r="F60" i="40"/>
  <c r="E60" i="40"/>
  <c r="D60" i="40"/>
  <c r="C60" i="40"/>
  <c r="B60" i="40"/>
  <c r="A60" i="40"/>
  <c r="F50" i="40"/>
  <c r="E50" i="40"/>
  <c r="D50" i="40"/>
  <c r="C50" i="40"/>
  <c r="B50" i="40"/>
  <c r="A50" i="40"/>
  <c r="F40" i="40"/>
  <c r="E40" i="40"/>
  <c r="D40" i="40"/>
  <c r="C40" i="40"/>
  <c r="B40" i="40"/>
  <c r="A40" i="40"/>
  <c r="F30" i="40"/>
  <c r="E30" i="40"/>
  <c r="D30" i="40"/>
  <c r="C30" i="40"/>
  <c r="B30" i="40"/>
  <c r="A30" i="40"/>
  <c r="F20" i="40"/>
  <c r="E20" i="40"/>
  <c r="D20" i="40"/>
  <c r="C20" i="40"/>
  <c r="B20" i="40"/>
  <c r="A20" i="40"/>
  <c r="F10" i="40"/>
  <c r="E10" i="40"/>
  <c r="D10" i="40"/>
  <c r="C10" i="40"/>
  <c r="B10" i="40"/>
  <c r="A10" i="40"/>
  <c r="A31" i="28" l="1"/>
  <c r="A22" i="28"/>
  <c r="A90" i="29" l="1"/>
  <c r="A90" i="18" s="1"/>
  <c r="A50" i="29"/>
  <c r="A50" i="18" s="1"/>
  <c r="A60" i="29"/>
  <c r="A60" i="18" s="1"/>
  <c r="A70" i="29"/>
  <c r="A70" i="18" s="1"/>
  <c r="A80" i="29"/>
  <c r="A80" i="18" s="1"/>
  <c r="A58" i="28"/>
  <c r="G10" i="27" l="1"/>
  <c r="R53" i="28" l="1"/>
  <c r="R54" i="28"/>
  <c r="R55" i="28"/>
  <c r="R52" i="28"/>
  <c r="J62" i="28"/>
  <c r="J63" i="28"/>
  <c r="L70" i="29"/>
  <c r="L80" i="29"/>
  <c r="L90" i="29"/>
  <c r="L100" i="29"/>
  <c r="C100" i="29"/>
  <c r="C90" i="29"/>
  <c r="C90" i="18" s="1"/>
  <c r="C80" i="29"/>
  <c r="C80" i="18" s="1"/>
  <c r="B100" i="29"/>
  <c r="B90" i="29"/>
  <c r="B90" i="18" s="1"/>
  <c r="B80" i="29"/>
  <c r="B80" i="18" s="1"/>
  <c r="B70" i="29"/>
  <c r="E100" i="29"/>
  <c r="E101" i="29"/>
  <c r="E102" i="29"/>
  <c r="E103" i="29"/>
  <c r="E104" i="29"/>
  <c r="E105" i="29"/>
  <c r="E106" i="29"/>
  <c r="E107" i="29"/>
  <c r="E108" i="29"/>
  <c r="E109" i="29"/>
  <c r="E80" i="29"/>
  <c r="E81" i="29"/>
  <c r="E82" i="29"/>
  <c r="E83" i="29"/>
  <c r="E84" i="29"/>
  <c r="E85" i="29"/>
  <c r="E86" i="29"/>
  <c r="E87" i="29"/>
  <c r="E88" i="29"/>
  <c r="E89" i="29"/>
  <c r="E90" i="29"/>
  <c r="E91" i="29"/>
  <c r="E92" i="29"/>
  <c r="E93" i="29"/>
  <c r="E94" i="29"/>
  <c r="E95" i="29"/>
  <c r="E96" i="29"/>
  <c r="E97" i="29"/>
  <c r="E98" i="29"/>
  <c r="E99" i="29"/>
  <c r="G62" i="27"/>
  <c r="G58" i="27"/>
  <c r="S52" i="28" l="1"/>
  <c r="R38" i="28"/>
  <c r="C58" i="28" l="1"/>
  <c r="C28" i="28" l="1"/>
  <c r="J11" i="28"/>
  <c r="R11" i="28"/>
  <c r="R10" i="28"/>
  <c r="S10" i="28" s="1"/>
  <c r="L14" i="28"/>
  <c r="L15" i="28"/>
  <c r="L18" i="28"/>
  <c r="L19" i="28"/>
  <c r="L22" i="28"/>
  <c r="L23" i="28"/>
  <c r="L24" i="28"/>
  <c r="L25" i="28"/>
  <c r="L26" i="28"/>
  <c r="L27" i="28"/>
  <c r="L28" i="28"/>
  <c r="L31" i="28"/>
  <c r="L32" i="28"/>
  <c r="L33" i="28"/>
  <c r="L34" i="28"/>
  <c r="L35" i="28"/>
  <c r="L38" i="28"/>
  <c r="L39" i="28"/>
  <c r="L40" i="28"/>
  <c r="L41" i="28"/>
  <c r="L42" i="28"/>
  <c r="L43" i="28"/>
  <c r="L46" i="28"/>
  <c r="L47" i="28"/>
  <c r="L48" i="28"/>
  <c r="L49" i="28"/>
  <c r="L52" i="28"/>
  <c r="L53" i="28"/>
  <c r="L54" i="28"/>
  <c r="L55" i="28"/>
  <c r="L58" i="28"/>
  <c r="L59" i="28"/>
  <c r="L62" i="28"/>
  <c r="L63" i="28"/>
  <c r="L64" i="28"/>
  <c r="L65" i="28"/>
  <c r="L66" i="28"/>
  <c r="L10" i="28"/>
  <c r="C26" i="28"/>
  <c r="C27" i="28"/>
  <c r="C31" i="28"/>
  <c r="C32" i="28"/>
  <c r="C33" i="28"/>
  <c r="C34" i="28"/>
  <c r="C35" i="28"/>
  <c r="C38" i="28"/>
  <c r="C39" i="28"/>
  <c r="C40" i="28"/>
  <c r="C41" i="28"/>
  <c r="C42" i="28"/>
  <c r="C43" i="28"/>
  <c r="C46" i="28"/>
  <c r="C47" i="28"/>
  <c r="C48" i="28"/>
  <c r="C49" i="28"/>
  <c r="C52" i="28"/>
  <c r="C53" i="28"/>
  <c r="C54" i="28"/>
  <c r="C55" i="28"/>
  <c r="C59" i="28"/>
  <c r="C62" i="28"/>
  <c r="C63" i="28"/>
  <c r="C64" i="28"/>
  <c r="C65" i="28"/>
  <c r="C66" i="28"/>
  <c r="C14" i="28"/>
  <c r="C15" i="28"/>
  <c r="C18" i="28"/>
  <c r="C19" i="28"/>
  <c r="C22" i="28"/>
  <c r="C23" i="28"/>
  <c r="C24" i="28"/>
  <c r="C25" i="28"/>
  <c r="C11" i="28"/>
  <c r="B62" i="28"/>
  <c r="B58" i="28"/>
  <c r="B52" i="28"/>
  <c r="L52" i="27"/>
  <c r="K52" i="27" s="1"/>
  <c r="L53" i="27"/>
  <c r="K53" i="27" s="1"/>
  <c r="L54" i="27"/>
  <c r="K54" i="27" s="1"/>
  <c r="L55" i="27"/>
  <c r="K55" i="27" s="1"/>
  <c r="L56" i="27"/>
  <c r="K56" i="27" s="1"/>
  <c r="L57" i="27"/>
  <c r="K57" i="27" s="1"/>
  <c r="L58" i="27"/>
  <c r="L59" i="27"/>
  <c r="L60" i="27"/>
  <c r="L61" i="27"/>
  <c r="K61" i="27" s="1"/>
  <c r="L62" i="27"/>
  <c r="L63" i="27"/>
  <c r="L64" i="27"/>
  <c r="L65" i="27"/>
  <c r="L66" i="27"/>
  <c r="K66" i="27" s="1"/>
  <c r="L67" i="27"/>
  <c r="L68" i="27"/>
  <c r="L50" i="27"/>
  <c r="K50" i="27" s="1"/>
  <c r="L46" i="27"/>
  <c r="K60" i="27"/>
  <c r="K63" i="27"/>
  <c r="K64" i="27"/>
  <c r="K65" i="27"/>
  <c r="K67" i="27"/>
  <c r="K68" i="27"/>
  <c r="G52" i="27"/>
  <c r="H52" i="27" s="1"/>
  <c r="H58" i="27"/>
  <c r="F90" i="29" s="1"/>
  <c r="H62" i="27"/>
  <c r="M58" i="27" l="1"/>
  <c r="G90" i="29" s="1"/>
  <c r="F80" i="29"/>
  <c r="K58" i="27"/>
  <c r="F100" i="29"/>
  <c r="K46" i="27"/>
  <c r="K62" i="27"/>
  <c r="M62" i="27"/>
  <c r="G100" i="29" s="1"/>
  <c r="M52" i="27"/>
  <c r="U52" i="28" s="1"/>
  <c r="K80" i="29" s="1"/>
  <c r="E80" i="18" s="1"/>
  <c r="K59" i="27"/>
  <c r="C70" i="29"/>
  <c r="C70" i="18" s="1"/>
  <c r="E70" i="29"/>
  <c r="R66" i="28"/>
  <c r="J66" i="28"/>
  <c r="R65" i="28"/>
  <c r="J65" i="28"/>
  <c r="R64" i="28"/>
  <c r="J64" i="28"/>
  <c r="B46" i="28"/>
  <c r="L51" i="27"/>
  <c r="K51" i="27" s="1"/>
  <c r="L49" i="27"/>
  <c r="K49" i="27" s="1"/>
  <c r="L48" i="27"/>
  <c r="K48" i="27" s="1"/>
  <c r="L47" i="27"/>
  <c r="K47" i="27" s="1"/>
  <c r="G46" i="27"/>
  <c r="K62" i="28" l="1"/>
  <c r="T62" i="28" s="1"/>
  <c r="N62" i="27"/>
  <c r="H100" i="29" s="1"/>
  <c r="H46" i="27"/>
  <c r="M46" i="27"/>
  <c r="G80" i="29"/>
  <c r="N52" i="27"/>
  <c r="H80" i="29" s="1"/>
  <c r="B70" i="18"/>
  <c r="F70" i="29" l="1"/>
  <c r="N46" i="27"/>
  <c r="H70" i="29" s="1"/>
  <c r="G70" i="29"/>
  <c r="E79" i="29" l="1"/>
  <c r="E78" i="29"/>
  <c r="E77" i="29"/>
  <c r="E76" i="29"/>
  <c r="E75" i="29"/>
  <c r="E74" i="29"/>
  <c r="E73" i="29"/>
  <c r="E72" i="29"/>
  <c r="E71" i="29"/>
  <c r="R63" i="28"/>
  <c r="R62" i="28"/>
  <c r="E69" i="29"/>
  <c r="E68" i="29"/>
  <c r="E67" i="29"/>
  <c r="E66" i="29"/>
  <c r="E65" i="29"/>
  <c r="E64" i="29"/>
  <c r="E63" i="29"/>
  <c r="E62" i="29"/>
  <c r="E61" i="29"/>
  <c r="L60" i="29"/>
  <c r="E60" i="29"/>
  <c r="C60" i="29"/>
  <c r="B60" i="29"/>
  <c r="S62" i="28" l="1"/>
  <c r="U62" i="28" s="1"/>
  <c r="B60" i="18"/>
  <c r="C60" i="18"/>
  <c r="V62" i="28" l="1"/>
  <c r="K100" i="29"/>
  <c r="B38" i="28"/>
  <c r="J55" i="28"/>
  <c r="J58" i="28"/>
  <c r="R58" i="28"/>
  <c r="J59" i="28"/>
  <c r="R59" i="28"/>
  <c r="L45" i="27"/>
  <c r="L44" i="27"/>
  <c r="K44" i="27" s="1"/>
  <c r="L43" i="27"/>
  <c r="K43" i="27" s="1"/>
  <c r="L42" i="27"/>
  <c r="K42" i="27" s="1"/>
  <c r="L41" i="27"/>
  <c r="K41" i="27" s="1"/>
  <c r="L40" i="27"/>
  <c r="K40" i="27" s="1"/>
  <c r="L39" i="27"/>
  <c r="K39" i="27" s="1"/>
  <c r="L38" i="27"/>
  <c r="G38" i="27"/>
  <c r="H38" i="27" s="1"/>
  <c r="L37" i="27"/>
  <c r="K37" i="27" s="1"/>
  <c r="L36" i="27"/>
  <c r="K36" i="27" s="1"/>
  <c r="L35" i="27"/>
  <c r="K35" i="27" s="1"/>
  <c r="L34" i="27"/>
  <c r="K34" i="27" s="1"/>
  <c r="L33" i="27"/>
  <c r="K33" i="27" s="1"/>
  <c r="L32" i="27"/>
  <c r="L31" i="27"/>
  <c r="L30" i="27"/>
  <c r="K30" i="27" s="1"/>
  <c r="L29" i="27"/>
  <c r="K29" i="27" s="1"/>
  <c r="L28" i="27"/>
  <c r="K28" i="27" s="1"/>
  <c r="L27" i="27"/>
  <c r="K27" i="27" s="1"/>
  <c r="L26" i="27"/>
  <c r="K26" i="27" s="1"/>
  <c r="L25" i="27"/>
  <c r="K25" i="27" s="1"/>
  <c r="L24" i="27"/>
  <c r="L23" i="27"/>
  <c r="K23" i="27" s="1"/>
  <c r="L22" i="27"/>
  <c r="K22"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L19" i="27"/>
  <c r="L20" i="27"/>
  <c r="K20" i="27" s="1"/>
  <c r="L21" i="27"/>
  <c r="K21" i="27" s="1"/>
  <c r="K32" i="27" l="1"/>
  <c r="M31" i="27"/>
  <c r="K24" i="27"/>
  <c r="M22" i="27"/>
  <c r="K19" i="27"/>
  <c r="M18" i="27"/>
  <c r="S58" i="28"/>
  <c r="F60" i="29"/>
  <c r="K31" i="27"/>
  <c r="M38" i="27"/>
  <c r="K18" i="27"/>
  <c r="K58" i="28"/>
  <c r="T58" i="28" s="1"/>
  <c r="K38" i="27"/>
  <c r="G60" i="29"/>
  <c r="K45" i="27"/>
  <c r="A18" i="28"/>
  <c r="A14" i="28"/>
  <c r="U58" i="28" l="1"/>
  <c r="K90" i="29" s="1"/>
  <c r="E90" i="18" s="1"/>
  <c r="J100" i="29"/>
  <c r="M100" i="29"/>
  <c r="N38" i="27"/>
  <c r="H60" i="29" s="1"/>
  <c r="B14" i="28"/>
  <c r="B18" i="28"/>
  <c r="B22" i="28"/>
  <c r="L11" i="28"/>
  <c r="L30" i="29"/>
  <c r="C50" i="29"/>
  <c r="B50" i="29"/>
  <c r="L40" i="29"/>
  <c r="C40" i="29"/>
  <c r="B40" i="29"/>
  <c r="A40" i="29"/>
  <c r="C30" i="29"/>
  <c r="B30" i="29"/>
  <c r="A30" i="29"/>
  <c r="A30" i="18" s="1"/>
  <c r="V58" i="28" l="1"/>
  <c r="M90" i="29" s="1"/>
  <c r="F90" i="18" s="1"/>
  <c r="J90" i="29"/>
  <c r="D90" i="18" s="1"/>
  <c r="B40" i="18"/>
  <c r="C50" i="18"/>
  <c r="C30" i="18"/>
  <c r="B50" i="18"/>
  <c r="B30" i="18"/>
  <c r="C40" i="18"/>
  <c r="A40" i="18"/>
  <c r="G50" i="29"/>
  <c r="G40" i="29" l="1"/>
  <c r="G18" i="27" l="1"/>
  <c r="H18" i="27" s="1"/>
  <c r="F30" i="29" l="1"/>
  <c r="G14" i="27"/>
  <c r="O18" i="27" l="1"/>
  <c r="G30" i="29"/>
  <c r="N18" i="27"/>
  <c r="H30" i="29" s="1"/>
  <c r="J18" i="28" l="1"/>
  <c r="R18" i="28"/>
  <c r="J19" i="28"/>
  <c r="R19" i="28"/>
  <c r="J22" i="28"/>
  <c r="R22" i="28"/>
  <c r="J23" i="28"/>
  <c r="R23" i="28"/>
  <c r="J24" i="28"/>
  <c r="R24" i="28"/>
  <c r="J25" i="28"/>
  <c r="R25" i="28"/>
  <c r="J26" i="28"/>
  <c r="R26" i="28"/>
  <c r="J27" i="28"/>
  <c r="R27" i="28"/>
  <c r="J28" i="28"/>
  <c r="R28" i="28"/>
  <c r="J31" i="28"/>
  <c r="R31" i="28"/>
  <c r="J32" i="28"/>
  <c r="R32" i="28"/>
  <c r="J33" i="28"/>
  <c r="R33" i="28"/>
  <c r="J34" i="28"/>
  <c r="R34" i="28"/>
  <c r="J35" i="28"/>
  <c r="R35" i="28"/>
  <c r="J38" i="28"/>
  <c r="J39" i="28"/>
  <c r="R39" i="28"/>
  <c r="J40" i="28"/>
  <c r="R40" i="28"/>
  <c r="J41" i="28"/>
  <c r="R41" i="28"/>
  <c r="J42" i="28"/>
  <c r="R42" i="28"/>
  <c r="J43" i="28"/>
  <c r="R43" i="28"/>
  <c r="J54" i="28"/>
  <c r="J53" i="28"/>
  <c r="J52" i="28"/>
  <c r="K52" i="28" s="1"/>
  <c r="T52" i="28" s="1"/>
  <c r="R49" i="28"/>
  <c r="J49" i="28"/>
  <c r="R48" i="28"/>
  <c r="J48" i="28"/>
  <c r="R47" i="28"/>
  <c r="J47" i="28"/>
  <c r="R46" i="28"/>
  <c r="J46" i="28"/>
  <c r="B31" i="28"/>
  <c r="K31" i="28" l="1"/>
  <c r="S46" i="28"/>
  <c r="U46" i="28" s="1"/>
  <c r="K70" i="29" s="1"/>
  <c r="E70" i="18" s="1"/>
  <c r="J80" i="29"/>
  <c r="D80" i="18" s="1"/>
  <c r="V52" i="28"/>
  <c r="M80" i="29" s="1"/>
  <c r="F80" i="18" s="1"/>
  <c r="S31" i="28"/>
  <c r="S38" i="28"/>
  <c r="U38" i="28" s="1"/>
  <c r="K60" i="29" s="1"/>
  <c r="K46" i="28"/>
  <c r="T46" i="28" s="1"/>
  <c r="K38" i="28"/>
  <c r="T38" i="28" s="1"/>
  <c r="S22" i="28"/>
  <c r="S18" i="28"/>
  <c r="K22" i="28"/>
  <c r="K18" i="28"/>
  <c r="T18" i="28" s="1"/>
  <c r="U18" i="28" l="1"/>
  <c r="K30" i="29" s="1"/>
  <c r="U22" i="28"/>
  <c r="K40" i="29" s="1"/>
  <c r="U31" i="28"/>
  <c r="K50" i="29" s="1"/>
  <c r="V18" i="28"/>
  <c r="M30" i="29" s="1"/>
  <c r="J30" i="29"/>
  <c r="J60" i="29"/>
  <c r="V38" i="28"/>
  <c r="M60" i="29" s="1"/>
  <c r="F60" i="18" s="1"/>
  <c r="V46" i="28"/>
  <c r="M70" i="29" s="1"/>
  <c r="J70" i="29"/>
  <c r="E60" i="18"/>
  <c r="G22" i="27"/>
  <c r="H22" i="27" l="1"/>
  <c r="T22" i="28" s="1"/>
  <c r="D70" i="18"/>
  <c r="F70" i="18"/>
  <c r="D60" i="18"/>
  <c r="F40" i="29" l="1"/>
  <c r="J40" i="29"/>
  <c r="V22" i="28"/>
  <c r="N22" i="27"/>
  <c r="H40" i="29" s="1"/>
  <c r="O22" i="27"/>
  <c r="G31" i="27" l="1"/>
  <c r="H31" i="27" s="1"/>
  <c r="T31" i="28" s="1"/>
  <c r="N31" i="27" l="1"/>
  <c r="H50" i="29" s="1"/>
  <c r="F50" i="29"/>
  <c r="J50" i="29" l="1"/>
  <c r="V31" i="28"/>
  <c r="M50" i="29" s="1"/>
  <c r="D30" i="18"/>
  <c r="D50" i="18"/>
  <c r="O31" i="27"/>
  <c r="E50" i="18" l="1"/>
  <c r="E30" i="18"/>
  <c r="D40" i="18"/>
  <c r="M40" i="29" l="1"/>
  <c r="F50" i="18"/>
  <c r="E40" i="18"/>
  <c r="A10" i="28"/>
  <c r="B10" i="28"/>
  <c r="I33" i="5" a="1"/>
  <c r="I33" i="5" s="1"/>
  <c r="F30" i="18" l="1"/>
  <c r="F40" i="18"/>
  <c r="C20" i="29"/>
  <c r="C10" i="29"/>
  <c r="I27" i="5" a="1"/>
  <c r="I27" i="5" l="1"/>
  <c r="C10" i="28"/>
  <c r="L10" i="27" l="1"/>
  <c r="K10" i="27" s="1"/>
  <c r="I21" i="5"/>
  <c r="I22" i="5"/>
  <c r="C20" i="18" l="1"/>
  <c r="C10" i="18"/>
  <c r="M14" i="27" l="1"/>
  <c r="M10" i="27"/>
  <c r="U10" i="28" s="1"/>
  <c r="G20" i="29" l="1"/>
  <c r="G10" i="29"/>
  <c r="L20" i="29"/>
  <c r="E11" i="29"/>
  <c r="E12" i="29"/>
  <c r="A20" i="29"/>
  <c r="B20" i="29"/>
  <c r="R14" i="28"/>
  <c r="R15" i="28"/>
  <c r="J14" i="28"/>
  <c r="J15" i="28"/>
  <c r="J10" i="28"/>
  <c r="K10" i="28" s="1"/>
  <c r="S14" i="28" l="1"/>
  <c r="U14" i="28" s="1"/>
  <c r="K14" i="28"/>
  <c r="B20" i="18"/>
  <c r="A20" i="18"/>
  <c r="H10" i="27" l="1"/>
  <c r="T10" i="28" s="1"/>
  <c r="H14" i="27"/>
  <c r="T14" i="28" s="1"/>
  <c r="V14" i="28" s="1"/>
  <c r="V10" i="28" l="1"/>
  <c r="M10" i="29" s="1"/>
  <c r="J10" i="29"/>
  <c r="N14" i="27"/>
  <c r="H20" i="29" s="1"/>
  <c r="M20" i="29"/>
  <c r="N10" i="27"/>
  <c r="H10" i="29" s="1"/>
  <c r="O10" i="27"/>
  <c r="O14" i="27"/>
  <c r="F20" i="29"/>
  <c r="E10" i="29"/>
  <c r="B10" i="29"/>
  <c r="A10" i="29"/>
  <c r="B10" i="18" l="1"/>
  <c r="F10" i="18"/>
  <c r="A10" i="18"/>
  <c r="F20" i="18"/>
  <c r="J20" i="29"/>
  <c r="D20" i="18" l="1"/>
  <c r="L10" i="29"/>
  <c r="K10" i="29" l="1"/>
  <c r="E10" i="18" l="1"/>
  <c r="K20" i="29"/>
  <c r="E20" i="18" l="1"/>
  <c r="F10" i="29"/>
  <c r="D10" i="18" l="1"/>
  <c r="N58" i="27" l="1"/>
  <c r="H90" i="29" s="1"/>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<sst xmlns="http://schemas.openxmlformats.org/spreadsheetml/2006/main" count="1207" uniqueCount="558">
  <si>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</si>
  <si>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</si>
  <si>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</si>
  <si>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</si>
  <si>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</si>
  <si>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</si>
  <si>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</si>
  <si>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</si>
  <si>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</si>
  <si>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</si>
  <si>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</si>
  <si>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</si>
  <si>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</si>
  <si>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</si>
  <si>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</si>
  <si>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</si>
  <si>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</si>
  <si>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</si>
  <si>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</si>
  <si>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</si>
  <si>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</si>
  <si>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</si>
  <si>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</si>
  <si>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</si>
  <si>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Seccional Caldas</t>
  </si>
  <si>
    <t xml:space="preserve">PROCESO </t>
  </si>
  <si>
    <t>TODOS LOS PROCESOS</t>
  </si>
  <si>
    <t xml:space="preserve">DEPENDENCIA ADMINISTRATIVA O JUDICIAL CERTIFICADA </t>
  </si>
  <si>
    <t>CENTRO DE SERVICIOS CIVIL FAMILIA</t>
  </si>
  <si>
    <t>OBJETIVO DEL PROCESO</t>
  </si>
  <si>
    <t>MAPA DE PROCESOS CONSEJO SUPERIOR DE LA JUDICATURA</t>
  </si>
  <si>
    <t>PROCESOS DEPENDENCIA JUDICIALES CERTIFICADAS</t>
  </si>
  <si>
    <t>Los objetivos de cada proceso se encuentran descritos en las caracterizaciones de cada proceso.</t>
  </si>
  <si>
    <t>1. Direccionamiento estrtégico.
2.Comunicaciones y notificaciones.
3. Gestión documental.
4. Reparto.
5. Depósitos judiciales y conciliaciones.
6. Trabajo social.
7. Archivo.
8 Desarrollo y soporte tecnológico.
9. Recursos humanos.
10. Insumos e inventarios.
11. Seguimiento, control y mejora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</si>
  <si>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</si>
  <si>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</si>
  <si>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</si>
  <si>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</si>
  <si>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</si>
  <si>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</si>
  <si>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</si>
  <si>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Falta de visibilidad institucional, en relación con la gestión y disponibilidad de los servicios implementados por el Centro de servicios Civil Familia.</t>
  </si>
  <si>
    <t>Ley 2213 de 2022,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</si>
  <si>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</si>
  <si>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Divulgar y socializar con los usuarios externos la plataforma desarrollada para gestionar los tramites de los proceso a cargo del Centro de Servicios.</t>
  </si>
  <si>
    <t>Reestructuración de la Rama Judicial o del régimen de Carrera Judicial.</t>
  </si>
  <si>
    <t>Cualquier directriz de Nivel Central que afecte o modifique el funcionamiento del Centro de Servicios Civil Familia</t>
  </si>
  <si>
    <t>Económicos y Financieros (disponibilidad de capital, liquidez, mercados financieros, desempleo, competencia)</t>
  </si>
  <si>
    <t>Presupuesto insuficiente asignado para  la vigencia 2023 de la Rama Judicial</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</si>
  <si>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</si>
  <si>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</si>
  <si>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</si>
  <si>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</si>
  <si>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Nuevas herramientas y canales de la información y la comunicación para fortalecer la relación de los usuarios externos y el Centro de Servicios Civil Familia.</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</si>
  <si>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</si>
  <si>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</si>
  <si>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</si>
  <si>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</si>
  <si>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</si>
  <si>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 xml:space="preserve">Desconocimiento de los canales de comunicación por parte de la comunidad en general. Falta de conocimiento y capacitación de las partes interesadas externas en la totalidad de las herramientas tecnológicas dispuestas para prestar el servicio de justicia.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</si>
  <si>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</si>
  <si>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</si>
  <si>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</si>
  <si>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</si>
  <si>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 xml:space="preserve">Afectación de la prestación del servicio de conectividad </t>
  </si>
  <si>
    <t>Fortalecimiento de los modelos de atención al usuario, a través de medios o herramientas virtuales.</t>
  </si>
  <si>
    <t>Ausencia de portal único de información del Estado (Ramas del poder, órganos autónomos y demás entes especiales), que garantice la consulta de información en línea de toda la información oficial. Gobierno en Línea)</t>
  </si>
  <si>
    <t>Nuevas herramientas y canales de la información y la comunicación con los usurios internos y externos.</t>
  </si>
  <si>
    <t>Legales y reglamentarios (estándares nacionales, internacionales, regulación)</t>
  </si>
  <si>
    <t>Normas expedidas que afecten el desarrollo de las etapas propias de los procesos</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</si>
  <si>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</si>
  <si>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</si>
  <si>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</si>
  <si>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</si>
  <si>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</si>
  <si>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</si>
  <si>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</si>
  <si>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</si>
  <si>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</si>
  <si>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Desconocimiento al realizar el trabajo de forma sistemática con enfoque pensamiento basado en riesgos.</t>
  </si>
  <si>
    <t xml:space="preserve">Formación del Coordinador como Lider de Proceso  con bases orientadas al  direccionamiento de la planeación y gestión del Centro de Servicios. </t>
  </si>
  <si>
    <t xml:space="preserve">Falta de liderazgo y trabajo en equipo de los líderes de proceso. </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</si>
  <si>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</si>
  <si>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</si>
  <si>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</si>
  <si>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</si>
  <si>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Recursos financieros (presupuesto de funcionamiento, recursos de inversión</t>
  </si>
  <si>
    <t xml:space="preserve">Desarrollos tecnológicos propios del Centro de Servicios elaborados a cero costos con personal de la dependencia. </t>
  </si>
  <si>
    <t xml:space="preserve">Aprovechamiento de licencias de Microsoft Office 365 y aplicativos de la Rama Judicial. </t>
  </si>
  <si>
    <t>Personal (competencia del personal, disponibilidad, suficiencia, seguridad y salud  en el trabajo)</t>
  </si>
  <si>
    <t>No contar con el recurso humano suficiente y necesario para responder a la demanda de Justicia</t>
  </si>
  <si>
    <t>Personal integrado por servidores judiciales  capacitados para llevar a cabo las funciones asignadas.</t>
  </si>
  <si>
    <t>Servidores Judiciales con comorbilidades y/o enfermedades laborales</t>
  </si>
  <si>
    <t xml:space="preserve">Seguimiento y capacitacion a los procesos de gestion, con el fin de brindar un servicio oportuno. </t>
  </si>
  <si>
    <t>Extensión en los horarios laborales de trabajo en casa y presencial, que afecta el bienestar físico, mental y emocional en los servidores judiciales y su entorno familiar</t>
  </si>
  <si>
    <t>Manual de funciones, manual de procesos y procedimientos actualizado.</t>
  </si>
  <si>
    <t>Debilidad en el desarrollo de competencias propias para el desarrollo de las actividades asignadas</t>
  </si>
  <si>
    <t>Capacitacion a los servidores judiciales, en el manejo de las herramientas tecnologicas implementadas por esta dependencia para el cumplimiento da las funciones.</t>
  </si>
  <si>
    <t>El desarrollo de competencia a través de procesos de sensibilización, capacitación y formación en modelo de gestión para el desarrollo de competencias de los servidores judiciales.</t>
  </si>
  <si>
    <t>Gestión del talento humano de acuerdo a las habilidades, conocimientos y experiencia</t>
  </si>
  <si>
    <t>Proceso (capacidad, diseño, ejecución, proveedores, entradas, salidas, gestión del conocimiento)</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</si>
  <si>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</si>
  <si>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</si>
  <si>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manuales y protocolos.
</t>
  </si>
  <si>
    <t>Incremento de solicitudes vía correo electrónico como principal canal de comunicación conocido por los usuarios.</t>
  </si>
  <si>
    <t>Ampliación y divulgación de otros canales de comunicación y suministro de información a los usuarios a través de celular, whatsapp, correo, aplicativos virtuales, etc.</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</si>
  <si>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</si>
  <si>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</si>
  <si>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</si>
  <si>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</si>
  <si>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Plataforma tecnológica desarrollada de acuerdo a las necesidades identificadas en lel Centro de Servicios y los Juzgados. </t>
  </si>
  <si>
    <t>Carencia de formación en tecnologías de la información y la comunicación aplicadas al desarrollo de la gestión Judicial estableciendo las diferencias entre:
Transformación digital, digitalización, expediente digital y estrategias para la digitalización</t>
  </si>
  <si>
    <t>Creación de herramientas tecnológicas que garantizan la atención virtual de los usuarios en la Seccional.</t>
  </si>
  <si>
    <t>Fallas de conectividad para la realización de las actividades propias del proceso.</t>
  </si>
  <si>
    <t xml:space="preserve">Capacitación para el uso de herramientas tecnológicas  </t>
  </si>
  <si>
    <t xml:space="preserve">Falta de cobertura tecnológica en las sedes judiciales </t>
  </si>
  <si>
    <t>Carencia del software de gestión para el manejo integral de la información.</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</si>
  <si>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</si>
  <si>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</si>
  <si>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</si>
  <si>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</si>
  <si>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</si>
  <si>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</si>
  <si>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Implementación de Procedimientos, protocolos e instructivos con los cambios generados durante la virtualidad.</t>
  </si>
  <si>
    <t>Debilidad en  la estandarización de tablas de retención documental</t>
  </si>
  <si>
    <t>Seguimiento y capacitacion a los procesos de gestion,relacionados con las tablas de retencion, solicitudes de  actualizacion al nivel central y automatizacion de formatos documentales "FUID". Capacitacion a los despachos judiciales adcritos en la conformacion del expedente digital.</t>
  </si>
  <si>
    <t>Infraestructura física (suficiencia, comodidad)</t>
  </si>
  <si>
    <t>Falta de espacio en el centro de servicios  para la ubicación del personal.</t>
  </si>
  <si>
    <t>Falta de modernización y mantenimiento del mobiliario con que cuenta la Rama Judicial</t>
  </si>
  <si>
    <t>Elementos de trabajo (papel, equipos, herramientas)</t>
  </si>
  <si>
    <t>Uso adecuado de los elementos de trabajo</t>
  </si>
  <si>
    <t>Disminución del uso del papel, toners y demás insumos de oficina a causa de la implementación de medios tecnológicos.</t>
  </si>
  <si>
    <t>Comunicación Interna (canales utilizados y su efectividad, flujo de la información necesaria para el desarrollo de las actividades)</t>
  </si>
  <si>
    <t xml:space="preserve">Desconocimiento de los canales de atención por parte de los usuarios. </t>
  </si>
  <si>
    <t>Divulgacion de los canales de atencion a los usuarios externos.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</si>
  <si>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</si>
  <si>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</si>
  <si>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</si>
  <si>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Aplicativo del Centro de servicios como canal de comunicación interno.</t>
  </si>
  <si>
    <t>Uso adecuado de los correos electrónicos</t>
  </si>
  <si>
    <t xml:space="preserve">Seguimiento a las observaciones realizadas por parte de los usuarios externos  a traves de la ventanilla virtual de recepcion de memoriales. </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</si>
  <si>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</si>
  <si>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</si>
  <si>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</si>
  <si>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</si>
  <si>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</si>
  <si>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</si>
  <si>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</si>
  <si>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</si>
  <si>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</si>
  <si>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</si>
  <si>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</si>
  <si>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</si>
  <si>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</si>
  <si>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</si>
  <si>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</si>
  <si>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</si>
  <si>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</si>
  <si>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</si>
  <si>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</si>
  <si>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Fila actividades plan de acción</t>
  </si>
  <si>
    <t>A</t>
  </si>
  <si>
    <t>O</t>
  </si>
  <si>
    <t>D</t>
  </si>
  <si>
    <t>F</t>
  </si>
  <si>
    <t>Realizar seguimiento a los procesos, teniendo en cuenta las necesidades que se detecten en el cumplimiento de las funciones y si es necesario capacitar y realizar modificaciones a los procedimientos.</t>
  </si>
  <si>
    <t>9,10,11,12,13,14</t>
  </si>
  <si>
    <t xml:space="preserve">Plan de acción </t>
  </si>
  <si>
    <t>186,187,243</t>
  </si>
  <si>
    <t xml:space="preserve">Asistir y participar activamente en los procesos de sensibilización, capacitación y formación en los procesos SIGCMA. Capacitar al personal del Centro de Servicios en el Sistema de Gestion de Calidad. </t>
  </si>
  <si>
    <t>1,2,3</t>
  </si>
  <si>
    <t>2,3,4,5,6,36</t>
  </si>
  <si>
    <t>Realizar seguimiento al plan de acción y realizar el reporte oportuno</t>
  </si>
  <si>
    <t>3,4,5</t>
  </si>
  <si>
    <t>Ampliar y divulgar canales de comunicación con las partes interesadas, internas y  externas y  contribuir al aprestigiamento de la administración de justicia.Implementar mecanismos para la retroalimentación de las  partes interesadas</t>
  </si>
  <si>
    <t>2,5,6</t>
  </si>
  <si>
    <t xml:space="preserve"> 9,10,11,12,13,14,15,</t>
  </si>
  <si>
    <t>7,8,17,18,19,20,27,30</t>
  </si>
  <si>
    <t>Mantener, actualizar y documentar  el Sistema Integrado de Gestión SIGCMA, en el contexto especifico</t>
  </si>
  <si>
    <t>2,3,4,5,6,22</t>
  </si>
  <si>
    <t>238,239,240,241,242</t>
  </si>
  <si>
    <t xml:space="preserve">Organizar los expedientes digitales y cargar los memoriales nombrandolos deacuerdo al protocolo de gestión  documental de conformidad con las tablas de retencion documental. </t>
  </si>
  <si>
    <t>19,20</t>
  </si>
  <si>
    <t>Utilizar adecuadamente herramientas tecnológicas, que permitan garantizar una prestación oportuna de administrar justicia entre los servidores judiciales y las partes interesadas.</t>
  </si>
  <si>
    <t>10,11,12,13</t>
  </si>
  <si>
    <t>10,11,12,13,14,15,16,17</t>
  </si>
  <si>
    <t>7,8,17,18,19,20,21</t>
  </si>
  <si>
    <t>Motivar a los servidores judiciales en la Implementación del plan de gestión ambiental en cada sede administrativa o judicial</t>
  </si>
  <si>
    <t>25,26,27,28,29</t>
  </si>
  <si>
    <t>35,36,37,38,39,</t>
  </si>
  <si>
    <t>Realizar identificación y cumplimiento de los requisitos legales y reglamentarios</t>
  </si>
  <si>
    <t>2,14</t>
  </si>
  <si>
    <t>1,4</t>
  </si>
  <si>
    <t>5,15,38</t>
  </si>
  <si>
    <t>Matriz de riesgos</t>
  </si>
  <si>
    <t>Seguimiento control y mejora de las prestacion del servicio a los usuarios internos y externos.</t>
  </si>
  <si>
    <t>23,24</t>
  </si>
  <si>
    <t>10,27,28,30,17,20</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</si>
  <si>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</si>
  <si>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</si>
  <si>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</si>
  <si>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</si>
  <si>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</si>
  <si>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</si>
  <si>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</si>
  <si>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</si>
  <si>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</si>
  <si>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</si>
  <si>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</si>
  <si>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</si>
  <si>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</si>
  <si>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</si>
  <si>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</si>
  <si>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</si>
  <si>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</si>
  <si>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</si>
  <si>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</si>
  <si>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</si>
  <si>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</si>
  <si>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</si>
  <si>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</si>
  <si>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</si>
  <si>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</si>
  <si>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</si>
  <si>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</si>
  <si>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</si>
  <si>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</si>
  <si>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</si>
  <si>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</si>
  <si>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</si>
  <si>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</si>
  <si>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</si>
  <si>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</si>
  <si>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</si>
  <si>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</si>
  <si>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</si>
  <si>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</si>
  <si>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</si>
  <si>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</si>
  <si>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</si>
  <si>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</si>
  <si>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</si>
  <si>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</si>
  <si>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</si>
  <si>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</si>
  <si>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</si>
  <si>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</si>
  <si>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</si>
  <si>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</si>
  <si>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</si>
  <si>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</si>
  <si>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</si>
  <si>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</si>
  <si>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</si>
  <si>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</si>
  <si>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</si>
  <si>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</si>
  <si>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</si>
  <si>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</si>
  <si>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</si>
  <si>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</si>
  <si>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</si>
  <si>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</si>
  <si>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</si>
  <si>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</si>
  <si>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</si>
  <si>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</si>
  <si>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</si>
  <si>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</si>
  <si>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</si>
  <si>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</si>
  <si>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</si>
  <si>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Todos los procesos</t>
  </si>
  <si>
    <t>Objetivo:</t>
  </si>
  <si>
    <t>Establecer, orientar e implementar la planeación estratégica, con la implantación de la política  y los objetivos de calidad, dirigiendo las actividades del Centro al logro satisfactorio de programas, planes y desarrollos que contribuyan al cumplimiento de las metas establecidas, además de garantizar el mantenimiento y la mejora continua del sistema de Gestión de Calidad.</t>
  </si>
  <si>
    <t>Alcance:</t>
  </si>
  <si>
    <t>Centro de Servicios Civil - Familia</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</si>
  <si>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</si>
  <si>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</si>
  <si>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</si>
  <si>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</si>
  <si>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</si>
  <si>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</si>
  <si>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</si>
  <si>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</si>
  <si>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</si>
  <si>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</si>
  <si>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</si>
  <si>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</si>
  <si>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</si>
  <si>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</si>
  <si>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</si>
  <si>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</si>
  <si>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</si>
  <si>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</si>
  <si>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</si>
  <si>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</si>
  <si>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Reparto inequitativo</t>
  </si>
  <si>
    <t>No reporte de novedades, por parte de los despachos judiciales.</t>
  </si>
  <si>
    <t>1. No reporte de novedades de reparto por parte de los Juzgados y Fallas en la consulta en el sistema Justicia XXI.</t>
  </si>
  <si>
    <t>Afectación de reputacion,imagén,  credibilidad, satisfacción de usuarios y PI</t>
  </si>
  <si>
    <t xml:space="preserve">De un área del nivel central, seccional o despacho judicial </t>
  </si>
  <si>
    <t>2. Atraso en la consolidación semanal de la información estadística conforme a la Circular DESAJMZC15-63 de 2015.</t>
  </si>
  <si>
    <t>Tecnológicos- falla del sistema institucional de reparto (SARJ y Justicia XXI)</t>
  </si>
  <si>
    <t xml:space="preserve"> Falla tecnológica en los sistemas institucionales de reparto.</t>
  </si>
  <si>
    <t xml:space="preserve">1.Fallas en el servicio de internet,  conectividad  irregular.
</t>
  </si>
  <si>
    <t xml:space="preserve">2.Daños en las bases de datos del aplicativo de reparto que producen errores.
</t>
  </si>
  <si>
    <t>Efectuar el reparto judicial incumpliendo requisitos</t>
  </si>
  <si>
    <t>No  realizar el reparto, no hacerlo  oportunamente o no aplicar la normatividad.</t>
  </si>
  <si>
    <t>1.Incumplimiento del procedimiento de reparto.</t>
  </si>
  <si>
    <t>2.  Desconocimiento, omisión, falta de verificacion por parte del servidor judicial que realiza la tarea y desactualización de la normatividad vigente.</t>
  </si>
  <si>
    <t>Interrupción o afectación en la prestación del servicio judicial</t>
  </si>
  <si>
    <t>Entre  0 a 48 horas habiles al año o afectación mínima</t>
  </si>
  <si>
    <t xml:space="preserve"> Efectuar notificaciones que no cumplan con los requistos</t>
  </si>
  <si>
    <t>No  realizar las notificaciones , no hacerlo  oportunamente o no aplicar la normatividad.</t>
  </si>
  <si>
    <t>1. Errores en la digitación</t>
  </si>
  <si>
    <t>2.Confusión entre legislación vigente para realizar notificaciones (CGP y Ley 2213 de 2022).</t>
  </si>
  <si>
    <t xml:space="preserve">3. Falta de personal para atender el  volúmen de solicitudes recibidas. </t>
  </si>
  <si>
    <t>4. Errores en el conteo de términos relacionados con el trámite de notificación de procesos.</t>
  </si>
  <si>
    <t>5. Falta de revisión de los aplicativos SIGNOT y SIGCOM para la verificación de notificaciones.</t>
  </si>
  <si>
    <t xml:space="preserve">6, Direcciones físicas o electrónicas  de las partes interesadas erradas. </t>
  </si>
  <si>
    <t>7.  Falta de seguimiento y control al cumplimiento efectivo de la actividad asignada.</t>
  </si>
  <si>
    <t xml:space="preserve">Pérdida de documentos </t>
  </si>
  <si>
    <t>Extravío temporal o definitivo de los  documentos de los procesos judiciales.</t>
  </si>
  <si>
    <t>1. Falta control y revisión en los memoriales registrados en la ventanilla virtual.</t>
  </si>
  <si>
    <t>2.Falta de capacitación del personal.</t>
  </si>
  <si>
    <t>3. No dar aplicación al procedimiento y protocolo operacional.</t>
  </si>
  <si>
    <t xml:space="preserve">4.Volumen excesivo de ingreso de documentos para el personal asignado,  generando demoras en la organización del documento y confusión a la hora de adjuntar el documento correcto. </t>
  </si>
  <si>
    <t>5. Eliminación de documentos digitales por error involuntario.</t>
  </si>
  <si>
    <t>Pérdida de información</t>
  </si>
  <si>
    <t>Extravio de informacion al no realizar debidamente las copias de seguridad.</t>
  </si>
  <si>
    <t>1, Ataques cibernéticos a los sistemas de información de la entidad.</t>
  </si>
  <si>
    <t>2. Virus informáticos, Malware,</t>
  </si>
  <si>
    <t>3. Ocurrencia de fenómenos naturales (Inundación, quema de bosques, sismo, vendavales).</t>
  </si>
  <si>
    <t>4. Daños eléctricos.</t>
  </si>
  <si>
    <t>5. Mala manipulación de los equipos</t>
  </si>
  <si>
    <t>6. No realización de los procedimientos de copias de seguridad</t>
  </si>
  <si>
    <t xml:space="preserve">Tecnológicos-Fallas del sistema interno y externo del Centro de Servicios. </t>
  </si>
  <si>
    <t>Fallas tecnológicas en los aplicativos internos y externos del centro de servicios.</t>
  </si>
  <si>
    <t>1. .Concurrencia de usuarios  en la red del Palacio (Congestión)</t>
  </si>
  <si>
    <t>2. Lentitud en el sistema.</t>
  </si>
  <si>
    <t>3. Indisponibilidad del servicio de red.</t>
  </si>
  <si>
    <t>4. Fallas en el servicio de internet,  conectividad  irregular.</t>
  </si>
  <si>
    <t xml:space="preserve">Afectaciones ambientales </t>
  </si>
  <si>
    <t>Se tienen afectaciones ambientales que generen impactos negativos en el entorno.</t>
  </si>
  <si>
    <t xml:space="preserve">1. Falta de socialización del Acuerdo PSAA14-10160. </t>
  </si>
  <si>
    <t>Afectación Ambiental</t>
  </si>
  <si>
    <t xml:space="preserve">Si el hecho llegara a presentarse, tendría consecuencias o efectos mínimos sobre la entidad.
</t>
  </si>
  <si>
    <t>2.Baja participación de los funcionarios y servidores judiciales en las actividades de formación en el Sistema de Gestión Ambiental</t>
  </si>
  <si>
    <t>3.  Poco compromiso en la aplicabilidad y formación de la cultura ambiental</t>
  </si>
  <si>
    <t>4. Carencia del liderazgo en el Sistema de Gestión Ambiental</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</si>
  <si>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</si>
  <si>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 falsa.</t>
  </si>
  <si>
    <t>1. Insuficientes programas de capacitación para la toma de conciencia debido al desconocimiento de la ley antisoborno (ISO 37001:2016) y   de los  valores y principios propios de la entidad.</t>
  </si>
  <si>
    <t xml:space="preserve">De la entidad, seccional, despachos a nivel local o municipal </t>
  </si>
  <si>
    <t xml:space="preserve">2. Desconocimiento del Código de Etica y Buen Gobierno.    </t>
  </si>
  <si>
    <t>Interrupción o demora en el Servicio Público de Administrar  Justicia.</t>
  </si>
  <si>
    <t>Suceso de fuerza mayor que imposibilitan la gestión judicial</t>
  </si>
  <si>
    <t xml:space="preserve">1. Paros que afecten la prestación del servicio. </t>
  </si>
  <si>
    <t>2.Huelgas, protestas ciudadana</t>
  </si>
  <si>
    <t>3.Disturbios o hechos violentos</t>
  </si>
  <si>
    <t>4. Pandemia</t>
  </si>
  <si>
    <t>5. Accesibilidad limitada a los servicios de administración de Justicia a personas que no cuenten con los recursos o capacidad para acceder a servicios virtuales</t>
  </si>
  <si>
    <t xml:space="preserve">MATRIZ DE RIESGOS </t>
  </si>
  <si>
    <t>EVALUACIÓN DE RIESGO - VALORACIÓN DE LOS CONTROLES</t>
  </si>
  <si>
    <t>EVALUACIÓN DEL RIESGO - NIVEL DEL RIESGO RESIDUAL</t>
  </si>
  <si>
    <t xml:space="preserve">RIESGO </t>
  </si>
  <si>
    <t>No. Control</t>
  </si>
  <si>
    <t>Criterios para valorar la eficacia de  los controles preventivos</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</si>
  <si>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</si>
  <si>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</si>
  <si>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</si>
  <si>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</si>
  <si>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</si>
  <si>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</si>
  <si>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</si>
  <si>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</si>
  <si>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</si>
  <si>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</si>
  <si>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</si>
  <si>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La Coordinadora del Centro de Servicios, diaramente revisa las novedades reportadas por los despachos judiciales en la consulta dinámica “Reporte de novedades”. En caso de que las novedades no sean reportadas trimestralmente se remite un consolidado de las mismas a los despachos correspondientes para su compensación. En el último trimestre del año la información se remite mensual con el fin de que se realicen los reportes en el reparto y se compensen en el año  vigente. Como evidencia se tienen los siguientes:
Base de datos de “Novedades”
Consulta dinámica “Reporte de novedades”</t>
  </si>
  <si>
    <t>SI</t>
  </si>
  <si>
    <t>Los Despachos Judicicales adscritos a esta dependencia si anualmente  no compensa las novedades de algun grupo de reparto, no se cierran puertas de reparto para el año siguiente con el fin de que se puedan compensar todos los procesos, por cada grupo de reparto. Como evidencia se tendría acta de reunión y circular con la comunicación de que ese año no se cierran las puertas para poder ser compensados.</t>
  </si>
  <si>
    <t>La Coordinadora del Centro de servicios semanalmente revisa la consulta dinámica “Consulta Puertas – Pendientes” verificando las diferencias existentes en los grupos de reparto. En caso de presentarse diferencias considerables (+ ó -3) se realiza una reunión junto con el Coordinador de Soporte Tecnológico Dirección Ejecutiva del Distrito, a fin de que proceda a equilibrar los grupos de reparto. Como evidencia se tienen: 
Las estadísticas de reparto “Estadística por grupo – SARJ”
Las actas de reunión con el Coordinador de SoporteTecnológico 
La Consulta dinámica “Consulta Puertas – Pendientes”</t>
  </si>
  <si>
    <t>No se tiene control correctivo.</t>
  </si>
  <si>
    <t>NO</t>
  </si>
  <si>
    <t>La coordindora del Centro de servicios en el momento que se presente alguna falla en el servicio de internet o conectividad, remite un correo electrónico al Coordinador de Soporte Tecnológico de la Seccional informando la situción. En caso der que el correo electrónico no sea atendido se realiza comunicaión telefónica con la dependencia. Como evidencia se tienen los correos electrónicos enviados al Coordinador de Soporte Tecnológico de la Seccional.</t>
  </si>
  <si>
    <t>Los servidores judiciales en el momento en el que se presente fallas en el servicio de internet comparten los datos desde los celulares a los computadores, si no se genera una conectividad estable, se recibe la documentación de manera física garantizando el acceso a la justicia a los usuarios. Como evidencia se tiene la documentación física recibida.</t>
  </si>
  <si>
    <t>El servidor judicial de reparto en el momento en el que se presentan los daños en el aplicativo de reparto radica los procesos de manera manual, revisa el manual de procesos y procedimientos y diligencia la plantilla el acta de reparto, como evidencia se tendría el manual de procedimiento del reparto manual y la plantilla del acta de reparto.</t>
  </si>
  <si>
    <t xml:space="preserve">Cuando el reparto no se realiza según el procedimiento establecido en la nomatividad, el Servidor Judicial realiza nuevamente el reparto o realiza el cambio de grupo de la demanda. Como evidencia se tiene:
Acta de Reparto o Cambio de Grupo
</t>
  </si>
  <si>
    <t>El servidor Judicial del proceso en el momento en el que va a realizar el reparto de las solicitudes o escritos, verifica que los datos aportados por el solicitante concuerden con los ingresados en el aplicativo "SARJ" confrontando la información suministrada con la información digitada e igualmente verifica la clase de proceso a repartir. En caso de presentarse alguna inconsistencia en los datos registrados o en la clase del proceso a repartir, el servidor judicial deberá revisar la guía de reparto y hacer las correccciones del caso antes de realizar el reparto. Como evidencia se tiene la guía de reparto, información en el aplicativo de reparto y el acta de reparto.</t>
  </si>
  <si>
    <t xml:space="preserve">Cuando no se realiza la notificación según el procedimiento establecido en la nomatividad o presenta errores, el servidor judicial elabora nuevamente la notificación y se envia al destinatario. Como evidencia se tiene:
Registro en los aplicativos SIGNOT y SIGCOM
</t>
  </si>
  <si>
    <t>La Coordinadora del Centro de Servicios en el momento en el que ingrese un servidor judicial al proceso de notificaciones, realiza inducción y capacitación para el desarrollo de sus funciones dentro del proceso explicandole la normatividad vigente, los procesos y los procedimientos asi como los protocolos.  Si no tiene conocimiento de la normatividad, se le indica al servidor judicial el lugar donde se encuentra  alojada toda la información y normatividad relacionada con el proceso y su funcionamiento, se tiene como evidencia las listas de inducciones y capacitaciones.</t>
  </si>
  <si>
    <t>El servidor Judicial del proceso de notificaciones en el momento en el que va a realizar la notificación, verifica los términos en el auto a notificar y/o en la orden dada por el Juez del Despacho. En caso de que la notificación no este acorde con lo ordenado por el Juez, se deben realizar las correcciones del caso antes de realizar el envio de la notificación. Se tienen como evidencia los registro en el aplicativo SIGNOT y SIGCOM.</t>
  </si>
  <si>
    <t>El servidor Judicial del proceso de notificaciones diariamente debe revisar los aplicativos SIGNOT y SIGCOM a fin de verificar las solicitudes de notificación registradas por los depachos y realizar el conteo de términos de las notificaciones en curso. En caso de presentarse retrasos en los términos de notificaciones se debe evaluar la situación y subsanarla. Se tienen como evidencia los registro en el aplicativo SIGNOT y SIGCOM.</t>
  </si>
  <si>
    <t>El servidor Judicial del proceso diariamente debe revisar en el aplicativo SDOJU a fin de corroborar que la información registrada por el usuario concuerde con la inforación plasmada en el documento a registrar . En caso de presentarse incosistencias en la información se procede a corregirlas dejando las anotaciones del caso en el aplicativo. En caso de que el documento deba ser corregido por el usuario se procede a devolver el documento a traves del correo electronico, asi mimos, se carga el comprobante de devolucion en el aplicativo  Se tiene como evidencia el registro en el aplicativo SIDOJU.</t>
  </si>
  <si>
    <t>Cuando se presenta el evento de perdida de algun documentos registrado por el usuario o que dicho documento se encuentre incompleto, el servidor judicial o el despacho judicial que identifica el error solicita al ingeniero de sistemas devolver a la bandeja de entrada el memorial registrado y se realiza nuevamente el procedimiento desde el incio. Como evidencia se tiene:
Registro en los aplicativos SIDOJU 
Registro requerimiento soporte tecnológico</t>
  </si>
  <si>
    <t>La Coordinadora del Centro de Servicios en el momento en el que se actualiza el procedimiento de gestión documental, remite el manual de procesos y procedimientos y el protocolo operativo por medio de correo electrónico institucional a los servidores judiciales que intervienen en el proceso. En caso de evidenciarse un incumplimiento del procedimiento por parte del servidor judicial se realiza la respectivo llamado de atención y se realiza el respectivo seguimiento. Como evidencia se tiene: 
El manual de procesos y procedimientos 
El protocolo operativo.
Correos electrónicos enviados a los servidores judiciales del proceso</t>
  </si>
  <si>
    <t xml:space="preserve">El servidor Judicial del proceso en el momento en que un documento ingresa a la bandeja de entrada del aplicativo SIDOJU, revisa las siguientes alertas en el sistema: 
Alerta que informa a los servidores judiciales que el número de documentos cargados por el usuario no corresponde al documento adjunto por el servidor, lo que genera que se deba realizar nuevamente la verificacion del documento.
Alerta que le informa al servidor judicial se el usurio externo radico un memorial el mismo dia para el mismo proceso.
Vista  en el sistema de memoriales que les permite visualizar a los despachos judiciales, el documento unido por el Centro de Servicios, así como los documentos cargados por el usuario externo, lo anterior, con el fin minimizar errores y con el fin de que los despachos lo puedan visualizar en color azul, con dos iconos de Pdf´s.  
Se tiene como evidencia el registro en el aplicativo SIDOJU.
</t>
  </si>
  <si>
    <t xml:space="preserve">La coordinadora del Centro de servicios con el apoyo del ingeniero de sistemas implementa desde el 24 de noviembre de 2021, un programa interno que une el 72% de los memoriales de forma automática con el fin de mitigar errores o perdida de documentos al momento de unificar los archivos en pdf. 
Se tiene como evidencia el registro en el aplicativo SIDOJU. </t>
  </si>
  <si>
    <t>El ingeniero de sistemas del centro de servicios diariamente realiza la copia de seguridad de las bases de datos de los aplicativos del centro de servicios en la unidad D del equipo de computo asignado. Como evidencia se tiene registro de copias de seguridad.</t>
  </si>
  <si>
    <t>La Coordinadora del Centro de Servicios en el momento en que atiende las manifestaciones por parte de los usuarios tanto internos como externos acerca de la funcionalidad y accesibilidad a  los aplicativos del Centro de Servicios y los sistemas de gestión de la información; tanto para carga como para consulta, reporta ante el Coordinador de Soporte Tecnológico Seccional las inconsistencias presentadas, mediante correo electrónico. Como evidencia se tienen los correos electrónicos enviados al Coordinador de Soporte Tecnológico de la Seccional.</t>
  </si>
  <si>
    <t>La Direccion Ejecutiva de la Seccional periodicamente
revisa las guías y los procedimientos del Plan de Gestión Ambiental, además del  acompañamiento y/o seguimiento a implementación del Acuerdo PSAA14-10160 y los remite por correo electrónico a los Servidores Judiciales del Distrito, si no hay claridad con los documentos remitidos, realizan capacitaciones y se tiene omo evidencia las sensibilizaciones realizadas por parte de nivel central.</t>
  </si>
  <si>
    <t xml:space="preserve">La coordinadora del Centro de Servicios en el momento que se presente un evento de afectación ambiental y una vez se tengan directrices de la Direccion Ejecutiva de la Seccional, genera e implementa acciones de gestión para su control. Como evidencia se tienen:
Acciones de Gestión. </t>
  </si>
  <si>
    <t>La Direccion Ejecutiva de la Seccional periodicamente
revisa las listas de asistencia de las sencibilizaciones y/o capacitacionnes e incentiva a los servidores judiciales a participar de las actividades de formacion en el sistema de Gestión ambiental y comunica por correo electrónico a todos los  Servidores Judiciales del Distrito, si aun hay baja participación se comunican con los Jueces coordinadores de los Despachos para que los Servidores Judiciales participen de las actividades, se pueden evidenciar los correos electronicos donde comunican las actividades o socializaciones que van a realizar y/o la participación a las mismas.</t>
  </si>
  <si>
    <t>La Coordinadora del Centro de Servicios mensualmente realiza el cambio de las claves de reparto junto con los servidores judiciales de dicho proceso. Como evidencia se tienen: 
Las actas de cambio de claves de reparto.</t>
  </si>
  <si>
    <t>El consejo superior de la judicatura anualmente revisa la implementacion de herramientas tecnológicas propias de la entidad para el trabajo en casa, remite Acuerdo No. PCCJA22-12024 para la implementación del teletrabajo en la Rama Judicial, si no se acoge al teletrabajo adoptar herramientas tecnológicas que garanticen el trabajo desde casa a los Servidores Judiciales que no solicitaron el teletrabajo para los dias en los que haya paros
(evidencia) Acuerdo No. PCCJA22-12024</t>
  </si>
  <si>
    <t xml:space="preserve">La coordinadora del Centro de Servicios en el momento que se presente un evento de interrupción o demora en el servicio público de administrar justicia y una vez se tengan directrices de la Direccion Ejecutiva de la Seccional, genera e implementa acciones de gestión para su control. Como evidencia se tienen:
Acciones de Gestión. </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</si>
  <si>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</si>
  <si>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</si>
  <si>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</si>
  <si>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</si>
  <si>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</si>
  <si>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</si>
  <si>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</si>
  <si>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</si>
  <si>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</si>
  <si>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</si>
  <si>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</si>
  <si>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</si>
  <si>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</si>
  <si>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</si>
  <si>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Incumplimiento de las metas establecidas</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</si>
  <si>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</si>
  <si>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</si>
  <si>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</si>
  <si>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</si>
  <si>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</si>
  <si>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</si>
  <si>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</si>
  <si>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</si>
  <si>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</si>
  <si>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</si>
  <si>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</si>
  <si>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</si>
  <si>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</si>
  <si>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</si>
  <si>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</si>
  <si>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</si>
  <si>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</si>
  <si>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</si>
  <si>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</si>
  <si>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</si>
  <si>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</si>
  <si>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</si>
  <si>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</si>
  <si>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</si>
  <si>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</si>
  <si>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Afectación Económica</t>
  </si>
  <si>
    <t>Moderado</t>
  </si>
  <si>
    <t xml:space="preserve">De la entidad, seccional, despachos a nivel departamental </t>
  </si>
  <si>
    <t>Mayor</t>
  </si>
  <si>
    <t xml:space="preserve">De la entidad y sector justicia a nivel nacional </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</si>
  <si>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</si>
  <si>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</si>
  <si>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</si>
  <si>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</si>
  <si>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</si>
  <si>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</si>
  <si>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</si>
  <si>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</si>
  <si>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</si>
  <si>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</si>
  <si>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</si>
  <si>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</si>
  <si>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</si>
  <si>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</si>
  <si>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</si>
  <si>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</si>
  <si>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</si>
  <si>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</si>
  <si>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</si>
  <si>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</si>
  <si>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</si>
  <si>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</si>
  <si>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</si>
  <si>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</si>
  <si>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</si>
  <si>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</si>
  <si>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</si>
  <si>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</si>
  <si>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</si>
  <si>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</si>
  <si>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</si>
  <si>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</si>
  <si>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</si>
  <si>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</si>
  <si>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</si>
  <si>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</si>
  <si>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</si>
  <si>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</si>
  <si>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</si>
  <si>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</si>
  <si>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</si>
  <si>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</si>
  <si>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</si>
  <si>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</si>
  <si>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</si>
  <si>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</si>
  <si>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</si>
  <si>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</si>
  <si>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</si>
  <si>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</si>
  <si>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</si>
  <si>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</si>
  <si>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</si>
  <si>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</si>
  <si>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</si>
  <si>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</si>
  <si>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</si>
  <si>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</si>
  <si>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</si>
  <si>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</si>
  <si>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</si>
  <si>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</si>
  <si>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</si>
  <si>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</si>
  <si>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</si>
  <si>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</si>
  <si>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</si>
  <si>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</si>
  <si>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</si>
  <si>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</si>
  <si>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</si>
  <si>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</si>
  <si>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</si>
  <si>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</si>
  <si>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</si>
  <si>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</si>
  <si>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</si>
  <si>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</si>
  <si>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</si>
  <si>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</si>
  <si>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</si>
  <si>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</si>
  <si>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</si>
  <si>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</si>
  <si>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</si>
  <si>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</si>
  <si>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</si>
  <si>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</si>
  <si>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La Coordinadora del Centro de Servicios en el momento en el que se actualiza el procedimiento de reparto,  carga en la intranet del Centro de Servicios civil familia el manual de procesos y procedimientos y el protocolo operativo para que los servidores judiciales puedan consultarlo. En caso de evidenciarse un incumplimiento del procedimiento por parte del servidor judicial se realiza el respectivo llamado de atención y seguimiento. Como evidencia se tiene: 
El manual de procesos y procedimientos 
El protocolo operativo.</t>
  </si>
  <si>
    <t>El Servidor Judicial del proceso de Notificaciones en el momento en el que se va a realizar una notificación, revisa que información registrada en el SIGNOT sea igual a la aportada por el despacho judicial en los traslados a notificar a fin de identificar errores que se puedan presentar con la digitación de la misma.  En caso de hallar errores se corrigen y se procede a realizar el envío de la notificación.</t>
  </si>
  <si>
    <t>La coordinadora del Centro de Servicios, anualmente revisa la información Estadística de cada proceso del Centro de Servicios. Analiza las cargas de trabajo y  la productividad de lde cada Servidor judicial. En caso de encontrar desequilibrios en las cargas laborales se procede a realizar redistribución de despachos teniendo en cuenta las estadísticas de cada uno. Como registro del control queda la lista de asistencia a capacitaciones de la redistribución de la carga laboral.</t>
  </si>
  <si>
    <t xml:space="preserve">El Servidor Judicial del proceso de Notificaciones en el momento en el que se va a realizar una notificación, verifica que las direcciones físicas y electrónicas diligenciadas en los aplicativos sea igual a la aportada por el despacho judicial en los traslados, confrontando la información aportada por el solicitante.  En caso de hallar errores se corrigen y se procede a realizar el envío de la notificación. </t>
  </si>
  <si>
    <t>La Coordinadora del Centro de Servicios en el momento en el que ingrese un servidor judicial al proceso de Gestión Documental, realiza inducción y capacitación para el desarrollo de sus funciones dentro del proceso explicandole la normatividad vigente, los procesos y los procedimientos asi como los protocolos.  En caso de desconocer el procedimiento se refuerza capacitación y se le indica al servidor judicial el lugar donde se encuentra  alojada toda la información y normatividad relacionada con el proceso y su funcionamiento, se tiene como evidencia inducciones, capacitaciones y envio de correos electrónicos.</t>
  </si>
  <si>
    <t>La Coordinadora del Centro de Servicios anualmente realiza capacitación y/o socialización del Sistema de Gestión de la Calidad y del Plan anticorrupción de manera presencial asi como el envio trimestral de correos electrónicos infomativos a los servidores judiciales. En caso de que no quede clara la información brindada se recuerda a los Servidores Judiciales que toda la documentación relacionada se encuentra en la Intranet del Centro de Servicios. Como evidencia se tienen: 
Intranet del Centro de Servicios.
Correos Electrónicos Informativos.</t>
  </si>
  <si>
    <t>El coordinador del centro de servicios diariamente debe revisar los aplicativos SIGNOT y SIGCOM , verifica las solicitudes de notificación registradas por los depachos y realiza el conteo de términos de las notificaciones en curso. En caso de presentarse retrasos con los términos de notificaciones se debe evaluar la situación y subsanarla. Se tienen como evidencia los registro en el aplicativo SIGNOT y SIGCOM.</t>
  </si>
  <si>
    <t>Ley 2430 del 2024, por la cual se modifica la ley 270 de 1996 - estatutaria de la administración de justicia y se dictan otras disposiciones.</t>
  </si>
  <si>
    <t xml:space="preserve">Verificación y análisis de los datos estadisticos del proceso de comunicaciones y notificaciones,  y posterior revisión de las cargas laborales </t>
  </si>
  <si>
    <t xml:space="preserve">Verificación y contraste de 139 memoriales registrados por los usuarios el dia 20 de marzo de 2024, los cuales presentaron errores debido a las fallas presentadas en los aplicativos. </t>
  </si>
  <si>
    <t>Socialización circular DESAJMZC15-63 de 2015 de Seguridad en el reparto, a todos los servidores judiciales del proceso de reparto.
Envio de correo electrónico reiterando la reserva de la información y confidencialidad por parte de los servidores en el ejercicio de sus funciones.</t>
  </si>
  <si>
    <t>Envio de correo electrónico "Información Funciones Reparto"
Recomendaciones de reparto y reiteración de información..</t>
  </si>
  <si>
    <t>x</t>
  </si>
  <si>
    <t>Correo electrónico informativo enviado a los servidores judiciales del proceso de reparto en el cual se dictan:
•	Directrices en torno a la remisión de impedimentos, recusaciones y conflictos de competencia.
•	Modificación de la Ley 2445 de 2025 modificó el artículo 534 de la Ley 1564 de 2012,
•	Recomendaciones para el reparto de procesos.
•	Reiterando la información de reparto.</t>
  </si>
  <si>
    <t>Se realizaron las siguientes reuniones y se remitió por correo electrónico:
•	Se realizó cambios de personal.
•	Se realizó reunión de las cargas laborales. 
•	Se remitió información y reiteración del proceso de comunicaciones y notificaciones. 
•	Se remitió manual de funciones.
•	Se redistribuyó el juzgado quinto de familia, con el fin de equilibrar cargas laborales y de minimizar errores.</t>
  </si>
  <si>
    <t>Se realizaron las siguientes reuniones y se remitió por correo electrónico:
•	Se realizó cambios de personal.
•	Se realizó reunión de las cargas laborales.
•	Se redistribuyeron nuevamente todos los Juzgados, con el fin de equilibrar cargas laborales y de minimizar errores. 
•	Se remitio información y reiteración del proceso de gestión documental.
•	Se remitio recomendaciones al nuevo servidor judicial del proceso.
•	Se remitieron las tablas de retenciòn documental para nombrar correctamente los memoriales que se van a incorporar a los expedientes..</t>
  </si>
  <si>
    <t>Durante el trimestre se realizaron tres cambios de claves (1 cambio mensual) para los usuarios del aplicativo de reparto SARJ. Dichos cambios quedan registrados en la Actas de Cambios de calve.
Se envía correo electrónico informativo a todos los servidores judicales del centro de servicios sobre la reserva de información el día 29 de enero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</si>
</sst>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2"/>
      <name val="Calibri"/>
      <family val="2"/>
      <scheme val="minor"/>
    </font>
    <font>
      <b/>
      <sz val="10"/>
      <color theme="4"/>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rgb="FFFFFF00"/>
        <bgColor indexed="64"/>
      </patternFill>
    </fill>
  </fills>
  <borders count="14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hair">
        <color rgb="FF4DC0E3"/>
      </left>
      <right/>
      <top style="hair">
        <color rgb="FF4DC0E3"/>
      </top>
      <bottom/>
      <diagonal/>
    </border>
    <border>
      <left style="hair">
        <color rgb="FF4DC0E3"/>
      </left>
      <right/>
      <top/>
      <bottom/>
      <diagonal/>
    </border>
    <border>
      <left style="hair">
        <color rgb="FF4DC0E3"/>
      </left>
      <right style="hair">
        <color rgb="FF4DC0E3"/>
      </right>
      <top style="hair">
        <color rgb="FF4DC0E3"/>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dashed">
        <color theme="0"/>
      </left>
      <right style="dashed">
        <color theme="0"/>
      </right>
      <top style="thin">
        <color theme="0"/>
      </top>
      <bottom style="dashed">
        <color theme="0"/>
      </bottom>
      <diagonal/>
    </border>
    <border>
      <left style="dashed">
        <color theme="0"/>
      </left>
      <right style="dashed">
        <color theme="0"/>
      </right>
      <top style="thin">
        <color theme="0" tint="-4.9989318521683403E-2"/>
      </top>
      <bottom style="dashed">
        <color theme="0"/>
      </bottom>
      <diagonal/>
    </border>
    <border>
      <left style="dashed">
        <color theme="0"/>
      </left>
      <right style="dashed">
        <color theme="0"/>
      </right>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dashed">
        <color theme="0"/>
      </right>
      <top style="dashed">
        <color theme="0"/>
      </top>
      <bottom style="thick">
        <color theme="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89">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2"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4" xfId="0" applyFont="1" applyFill="1" applyBorder="1" applyAlignment="1">
      <alignment horizontal="center" vertical="center" textRotation="90" wrapText="1"/>
    </xf>
    <xf numFmtId="0" fontId="4" fillId="4" borderId="65"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7" xfId="0" applyFill="1" applyBorder="1"/>
    <xf numFmtId="0" fontId="4" fillId="4" borderId="66"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7" xfId="3" applyNumberFormat="1" applyFont="1" applyBorder="1" applyAlignment="1">
      <alignment horizontal="center" vertical="center" wrapText="1" readingOrder="1"/>
    </xf>
    <xf numFmtId="0" fontId="47" fillId="7" borderId="78" xfId="0" applyFont="1" applyFill="1" applyBorder="1" applyAlignment="1">
      <alignment horizontal="center" vertical="center" wrapText="1" readingOrder="1"/>
    </xf>
    <xf numFmtId="0" fontId="47" fillId="8" borderId="79" xfId="0" applyFont="1" applyFill="1" applyBorder="1" applyAlignment="1">
      <alignment horizontal="center" vertical="center" wrapText="1" readingOrder="1"/>
    </xf>
    <xf numFmtId="0" fontId="47" fillId="9" borderId="79" xfId="0" applyFont="1" applyFill="1" applyBorder="1" applyAlignment="1">
      <alignment horizontal="center" vertical="center" wrapText="1" readingOrder="1"/>
    </xf>
    <xf numFmtId="0" fontId="47" fillId="10" borderId="79" xfId="0" applyFont="1" applyFill="1" applyBorder="1" applyAlignment="1">
      <alignment horizontal="center" vertical="center" wrapText="1" readingOrder="1"/>
    </xf>
    <xf numFmtId="0" fontId="48" fillId="11" borderId="79"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3" xfId="0" applyFill="1" applyBorder="1"/>
    <xf numFmtId="0" fontId="0" fillId="3" borderId="75" xfId="0" applyFill="1" applyBorder="1"/>
    <xf numFmtId="0" fontId="0" fillId="3" borderId="76" xfId="0" applyFill="1" applyBorder="1"/>
    <xf numFmtId="0" fontId="0" fillId="3" borderId="11" xfId="0" applyFill="1" applyBorder="1"/>
    <xf numFmtId="0" fontId="0" fillId="3" borderId="12" xfId="0" applyFill="1" applyBorder="1"/>
    <xf numFmtId="0" fontId="16" fillId="14" borderId="71"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4"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50" xfId="0" applyFont="1" applyFill="1" applyBorder="1" applyAlignment="1">
      <alignment horizontal="center" vertical="center"/>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89" xfId="0" applyFont="1" applyFill="1" applyBorder="1" applyAlignment="1">
      <alignment horizontal="center" vertical="center"/>
    </xf>
    <xf numFmtId="0" fontId="8" fillId="3" borderId="0" xfId="1" applyFill="1" applyAlignment="1">
      <alignment horizontal="center" vertical="center"/>
    </xf>
    <xf numFmtId="0" fontId="18" fillId="3" borderId="75" xfId="0" applyFont="1" applyFill="1" applyBorder="1"/>
    <xf numFmtId="0" fontId="18" fillId="3" borderId="75"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0"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2"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43" xfId="0" applyBorder="1" applyAlignment="1">
      <alignment horizontal="center" vertical="center" wrapText="1"/>
    </xf>
    <xf numFmtId="0" fontId="0" fillId="0" borderId="83" xfId="0" applyBorder="1" applyAlignment="1">
      <alignment horizontal="justify" vertical="center" wrapText="1"/>
    </xf>
    <xf numFmtId="0" fontId="0" fillId="0" borderId="84"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67" fillId="0" borderId="6" xfId="0" applyFont="1" applyBorder="1" applyAlignment="1">
      <alignment horizontal="justify" vertical="center" wrapText="1"/>
    </xf>
    <xf numFmtId="2" fontId="69"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8"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04" xfId="0" applyFont="1" applyFill="1" applyBorder="1" applyAlignment="1">
      <alignment vertical="center" wrapText="1"/>
    </xf>
    <xf numFmtId="0" fontId="59" fillId="3" borderId="100" xfId="0" applyFont="1" applyFill="1" applyBorder="1" applyAlignment="1">
      <alignment vertical="center" wrapText="1"/>
    </xf>
    <xf numFmtId="0" fontId="11" fillId="3" borderId="16" xfId="0" applyFont="1" applyFill="1" applyBorder="1"/>
    <xf numFmtId="0" fontId="11" fillId="0" borderId="16" xfId="0" applyFont="1" applyBorder="1"/>
    <xf numFmtId="2" fontId="69" fillId="0" borderId="21" xfId="3" applyNumberFormat="1" applyFont="1" applyBorder="1" applyAlignment="1">
      <alignment horizontal="justify"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7" fillId="0" borderId="6" xfId="0" applyFont="1" applyBorder="1" applyAlignment="1">
      <alignment horizontal="justify" vertical="center" wrapText="1"/>
    </xf>
    <xf numFmtId="0" fontId="77" fillId="0" borderId="6" xfId="0" applyFont="1" applyBorder="1" applyAlignment="1">
      <alignment horizontal="left" vertical="top" wrapText="1"/>
    </xf>
    <xf numFmtId="0" fontId="78" fillId="0" borderId="6" xfId="0" applyFont="1" applyBorder="1" applyAlignment="1">
      <alignment horizontal="justify" vertical="center" wrapText="1"/>
    </xf>
    <xf numFmtId="0" fontId="77" fillId="0" borderId="21" xfId="0" applyFont="1" applyBorder="1" applyAlignment="1">
      <alignment horizontal="justify" vertical="center" wrapText="1"/>
    </xf>
    <xf numFmtId="0" fontId="12" fillId="3" borderId="20" xfId="0" applyFont="1" applyFill="1" applyBorder="1" applyAlignment="1">
      <alignment horizontal="center" vertical="center" wrapText="1"/>
    </xf>
    <xf numFmtId="0" fontId="79" fillId="3" borderId="109" xfId="0" applyFont="1" applyFill="1" applyBorder="1" applyAlignment="1">
      <alignment horizontal="center" vertical="center" wrapText="1"/>
    </xf>
    <xf numFmtId="0" fontId="79" fillId="3" borderId="76" xfId="0" applyFont="1" applyFill="1" applyBorder="1" applyAlignment="1">
      <alignment horizontal="center" vertical="center" wrapText="1"/>
    </xf>
    <xf numFmtId="0" fontId="80" fillId="3" borderId="74" xfId="0" applyFont="1" applyFill="1" applyBorder="1" applyAlignment="1">
      <alignment horizontal="center" vertical="center" wrapText="1"/>
    </xf>
    <xf numFmtId="0" fontId="80" fillId="3" borderId="17" xfId="0" applyFont="1" applyFill="1" applyBorder="1" applyAlignment="1">
      <alignment horizontal="center" vertical="center" wrapText="1"/>
    </xf>
    <xf numFmtId="0" fontId="79" fillId="3" borderId="110" xfId="0" applyFont="1" applyFill="1" applyBorder="1" applyAlignment="1">
      <alignment horizontal="center" vertical="center" wrapText="1"/>
    </xf>
    <xf numFmtId="0" fontId="79" fillId="3" borderId="12" xfId="0" applyFont="1" applyFill="1" applyBorder="1" applyAlignment="1">
      <alignment horizontal="center" vertical="center" wrapText="1"/>
    </xf>
    <xf numFmtId="14" fontId="80" fillId="3" borderId="17" xfId="0" applyNumberFormat="1" applyFont="1" applyFill="1" applyBorder="1" applyAlignment="1">
      <alignment horizontal="center" vertical="center" wrapText="1"/>
    </xf>
    <xf numFmtId="0" fontId="81" fillId="0" borderId="0" xfId="0" applyFont="1" applyAlignment="1" applyProtection="1">
      <alignment vertical="center"/>
      <protection locked="0"/>
    </xf>
    <xf numFmtId="0" fontId="81" fillId="0" borderId="0" xfId="0" applyFont="1" applyProtection="1">
      <protection locked="0"/>
    </xf>
    <xf numFmtId="0" fontId="81" fillId="0" borderId="0" xfId="0" applyFont="1"/>
    <xf numFmtId="0" fontId="83" fillId="19" borderId="111" xfId="0" applyFont="1" applyFill="1" applyBorder="1" applyAlignment="1" applyProtection="1">
      <alignment horizontal="left" vertical="center" wrapText="1"/>
      <protection locked="0"/>
    </xf>
    <xf numFmtId="0" fontId="83" fillId="19" borderId="111" xfId="0" applyFont="1" applyFill="1" applyBorder="1" applyAlignment="1" applyProtection="1">
      <alignment horizontal="center" vertical="center"/>
      <protection locked="0"/>
    </xf>
    <xf numFmtId="0" fontId="81" fillId="0" borderId="0" xfId="0" applyFont="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Alignment="1" applyProtection="1">
      <alignment horizontal="left"/>
      <protection locked="0"/>
    </xf>
    <xf numFmtId="0" fontId="81" fillId="0" borderId="0" xfId="0" applyFont="1" applyAlignment="1" applyProtection="1">
      <alignment horizontal="center"/>
      <protection locked="0"/>
    </xf>
    <xf numFmtId="0" fontId="85" fillId="20" borderId="114" xfId="0" applyFont="1" applyFill="1" applyBorder="1" applyAlignment="1">
      <alignment horizontal="center" vertical="center" wrapText="1" readingOrder="1"/>
    </xf>
    <xf numFmtId="0" fontId="87" fillId="3" borderId="114" xfId="0" applyFont="1" applyFill="1" applyBorder="1" applyAlignment="1">
      <alignment horizontal="center" vertical="center" wrapText="1" readingOrder="1"/>
    </xf>
    <xf numFmtId="0" fontId="87" fillId="3" borderId="114" xfId="0" applyFont="1" applyFill="1" applyBorder="1" applyAlignment="1">
      <alignment horizontal="left" vertical="center" wrapText="1"/>
    </xf>
    <xf numFmtId="0" fontId="87" fillId="3" borderId="114" xfId="0" applyFont="1" applyFill="1" applyBorder="1" applyAlignment="1">
      <alignment horizontal="center" vertical="center" wrapText="1"/>
    </xf>
    <xf numFmtId="0" fontId="81" fillId="3" borderId="0" xfId="0" applyFont="1" applyFill="1"/>
    <xf numFmtId="0" fontId="87" fillId="0" borderId="114" xfId="0" applyFont="1" applyBorder="1" applyAlignment="1">
      <alignment horizontal="center" vertical="center" wrapText="1" readingOrder="1"/>
    </xf>
    <xf numFmtId="0" fontId="87" fillId="0" borderId="114" xfId="0" applyFont="1" applyBorder="1" applyAlignment="1">
      <alignment horizontal="left" vertical="center" wrapText="1"/>
    </xf>
    <xf numFmtId="0" fontId="87" fillId="21" borderId="114" xfId="0" applyFont="1" applyFill="1" applyBorder="1" applyAlignment="1">
      <alignment horizontal="left" vertical="center" wrapText="1"/>
    </xf>
    <xf numFmtId="0" fontId="84" fillId="0" borderId="0" xfId="0" applyFont="1" applyAlignment="1">
      <alignment vertical="center" wrapText="1"/>
    </xf>
    <xf numFmtId="0" fontId="85" fillId="0" borderId="114" xfId="0" applyFont="1" applyBorder="1" applyAlignment="1">
      <alignment vertical="center" wrapText="1" readingOrder="1"/>
    </xf>
    <xf numFmtId="0" fontId="87" fillId="3" borderId="114" xfId="0" applyFont="1" applyFill="1" applyBorder="1" applyAlignment="1">
      <alignment horizontal="left" vertical="center" wrapText="1" readingOrder="1"/>
    </xf>
    <xf numFmtId="0" fontId="83" fillId="0" borderId="0" xfId="0" applyFont="1"/>
    <xf numFmtId="0" fontId="87" fillId="3" borderId="114" xfId="0" applyFont="1" applyFill="1" applyBorder="1" applyAlignment="1">
      <alignment horizontal="left" vertical="center"/>
    </xf>
    <xf numFmtId="0" fontId="87" fillId="3" borderId="115" xfId="0" applyFont="1" applyFill="1" applyBorder="1" applyAlignment="1">
      <alignment horizontal="center" vertical="center" wrapText="1" readingOrder="1"/>
    </xf>
    <xf numFmtId="0" fontId="87" fillId="3" borderId="115" xfId="0" applyFont="1" applyFill="1" applyBorder="1" applyAlignment="1">
      <alignment horizontal="left" vertical="center" wrapText="1"/>
    </xf>
    <xf numFmtId="0" fontId="87" fillId="3" borderId="115" xfId="0" applyFont="1" applyFill="1" applyBorder="1" applyAlignment="1">
      <alignment horizontal="center" vertical="center"/>
    </xf>
    <xf numFmtId="0" fontId="85" fillId="0" borderId="0" xfId="0" applyFont="1" applyAlignment="1">
      <alignment vertical="center" wrapText="1" readingOrder="1"/>
    </xf>
    <xf numFmtId="0" fontId="87" fillId="3" borderId="0" xfId="0" applyFont="1" applyFill="1" applyAlignment="1">
      <alignment horizontal="center" vertical="center" wrapText="1" readingOrder="1"/>
    </xf>
    <xf numFmtId="0" fontId="87" fillId="0" borderId="0" xfId="0" applyFont="1" applyAlignment="1">
      <alignment vertical="center"/>
    </xf>
    <xf numFmtId="0" fontId="81" fillId="0" borderId="0" xfId="0" applyFont="1" applyAlignment="1">
      <alignment horizontal="left"/>
    </xf>
    <xf numFmtId="0" fontId="81" fillId="0" borderId="0" xfId="0" applyFont="1" applyAlignment="1">
      <alignment horizontal="center"/>
    </xf>
    <xf numFmtId="0" fontId="88" fillId="0" borderId="0" xfId="0" applyFont="1" applyAlignment="1">
      <alignment wrapText="1"/>
    </xf>
    <xf numFmtId="0" fontId="90" fillId="0" borderId="0" xfId="0" applyFont="1"/>
    <xf numFmtId="0" fontId="92" fillId="5" borderId="111" xfId="0" applyFont="1" applyFill="1" applyBorder="1" applyAlignment="1">
      <alignment horizontal="center" vertical="center"/>
    </xf>
    <xf numFmtId="0" fontId="92" fillId="5" borderId="111" xfId="0" applyFont="1" applyFill="1" applyBorder="1" applyAlignment="1">
      <alignment vertical="center" wrapText="1"/>
    </xf>
    <xf numFmtId="0" fontId="92" fillId="3" borderId="111" xfId="0" applyFont="1" applyFill="1" applyBorder="1" applyAlignment="1">
      <alignment horizontal="left" vertical="top" wrapText="1"/>
    </xf>
    <xf numFmtId="0" fontId="93" fillId="3" borderId="111" xfId="0" applyFont="1" applyFill="1" applyBorder="1" applyAlignment="1">
      <alignment horizontal="center" vertical="center" wrapText="1"/>
    </xf>
    <xf numFmtId="0" fontId="94" fillId="3" borderId="111" xfId="0" applyFont="1" applyFill="1" applyBorder="1" applyAlignment="1">
      <alignment horizontal="center" vertical="center" wrapText="1"/>
    </xf>
    <xf numFmtId="0" fontId="94" fillId="3" borderId="111" xfId="0" applyFont="1" applyFill="1" applyBorder="1" applyAlignment="1">
      <alignment horizontal="left" vertical="center"/>
    </xf>
    <xf numFmtId="0" fontId="92" fillId="0" borderId="111" xfId="0" applyFont="1" applyBorder="1" applyAlignment="1">
      <alignment vertical="top" wrapText="1"/>
    </xf>
    <xf numFmtId="0" fontId="93" fillId="3" borderId="111" xfId="0" applyFont="1" applyFill="1" applyBorder="1" applyAlignment="1">
      <alignment horizontal="center" vertical="center"/>
    </xf>
    <xf numFmtId="0" fontId="94" fillId="3" borderId="111" xfId="0" applyFont="1" applyFill="1" applyBorder="1" applyAlignment="1">
      <alignment horizontal="center" vertical="center"/>
    </xf>
    <xf numFmtId="0" fontId="92" fillId="3" borderId="111" xfId="0" applyFont="1" applyFill="1" applyBorder="1" applyAlignment="1">
      <alignment horizontal="left" vertical="center" wrapText="1"/>
    </xf>
    <xf numFmtId="0" fontId="92" fillId="0" borderId="111" xfId="0" applyFont="1" applyBorder="1" applyAlignment="1">
      <alignment horizontal="left" vertical="center" wrapText="1"/>
    </xf>
    <xf numFmtId="0" fontId="94" fillId="0" borderId="111" xfId="0" applyFont="1" applyBorder="1" applyAlignment="1">
      <alignment horizontal="left" vertical="center"/>
    </xf>
    <xf numFmtId="0" fontId="90" fillId="0" borderId="0" xfId="0" applyFont="1" applyAlignment="1">
      <alignment horizontal="left"/>
    </xf>
    <xf numFmtId="0" fontId="88" fillId="0" borderId="0" xfId="0" applyFont="1" applyAlignment="1">
      <alignment horizontal="center"/>
    </xf>
    <xf numFmtId="0" fontId="90"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4" fillId="5" borderId="111" xfId="0" applyFont="1" applyFill="1" applyBorder="1" applyAlignment="1" applyProtection="1">
      <alignment horizontal="center" vertical="center" wrapText="1"/>
      <protection locked="0"/>
    </xf>
    <xf numFmtId="0" fontId="92" fillId="20" borderId="111" xfId="0" applyFont="1" applyFill="1" applyBorder="1" applyAlignment="1">
      <alignment horizontal="center" vertical="center"/>
    </xf>
    <xf numFmtId="0" fontId="0" fillId="0" borderId="20" xfId="0" applyBorder="1" applyAlignment="1">
      <alignment horizontal="left" vertical="center" wrapText="1"/>
    </xf>
    <xf numFmtId="0" fontId="87" fillId="0" borderId="114" xfId="0" applyFont="1" applyBorder="1" applyAlignment="1">
      <alignment horizontal="center" vertical="center" wrapText="1"/>
    </xf>
    <xf numFmtId="0" fontId="87" fillId="3" borderId="0" xfId="0" applyFont="1" applyFill="1" applyAlignment="1">
      <alignment horizontal="left" vertical="center" wrapText="1"/>
    </xf>
    <xf numFmtId="0" fontId="81" fillId="3" borderId="0" xfId="0" applyFont="1" applyFill="1" applyAlignment="1">
      <alignment horizontal="center" vertical="center"/>
    </xf>
    <xf numFmtId="0" fontId="87" fillId="0" borderId="114" xfId="0" applyFont="1" applyBorder="1" applyAlignment="1">
      <alignment horizontal="left" vertical="center" wrapText="1" readingOrder="1"/>
    </xf>
    <xf numFmtId="0" fontId="87" fillId="0" borderId="114" xfId="0" applyFont="1" applyBorder="1" applyAlignment="1">
      <alignment vertical="center" wrapText="1"/>
    </xf>
    <xf numFmtId="0" fontId="87" fillId="0" borderId="114" xfId="0" applyFont="1" applyBorder="1" applyAlignment="1">
      <alignment vertical="center" wrapText="1" readingOrder="1"/>
    </xf>
    <xf numFmtId="0" fontId="87" fillId="0" borderId="114" xfId="0" applyFont="1" applyBorder="1" applyAlignment="1">
      <alignment vertical="center"/>
    </xf>
    <xf numFmtId="0" fontId="87" fillId="0" borderId="114" xfId="0" applyFont="1" applyBorder="1" applyAlignment="1">
      <alignment horizontal="center" vertical="center"/>
    </xf>
    <xf numFmtId="0" fontId="90" fillId="0" borderId="0" xfId="0" applyFont="1" applyAlignment="1">
      <alignment horizontal="center" vertical="center"/>
    </xf>
    <xf numFmtId="0" fontId="90" fillId="0" borderId="0" xfId="0" applyFont="1" applyAlignment="1">
      <alignment horizontal="center" vertical="center" wrapText="1"/>
    </xf>
    <xf numFmtId="0" fontId="92" fillId="3" borderId="111" xfId="0" applyFont="1" applyFill="1" applyBorder="1" applyAlignment="1">
      <alignment vertical="top" wrapText="1"/>
    </xf>
    <xf numFmtId="0" fontId="92" fillId="0" borderId="120" xfId="0" applyFont="1" applyBorder="1" applyAlignment="1">
      <alignment horizontal="left" vertical="center" wrapText="1"/>
    </xf>
    <xf numFmtId="0" fontId="93" fillId="3" borderId="120" xfId="0" applyFont="1" applyFill="1" applyBorder="1" applyAlignment="1">
      <alignment horizontal="center" vertical="center"/>
    </xf>
    <xf numFmtId="0" fontId="94" fillId="3" borderId="120" xfId="0" applyFont="1" applyFill="1" applyBorder="1" applyAlignment="1">
      <alignment horizontal="center" vertical="center"/>
    </xf>
    <xf numFmtId="0" fontId="94" fillId="0" borderId="120" xfId="0" applyFont="1" applyBorder="1" applyAlignment="1">
      <alignment horizontal="left" vertical="center"/>
    </xf>
    <xf numFmtId="0" fontId="0" fillId="0" borderId="32" xfId="0" applyBorder="1" applyAlignment="1">
      <alignment vertical="center" wrapText="1"/>
    </xf>
    <xf numFmtId="0" fontId="0" fillId="0" borderId="32" xfId="0" applyBorder="1" applyAlignment="1">
      <alignment horizontal="left" wrapText="1"/>
    </xf>
    <xf numFmtId="0" fontId="0" fillId="0" borderId="6" xfId="0" applyBorder="1" applyAlignment="1">
      <alignment horizontal="left"/>
    </xf>
    <xf numFmtId="0" fontId="0" fillId="0" borderId="21" xfId="0" applyBorder="1" applyAlignment="1">
      <alignment horizontal="left"/>
    </xf>
    <xf numFmtId="9" fontId="0" fillId="0" borderId="0" xfId="4" applyFont="1" applyBorder="1" applyAlignment="1">
      <alignment vertical="center" wrapText="1"/>
    </xf>
    <xf numFmtId="0" fontId="4" fillId="4" borderId="137" xfId="0" applyFont="1" applyFill="1" applyBorder="1" applyAlignment="1">
      <alignment horizontal="center" vertical="center"/>
    </xf>
    <xf numFmtId="0" fontId="4" fillId="4" borderId="137" xfId="0" applyFont="1" applyFill="1" applyBorder="1" applyAlignment="1">
      <alignment horizontal="center" vertical="center" wrapText="1"/>
    </xf>
    <xf numFmtId="0" fontId="4" fillId="4" borderId="138" xfId="0" applyFont="1" applyFill="1" applyBorder="1" applyAlignment="1">
      <alignment horizontal="center" vertical="center"/>
    </xf>
    <xf numFmtId="0" fontId="4" fillId="4" borderId="138" xfId="0" applyFont="1" applyFill="1" applyBorder="1" applyAlignment="1">
      <alignment horizontal="center" vertical="center" wrapText="1"/>
    </xf>
    <xf numFmtId="0" fontId="12" fillId="0" borderId="6" xfId="0" applyFont="1" applyBorder="1" applyAlignment="1" applyProtection="1">
      <alignment horizontal="justify" vertical="center" wrapText="1"/>
      <protection locked="0"/>
    </xf>
    <xf numFmtId="0" fontId="69" fillId="0" borderId="6" xfId="0" applyFont="1" applyBorder="1" applyAlignment="1">
      <alignment wrapText="1"/>
    </xf>
    <xf numFmtId="2" fontId="12" fillId="0" borderId="32" xfId="3" applyNumberFormat="1" applyFont="1" applyBorder="1" applyAlignment="1">
      <alignment horizontal="justify" vertical="center" wrapText="1"/>
    </xf>
    <xf numFmtId="2" fontId="12" fillId="0" borderId="6" xfId="3" applyNumberFormat="1" applyFont="1" applyBorder="1" applyAlignment="1">
      <alignment horizontal="justify" vertical="center" wrapText="1"/>
    </xf>
    <xf numFmtId="2" fontId="30" fillId="0" borderId="21" xfId="3" applyNumberFormat="1" applyFont="1" applyBorder="1" applyAlignment="1">
      <alignment horizontal="justify" vertical="center" wrapText="1"/>
    </xf>
    <xf numFmtId="2" fontId="0" fillId="0" borderId="32" xfId="3" applyNumberFormat="1" applyFont="1" applyBorder="1" applyAlignment="1">
      <alignment horizontal="justify" vertical="center" wrapText="1"/>
    </xf>
    <xf numFmtId="0" fontId="0" fillId="0" borderId="41" xfId="0"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12" fillId="0" borderId="6" xfId="0" applyFont="1" applyBorder="1" applyAlignment="1">
      <alignment horizontal="center" vertical="center" wrapText="1"/>
    </xf>
    <xf numFmtId="0" fontId="70" fillId="3" borderId="21" xfId="0" applyFont="1" applyFill="1" applyBorder="1" applyAlignment="1" applyProtection="1">
      <alignment horizontal="justify" vertical="center" wrapText="1"/>
      <protection locked="0"/>
    </xf>
    <xf numFmtId="0" fontId="12" fillId="0" borderId="32" xfId="0" applyFont="1" applyBorder="1" applyAlignment="1">
      <alignment horizontal="center" vertical="center" wrapText="1"/>
    </xf>
    <xf numFmtId="2" fontId="0" fillId="0" borderId="140"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0" fontId="0" fillId="0" borderId="29" xfId="0" applyBorder="1" applyAlignment="1">
      <alignment horizontal="center" vertical="center" wrapText="1"/>
    </xf>
    <xf numFmtId="0" fontId="12" fillId="3" borderId="29" xfId="0" applyFont="1" applyFill="1" applyBorder="1" applyAlignment="1">
      <alignment horizontal="center" vertical="center" wrapText="1"/>
    </xf>
    <xf numFmtId="0" fontId="24" fillId="0" borderId="6" xfId="0" applyFont="1" applyBorder="1" applyAlignment="1" applyProtection="1">
      <alignment vertical="center" wrapText="1"/>
      <protection locked="0"/>
    </xf>
    <xf numFmtId="0" fontId="24" fillId="0" borderId="29" xfId="0" applyFont="1" applyBorder="1" applyAlignment="1" applyProtection="1">
      <alignment horizontal="justify" vertical="center" wrapText="1"/>
      <protection locked="0"/>
    </xf>
    <xf numFmtId="0" fontId="11" fillId="3" borderId="20" xfId="0" applyFont="1" applyFill="1" applyBorder="1" applyAlignment="1">
      <alignment horizontal="center" vertical="center"/>
    </xf>
    <xf numFmtId="0" fontId="11" fillId="3" borderId="127" xfId="0" applyFont="1" applyFill="1" applyBorder="1" applyAlignment="1">
      <alignment horizontal="center" vertical="center"/>
    </xf>
    <xf numFmtId="0" fontId="0" fillId="3" borderId="6" xfId="0" applyFill="1" applyBorder="1" applyAlignment="1">
      <alignment horizontal="center" vertical="center" wrapText="1"/>
    </xf>
    <xf numFmtId="0" fontId="36" fillId="4"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3" xfId="0" applyBorder="1" applyAlignment="1">
      <alignment horizontal="lef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5" fillId="0" borderId="114" xfId="0" applyFont="1" applyBorder="1" applyAlignment="1">
      <alignment horizontal="center" vertical="center" wrapText="1" readingOrder="1"/>
    </xf>
    <xf numFmtId="0" fontId="85" fillId="0" borderId="115" xfId="0" applyFont="1" applyBorder="1" applyAlignment="1">
      <alignment horizontal="center" vertical="center" wrapText="1" readingOrder="1"/>
    </xf>
    <xf numFmtId="0" fontId="85" fillId="0" borderId="116" xfId="0" applyFont="1" applyBorder="1" applyAlignment="1">
      <alignment horizontal="center" vertical="center" wrapText="1" readingOrder="1"/>
    </xf>
    <xf numFmtId="0" fontId="85" fillId="0" borderId="117" xfId="0" applyFont="1" applyBorder="1" applyAlignment="1">
      <alignment horizontal="center" vertical="center" wrapText="1" readingOrder="1"/>
    </xf>
    <xf numFmtId="0" fontId="86" fillId="19" borderId="114" xfId="0" applyFont="1" applyFill="1" applyBorder="1" applyAlignment="1">
      <alignment horizontal="center" vertical="center" wrapText="1" readingOrder="1"/>
    </xf>
    <xf numFmtId="0" fontId="85" fillId="3" borderId="114" xfId="0" applyFont="1" applyFill="1" applyBorder="1" applyAlignment="1">
      <alignment horizontal="center" vertical="center" wrapText="1" readingOrder="1"/>
    </xf>
    <xf numFmtId="0" fontId="85" fillId="0" borderId="114" xfId="0" applyFont="1" applyBorder="1" applyAlignment="1">
      <alignment horizontal="left" vertical="center" wrapText="1" readingOrder="1"/>
    </xf>
    <xf numFmtId="0" fontId="82" fillId="0" borderId="0" xfId="0" applyFont="1" applyAlignment="1" applyProtection="1">
      <alignment horizontal="center" vertical="center" wrapText="1"/>
      <protection locked="0"/>
    </xf>
    <xf numFmtId="0" fontId="84" fillId="5" borderId="112" xfId="0" applyFont="1" applyFill="1" applyBorder="1" applyAlignment="1" applyProtection="1">
      <alignment horizontal="center" vertical="center" wrapText="1"/>
      <protection locked="0"/>
    </xf>
    <xf numFmtId="0" fontId="84" fillId="5" borderId="113" xfId="0" applyFont="1" applyFill="1" applyBorder="1" applyAlignment="1" applyProtection="1">
      <alignment horizontal="center" vertical="center" wrapText="1"/>
      <protection locked="0"/>
    </xf>
    <xf numFmtId="0" fontId="84" fillId="5" borderId="111" xfId="0" applyFont="1" applyFill="1" applyBorder="1" applyAlignment="1" applyProtection="1">
      <alignment horizontal="center" vertical="center"/>
      <protection locked="0"/>
    </xf>
    <xf numFmtId="0" fontId="83" fillId="5" borderId="111" xfId="0" applyFont="1" applyFill="1" applyBorder="1" applyAlignment="1" applyProtection="1">
      <alignment horizontal="center" vertical="center"/>
      <protection locked="0"/>
    </xf>
    <xf numFmtId="0" fontId="85" fillId="0" borderId="111" xfId="0" applyFont="1" applyBorder="1" applyAlignment="1" applyProtection="1">
      <alignment horizontal="center" vertical="center"/>
      <protection locked="0"/>
    </xf>
    <xf numFmtId="0" fontId="85" fillId="20" borderId="111" xfId="0" applyFont="1" applyFill="1" applyBorder="1" applyAlignment="1" applyProtection="1">
      <alignment horizontal="center" vertical="center"/>
      <protection locked="0"/>
    </xf>
    <xf numFmtId="0" fontId="84" fillId="5" borderId="111" xfId="0" applyFont="1" applyFill="1" applyBorder="1" applyAlignment="1" applyProtection="1">
      <alignment horizontal="left" vertical="center" wrapText="1"/>
      <protection locked="0"/>
    </xf>
    <xf numFmtId="0" fontId="83" fillId="5" borderId="111" xfId="0" applyFont="1" applyFill="1" applyBorder="1" applyAlignment="1" applyProtection="1">
      <alignment horizontal="left" vertical="center"/>
      <protection locked="0"/>
    </xf>
    <xf numFmtId="0" fontId="89" fillId="0" borderId="0" xfId="0" applyFont="1" applyAlignment="1">
      <alignment horizontal="center" vertical="center" wrapText="1"/>
    </xf>
    <xf numFmtId="0" fontId="91" fillId="19" borderId="111" xfId="0" applyFont="1" applyFill="1" applyBorder="1" applyAlignment="1">
      <alignment horizontal="center"/>
    </xf>
    <xf numFmtId="0" fontId="92" fillId="20" borderId="111" xfId="0" applyFont="1" applyFill="1" applyBorder="1" applyAlignment="1">
      <alignment horizontal="center" vertical="center" wrapText="1"/>
    </xf>
    <xf numFmtId="0" fontId="92" fillId="20" borderId="111" xfId="0" applyFont="1" applyFill="1" applyBorder="1" applyAlignment="1">
      <alignment horizontal="center" vertical="center"/>
    </xf>
    <xf numFmtId="0" fontId="92" fillId="20" borderId="118" xfId="0" applyFont="1" applyFill="1" applyBorder="1" applyAlignment="1">
      <alignment horizontal="center" vertical="center" wrapText="1"/>
    </xf>
    <xf numFmtId="0" fontId="92" fillId="20" borderId="119" xfId="0" applyFont="1" applyFill="1" applyBorder="1" applyAlignment="1">
      <alignment horizontal="center" vertical="center" wrapText="1"/>
    </xf>
    <xf numFmtId="0" fontId="75" fillId="3" borderId="0" xfId="1" applyFont="1" applyFill="1" applyAlignment="1">
      <alignment horizontal="justify" vertical="center" wrapText="1"/>
    </xf>
    <xf numFmtId="0" fontId="75" fillId="3" borderId="0" xfId="1" applyFont="1" applyFill="1" applyAlignment="1">
      <alignment horizontal="left" vertical="center" wrapText="1"/>
    </xf>
    <xf numFmtId="0" fontId="75"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1" xfId="1" applyFont="1" applyFill="1" applyBorder="1" applyAlignment="1">
      <alignment horizontal="justify" vertical="center" wrapText="1"/>
    </xf>
    <xf numFmtId="0" fontId="75" fillId="3" borderId="6" xfId="1" applyFont="1" applyFill="1" applyBorder="1" applyAlignment="1">
      <alignment horizontal="justify" vertical="center" wrapText="1"/>
    </xf>
    <xf numFmtId="0" fontId="75" fillId="3" borderId="71"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53" fillId="3" borderId="26" xfId="1" applyFont="1" applyFill="1" applyBorder="1" applyAlignment="1">
      <alignment horizontal="justify" vertical="center" wrapText="1"/>
    </xf>
    <xf numFmtId="0" fontId="53" fillId="3" borderId="91"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0" xfId="2" applyFont="1" applyFill="1" applyBorder="1" applyAlignment="1">
      <alignment horizontal="center" vertical="center" wrapText="1"/>
    </xf>
    <xf numFmtId="0" fontId="60" fillId="4" borderId="80" xfId="1" applyFont="1" applyFill="1" applyBorder="1" applyAlignment="1">
      <alignment horizontal="center" vertical="center"/>
    </xf>
    <xf numFmtId="0" fontId="60" fillId="4" borderId="90" xfId="1" applyFont="1" applyFill="1" applyBorder="1" applyAlignment="1">
      <alignment horizontal="center" vertical="center"/>
    </xf>
    <xf numFmtId="0" fontId="59" fillId="7" borderId="6" xfId="0" applyFont="1" applyFill="1" applyBorder="1" applyAlignment="1">
      <alignment horizontal="left" vertical="center" wrapText="1"/>
    </xf>
    <xf numFmtId="0" fontId="53" fillId="3" borderId="107" xfId="1" applyFont="1" applyFill="1" applyBorder="1" applyAlignment="1">
      <alignment horizontal="justify" vertical="center" wrapText="1"/>
    </xf>
    <xf numFmtId="0" fontId="53" fillId="3" borderId="103"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53" fillId="3" borderId="102" xfId="1" applyFont="1" applyFill="1" applyBorder="1" applyAlignment="1">
      <alignment horizontal="justify" vertical="center" wrapText="1"/>
    </xf>
    <xf numFmtId="0" fontId="59" fillId="3" borderId="104" xfId="0" applyFont="1" applyFill="1" applyBorder="1" applyAlignment="1">
      <alignment vertical="center" wrapText="1"/>
    </xf>
    <xf numFmtId="0" fontId="59" fillId="3" borderId="100" xfId="0" applyFont="1" applyFill="1" applyBorder="1" applyAlignment="1">
      <alignment vertical="center" wrapText="1"/>
    </xf>
    <xf numFmtId="0" fontId="59" fillId="3" borderId="105" xfId="0" applyFont="1" applyFill="1" applyBorder="1" applyAlignment="1">
      <alignment vertical="center" wrapText="1"/>
    </xf>
    <xf numFmtId="0" fontId="59" fillId="3" borderId="106" xfId="0" applyFont="1" applyFill="1" applyBorder="1" applyAlignment="1">
      <alignment vertical="center" wrapText="1"/>
    </xf>
    <xf numFmtId="0" fontId="59" fillId="3" borderId="101" xfId="0" applyFont="1" applyFill="1" applyBorder="1" applyAlignment="1">
      <alignment vertical="center" wrapText="1"/>
    </xf>
    <xf numFmtId="0" fontId="59" fillId="3" borderId="100" xfId="0" applyFont="1" applyFill="1" applyBorder="1" applyAlignment="1">
      <alignment horizontal="left" vertical="center" wrapText="1"/>
    </xf>
    <xf numFmtId="0" fontId="59" fillId="3" borderId="101" xfId="0" applyFont="1" applyFill="1" applyBorder="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5"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86"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87"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5" xfId="2" applyFont="1" applyFill="1" applyBorder="1" applyAlignment="1">
      <alignment horizontal="center" vertical="center" wrapText="1"/>
    </xf>
    <xf numFmtId="0" fontId="60" fillId="4" borderId="88" xfId="2" applyFont="1" applyFill="1" applyBorder="1" applyAlignment="1">
      <alignment horizontal="center" vertical="center" wrapText="1"/>
    </xf>
    <xf numFmtId="0" fontId="60" fillId="4" borderId="99" xfId="1" applyFont="1" applyFill="1" applyBorder="1" applyAlignment="1">
      <alignment horizontal="center" vertical="center"/>
    </xf>
    <xf numFmtId="0" fontId="60" fillId="4" borderId="85" xfId="1" applyFont="1" applyFill="1" applyBorder="1" applyAlignment="1">
      <alignment horizontal="center" vertical="center"/>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127"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32" xfId="0" applyBorder="1" applyAlignment="1">
      <alignment horizontal="center" vertical="center" wrapText="1"/>
    </xf>
    <xf numFmtId="0" fontId="0" fillId="0" borderId="70"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9" fontId="0" fillId="0" borderId="20" xfId="4" applyFont="1" applyBorder="1" applyAlignment="1">
      <alignment horizontal="center" vertical="center" wrapText="1"/>
    </xf>
    <xf numFmtId="0" fontId="27" fillId="0" borderId="20" xfId="0" applyFont="1" applyBorder="1" applyAlignment="1">
      <alignment horizontal="center" vertical="center" wrapText="1"/>
    </xf>
    <xf numFmtId="0" fontId="77" fillId="11" borderId="92" xfId="0" applyFont="1" applyFill="1" applyBorder="1" applyAlignment="1">
      <alignment horizontal="center" vertical="center" wrapText="1"/>
    </xf>
    <xf numFmtId="0" fontId="77" fillId="11" borderId="83" xfId="0" applyFont="1" applyFill="1" applyBorder="1" applyAlignment="1">
      <alignment horizontal="center" vertical="center" wrapText="1"/>
    </xf>
    <xf numFmtId="0" fontId="77" fillId="11" borderId="84" xfId="0" applyFont="1" applyFill="1" applyBorder="1" applyAlignment="1">
      <alignment horizontal="center" vertical="center" wrapText="1"/>
    </xf>
    <xf numFmtId="0" fontId="77" fillId="0" borderId="82" xfId="0" applyFont="1" applyBorder="1" applyAlignment="1">
      <alignment horizontal="center" vertical="center" wrapText="1"/>
    </xf>
    <xf numFmtId="0" fontId="77" fillId="0" borderId="83" xfId="0" applyFont="1" applyBorder="1" applyAlignment="1">
      <alignment horizontal="center" vertical="center" wrapText="1"/>
    </xf>
    <xf numFmtId="0" fontId="77" fillId="0" borderId="84" xfId="0" applyFont="1" applyBorder="1" applyAlignment="1">
      <alignment horizontal="center" vertical="center" wrapText="1"/>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74" xfId="0" applyFont="1" applyBorder="1" applyAlignment="1">
      <alignment horizontal="center" vertical="center"/>
    </xf>
    <xf numFmtId="0" fontId="10" fillId="3" borderId="123" xfId="0" applyFont="1" applyFill="1" applyBorder="1" applyAlignment="1">
      <alignment horizontal="center" vertical="center" wrapText="1"/>
    </xf>
    <xf numFmtId="0" fontId="10" fillId="3" borderId="124" xfId="0" applyFont="1" applyFill="1" applyBorder="1" applyAlignment="1">
      <alignment horizontal="center" vertical="center" wrapText="1"/>
    </xf>
    <xf numFmtId="0" fontId="10" fillId="3" borderId="125"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81" xfId="0"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76" fillId="10" borderId="11" xfId="0" applyFont="1" applyFill="1" applyBorder="1" applyAlignment="1">
      <alignment horizontal="center" vertical="center" wrapText="1"/>
    </xf>
    <xf numFmtId="0" fontId="76" fillId="10" borderId="0" xfId="0" applyFont="1" applyFill="1" applyAlignment="1">
      <alignment horizontal="center" vertical="center" wrapText="1"/>
    </xf>
    <xf numFmtId="0" fontId="76"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08"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0" borderId="98" xfId="0" applyBorder="1" applyAlignment="1">
      <alignment horizontal="center" vertical="center" wrapText="1"/>
    </xf>
    <xf numFmtId="0" fontId="0" fillId="0" borderId="122" xfId="0" applyBorder="1" applyAlignment="1">
      <alignment horizontal="center" vertical="center" wrapText="1"/>
    </xf>
    <xf numFmtId="0" fontId="0" fillId="0" borderId="121" xfId="0" applyBorder="1" applyAlignment="1">
      <alignment horizontal="center" vertical="center" wrapText="1"/>
    </xf>
    <xf numFmtId="0" fontId="62" fillId="3" borderId="123" xfId="0" applyFont="1" applyFill="1" applyBorder="1" applyAlignment="1">
      <alignment horizontal="center" vertical="center" wrapText="1"/>
    </xf>
    <xf numFmtId="0" fontId="62" fillId="3" borderId="124" xfId="0" applyFont="1" applyFill="1" applyBorder="1" applyAlignment="1">
      <alignment horizontal="center" vertical="center" wrapText="1"/>
    </xf>
    <xf numFmtId="0" fontId="62" fillId="3" borderId="125" xfId="0" applyFont="1" applyFill="1" applyBorder="1" applyAlignment="1">
      <alignment horizontal="center" vertical="center" wrapText="1"/>
    </xf>
    <xf numFmtId="0" fontId="4" fillId="16" borderId="137" xfId="0" applyFont="1" applyFill="1" applyBorder="1" applyAlignment="1" applyProtection="1">
      <alignment horizontal="center" vertical="center" wrapText="1"/>
      <protection locked="0"/>
    </xf>
    <xf numFmtId="0" fontId="4" fillId="16" borderId="138"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28" xfId="0" applyBorder="1" applyAlignment="1">
      <alignment horizontal="center" vertical="center" wrapText="1"/>
    </xf>
    <xf numFmtId="0" fontId="95" fillId="0" borderId="20" xfId="0" applyFont="1" applyBorder="1" applyAlignment="1">
      <alignment horizontal="center" vertical="center" wrapText="1"/>
    </xf>
    <xf numFmtId="0" fontId="95" fillId="0" borderId="6" xfId="0" applyFont="1" applyBorder="1" applyAlignment="1">
      <alignment horizontal="center" vertical="center" wrapText="1"/>
    </xf>
    <xf numFmtId="0" fontId="95" fillId="0" borderId="21" xfId="0" applyFont="1" applyBorder="1" applyAlignment="1">
      <alignment horizontal="center" vertical="center" wrapText="1"/>
    </xf>
    <xf numFmtId="0" fontId="4" fillId="4" borderId="137" xfId="0" applyFont="1" applyFill="1" applyBorder="1" applyAlignment="1">
      <alignment horizontal="center" vertical="center" wrapText="1"/>
    </xf>
    <xf numFmtId="0" fontId="4" fillId="4" borderId="138" xfId="0" applyFont="1" applyFill="1" applyBorder="1" applyAlignment="1">
      <alignment horizontal="center" vertical="center" wrapText="1"/>
    </xf>
    <xf numFmtId="9" fontId="12" fillId="0" borderId="20"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1" xfId="4" applyFont="1" applyBorder="1" applyAlignment="1">
      <alignment horizontal="center" vertical="center" wrapText="1"/>
    </xf>
    <xf numFmtId="0" fontId="0" fillId="3" borderId="12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121" xfId="0" applyFill="1" applyBorder="1" applyAlignment="1">
      <alignment horizontal="center" vertical="center" wrapText="1"/>
    </xf>
    <xf numFmtId="0" fontId="0" fillId="0" borderId="94" xfId="0" applyBorder="1" applyAlignment="1">
      <alignment horizontal="center" vertical="center" wrapText="1"/>
    </xf>
    <xf numFmtId="0" fontId="0" fillId="0" borderId="31" xfId="0" applyBorder="1" applyAlignment="1">
      <alignment horizontal="center" vertical="center" wrapText="1"/>
    </xf>
    <xf numFmtId="0" fontId="0" fillId="0" borderId="95"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128" xfId="0" applyFont="1" applyFill="1" applyBorder="1" applyAlignment="1">
      <alignment horizontal="left" vertical="center"/>
    </xf>
    <xf numFmtId="0" fontId="5" fillId="4" borderId="129" xfId="0" applyFont="1" applyFill="1" applyBorder="1" applyAlignment="1">
      <alignment horizontal="left" vertical="center"/>
    </xf>
    <xf numFmtId="0" fontId="5" fillId="4" borderId="130" xfId="0" applyFont="1" applyFill="1" applyBorder="1" applyAlignment="1">
      <alignment horizontal="left" vertical="center"/>
    </xf>
    <xf numFmtId="0" fontId="4" fillId="4" borderId="137" xfId="0" applyFont="1" applyFill="1" applyBorder="1" applyAlignment="1">
      <alignment horizontal="center" vertical="center" textRotation="1"/>
    </xf>
    <xf numFmtId="0" fontId="4" fillId="4" borderId="138" xfId="0" applyFont="1" applyFill="1" applyBorder="1" applyAlignment="1">
      <alignment horizontal="center" vertical="center" textRotation="1"/>
    </xf>
    <xf numFmtId="0" fontId="4" fillId="4" borderId="138" xfId="0" applyFont="1" applyFill="1" applyBorder="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10" fillId="3" borderId="126" xfId="0" applyFont="1" applyFill="1" applyBorder="1" applyAlignment="1">
      <alignment horizontal="center" vertical="center" wrapText="1"/>
    </xf>
    <xf numFmtId="0" fontId="2" fillId="3" borderId="27"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5" fillId="4" borderId="131" xfId="0" applyFont="1" applyFill="1" applyBorder="1" applyAlignment="1">
      <alignment horizontal="left" vertical="center"/>
    </xf>
    <xf numFmtId="0" fontId="5" fillId="4" borderId="132" xfId="0" applyFont="1" applyFill="1" applyBorder="1" applyAlignment="1">
      <alignment horizontal="left" vertical="center"/>
    </xf>
    <xf numFmtId="0" fontId="5" fillId="4" borderId="133" xfId="0" applyFont="1" applyFill="1" applyBorder="1" applyAlignment="1">
      <alignment horizontal="left" vertical="center"/>
    </xf>
    <xf numFmtId="0" fontId="4" fillId="4" borderId="136" xfId="0" applyFont="1" applyFill="1" applyBorder="1" applyAlignment="1">
      <alignment horizontal="center" vertical="center"/>
    </xf>
    <xf numFmtId="0" fontId="4" fillId="4" borderId="135" xfId="0" applyFont="1" applyFill="1" applyBorder="1" applyAlignment="1">
      <alignment horizontal="center" vertical="center"/>
    </xf>
    <xf numFmtId="0" fontId="4" fillId="4" borderId="137" xfId="0" applyFont="1" applyFill="1" applyBorder="1" applyAlignment="1">
      <alignment horizontal="center" vertical="center"/>
    </xf>
    <xf numFmtId="0" fontId="4" fillId="4" borderId="134" xfId="0" applyFont="1" applyFill="1" applyBorder="1" applyAlignment="1">
      <alignment horizontal="center" vertical="center"/>
    </xf>
    <xf numFmtId="0" fontId="2" fillId="3" borderId="10" xfId="0" applyFont="1" applyFill="1" applyBorder="1" applyAlignment="1" applyProtection="1">
      <alignment horizontal="justify" vertical="center"/>
      <protection locked="0"/>
    </xf>
    <xf numFmtId="0" fontId="4" fillId="16" borderId="136" xfId="0" applyFont="1" applyFill="1" applyBorder="1" applyAlignment="1" applyProtection="1">
      <alignment horizontal="center" vertical="center"/>
      <protection locked="0"/>
    </xf>
    <xf numFmtId="0" fontId="77" fillId="0" borderId="40" xfId="0" applyFont="1" applyBorder="1" applyAlignment="1">
      <alignment horizontal="center" vertical="center" wrapText="1"/>
    </xf>
    <xf numFmtId="0" fontId="77" fillId="0" borderId="42" xfId="0" applyFont="1" applyBorder="1" applyAlignment="1">
      <alignment horizontal="center" vertical="center" wrapText="1"/>
    </xf>
    <xf numFmtId="0" fontId="77" fillId="0" borderId="108" xfId="0" applyFont="1" applyBorder="1" applyAlignment="1">
      <alignment horizontal="center" vertical="center" wrapText="1"/>
    </xf>
    <xf numFmtId="0" fontId="77" fillId="0" borderId="41" xfId="0" applyFont="1" applyBorder="1" applyAlignment="1">
      <alignment horizontal="center" vertical="center" wrapText="1"/>
    </xf>
    <xf numFmtId="0" fontId="77" fillId="0" borderId="25" xfId="0" applyFont="1" applyBorder="1" applyAlignment="1">
      <alignment horizontal="center" vertical="center" wrapText="1"/>
    </xf>
    <xf numFmtId="0" fontId="77" fillId="0" borderId="43" xfId="0" applyFont="1" applyBorder="1" applyAlignment="1">
      <alignment horizontal="center" vertical="center" wrapText="1"/>
    </xf>
    <xf numFmtId="0" fontId="12" fillId="0" borderId="12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21" xfId="0" applyFont="1" applyBorder="1" applyAlignment="1">
      <alignment horizontal="center" vertical="center" wrapText="1"/>
    </xf>
    <xf numFmtId="0" fontId="61" fillId="0" borderId="139" xfId="0" applyFont="1" applyBorder="1" applyAlignment="1" applyProtection="1">
      <alignment horizontal="left" vertical="center" wrapText="1"/>
      <protection locked="0"/>
    </xf>
    <xf numFmtId="0" fontId="61" fillId="0" borderId="26"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2" fontId="12" fillId="0" borderId="32" xfId="3" applyNumberFormat="1" applyFont="1" applyBorder="1" applyAlignment="1">
      <alignment horizontal="left" vertical="center" wrapText="1"/>
    </xf>
    <xf numFmtId="2" fontId="12" fillId="0" borderId="6" xfId="3" applyNumberFormat="1" applyFont="1" applyBorder="1" applyAlignment="1">
      <alignment horizontal="left"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61" fillId="3" borderId="32" xfId="0" applyFont="1" applyFill="1" applyBorder="1" applyAlignment="1" applyProtection="1">
      <alignment horizontal="left" vertical="center" wrapText="1"/>
      <protection locked="0"/>
    </xf>
    <xf numFmtId="0" fontId="61" fillId="3" borderId="6" xfId="0" applyFont="1" applyFill="1" applyBorder="1" applyAlignment="1" applyProtection="1">
      <alignment horizontal="left" vertical="center" wrapText="1"/>
      <protection locked="0"/>
    </xf>
    <xf numFmtId="0" fontId="24" fillId="0" borderId="32" xfId="0" applyFont="1" applyBorder="1" applyAlignment="1" applyProtection="1">
      <alignment horizontal="left" vertical="center" wrapText="1"/>
      <protection locked="0"/>
    </xf>
    <xf numFmtId="2" fontId="0" fillId="0" borderId="32" xfId="3" applyNumberFormat="1" applyFont="1" applyBorder="1" applyAlignment="1">
      <alignment horizontal="left" vertical="center" wrapText="1"/>
    </xf>
    <xf numFmtId="2" fontId="0" fillId="0" borderId="6" xfId="3" applyNumberFormat="1" applyFont="1" applyBorder="1" applyAlignment="1">
      <alignment horizontal="left" vertical="center" wrapTex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0" fillId="3" borderId="82" xfId="0" applyFont="1" applyFill="1" applyBorder="1" applyAlignment="1">
      <alignment horizontal="center" vertical="center" wrapText="1"/>
    </xf>
    <xf numFmtId="0" fontId="10" fillId="3" borderId="83" xfId="0" applyFont="1" applyFill="1" applyBorder="1" applyAlignment="1">
      <alignment horizontal="center" vertical="center" wrapText="1"/>
    </xf>
    <xf numFmtId="0" fontId="10" fillId="3" borderId="84"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6"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5" fillId="4" borderId="6" xfId="0" applyFont="1" applyFill="1" applyBorder="1" applyAlignment="1">
      <alignment horizontal="left" vertical="center"/>
    </xf>
    <xf numFmtId="0" fontId="2" fillId="3" borderId="6" xfId="0" applyFont="1" applyFill="1" applyBorder="1" applyAlignment="1" applyProtection="1">
      <alignment horizontal="left" vertical="center" wrapText="1"/>
      <protection locked="0"/>
    </xf>
    <xf numFmtId="9" fontId="0" fillId="0" borderId="6" xfId="0" applyNumberFormat="1" applyBorder="1" applyAlignment="1">
      <alignment horizontal="center" vertical="center" wrapText="1"/>
    </xf>
    <xf numFmtId="2" fontId="0" fillId="0" borderId="6" xfId="0" applyNumberFormat="1" applyBorder="1" applyAlignment="1">
      <alignment horizontal="center" vertical="center" wrapText="1"/>
    </xf>
    <xf numFmtId="0" fontId="10" fillId="3"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0" fillId="0" borderId="6" xfId="0" applyBorder="1" applyAlignment="1">
      <alignment horizontal="center" vertical="center"/>
    </xf>
    <xf numFmtId="0" fontId="4" fillId="4" borderId="6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3" borderId="62" xfId="0" applyFont="1" applyFill="1" applyBorder="1" applyAlignment="1">
      <alignment horizontal="center" vertical="center" wrapText="1"/>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92" xfId="0" applyBorder="1" applyAlignment="1">
      <alignment horizontal="center" vertical="center" wrapText="1"/>
    </xf>
    <xf numFmtId="0" fontId="0" fillId="0" borderId="83" xfId="0"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9" fontId="0" fillId="0" borderId="41" xfId="0" applyNumberFormat="1" applyBorder="1" applyAlignment="1">
      <alignment horizontal="center" vertical="center" wrapText="1"/>
    </xf>
    <xf numFmtId="0" fontId="0" fillId="0" borderId="82" xfId="0" applyBorder="1" applyAlignment="1">
      <alignment horizontal="center" vertical="center" wrapText="1"/>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9"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84" xfId="0" applyBorder="1" applyAlignment="1">
      <alignment horizontal="center" vertical="center" wrapText="1"/>
    </xf>
    <xf numFmtId="0" fontId="0" fillId="0" borderId="21" xfId="0" applyBorder="1" applyAlignment="1">
      <alignment horizontal="center" vertical="center"/>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8"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8"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7"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96" fillId="0" borderId="6"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3" borderId="6" xfId="0" applyFont="1" applyFill="1" applyBorder="1" applyAlignment="1">
      <alignment horizontal="left" vertical="center" wrapText="1"/>
    </xf>
    <xf numFmtId="0" fontId="13" fillId="0" borderId="6"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1" fontId="35" fillId="0" borderId="83"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13" fillId="0" borderId="6" xfId="0" applyFont="1" applyBorder="1" applyAlignment="1">
      <alignment horizontal="left"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2"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4" fontId="13" fillId="0" borderId="32" xfId="0" applyNumberFormat="1"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22" borderId="6" xfId="0" applyFont="1" applyFill="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13" fillId="3" borderId="6" xfId="0" applyFont="1" applyFill="1" applyBorder="1" applyAlignment="1">
      <alignment horizontal="center" vertical="center" wrapText="1"/>
    </xf>
    <xf numFmtId="0" fontId="13" fillId="3" borderId="6" xfId="0" applyFont="1" applyFill="1" applyBorder="1" applyAlignment="1">
      <alignment horizontal="center" vertical="center"/>
    </xf>
    <xf numFmtId="14" fontId="13" fillId="3" borderId="6" xfId="0" applyNumberFormat="1" applyFont="1" applyFill="1" applyBorder="1" applyAlignment="1">
      <alignment horizontal="center" vertical="center"/>
    </xf>
    <xf numFmtId="14" fontId="13" fillId="22" borderId="6" xfId="0" applyNumberFormat="1" applyFont="1" applyFill="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824">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1B6961D3-FD41-484D-ACCE-21CA12FFE98F}"/>
            </a:ext>
          </a:extLst>
        </xdr:cNvPr>
        <xdr:cNvSpPr txBox="1"/>
      </xdr:nvSpPr>
      <xdr:spPr>
        <a:xfrm>
          <a:off x="13957935" y="50158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283104</xdr:colOff>
      <xdr:row>0</xdr:row>
      <xdr:rowOff>65768</xdr:rowOff>
    </xdr:from>
    <xdr:to>
      <xdr:col>0</xdr:col>
      <xdr:colOff>3207272</xdr:colOff>
      <xdr:row>0</xdr:row>
      <xdr:rowOff>888728</xdr:rowOff>
    </xdr:to>
    <xdr:pic>
      <xdr:nvPicPr>
        <xdr:cNvPr id="3" name="Picture 8">
          <a:extLst>
            <a:ext uri="{FF2B5EF4-FFF2-40B4-BE49-F238E27FC236}">
              <a16:creationId xmlns:a16="http://schemas.microsoft.com/office/drawing/2014/main" id="{2ED3A53B-6ADB-4DC3-A6DC-636FBB1E0F41}"/>
            </a:ext>
          </a:extLst>
        </xdr:cNvPr>
        <xdr:cNvPicPr>
          <a:picLocks noChangeAspect="1"/>
        </xdr:cNvPicPr>
      </xdr:nvPicPr>
      <xdr:blipFill>
        <a:blip xmlns:r="http://schemas.openxmlformats.org/officeDocument/2006/relationships" r:embed="rId1"/>
        <a:stretch>
          <a:fillRect/>
        </a:stretch>
      </xdr:blipFill>
      <xdr:spPr>
        <a:xfrm>
          <a:off x="283104" y="65768"/>
          <a:ext cx="2924168" cy="822960"/>
        </a:xfrm>
        <a:prstGeom prst="rect">
          <a:avLst/>
        </a:prstGeom>
      </xdr:spPr>
    </xdr:pic>
    <xdr:clientData/>
  </xdr:twoCellAnchor>
  <xdr:twoCellAnchor editAs="oneCell">
    <xdr:from>
      <xdr:col>4</xdr:col>
      <xdr:colOff>2196043</xdr:colOff>
      <xdr:row>0</xdr:row>
      <xdr:rowOff>224895</xdr:rowOff>
    </xdr:from>
    <xdr:to>
      <xdr:col>5</xdr:col>
      <xdr:colOff>1281</xdr:colOff>
      <xdr:row>0</xdr:row>
      <xdr:rowOff>773535</xdr:rowOff>
    </xdr:to>
    <xdr:pic>
      <xdr:nvPicPr>
        <xdr:cNvPr id="4" name="Picture 9">
          <a:extLst>
            <a:ext uri="{FF2B5EF4-FFF2-40B4-BE49-F238E27FC236}">
              <a16:creationId xmlns:a16="http://schemas.microsoft.com/office/drawing/2014/main" id="{36B6A6F2-192C-4E30-8254-04764EB86733}"/>
            </a:ext>
          </a:extLst>
        </xdr:cNvPr>
        <xdr:cNvPicPr>
          <a:picLocks noChangeAspect="1"/>
        </xdr:cNvPicPr>
      </xdr:nvPicPr>
      <xdr:blipFill>
        <a:blip xmlns:r="http://schemas.openxmlformats.org/officeDocument/2006/relationships" r:embed="rId2"/>
        <a:stretch>
          <a:fillRect/>
        </a:stretch>
      </xdr:blipFill>
      <xdr:spPr>
        <a:xfrm>
          <a:off x="12111568" y="224895"/>
          <a:ext cx="1529513"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565784</xdr:colOff>
      <xdr:row>1</xdr:row>
      <xdr:rowOff>72390</xdr:rowOff>
    </xdr:from>
    <xdr:ext cx="2624385" cy="5844540"/>
    <xdr:sp macro="" textlink="">
      <xdr:nvSpPr>
        <xdr:cNvPr id="2" name="CuadroTexto 1">
          <a:extLst>
            <a:ext uri="{FF2B5EF4-FFF2-40B4-BE49-F238E27FC236}">
              <a16:creationId xmlns:a16="http://schemas.microsoft.com/office/drawing/2014/main" id="{813F35AC-8954-4702-AA23-B87521FDD7CE}"/>
            </a:ext>
          </a:extLst>
        </xdr:cNvPr>
        <xdr:cNvSpPr txBox="1"/>
      </xdr:nvSpPr>
      <xdr:spPr>
        <a:xfrm>
          <a:off x="13672184" y="108204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E4F8F79B-FDF0-4958-B3D9-35F368E43E10}"/>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770F6E08-11D3-4FA9-A8A4-0220F9B3CD98}"/>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E1506307-C698-4E4F-A59C-CF0D507B4D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AA74AD3E-0F8D-4ACB-B38B-0DF9B82C7941}"/>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7B535FF-C719-41AD-8084-4AA8B36C77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B5DAFB79-9638-4C72-BDED-47C1C1FAEFCE}"/>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3F470B82-9470-4EB6-97C9-6C1318B45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ED255409-037E-424C-B1D2-C486DF5DD778}"/>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75.124\area%20de%20coordinacion\GESTION%20DE%20CALIDAD\SISTEMA%20GESTION%20DE%20LA%20CALIDAD\6.PLANIFICACI&#211;N\PlanAcci&#243;n\PLAN%20DE%20ACCI&#211;N%202024\PlanAccion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quinteh\Downloads\MatrizRiesgosModeloJudicial%20VF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ón "/>
      <sheetName val="Conceptos 37001 "/>
      <sheetName val="2- Analisis de Contexto"/>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A10">
            <v>1</v>
          </cell>
          <cell r="B10" t="str">
            <v>Reparto inequitativo</v>
          </cell>
          <cell r="C10" t="str">
            <v>No reporte de novedades, por parte de los despachos judiciales.</v>
          </cell>
          <cell r="J10" t="str">
            <v>Muy Baja - 1</v>
          </cell>
          <cell r="K10" t="str">
            <v>Leve - 1</v>
          </cell>
          <cell r="M10" t="str">
            <v>Bajo - 1</v>
          </cell>
        </row>
        <row r="20">
          <cell r="A20">
            <v>2</v>
          </cell>
          <cell r="B20" t="str">
            <v>Tecnológicos- falla del sistema institucional de reparto (SARJ y Justicia XXI)</v>
          </cell>
          <cell r="C20" t="str">
            <v xml:space="preserve"> Falla tecnológica en los sistemas institucionales de reparto.</v>
          </cell>
          <cell r="J20" t="str">
            <v>Muy Baja - 1</v>
          </cell>
          <cell r="K20" t="str">
            <v>Leve - 1</v>
          </cell>
          <cell r="M20" t="str">
            <v>Bajo - 1</v>
          </cell>
        </row>
        <row r="30">
          <cell r="A30">
            <v>1</v>
          </cell>
          <cell r="B30" t="str">
            <v>Efectuar el reparto judicial incumpliendo requisitos</v>
          </cell>
          <cell r="C30" t="str">
            <v>No  realizar el reparto, no hacerlo  oportunamente o no aplicar la normatividad.</v>
          </cell>
          <cell r="J30" t="str">
            <v>Muy Baja - 1</v>
          </cell>
          <cell r="K30" t="str">
            <v>Leve - 1</v>
          </cell>
          <cell r="M30" t="str">
            <v>Bajo - 1</v>
          </cell>
        </row>
        <row r="40">
          <cell r="A40">
            <v>2</v>
          </cell>
          <cell r="B40" t="str">
            <v xml:space="preserve"> Efectuar notificaciones que no cumplan con los requistos</v>
          </cell>
          <cell r="C40" t="str">
            <v>No  realizar las notificaciones , no hacerlo  oportunamente o no aplicar la normatividad.</v>
          </cell>
          <cell r="J40" t="str">
            <v>Muy Baja - 1</v>
          </cell>
          <cell r="K40" t="str">
            <v>Leve - 1</v>
          </cell>
          <cell r="M40" t="str">
            <v>Bajo - 1</v>
          </cell>
        </row>
        <row r="50">
          <cell r="A50">
            <v>3</v>
          </cell>
          <cell r="B50" t="str">
            <v xml:space="preserve">Pérdida de documentos </v>
          </cell>
          <cell r="C50" t="str">
            <v>Extravío temporal o definitivo de los  documentos de los procesos judiciales.</v>
          </cell>
          <cell r="J50" t="str">
            <v>Muy Baja - 1</v>
          </cell>
          <cell r="K50" t="str">
            <v>Leve - 1</v>
          </cell>
          <cell r="M50" t="str">
            <v>Bajo - 1</v>
          </cell>
        </row>
        <row r="60">
          <cell r="A60">
            <v>0</v>
          </cell>
          <cell r="B60" t="str">
            <v>Pérdida de información</v>
          </cell>
          <cell r="C60" t="str">
            <v>Extravio de informacion al no realizar debidamente las copias de seguridad.</v>
          </cell>
          <cell r="J60" t="str">
            <v>Muy Baja - 1</v>
          </cell>
          <cell r="K60" t="str">
            <v>Leve - 1</v>
          </cell>
          <cell r="M60" t="str">
            <v>Bajo - 1</v>
          </cell>
        </row>
        <row r="70">
          <cell r="A70">
            <v>8</v>
          </cell>
          <cell r="B70" t="str">
            <v xml:space="preserve">Tecnológicos-Fallas del sistema interno y externo del Centro de Servicios. </v>
          </cell>
          <cell r="C70" t="str">
            <v>Fallas tecnológicas en los aplicativos internos y externos del centro de servicios.</v>
          </cell>
          <cell r="J70" t="str">
            <v>Muy Baja - 1</v>
          </cell>
          <cell r="K70" t="str">
            <v>Leve - 1</v>
          </cell>
          <cell r="M70" t="str">
            <v>Bajo - 1</v>
          </cell>
        </row>
        <row r="80">
          <cell r="A80">
            <v>10</v>
          </cell>
          <cell r="B80" t="str">
            <v xml:space="preserve">Afectaciones ambientales </v>
          </cell>
          <cell r="C80" t="str">
            <v>Se tienen afectaciones ambientales que generen impactos negativos en el entorno.</v>
          </cell>
          <cell r="J80" t="str">
            <v>Muy Baja - 1</v>
          </cell>
          <cell r="K80" t="str">
            <v>Leve - 1</v>
          </cell>
          <cell r="M80" t="str">
            <v>Bajo - 1</v>
          </cell>
        </row>
        <row r="90">
          <cell r="A90">
            <v>4</v>
          </cell>
          <cell r="B90" t="str">
            <v xml:space="preserve">Recibir , ofrecer, prometer , entregar o aceptar dádivas o beneficios a nombre propio o de terceros para  expedir, alterar,retener , extraviar o entregar  documentos  sin el lleno de requisitos legales </v>
          </cell>
          <cell r="C90" t="str">
            <v xml:space="preserve"> Realizar trámites sin el cumplimiento de los requisitos legales  o  con informacion falsa.</v>
          </cell>
          <cell r="J90" t="str">
            <v>Muy Baja - 1</v>
          </cell>
          <cell r="K90" t="str">
            <v>Menor - 2</v>
          </cell>
          <cell r="M90" t="str">
            <v>Bajo - 2</v>
          </cell>
        </row>
      </sheetData>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10" zoomScale="90" zoomScaleNormal="90" workbookViewId="0">
      <selection activeCell="B14" sqref="B14:I14"/>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33"/>
      <c r="B1" s="333"/>
      <c r="C1" s="333"/>
      <c r="D1" s="333"/>
      <c r="E1" s="333"/>
      <c r="F1" s="333"/>
    </row>
    <row r="5" spans="1:9">
      <c r="D5" s="14"/>
      <c r="E5" s="14"/>
      <c r="F5" s="14"/>
      <c r="G5" s="14"/>
      <c r="H5" s="14"/>
    </row>
    <row r="6" spans="1:9" ht="16.7" customHeight="1">
      <c r="D6" s="14"/>
      <c r="E6" s="14"/>
      <c r="F6" s="14"/>
      <c r="G6" s="14"/>
      <c r="H6" s="14"/>
    </row>
    <row r="7" spans="1:9" ht="33.75">
      <c r="A7" s="334" t="s">
        <v>0</v>
      </c>
      <c r="B7" s="334"/>
      <c r="C7" s="334"/>
      <c r="D7" s="334"/>
      <c r="E7" s="334"/>
      <c r="F7" s="334"/>
      <c r="G7" s="334"/>
      <c r="H7" s="334"/>
      <c r="I7" s="334"/>
    </row>
    <row r="9" spans="1:9" s="7" customFormat="1" ht="63.75">
      <c r="A9" s="8" t="s">
        <v>1</v>
      </c>
      <c r="B9" s="335"/>
      <c r="C9" s="335"/>
      <c r="D9" s="335"/>
      <c r="E9" s="335"/>
      <c r="F9" s="335"/>
      <c r="G9" s="335"/>
      <c r="H9" s="335"/>
      <c r="I9" s="335"/>
    </row>
    <row r="10" spans="1:9" s="7" customFormat="1" ht="21" customHeight="1">
      <c r="A10" s="12"/>
      <c r="B10" s="13"/>
      <c r="C10" s="13"/>
      <c r="D10" s="12"/>
      <c r="E10" s="11"/>
    </row>
    <row r="11" spans="1:9" s="7" customFormat="1" ht="63.75">
      <c r="A11" s="8" t="s">
        <v>2</v>
      </c>
      <c r="B11" s="277"/>
      <c r="C11" s="331"/>
      <c r="D11" s="331"/>
      <c r="E11" s="331"/>
      <c r="F11" s="331"/>
      <c r="G11" s="331"/>
      <c r="H11" s="331"/>
      <c r="I11" s="331"/>
    </row>
    <row r="12" spans="1:9" ht="12.75" customHeight="1">
      <c r="A12" s="276" t="s">
        <v>2</v>
      </c>
      <c r="B12" s="277"/>
      <c r="C12" s="331"/>
      <c r="D12" s="331"/>
      <c r="E12" s="331"/>
      <c r="F12" s="331"/>
      <c r="G12" s="331"/>
      <c r="H12" s="331"/>
      <c r="I12" s="331"/>
    </row>
    <row r="13" spans="1:9" ht="12.75" customHeight="1">
      <c r="A13" s="9" t="s">
        <v>3</v>
      </c>
      <c r="B13" s="331"/>
      <c r="C13" s="331"/>
      <c r="D13" s="331"/>
      <c r="E13" s="331"/>
      <c r="F13" s="331"/>
      <c r="G13" s="331"/>
      <c r="H13" s="331"/>
      <c r="I13" s="331"/>
    </row>
    <row r="14" spans="1:9" s="7" customFormat="1" ht="25.5">
      <c r="A14" s="9" t="s">
        <v>4</v>
      </c>
      <c r="B14" s="331"/>
      <c r="C14" s="331"/>
      <c r="D14" s="331"/>
      <c r="E14" s="331"/>
      <c r="F14" s="331"/>
      <c r="G14" s="331"/>
      <c r="H14" s="331"/>
      <c r="I14" s="331"/>
    </row>
    <row r="15" spans="1:9" s="7" customFormat="1" ht="25.5">
      <c r="A15" s="9" t="s">
        <v>5</v>
      </c>
      <c r="B15" s="331"/>
      <c r="C15" s="331"/>
      <c r="D15" s="331"/>
      <c r="E15" s="331"/>
      <c r="F15" s="331"/>
      <c r="G15" s="331"/>
      <c r="H15" s="331"/>
      <c r="I15" s="331"/>
    </row>
    <row r="16" spans="1:9" s="7" customFormat="1" ht="25.5">
      <c r="A16" s="8" t="s">
        <v>6</v>
      </c>
      <c r="B16" s="332"/>
      <c r="C16" s="332"/>
      <c r="D16" s="332"/>
      <c r="E16" s="332"/>
      <c r="F16" s="332"/>
      <c r="G16" s="332"/>
      <c r="H16" s="332"/>
      <c r="I16" s="332"/>
    </row>
    <row r="18" spans="1:9" s="7" customFormat="1" ht="24.75" customHeight="1">
      <c r="A18" s="8" t="s">
        <v>7</v>
      </c>
      <c r="B18" s="330"/>
      <c r="C18" s="330"/>
      <c r="D18" s="330"/>
      <c r="E18" s="330"/>
      <c r="F18" s="330"/>
      <c r="G18" s="330"/>
      <c r="H18" s="330"/>
      <c r="I18" s="330"/>
    </row>
    <row r="20" spans="1:9" ht="15.75" thickBot="1"/>
    <row r="21" spans="1:9" ht="12.75" customHeight="1">
      <c r="B21" s="221" t="s">
        <v>8</v>
      </c>
      <c r="C21" s="222" t="s">
        <v>9</v>
      </c>
      <c r="D21" s="222" t="s">
        <v>10</v>
      </c>
      <c r="E21" s="222" t="s">
        <v>11</v>
      </c>
    </row>
    <row r="22" spans="1:9" ht="12.75" customHeight="1" thickBot="1">
      <c r="B22" s="223" t="s">
        <v>12</v>
      </c>
      <c r="C22" s="224" t="s">
        <v>13</v>
      </c>
      <c r="D22" s="224" t="s">
        <v>14</v>
      </c>
      <c r="E22" s="224" t="s">
        <v>15</v>
      </c>
    </row>
    <row r="23" spans="1:9" ht="12.75" customHeight="1">
      <c r="B23" s="225" t="s">
        <v>16</v>
      </c>
      <c r="C23" s="226" t="s">
        <v>7</v>
      </c>
      <c r="D23" s="226" t="s">
        <v>7</v>
      </c>
      <c r="E23" s="226" t="s">
        <v>7</v>
      </c>
    </row>
    <row r="24" spans="1:9" ht="12.75" customHeight="1" thickBot="1">
      <c r="B24" s="223">
        <v>1</v>
      </c>
      <c r="C24" s="227">
        <v>45243</v>
      </c>
      <c r="D24" s="227">
        <v>45272</v>
      </c>
      <c r="E24" s="227">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baseColWidth="10" defaultColWidth="11.42578125" defaultRowHeight="15"/>
  <sheetData>
    <row r="2" spans="2:10" ht="18.75">
      <c r="B2" s="336" t="s">
        <v>17</v>
      </c>
      <c r="C2" s="336"/>
      <c r="D2" s="336"/>
      <c r="E2" s="336"/>
      <c r="F2" s="336"/>
      <c r="G2" s="336"/>
      <c r="H2" s="336"/>
      <c r="I2" s="336"/>
      <c r="J2" s="336"/>
    </row>
    <row r="3" spans="2:10" ht="15.75" thickBot="1"/>
    <row r="4" spans="2:10">
      <c r="B4" s="337" t="s">
        <v>18</v>
      </c>
      <c r="C4" s="338"/>
      <c r="D4" s="338"/>
      <c r="E4" s="338"/>
      <c r="F4" s="338"/>
      <c r="G4" s="338"/>
      <c r="H4" s="338"/>
      <c r="I4" s="338"/>
      <c r="J4" s="339"/>
    </row>
    <row r="5" spans="2:10">
      <c r="B5" s="340"/>
      <c r="C5" s="341"/>
      <c r="D5" s="341"/>
      <c r="E5" s="341"/>
      <c r="F5" s="341"/>
      <c r="G5" s="341"/>
      <c r="H5" s="341"/>
      <c r="I5" s="341"/>
      <c r="J5" s="342"/>
    </row>
    <row r="6" spans="2:10">
      <c r="B6" s="340"/>
      <c r="C6" s="341"/>
      <c r="D6" s="341"/>
      <c r="E6" s="341"/>
      <c r="F6" s="341"/>
      <c r="G6" s="341"/>
      <c r="H6" s="341"/>
      <c r="I6" s="341"/>
      <c r="J6" s="342"/>
    </row>
    <row r="7" spans="2:10" ht="15.75" thickBot="1">
      <c r="B7" s="343"/>
      <c r="C7" s="344"/>
      <c r="D7" s="344"/>
      <c r="E7" s="344"/>
      <c r="F7" s="344"/>
      <c r="G7" s="344"/>
      <c r="H7" s="344"/>
      <c r="I7" s="344"/>
      <c r="J7" s="345"/>
    </row>
    <row r="8" spans="2:10" ht="15.75" thickBot="1"/>
    <row r="9" spans="2:10">
      <c r="B9" s="337" t="s">
        <v>19</v>
      </c>
      <c r="C9" s="338"/>
      <c r="D9" s="338"/>
      <c r="E9" s="338"/>
      <c r="F9" s="338"/>
      <c r="G9" s="338"/>
      <c r="H9" s="338"/>
      <c r="I9" s="338"/>
      <c r="J9" s="339"/>
    </row>
    <row r="10" spans="2:10">
      <c r="B10" s="340"/>
      <c r="C10" s="341"/>
      <c r="D10" s="341"/>
      <c r="E10" s="341"/>
      <c r="F10" s="341"/>
      <c r="G10" s="341"/>
      <c r="H10" s="341"/>
      <c r="I10" s="341"/>
      <c r="J10" s="342"/>
    </row>
    <row r="11" spans="2:10">
      <c r="B11" s="340"/>
      <c r="C11" s="341"/>
      <c r="D11" s="341"/>
      <c r="E11" s="341"/>
      <c r="F11" s="341"/>
      <c r="G11" s="341"/>
      <c r="H11" s="341"/>
      <c r="I11" s="341"/>
      <c r="J11" s="342"/>
    </row>
    <row r="12" spans="2:10">
      <c r="B12" s="340"/>
      <c r="C12" s="341"/>
      <c r="D12" s="341"/>
      <c r="E12" s="341"/>
      <c r="F12" s="341"/>
      <c r="G12" s="341"/>
      <c r="H12" s="341"/>
      <c r="I12" s="341"/>
      <c r="J12" s="342"/>
    </row>
    <row r="13" spans="2:10">
      <c r="B13" s="340"/>
      <c r="C13" s="341"/>
      <c r="D13" s="341"/>
      <c r="E13" s="341"/>
      <c r="F13" s="341"/>
      <c r="G13" s="341"/>
      <c r="H13" s="341"/>
      <c r="I13" s="341"/>
      <c r="J13" s="342"/>
    </row>
    <row r="14" spans="2:10">
      <c r="B14" s="340"/>
      <c r="C14" s="341"/>
      <c r="D14" s="341"/>
      <c r="E14" s="341"/>
      <c r="F14" s="341"/>
      <c r="G14" s="341"/>
      <c r="H14" s="341"/>
      <c r="I14" s="341"/>
      <c r="J14" s="342"/>
    </row>
    <row r="15" spans="2:10" ht="15.75" thickBot="1">
      <c r="B15" s="343"/>
      <c r="C15" s="344"/>
      <c r="D15" s="344"/>
      <c r="E15" s="344"/>
      <c r="F15" s="344"/>
      <c r="G15" s="344"/>
      <c r="H15" s="344"/>
      <c r="I15" s="344"/>
      <c r="J15" s="345"/>
    </row>
    <row r="16" spans="2:10" ht="15.75" thickBot="1"/>
    <row r="17" spans="2:10">
      <c r="B17" s="337" t="s">
        <v>20</v>
      </c>
      <c r="C17" s="338"/>
      <c r="D17" s="338"/>
      <c r="E17" s="338"/>
      <c r="F17" s="338"/>
      <c r="G17" s="338"/>
      <c r="H17" s="338"/>
      <c r="I17" s="338"/>
      <c r="J17" s="339"/>
    </row>
    <row r="18" spans="2:10">
      <c r="B18" s="340"/>
      <c r="C18" s="341"/>
      <c r="D18" s="341"/>
      <c r="E18" s="341"/>
      <c r="F18" s="341"/>
      <c r="G18" s="341"/>
      <c r="H18" s="341"/>
      <c r="I18" s="341"/>
      <c r="J18" s="342"/>
    </row>
    <row r="19" spans="2:10">
      <c r="B19" s="340"/>
      <c r="C19" s="341"/>
      <c r="D19" s="341"/>
      <c r="E19" s="341"/>
      <c r="F19" s="341"/>
      <c r="G19" s="341"/>
      <c r="H19" s="341"/>
      <c r="I19" s="341"/>
      <c r="J19" s="342"/>
    </row>
    <row r="20" spans="2:10" ht="15.75" thickBot="1">
      <c r="B20" s="343"/>
      <c r="C20" s="344"/>
      <c r="D20" s="344"/>
      <c r="E20" s="344"/>
      <c r="F20" s="344"/>
      <c r="G20" s="344"/>
      <c r="H20" s="344"/>
      <c r="I20" s="344"/>
      <c r="J20" s="345"/>
    </row>
    <row r="21" spans="2:10" ht="15.75" thickBot="1"/>
    <row r="22" spans="2:10">
      <c r="B22" s="337" t="s">
        <v>21</v>
      </c>
      <c r="C22" s="338"/>
      <c r="D22" s="338"/>
      <c r="E22" s="338"/>
      <c r="F22" s="338"/>
      <c r="G22" s="338"/>
      <c r="H22" s="338"/>
      <c r="I22" s="338"/>
      <c r="J22" s="339"/>
    </row>
    <row r="23" spans="2:10">
      <c r="B23" s="340"/>
      <c r="C23" s="341"/>
      <c r="D23" s="341"/>
      <c r="E23" s="341"/>
      <c r="F23" s="341"/>
      <c r="G23" s="341"/>
      <c r="H23" s="341"/>
      <c r="I23" s="341"/>
      <c r="J23" s="342"/>
    </row>
    <row r="24" spans="2:10">
      <c r="B24" s="340"/>
      <c r="C24" s="341"/>
      <c r="D24" s="341"/>
      <c r="E24" s="341"/>
      <c r="F24" s="341"/>
      <c r="G24" s="341"/>
      <c r="H24" s="341"/>
      <c r="I24" s="341"/>
      <c r="J24" s="342"/>
    </row>
    <row r="25" spans="2:10">
      <c r="B25" s="340"/>
      <c r="C25" s="341"/>
      <c r="D25" s="341"/>
      <c r="E25" s="341"/>
      <c r="F25" s="341"/>
      <c r="G25" s="341"/>
      <c r="H25" s="341"/>
      <c r="I25" s="341"/>
      <c r="J25" s="342"/>
    </row>
    <row r="26" spans="2:10">
      <c r="B26" s="340"/>
      <c r="C26" s="341"/>
      <c r="D26" s="341"/>
      <c r="E26" s="341"/>
      <c r="F26" s="341"/>
      <c r="G26" s="341"/>
      <c r="H26" s="341"/>
      <c r="I26" s="341"/>
      <c r="J26" s="342"/>
    </row>
    <row r="27" spans="2:10">
      <c r="B27" s="340"/>
      <c r="C27" s="341"/>
      <c r="D27" s="341"/>
      <c r="E27" s="341"/>
      <c r="F27" s="341"/>
      <c r="G27" s="341"/>
      <c r="H27" s="341"/>
      <c r="I27" s="341"/>
      <c r="J27" s="342"/>
    </row>
    <row r="28" spans="2:10">
      <c r="B28" s="340"/>
      <c r="C28" s="341"/>
      <c r="D28" s="341"/>
      <c r="E28" s="341"/>
      <c r="F28" s="341"/>
      <c r="G28" s="341"/>
      <c r="H28" s="341"/>
      <c r="I28" s="341"/>
      <c r="J28" s="342"/>
    </row>
    <row r="29" spans="2:10">
      <c r="B29" s="340"/>
      <c r="C29" s="341"/>
      <c r="D29" s="341"/>
      <c r="E29" s="341"/>
      <c r="F29" s="341"/>
      <c r="G29" s="341"/>
      <c r="H29" s="341"/>
      <c r="I29" s="341"/>
      <c r="J29" s="342"/>
    </row>
    <row r="30" spans="2:10" ht="15.75" thickBot="1">
      <c r="B30" s="343"/>
      <c r="C30" s="344"/>
      <c r="D30" s="344"/>
      <c r="E30" s="344"/>
      <c r="F30" s="344"/>
      <c r="G30" s="344"/>
      <c r="H30" s="344"/>
      <c r="I30" s="344"/>
      <c r="J30" s="345"/>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1DE5-5DD9-4CC8-AB9B-F4E4C8CB921F}">
  <sheetPr codeName="Sheet8"/>
  <dimension ref="A1:J85"/>
  <sheetViews>
    <sheetView showGridLines="0" showRowColHeaders="0" view="pageBreakPreview" topLeftCell="A30" zoomScale="96" zoomScaleNormal="96" zoomScaleSheetLayoutView="96" workbookViewId="0">
      <selection activeCell="E30" sqref="E30"/>
    </sheetView>
  </sheetViews>
  <sheetFormatPr baseColWidth="10" defaultColWidth="10.42578125" defaultRowHeight="14.25"/>
  <cols>
    <col min="1" max="1" width="53.28515625" style="257" customWidth="1"/>
    <col min="2" max="2" width="15.42578125" style="258" customWidth="1"/>
    <col min="3" max="3" width="55.85546875" style="230" customWidth="1"/>
    <col min="4" max="4" width="24.140625" style="258" customWidth="1"/>
    <col min="5" max="5" width="55.85546875" style="230" customWidth="1"/>
    <col min="6" max="6" width="4.7109375" style="230" customWidth="1"/>
    <col min="7" max="16384" width="10.42578125" style="230"/>
  </cols>
  <sheetData>
    <row r="1" spans="1:8" ht="80.099999999999994" customHeight="1">
      <c r="A1" s="228"/>
      <c r="B1" s="353" t="s">
        <v>22</v>
      </c>
      <c r="C1" s="353"/>
      <c r="D1" s="353"/>
      <c r="E1" s="228"/>
      <c r="F1" s="229"/>
      <c r="G1" s="229"/>
      <c r="H1" s="229"/>
    </row>
    <row r="2" spans="1:8" ht="54.75" customHeight="1">
      <c r="A2" s="231" t="s">
        <v>23</v>
      </c>
      <c r="B2" s="354" t="s">
        <v>24</v>
      </c>
      <c r="C2" s="355"/>
      <c r="D2" s="232" t="s">
        <v>25</v>
      </c>
      <c r="E2" s="278" t="s">
        <v>26</v>
      </c>
    </row>
    <row r="3" spans="1:8" ht="16.7" customHeight="1">
      <c r="A3" s="233"/>
      <c r="B3" s="234"/>
      <c r="C3" s="234"/>
      <c r="D3" s="235"/>
      <c r="E3" s="234"/>
    </row>
    <row r="4" spans="1:8" ht="54.75" customHeight="1">
      <c r="A4" s="231" t="s">
        <v>27</v>
      </c>
      <c r="B4" s="356" t="s">
        <v>28</v>
      </c>
      <c r="C4" s="357"/>
      <c r="D4" s="357"/>
      <c r="E4" s="357"/>
    </row>
    <row r="5" spans="1:8" ht="13.35" customHeight="1">
      <c r="A5" s="236"/>
      <c r="B5" s="237"/>
      <c r="D5" s="235"/>
      <c r="E5" s="235"/>
    </row>
    <row r="6" spans="1:8" ht="21" customHeight="1">
      <c r="A6" s="358" t="s">
        <v>29</v>
      </c>
      <c r="B6" s="359" t="s">
        <v>30</v>
      </c>
      <c r="C6" s="359"/>
      <c r="D6" s="359" t="s">
        <v>31</v>
      </c>
      <c r="E6" s="359"/>
    </row>
    <row r="7" spans="1:8" ht="136.5" customHeight="1">
      <c r="A7" s="358"/>
      <c r="B7" s="360" t="s">
        <v>32</v>
      </c>
      <c r="C7" s="361"/>
      <c r="D7" s="360" t="s">
        <v>33</v>
      </c>
      <c r="E7" s="360"/>
    </row>
    <row r="8" spans="1:8" ht="21" customHeight="1">
      <c r="A8" s="236"/>
      <c r="B8" s="237"/>
      <c r="D8" s="235"/>
      <c r="E8" s="235"/>
    </row>
    <row r="9" spans="1:8" ht="20.100000000000001" customHeight="1">
      <c r="A9" s="350" t="s">
        <v>34</v>
      </c>
      <c r="B9" s="350"/>
      <c r="C9" s="350"/>
      <c r="D9" s="350"/>
      <c r="E9" s="350"/>
    </row>
    <row r="10" spans="1:8" ht="20.100000000000001" customHeight="1">
      <c r="A10" s="238" t="s">
        <v>35</v>
      </c>
      <c r="B10" s="238" t="s">
        <v>36</v>
      </c>
      <c r="C10" s="238" t="s">
        <v>37</v>
      </c>
      <c r="D10" s="238" t="s">
        <v>38</v>
      </c>
      <c r="E10" s="238" t="s">
        <v>39</v>
      </c>
    </row>
    <row r="11" spans="1:8" s="242" customFormat="1" ht="118.5" customHeight="1">
      <c r="A11" s="351" t="s">
        <v>40</v>
      </c>
      <c r="B11" s="239">
        <v>1</v>
      </c>
      <c r="C11" s="244" t="s">
        <v>41</v>
      </c>
      <c r="D11" s="281">
        <v>1</v>
      </c>
      <c r="E11" s="244" t="s">
        <v>42</v>
      </c>
    </row>
    <row r="12" spans="1:8" s="242" customFormat="1" ht="118.5" customHeight="1">
      <c r="A12" s="351"/>
      <c r="B12" s="239">
        <v>2</v>
      </c>
      <c r="C12" s="244" t="s">
        <v>43</v>
      </c>
      <c r="D12" s="281">
        <v>2</v>
      </c>
      <c r="E12" s="244" t="s">
        <v>44</v>
      </c>
    </row>
    <row r="13" spans="1:8" s="242" customFormat="1" ht="118.5" customHeight="1">
      <c r="A13" s="351"/>
      <c r="B13" s="255">
        <v>3</v>
      </c>
      <c r="C13" s="240" t="s">
        <v>45</v>
      </c>
      <c r="D13" s="241"/>
      <c r="E13" s="282"/>
    </row>
    <row r="14" spans="1:8" s="242" customFormat="1" ht="113.25" customHeight="1">
      <c r="A14" s="351"/>
      <c r="B14" s="283">
        <v>4</v>
      </c>
      <c r="C14" s="240" t="s">
        <v>46</v>
      </c>
      <c r="D14" s="241"/>
      <c r="E14" s="241"/>
    </row>
    <row r="15" spans="1:8" ht="80.099999999999994" customHeight="1">
      <c r="A15" s="352" t="s">
        <v>47</v>
      </c>
      <c r="B15" s="243">
        <v>5</v>
      </c>
      <c r="C15" s="240" t="s">
        <v>48</v>
      </c>
      <c r="D15" s="243"/>
      <c r="E15" s="240"/>
    </row>
    <row r="16" spans="1:8" ht="80.099999999999994" customHeight="1">
      <c r="A16" s="352"/>
      <c r="B16" s="243"/>
      <c r="C16" s="240"/>
      <c r="D16" s="243"/>
      <c r="E16" s="244"/>
    </row>
    <row r="17" spans="1:10" ht="80.099999999999994" customHeight="1">
      <c r="A17" s="352"/>
      <c r="B17" s="243"/>
      <c r="C17" s="240"/>
      <c r="D17" s="243"/>
      <c r="E17" s="244"/>
    </row>
    <row r="18" spans="1:10" ht="80.099999999999994" customHeight="1">
      <c r="A18" s="346" t="s">
        <v>49</v>
      </c>
      <c r="B18" s="243">
        <v>3</v>
      </c>
      <c r="C18" s="244" t="s">
        <v>50</v>
      </c>
      <c r="D18" s="243">
        <v>3</v>
      </c>
      <c r="E18" s="240" t="s">
        <v>51</v>
      </c>
    </row>
    <row r="19" spans="1:10" ht="80.099999999999994" customHeight="1">
      <c r="A19" s="346"/>
      <c r="B19" s="243">
        <v>4</v>
      </c>
      <c r="C19" s="244" t="s">
        <v>52</v>
      </c>
      <c r="D19" s="243">
        <v>4</v>
      </c>
      <c r="E19" s="240" t="s">
        <v>53</v>
      </c>
    </row>
    <row r="20" spans="1:10" ht="80.099999999999994" customHeight="1">
      <c r="A20" s="346"/>
      <c r="B20" s="243">
        <v>5</v>
      </c>
      <c r="C20" s="244" t="s">
        <v>54</v>
      </c>
      <c r="D20" s="243"/>
      <c r="E20" s="245"/>
    </row>
    <row r="21" spans="1:10" ht="80.099999999999994" customHeight="1">
      <c r="A21" s="346"/>
      <c r="B21" s="243">
        <v>6</v>
      </c>
      <c r="C21" s="244" t="s">
        <v>55</v>
      </c>
      <c r="D21" s="243"/>
      <c r="E21" s="244"/>
    </row>
    <row r="22" spans="1:10" ht="80.099999999999994" customHeight="1">
      <c r="A22" s="346"/>
      <c r="B22" s="243">
        <v>7</v>
      </c>
      <c r="C22" s="244" t="s">
        <v>56</v>
      </c>
      <c r="D22" s="243"/>
      <c r="E22" s="240"/>
      <c r="J22" s="246"/>
    </row>
    <row r="23" spans="1:10" ht="80.099999999999994" customHeight="1">
      <c r="A23" s="346"/>
      <c r="B23" s="243">
        <v>8</v>
      </c>
      <c r="C23" s="244" t="s">
        <v>57</v>
      </c>
      <c r="D23" s="243"/>
      <c r="E23" s="244"/>
      <c r="J23" s="246"/>
    </row>
    <row r="24" spans="1:10" ht="80.099999999999994" customHeight="1">
      <c r="A24" s="346"/>
      <c r="B24" s="243">
        <v>9</v>
      </c>
      <c r="C24" s="244" t="s">
        <v>58</v>
      </c>
      <c r="D24" s="243"/>
      <c r="E24" s="244"/>
      <c r="J24" s="246"/>
    </row>
    <row r="25" spans="1:10" ht="80.099999999999994" customHeight="1">
      <c r="A25" s="346"/>
      <c r="B25" s="281">
        <v>10</v>
      </c>
      <c r="C25" s="244" t="s">
        <v>59</v>
      </c>
      <c r="D25" s="243"/>
      <c r="E25" s="244"/>
      <c r="J25" s="246"/>
    </row>
    <row r="26" spans="1:10" ht="80.099999999999994" customHeight="1">
      <c r="A26" s="346" t="s">
        <v>60</v>
      </c>
      <c r="B26" s="243">
        <v>11</v>
      </c>
      <c r="C26" s="240" t="s">
        <v>61</v>
      </c>
      <c r="D26" s="239">
        <v>5</v>
      </c>
      <c r="E26" s="240" t="s">
        <v>62</v>
      </c>
    </row>
    <row r="27" spans="1:10" ht="80.099999999999994" customHeight="1">
      <c r="A27" s="346"/>
      <c r="B27" s="243">
        <v>12</v>
      </c>
      <c r="C27" s="240" t="s">
        <v>63</v>
      </c>
      <c r="D27" s="239"/>
      <c r="E27" s="240"/>
    </row>
    <row r="28" spans="1:10" ht="80.099999999999994" customHeight="1">
      <c r="A28" s="346"/>
      <c r="B28" s="243">
        <v>13</v>
      </c>
      <c r="C28" s="240" t="s">
        <v>64</v>
      </c>
      <c r="D28" s="239">
        <v>6</v>
      </c>
      <c r="E28" s="244" t="s">
        <v>65</v>
      </c>
    </row>
    <row r="29" spans="1:10" ht="80.099999999999994" customHeight="1">
      <c r="A29" s="346"/>
      <c r="B29" s="243">
        <v>14</v>
      </c>
      <c r="C29" s="240" t="s">
        <v>66</v>
      </c>
      <c r="D29" s="239">
        <v>7</v>
      </c>
      <c r="E29" s="244" t="s">
        <v>67</v>
      </c>
    </row>
    <row r="30" spans="1:10" ht="174.6" customHeight="1">
      <c r="A30" s="247" t="s">
        <v>68</v>
      </c>
      <c r="B30" s="243">
        <v>15</v>
      </c>
      <c r="C30" s="240" t="s">
        <v>69</v>
      </c>
      <c r="D30" s="239">
        <v>8</v>
      </c>
      <c r="E30" s="240" t="s">
        <v>548</v>
      </c>
    </row>
    <row r="31" spans="1:10" ht="48.75" customHeight="1">
      <c r="A31" s="346" t="s">
        <v>70</v>
      </c>
      <c r="B31" s="243">
        <v>16</v>
      </c>
      <c r="C31" s="248" t="s">
        <v>71</v>
      </c>
      <c r="D31" s="243"/>
      <c r="E31" s="244"/>
    </row>
    <row r="32" spans="1:10" ht="87" customHeight="1">
      <c r="A32" s="346"/>
      <c r="B32" s="243">
        <v>17</v>
      </c>
      <c r="C32" s="248" t="s">
        <v>72</v>
      </c>
      <c r="D32" s="243"/>
      <c r="E32" s="244"/>
    </row>
    <row r="33" spans="1:5" ht="20.100000000000001" customHeight="1">
      <c r="A33" s="350" t="s">
        <v>73</v>
      </c>
      <c r="B33" s="350"/>
      <c r="C33" s="350"/>
      <c r="D33" s="350"/>
      <c r="E33" s="350"/>
    </row>
    <row r="34" spans="1:5" ht="20.100000000000001" customHeight="1">
      <c r="A34" s="238" t="s">
        <v>35</v>
      </c>
      <c r="B34" s="238" t="s">
        <v>36</v>
      </c>
      <c r="C34" s="238" t="s">
        <v>74</v>
      </c>
      <c r="D34" s="238" t="s">
        <v>38</v>
      </c>
      <c r="E34" s="238" t="s">
        <v>75</v>
      </c>
    </row>
    <row r="35" spans="1:5" ht="98.45" customHeight="1">
      <c r="A35" s="346" t="s">
        <v>76</v>
      </c>
      <c r="B35" s="239">
        <v>1</v>
      </c>
      <c r="C35" s="240" t="s">
        <v>77</v>
      </c>
      <c r="D35" s="239">
        <v>1</v>
      </c>
      <c r="E35" s="240" t="s">
        <v>78</v>
      </c>
    </row>
    <row r="36" spans="1:5" ht="81" customHeight="1">
      <c r="A36" s="346"/>
      <c r="B36" s="239">
        <v>2</v>
      </c>
      <c r="C36" s="244" t="s">
        <v>79</v>
      </c>
      <c r="D36" s="243">
        <v>2</v>
      </c>
      <c r="E36" s="244" t="s">
        <v>80</v>
      </c>
    </row>
    <row r="37" spans="1:5" ht="92.1" customHeight="1">
      <c r="A37" s="346"/>
      <c r="B37" s="239">
        <v>3</v>
      </c>
      <c r="C37" s="244" t="s">
        <v>81</v>
      </c>
      <c r="D37" s="243">
        <v>3</v>
      </c>
      <c r="E37" s="244" t="s">
        <v>82</v>
      </c>
    </row>
    <row r="38" spans="1:5" ht="68.25" customHeight="1">
      <c r="A38" s="346"/>
      <c r="B38" s="239"/>
      <c r="C38" s="244"/>
      <c r="D38" s="243">
        <v>4</v>
      </c>
      <c r="E38" s="244" t="s">
        <v>83</v>
      </c>
    </row>
    <row r="39" spans="1:5" ht="68.25" customHeight="1">
      <c r="A39" s="346"/>
      <c r="B39" s="239"/>
      <c r="D39" s="243">
        <v>5</v>
      </c>
      <c r="E39" s="244" t="s">
        <v>84</v>
      </c>
    </row>
    <row r="40" spans="1:5" ht="41.45" customHeight="1">
      <c r="A40" s="346"/>
      <c r="B40" s="239"/>
      <c r="C40" s="284"/>
      <c r="D40" s="243">
        <v>6</v>
      </c>
      <c r="E40" s="244" t="s">
        <v>85</v>
      </c>
    </row>
    <row r="41" spans="1:5" ht="49.5" customHeight="1">
      <c r="A41" s="346"/>
      <c r="B41" s="239"/>
      <c r="C41" s="284"/>
      <c r="D41" s="243"/>
      <c r="E41" s="284"/>
    </row>
    <row r="42" spans="1:5" ht="49.5" customHeight="1">
      <c r="A42" s="346" t="s">
        <v>86</v>
      </c>
      <c r="B42" s="239"/>
      <c r="C42" s="284"/>
      <c r="D42" s="243">
        <v>7</v>
      </c>
      <c r="E42" s="284" t="s">
        <v>87</v>
      </c>
    </row>
    <row r="43" spans="1:5" ht="49.5" customHeight="1">
      <c r="A43" s="346"/>
      <c r="B43" s="239"/>
      <c r="C43" s="284"/>
      <c r="D43" s="243">
        <v>8</v>
      </c>
      <c r="E43" s="284" t="s">
        <v>88</v>
      </c>
    </row>
    <row r="44" spans="1:5" s="249" customFormat="1" ht="68.25" customHeight="1">
      <c r="A44" s="346"/>
      <c r="B44" s="239"/>
      <c r="C44" s="248"/>
      <c r="D44" s="239"/>
      <c r="E44" s="248"/>
    </row>
    <row r="45" spans="1:5" s="249" customFormat="1" ht="78.75" customHeight="1">
      <c r="A45" s="346"/>
      <c r="B45" s="239"/>
      <c r="C45" s="250"/>
      <c r="D45" s="239"/>
      <c r="E45" s="248"/>
    </row>
    <row r="46" spans="1:5" s="249" customFormat="1" ht="28.5">
      <c r="A46" s="346" t="s">
        <v>89</v>
      </c>
      <c r="B46" s="239">
        <v>4</v>
      </c>
      <c r="C46" s="244" t="s">
        <v>90</v>
      </c>
      <c r="D46" s="243">
        <v>9</v>
      </c>
      <c r="E46" s="285" t="s">
        <v>91</v>
      </c>
    </row>
    <row r="47" spans="1:5" s="249" customFormat="1" ht="55.5" customHeight="1">
      <c r="A47" s="346"/>
      <c r="B47" s="239">
        <v>5</v>
      </c>
      <c r="C47" s="244" t="s">
        <v>92</v>
      </c>
      <c r="D47" s="243">
        <v>10</v>
      </c>
      <c r="E47" s="244" t="s">
        <v>93</v>
      </c>
    </row>
    <row r="48" spans="1:5" s="249" customFormat="1" ht="57">
      <c r="A48" s="346"/>
      <c r="B48" s="239">
        <v>6</v>
      </c>
      <c r="C48" s="244" t="s">
        <v>94</v>
      </c>
      <c r="D48" s="243">
        <v>11</v>
      </c>
      <c r="E48" s="244" t="s">
        <v>95</v>
      </c>
    </row>
    <row r="49" spans="1:5" s="249" customFormat="1" ht="61.5" customHeight="1">
      <c r="A49" s="346"/>
      <c r="B49" s="239">
        <v>7</v>
      </c>
      <c r="C49" s="244" t="s">
        <v>96</v>
      </c>
      <c r="D49" s="243">
        <v>12</v>
      </c>
      <c r="E49" s="244" t="s">
        <v>97</v>
      </c>
    </row>
    <row r="50" spans="1:5" ht="71.25" customHeight="1">
      <c r="A50" s="346"/>
      <c r="B50" s="239"/>
      <c r="C50" s="285"/>
      <c r="D50" s="243">
        <v>13</v>
      </c>
      <c r="E50" s="244" t="s">
        <v>98</v>
      </c>
    </row>
    <row r="51" spans="1:5" ht="105" customHeight="1">
      <c r="A51" s="346"/>
      <c r="B51" s="239"/>
      <c r="C51" s="244"/>
      <c r="D51" s="243">
        <v>14</v>
      </c>
      <c r="E51" s="244" t="s">
        <v>99</v>
      </c>
    </row>
    <row r="52" spans="1:5" ht="75.599999999999994" customHeight="1">
      <c r="A52" s="346" t="s">
        <v>100</v>
      </c>
      <c r="B52" s="239"/>
      <c r="C52" s="244"/>
      <c r="D52" s="243">
        <v>15</v>
      </c>
      <c r="E52" s="244" t="s">
        <v>101</v>
      </c>
    </row>
    <row r="53" spans="1:5" ht="62.45" customHeight="1">
      <c r="A53" s="346"/>
      <c r="B53" s="239">
        <v>8</v>
      </c>
      <c r="C53" s="244" t="s">
        <v>102</v>
      </c>
      <c r="D53" s="281">
        <v>16</v>
      </c>
      <c r="E53" s="244" t="s">
        <v>103</v>
      </c>
    </row>
    <row r="54" spans="1:5" ht="28.5" customHeight="1">
      <c r="A54" s="346"/>
      <c r="B54" s="239">
        <v>9</v>
      </c>
      <c r="C54" s="244" t="s">
        <v>104</v>
      </c>
      <c r="D54" s="281">
        <v>17</v>
      </c>
      <c r="E54" s="244" t="s">
        <v>105</v>
      </c>
    </row>
    <row r="55" spans="1:5" ht="57">
      <c r="A55" s="346" t="s">
        <v>106</v>
      </c>
      <c r="B55" s="239">
        <v>10</v>
      </c>
      <c r="C55" s="244" t="s">
        <v>107</v>
      </c>
      <c r="D55" s="281">
        <v>18</v>
      </c>
      <c r="E55" s="285" t="s">
        <v>108</v>
      </c>
    </row>
    <row r="56" spans="1:5" ht="42.75">
      <c r="A56" s="346"/>
      <c r="B56" s="239">
        <v>11</v>
      </c>
      <c r="C56" s="244" t="s">
        <v>109</v>
      </c>
      <c r="D56" s="281">
        <v>19</v>
      </c>
      <c r="E56" s="285" t="s">
        <v>110</v>
      </c>
    </row>
    <row r="57" spans="1:5" ht="71.25">
      <c r="A57" s="346"/>
      <c r="B57" s="239">
        <v>12</v>
      </c>
      <c r="C57" s="244" t="s">
        <v>111</v>
      </c>
      <c r="D57" s="281">
        <v>20</v>
      </c>
      <c r="E57" s="285" t="s">
        <v>112</v>
      </c>
    </row>
    <row r="58" spans="1:5" ht="28.5">
      <c r="A58" s="346"/>
      <c r="B58" s="239">
        <v>13</v>
      </c>
      <c r="C58" s="244" t="s">
        <v>113</v>
      </c>
      <c r="D58" s="281">
        <v>21</v>
      </c>
      <c r="E58" s="285" t="s">
        <v>114</v>
      </c>
    </row>
    <row r="59" spans="1:5">
      <c r="A59" s="346"/>
      <c r="B59" s="239">
        <v>14</v>
      </c>
      <c r="C59" s="244" t="s">
        <v>115</v>
      </c>
      <c r="D59" s="281"/>
      <c r="E59" s="285"/>
    </row>
    <row r="60" spans="1:5">
      <c r="A60" s="346"/>
      <c r="B60" s="239"/>
      <c r="C60" s="244"/>
      <c r="D60" s="281"/>
      <c r="E60" s="285"/>
    </row>
    <row r="61" spans="1:5" ht="28.5">
      <c r="A61" s="346"/>
      <c r="B61" s="239">
        <v>15</v>
      </c>
      <c r="C61" s="244" t="s">
        <v>116</v>
      </c>
      <c r="D61" s="281"/>
      <c r="E61" s="285"/>
    </row>
    <row r="62" spans="1:5">
      <c r="A62" s="346"/>
      <c r="B62" s="239"/>
      <c r="C62" s="244"/>
      <c r="D62" s="281"/>
      <c r="E62" s="285"/>
    </row>
    <row r="63" spans="1:5" ht="42.75">
      <c r="A63" s="346"/>
      <c r="B63" s="239">
        <v>16</v>
      </c>
      <c r="C63" s="244" t="s">
        <v>117</v>
      </c>
      <c r="D63" s="281"/>
      <c r="E63" s="285"/>
    </row>
    <row r="64" spans="1:5" ht="28.5">
      <c r="A64" s="346"/>
      <c r="B64" s="239">
        <v>17</v>
      </c>
      <c r="C64" s="244" t="s">
        <v>118</v>
      </c>
      <c r="D64" s="281"/>
      <c r="E64" s="286"/>
    </row>
    <row r="65" spans="1:5" ht="42.75">
      <c r="A65" s="346" t="s">
        <v>119</v>
      </c>
      <c r="B65" s="239">
        <v>18</v>
      </c>
      <c r="C65" s="244" t="s">
        <v>120</v>
      </c>
      <c r="D65" s="281">
        <v>22</v>
      </c>
      <c r="E65" s="285" t="s">
        <v>121</v>
      </c>
    </row>
    <row r="66" spans="1:5" ht="42.75">
      <c r="A66" s="346"/>
      <c r="B66" s="239">
        <v>19</v>
      </c>
      <c r="C66" s="244" t="s">
        <v>122</v>
      </c>
      <c r="D66" s="281">
        <v>23</v>
      </c>
      <c r="E66" s="244" t="s">
        <v>123</v>
      </c>
    </row>
    <row r="67" spans="1:5" ht="85.5">
      <c r="A67" s="346"/>
      <c r="B67" s="239">
        <v>20</v>
      </c>
      <c r="C67" s="244" t="s">
        <v>124</v>
      </c>
      <c r="D67" s="281">
        <v>24</v>
      </c>
      <c r="E67" s="285" t="s">
        <v>125</v>
      </c>
    </row>
    <row r="68" spans="1:5" ht="28.5">
      <c r="A68" s="347" t="s">
        <v>126</v>
      </c>
      <c r="B68" s="239">
        <v>21</v>
      </c>
      <c r="C68" s="244" t="s">
        <v>127</v>
      </c>
      <c r="D68" s="281"/>
      <c r="E68" s="285"/>
    </row>
    <row r="69" spans="1:5" ht="45" customHeight="1">
      <c r="A69" s="348"/>
      <c r="B69" s="239">
        <v>22</v>
      </c>
      <c r="C69" s="244" t="s">
        <v>128</v>
      </c>
      <c r="D69" s="281"/>
      <c r="E69" s="281"/>
    </row>
    <row r="70" spans="1:5" ht="77.099999999999994" customHeight="1">
      <c r="A70" s="346" t="s">
        <v>129</v>
      </c>
      <c r="B70" s="239">
        <v>23</v>
      </c>
      <c r="C70" s="244" t="s">
        <v>128</v>
      </c>
      <c r="D70" s="281">
        <v>25</v>
      </c>
      <c r="E70" s="244" t="s">
        <v>130</v>
      </c>
    </row>
    <row r="71" spans="1:5" ht="15.95" customHeight="1">
      <c r="A71" s="346"/>
      <c r="B71" s="239"/>
      <c r="C71" s="244"/>
      <c r="D71" s="281">
        <v>26</v>
      </c>
      <c r="E71" s="244" t="s">
        <v>131</v>
      </c>
    </row>
    <row r="72" spans="1:5" ht="50.1" customHeight="1">
      <c r="A72" s="346" t="s">
        <v>132</v>
      </c>
      <c r="B72" s="239">
        <v>24</v>
      </c>
      <c r="C72" s="285" t="s">
        <v>133</v>
      </c>
      <c r="D72" s="281">
        <v>27</v>
      </c>
      <c r="E72" s="285" t="s">
        <v>134</v>
      </c>
    </row>
    <row r="73" spans="1:5" ht="50.1" customHeight="1">
      <c r="A73" s="346"/>
      <c r="B73" s="239">
        <v>25</v>
      </c>
      <c r="C73" s="285" t="s">
        <v>135</v>
      </c>
      <c r="D73" s="281">
        <v>28</v>
      </c>
      <c r="E73" s="285" t="s">
        <v>136</v>
      </c>
    </row>
    <row r="74" spans="1:5" ht="50.1" customHeight="1">
      <c r="A74" s="346"/>
      <c r="B74" s="239"/>
      <c r="D74" s="281">
        <v>29</v>
      </c>
      <c r="E74" s="285" t="s">
        <v>137</v>
      </c>
    </row>
    <row r="75" spans="1:5" ht="50.1" customHeight="1">
      <c r="A75" s="346"/>
      <c r="B75" s="239"/>
      <c r="C75" s="287"/>
      <c r="D75" s="281">
        <v>30</v>
      </c>
      <c r="E75" s="285" t="s">
        <v>138</v>
      </c>
    </row>
    <row r="76" spans="1:5" ht="50.1" customHeight="1">
      <c r="A76" s="346"/>
      <c r="B76" s="239"/>
      <c r="C76" s="285"/>
      <c r="D76" s="281">
        <v>31</v>
      </c>
      <c r="E76" s="285" t="s">
        <v>139</v>
      </c>
    </row>
    <row r="77" spans="1:5" ht="50.1" customHeight="1">
      <c r="A77" s="346"/>
      <c r="B77" s="239"/>
      <c r="C77" s="285"/>
      <c r="D77" s="281">
        <v>32</v>
      </c>
      <c r="E77" s="285" t="s">
        <v>140</v>
      </c>
    </row>
    <row r="78" spans="1:5" ht="50.1" customHeight="1">
      <c r="A78" s="346"/>
      <c r="B78" s="239"/>
      <c r="C78" s="285"/>
      <c r="D78" s="281">
        <v>33</v>
      </c>
      <c r="E78" s="287" t="s">
        <v>141</v>
      </c>
    </row>
    <row r="79" spans="1:5" ht="39.950000000000003" customHeight="1">
      <c r="A79" s="346"/>
      <c r="B79" s="239"/>
      <c r="C79" s="281"/>
      <c r="D79" s="281">
        <v>34</v>
      </c>
      <c r="E79" s="285" t="s">
        <v>142</v>
      </c>
    </row>
    <row r="80" spans="1:5" ht="39.950000000000003" customHeight="1">
      <c r="A80" s="347" t="s">
        <v>143</v>
      </c>
      <c r="B80" s="239">
        <v>26</v>
      </c>
      <c r="C80" s="244" t="s">
        <v>144</v>
      </c>
      <c r="D80" s="281">
        <v>35</v>
      </c>
      <c r="E80" s="244" t="s">
        <v>145</v>
      </c>
    </row>
    <row r="81" spans="1:10" ht="72" customHeight="1">
      <c r="A81" s="349"/>
      <c r="B81" s="239">
        <v>27</v>
      </c>
      <c r="C81" s="244" t="s">
        <v>146</v>
      </c>
      <c r="D81" s="281">
        <v>36</v>
      </c>
      <c r="E81" s="244" t="s">
        <v>147</v>
      </c>
    </row>
    <row r="82" spans="1:10" ht="72" customHeight="1">
      <c r="A82" s="349"/>
      <c r="B82" s="239">
        <v>28</v>
      </c>
      <c r="C82" s="244" t="s">
        <v>148</v>
      </c>
      <c r="D82" s="288">
        <v>37</v>
      </c>
      <c r="E82" s="244" t="s">
        <v>149</v>
      </c>
    </row>
    <row r="83" spans="1:10" ht="72" customHeight="1">
      <c r="A83" s="349"/>
      <c r="B83" s="239">
        <v>29</v>
      </c>
      <c r="C83" s="244" t="s">
        <v>150</v>
      </c>
      <c r="D83" s="288">
        <v>38</v>
      </c>
      <c r="E83" s="244" t="s">
        <v>151</v>
      </c>
      <c r="J83" s="230" t="s">
        <v>152</v>
      </c>
    </row>
    <row r="84" spans="1:10" ht="72" customHeight="1">
      <c r="A84" s="349"/>
      <c r="B84" s="251">
        <v>30</v>
      </c>
      <c r="C84" s="252" t="s">
        <v>153</v>
      </c>
      <c r="D84" s="253">
        <v>39</v>
      </c>
      <c r="E84" s="252" t="s">
        <v>154</v>
      </c>
    </row>
    <row r="85" spans="1:10" ht="72" customHeight="1">
      <c r="A85" s="254"/>
      <c r="B85" s="255"/>
      <c r="C85" s="256"/>
      <c r="D85" s="255"/>
      <c r="E85" s="256"/>
    </row>
  </sheetData>
  <mergeCells count="25">
    <mergeCell ref="B1:D1"/>
    <mergeCell ref="B2:C2"/>
    <mergeCell ref="B4:E4"/>
    <mergeCell ref="A6:A7"/>
    <mergeCell ref="B6:C6"/>
    <mergeCell ref="D6:E6"/>
    <mergeCell ref="B7:C7"/>
    <mergeCell ref="D7:E7"/>
    <mergeCell ref="A55:A64"/>
    <mergeCell ref="A9:E9"/>
    <mergeCell ref="A11:A14"/>
    <mergeCell ref="A15:A17"/>
    <mergeCell ref="A18:A25"/>
    <mergeCell ref="A26:A29"/>
    <mergeCell ref="A31:A32"/>
    <mergeCell ref="A33:E33"/>
    <mergeCell ref="A35:A41"/>
    <mergeCell ref="A42:A45"/>
    <mergeCell ref="A46:A51"/>
    <mergeCell ref="A52:A54"/>
    <mergeCell ref="A65:A67"/>
    <mergeCell ref="A68:A69"/>
    <mergeCell ref="A70:A71"/>
    <mergeCell ref="A72:A79"/>
    <mergeCell ref="A80:A84"/>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0E22-AFDB-4306-9059-DB2521395745}">
  <sheetPr codeName="Sheet9"/>
  <dimension ref="A1:N14"/>
  <sheetViews>
    <sheetView showGridLines="0" view="pageBreakPreview" zoomScale="90" zoomScaleNormal="90" zoomScaleSheetLayoutView="90" workbookViewId="0">
      <selection activeCell="F12" sqref="F12"/>
    </sheetView>
  </sheetViews>
  <sheetFormatPr baseColWidth="10" defaultColWidth="10.42578125" defaultRowHeight="15"/>
  <cols>
    <col min="1" max="1" width="60.85546875" style="273" customWidth="1"/>
    <col min="2" max="2" width="15.85546875" style="274" customWidth="1"/>
    <col min="3" max="5" width="15.85546875" style="275" customWidth="1"/>
    <col min="6" max="6" width="40.85546875" style="273" customWidth="1"/>
    <col min="7" max="7" width="31.42578125" style="260" customWidth="1"/>
    <col min="8" max="16384" width="10.42578125" style="260"/>
  </cols>
  <sheetData>
    <row r="1" spans="1:14" ht="80.099999999999994" customHeight="1">
      <c r="A1" s="259"/>
      <c r="B1" s="362" t="s">
        <v>155</v>
      </c>
      <c r="C1" s="362"/>
      <c r="D1" s="362"/>
      <c r="E1" s="362"/>
      <c r="F1" s="259"/>
    </row>
    <row r="2" spans="1:14">
      <c r="A2" s="363" t="s">
        <v>156</v>
      </c>
      <c r="B2" s="363"/>
      <c r="C2" s="363"/>
      <c r="D2" s="363"/>
      <c r="E2" s="363"/>
      <c r="F2" s="363"/>
    </row>
    <row r="3" spans="1:14" ht="28.5" customHeight="1">
      <c r="A3" s="364" t="s">
        <v>157</v>
      </c>
      <c r="B3" s="365" t="s">
        <v>158</v>
      </c>
      <c r="C3" s="365"/>
      <c r="D3" s="365"/>
      <c r="E3" s="365"/>
      <c r="F3" s="279" t="s">
        <v>159</v>
      </c>
      <c r="G3" s="366" t="s">
        <v>160</v>
      </c>
    </row>
    <row r="4" spans="1:14" ht="46.5" customHeight="1">
      <c r="A4" s="364"/>
      <c r="B4" s="261" t="s">
        <v>161</v>
      </c>
      <c r="C4" s="261" t="s">
        <v>162</v>
      </c>
      <c r="D4" s="261" t="s">
        <v>163</v>
      </c>
      <c r="E4" s="261" t="s">
        <v>164</v>
      </c>
      <c r="F4" s="262"/>
      <c r="G4" s="367"/>
    </row>
    <row r="5" spans="1:14" ht="65.099999999999994" customHeight="1">
      <c r="A5" s="263" t="s">
        <v>165</v>
      </c>
      <c r="B5" s="264">
        <v>2</v>
      </c>
      <c r="C5" s="265">
        <v>1</v>
      </c>
      <c r="D5" s="265">
        <v>7.8</v>
      </c>
      <c r="E5" s="265" t="s">
        <v>166</v>
      </c>
      <c r="F5" s="266" t="s">
        <v>167</v>
      </c>
      <c r="G5" s="289" t="s">
        <v>168</v>
      </c>
    </row>
    <row r="6" spans="1:14" ht="65.099999999999994" customHeight="1">
      <c r="A6" s="267" t="s">
        <v>169</v>
      </c>
      <c r="B6" s="264"/>
      <c r="C6" s="265"/>
      <c r="D6" s="265" t="s">
        <v>170</v>
      </c>
      <c r="E6" s="265" t="s">
        <v>171</v>
      </c>
      <c r="F6" s="266" t="s">
        <v>167</v>
      </c>
      <c r="G6" s="290">
        <v>242</v>
      </c>
    </row>
    <row r="7" spans="1:14" ht="65.099999999999994" customHeight="1">
      <c r="A7" s="267" t="s">
        <v>172</v>
      </c>
      <c r="B7" s="268"/>
      <c r="C7" s="269"/>
      <c r="D7" s="269">
        <v>1</v>
      </c>
      <c r="E7" s="269" t="s">
        <v>173</v>
      </c>
      <c r="F7" s="266" t="s">
        <v>167</v>
      </c>
      <c r="G7" s="289">
        <v>250</v>
      </c>
      <c r="N7" s="260" t="s">
        <v>152</v>
      </c>
    </row>
    <row r="8" spans="1:14" ht="106.5" customHeight="1">
      <c r="A8" s="270" t="s">
        <v>174</v>
      </c>
      <c r="B8" s="268">
        <v>12</v>
      </c>
      <c r="C8" s="269" t="s">
        <v>175</v>
      </c>
      <c r="D8" s="269" t="s">
        <v>176</v>
      </c>
      <c r="E8" s="269" t="s">
        <v>177</v>
      </c>
      <c r="F8" s="266" t="s">
        <v>167</v>
      </c>
      <c r="G8" s="289">
        <v>116.117</v>
      </c>
    </row>
    <row r="9" spans="1:14" ht="78.95" customHeight="1">
      <c r="A9" s="270" t="s">
        <v>178</v>
      </c>
      <c r="B9" s="268"/>
      <c r="C9" s="268"/>
      <c r="D9" s="265" t="s">
        <v>170</v>
      </c>
      <c r="E9" s="265" t="s">
        <v>179</v>
      </c>
      <c r="F9" s="266" t="s">
        <v>167</v>
      </c>
      <c r="G9" s="290" t="s">
        <v>180</v>
      </c>
    </row>
    <row r="10" spans="1:14" ht="82.5" customHeight="1">
      <c r="A10" s="291" t="s">
        <v>181</v>
      </c>
      <c r="B10" s="264">
        <v>2</v>
      </c>
      <c r="C10" s="265"/>
      <c r="D10" s="265" t="s">
        <v>182</v>
      </c>
      <c r="E10" s="265">
        <v>24</v>
      </c>
      <c r="F10" s="266" t="s">
        <v>167</v>
      </c>
      <c r="G10" s="289">
        <v>57</v>
      </c>
    </row>
    <row r="11" spans="1:14" ht="65.099999999999994" customHeight="1">
      <c r="A11" s="270" t="s">
        <v>183</v>
      </c>
      <c r="B11" s="268" t="s">
        <v>184</v>
      </c>
      <c r="C11" s="269" t="s">
        <v>175</v>
      </c>
      <c r="D11" s="269" t="s">
        <v>185</v>
      </c>
      <c r="E11" s="269" t="s">
        <v>186</v>
      </c>
      <c r="F11" s="272" t="s">
        <v>167</v>
      </c>
      <c r="G11" s="289">
        <v>56</v>
      </c>
    </row>
    <row r="12" spans="1:14" ht="65.099999999999994" customHeight="1">
      <c r="A12" s="271" t="s">
        <v>187</v>
      </c>
      <c r="B12" s="268"/>
      <c r="C12" s="269"/>
      <c r="D12" s="265" t="s">
        <v>188</v>
      </c>
      <c r="E12" s="269" t="s">
        <v>189</v>
      </c>
      <c r="F12" s="272" t="s">
        <v>167</v>
      </c>
      <c r="G12" s="289">
        <v>120</v>
      </c>
    </row>
    <row r="13" spans="1:14" ht="65.099999999999994" customHeight="1">
      <c r="A13" s="292" t="s">
        <v>190</v>
      </c>
      <c r="B13" s="293" t="s">
        <v>191</v>
      </c>
      <c r="C13" s="294" t="s">
        <v>192</v>
      </c>
      <c r="D13" s="294"/>
      <c r="E13" s="294" t="s">
        <v>193</v>
      </c>
      <c r="F13" s="295" t="s">
        <v>194</v>
      </c>
      <c r="G13" s="289">
        <v>118.119</v>
      </c>
    </row>
    <row r="14" spans="1:14" ht="65.099999999999994" customHeight="1">
      <c r="A14" s="292" t="s">
        <v>195</v>
      </c>
      <c r="B14" s="293"/>
      <c r="C14" s="294"/>
      <c r="D14" s="294" t="s">
        <v>196</v>
      </c>
      <c r="E14" s="294" t="s">
        <v>197</v>
      </c>
      <c r="F14" s="272" t="s">
        <v>167</v>
      </c>
      <c r="G14" s="289">
        <v>116.117</v>
      </c>
    </row>
  </sheetData>
  <mergeCells count="5">
    <mergeCell ref="B1:E1"/>
    <mergeCell ref="A2:F2"/>
    <mergeCell ref="A3:A4"/>
    <mergeCell ref="B3:E3"/>
    <mergeCell ref="G3:G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G3" xr:uid="{85CEDB4C-2ACC-4B06-BCDC-0F784F51F1E5}"/>
    <dataValidation allowBlank="1" showInputMessage="1" showErrorMessage="1" prompt="Proponer y escribir en una frase la estrategia para gestionar la debilidad, la oportunidad, la amenaza o la fortaleza.Usar verbo de acción en infinitivo._x000a_" sqref="A3 G1" xr:uid="{8540C1AD-8684-4CB3-87ED-D48FE7DD4C9D}"/>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08" t="s">
        <v>198</v>
      </c>
      <c r="C2" s="409"/>
      <c r="D2" s="409"/>
      <c r="E2" s="409"/>
      <c r="F2" s="409"/>
      <c r="G2" s="410"/>
    </row>
    <row r="3" spans="2:9" ht="15">
      <c r="B3" s="411" t="s">
        <v>199</v>
      </c>
      <c r="C3" s="412"/>
      <c r="D3" s="413"/>
      <c r="E3" s="413"/>
      <c r="F3" s="413"/>
      <c r="G3" s="414"/>
    </row>
    <row r="4" spans="2:9" ht="88.5" customHeight="1">
      <c r="B4" s="415" t="s">
        <v>200</v>
      </c>
      <c r="C4" s="416"/>
      <c r="D4" s="416"/>
      <c r="E4" s="416"/>
      <c r="F4" s="416"/>
      <c r="G4" s="417"/>
    </row>
    <row r="5" spans="2:9" ht="15">
      <c r="B5" s="123"/>
      <c r="C5" s="133"/>
      <c r="D5" s="134"/>
      <c r="E5" s="135"/>
      <c r="F5" s="135"/>
      <c r="G5" s="135"/>
    </row>
    <row r="6" spans="2:9" ht="16.5" customHeight="1">
      <c r="B6" s="418" t="s">
        <v>201</v>
      </c>
      <c r="C6" s="419"/>
      <c r="D6" s="419"/>
      <c r="E6" s="419"/>
      <c r="F6" s="419"/>
      <c r="G6" s="420"/>
    </row>
    <row r="7" spans="2:9" ht="76.5" customHeight="1">
      <c r="B7" s="418"/>
      <c r="C7" s="419"/>
      <c r="D7" s="419"/>
      <c r="E7" s="419"/>
      <c r="F7" s="419"/>
      <c r="G7" s="420"/>
    </row>
    <row r="8" spans="2:9" ht="15" thickBot="1">
      <c r="B8" s="136"/>
      <c r="C8" s="137"/>
      <c r="D8" s="137"/>
      <c r="E8" s="138"/>
      <c r="F8" s="139"/>
      <c r="G8" s="139"/>
    </row>
    <row r="9" spans="2:9">
      <c r="B9" s="140"/>
      <c r="C9" s="201" t="s">
        <v>202</v>
      </c>
      <c r="D9" s="421" t="s">
        <v>203</v>
      </c>
      <c r="E9" s="422"/>
      <c r="F9" s="423" t="s">
        <v>204</v>
      </c>
      <c r="G9" s="424"/>
    </row>
    <row r="10" spans="2:9" ht="15" customHeight="1">
      <c r="B10" s="141"/>
      <c r="C10" s="125">
        <v>5</v>
      </c>
      <c r="D10" s="406" t="s">
        <v>205</v>
      </c>
      <c r="E10" s="407"/>
      <c r="F10" s="400" t="s">
        <v>206</v>
      </c>
      <c r="G10" s="397"/>
      <c r="H10" s="369"/>
      <c r="I10" s="369"/>
    </row>
    <row r="11" spans="2:9">
      <c r="B11" s="141"/>
      <c r="C11" s="125">
        <v>5</v>
      </c>
      <c r="D11" s="406" t="s">
        <v>207</v>
      </c>
      <c r="E11" s="407"/>
      <c r="F11" s="400" t="s">
        <v>208</v>
      </c>
      <c r="G11" s="397"/>
      <c r="H11" s="369"/>
      <c r="I11" s="369"/>
    </row>
    <row r="12" spans="2:9">
      <c r="B12" s="141"/>
      <c r="C12" s="125">
        <v>5</v>
      </c>
      <c r="D12" s="406" t="s">
        <v>209</v>
      </c>
      <c r="E12" s="407"/>
      <c r="F12" s="400" t="s">
        <v>210</v>
      </c>
      <c r="G12" s="397"/>
      <c r="H12" s="369"/>
      <c r="I12" s="369"/>
    </row>
    <row r="13" spans="2:9" ht="27.75" customHeight="1">
      <c r="B13" s="141"/>
      <c r="C13" s="125">
        <v>5</v>
      </c>
      <c r="D13" s="406" t="s">
        <v>211</v>
      </c>
      <c r="E13" s="407"/>
      <c r="F13" s="400" t="s">
        <v>212</v>
      </c>
      <c r="G13" s="397"/>
      <c r="H13" s="369"/>
      <c r="I13" s="369"/>
    </row>
    <row r="14" spans="2:9">
      <c r="B14" s="141"/>
      <c r="C14" s="125">
        <v>5</v>
      </c>
      <c r="D14" s="406" t="s">
        <v>213</v>
      </c>
      <c r="E14" s="407"/>
      <c r="F14" s="400" t="s">
        <v>214</v>
      </c>
      <c r="G14" s="397"/>
      <c r="H14" s="369"/>
      <c r="I14" s="369"/>
    </row>
    <row r="15" spans="2:9" ht="41.25" customHeight="1">
      <c r="B15" s="141"/>
      <c r="C15" s="125">
        <v>5</v>
      </c>
      <c r="D15" s="406" t="s">
        <v>215</v>
      </c>
      <c r="E15" s="407"/>
      <c r="F15" s="400" t="s">
        <v>216</v>
      </c>
      <c r="G15" s="397"/>
      <c r="H15" s="369"/>
      <c r="I15" s="369"/>
    </row>
    <row r="16" spans="2:9" ht="41.25" customHeight="1">
      <c r="B16" s="141"/>
      <c r="C16" s="125">
        <v>5</v>
      </c>
      <c r="D16" s="401" t="s">
        <v>217</v>
      </c>
      <c r="E16" s="402"/>
      <c r="F16" s="400" t="s">
        <v>218</v>
      </c>
      <c r="G16" s="397"/>
      <c r="H16" s="369"/>
      <c r="I16" s="369"/>
    </row>
    <row r="17" spans="2:9" ht="51.75" customHeight="1">
      <c r="B17" s="141"/>
      <c r="C17" s="125">
        <v>5</v>
      </c>
      <c r="D17" s="402" t="s">
        <v>219</v>
      </c>
      <c r="E17" s="405"/>
      <c r="F17" s="400" t="s">
        <v>220</v>
      </c>
      <c r="G17" s="397"/>
      <c r="H17" s="369"/>
      <c r="I17" s="369"/>
    </row>
    <row r="18" spans="2:9" ht="51.75" customHeight="1">
      <c r="B18" s="141"/>
      <c r="C18" s="125">
        <v>5</v>
      </c>
      <c r="D18" s="401" t="s">
        <v>221</v>
      </c>
      <c r="E18" s="402"/>
      <c r="F18" s="400" t="s">
        <v>222</v>
      </c>
      <c r="G18" s="397"/>
      <c r="H18" s="369"/>
      <c r="I18" s="369"/>
    </row>
    <row r="19" spans="2:9" ht="51.75" customHeight="1">
      <c r="B19" s="141"/>
      <c r="C19" s="125">
        <v>5</v>
      </c>
      <c r="D19" s="202" t="s">
        <v>223</v>
      </c>
      <c r="E19" s="203"/>
      <c r="F19" s="400" t="s">
        <v>224</v>
      </c>
      <c r="G19" s="397"/>
      <c r="H19" s="369"/>
      <c r="I19" s="369"/>
    </row>
    <row r="20" spans="2:9" ht="51.75" customHeight="1">
      <c r="B20" s="141"/>
      <c r="C20" s="125">
        <v>5</v>
      </c>
      <c r="D20" s="202" t="s">
        <v>225</v>
      </c>
      <c r="E20" s="203"/>
      <c r="F20" s="400" t="s">
        <v>226</v>
      </c>
      <c r="G20" s="397"/>
      <c r="H20" s="369"/>
      <c r="I20" s="369"/>
    </row>
    <row r="21" spans="2:9" ht="66.75" customHeight="1">
      <c r="B21" s="141"/>
      <c r="C21" s="125">
        <v>5</v>
      </c>
      <c r="D21" s="401" t="s">
        <v>227</v>
      </c>
      <c r="E21" s="402"/>
      <c r="F21" s="400" t="s">
        <v>228</v>
      </c>
      <c r="G21" s="397"/>
      <c r="H21" s="369"/>
      <c r="I21" s="369"/>
    </row>
    <row r="22" spans="2:9" ht="36" customHeight="1">
      <c r="B22" s="141"/>
      <c r="C22" s="125">
        <v>5</v>
      </c>
      <c r="D22" s="403" t="s">
        <v>229</v>
      </c>
      <c r="E22" s="404"/>
      <c r="F22" s="400" t="s">
        <v>230</v>
      </c>
      <c r="G22" s="397"/>
      <c r="H22" s="370"/>
      <c r="I22" s="370"/>
    </row>
    <row r="23" spans="2:9" ht="26.25" customHeight="1">
      <c r="B23" s="141"/>
      <c r="C23" s="125">
        <v>5</v>
      </c>
      <c r="D23" s="395" t="s">
        <v>231</v>
      </c>
      <c r="E23" s="395"/>
      <c r="F23" s="396" t="s">
        <v>232</v>
      </c>
      <c r="G23" s="397"/>
      <c r="H23" s="369"/>
      <c r="I23" s="369"/>
    </row>
    <row r="24" spans="2:9" ht="26.25" customHeight="1">
      <c r="B24" s="141"/>
      <c r="C24" s="125">
        <v>5</v>
      </c>
      <c r="D24" s="395" t="s">
        <v>233</v>
      </c>
      <c r="E24" s="395"/>
      <c r="F24" s="396" t="s">
        <v>234</v>
      </c>
      <c r="G24" s="397"/>
      <c r="H24" s="369"/>
      <c r="I24" s="369"/>
    </row>
    <row r="25" spans="2:9" ht="26.25" customHeight="1">
      <c r="B25" s="141"/>
      <c r="C25" s="125">
        <v>5</v>
      </c>
      <c r="D25" s="398" t="s">
        <v>235</v>
      </c>
      <c r="E25" s="399"/>
      <c r="F25" s="396" t="s">
        <v>236</v>
      </c>
      <c r="G25" s="397"/>
      <c r="H25" s="369"/>
      <c r="I25" s="369"/>
    </row>
    <row r="26" spans="2:9" ht="27" customHeight="1">
      <c r="B26" s="142"/>
      <c r="C26" s="386" t="s">
        <v>237</v>
      </c>
      <c r="D26" s="387"/>
      <c r="E26" s="387"/>
      <c r="F26" s="387"/>
      <c r="G26" s="388"/>
    </row>
    <row r="27" spans="2:9" ht="27" customHeight="1">
      <c r="B27" s="389" t="s">
        <v>238</v>
      </c>
      <c r="C27" s="390"/>
      <c r="D27" s="390"/>
      <c r="E27" s="390"/>
      <c r="F27" s="390"/>
      <c r="G27" s="391"/>
    </row>
    <row r="28" spans="2:9" ht="10.5" customHeight="1">
      <c r="B28" s="143"/>
      <c r="D28" s="144"/>
      <c r="E28" s="145"/>
      <c r="F28" s="146"/>
      <c r="G28" s="146"/>
    </row>
    <row r="29" spans="2:9">
      <c r="B29" s="143"/>
      <c r="C29" s="147"/>
      <c r="D29" s="392" t="s">
        <v>203</v>
      </c>
      <c r="E29" s="392"/>
      <c r="F29" s="393" t="s">
        <v>204</v>
      </c>
      <c r="G29" s="394"/>
    </row>
    <row r="30" spans="2:9">
      <c r="B30" s="143"/>
      <c r="D30" s="377" t="s">
        <v>205</v>
      </c>
      <c r="E30" s="377"/>
      <c r="F30" s="378" t="s">
        <v>239</v>
      </c>
      <c r="G30" s="379"/>
      <c r="H30" s="369"/>
      <c r="I30" s="369"/>
    </row>
    <row r="31" spans="2:9">
      <c r="B31" s="143"/>
      <c r="D31" s="377" t="s">
        <v>207</v>
      </c>
      <c r="E31" s="377"/>
      <c r="F31" s="378" t="s">
        <v>240</v>
      </c>
      <c r="G31" s="379"/>
      <c r="H31" s="369"/>
      <c r="I31" s="369"/>
    </row>
    <row r="32" spans="2:9">
      <c r="B32" s="143"/>
      <c r="D32" s="377" t="s">
        <v>209</v>
      </c>
      <c r="E32" s="377"/>
      <c r="F32" s="378" t="s">
        <v>241</v>
      </c>
      <c r="G32" s="379"/>
      <c r="H32" s="369"/>
      <c r="I32" s="369"/>
    </row>
    <row r="33" spans="2:9">
      <c r="B33" s="143"/>
      <c r="D33" s="377" t="s">
        <v>211</v>
      </c>
      <c r="E33" s="377"/>
      <c r="F33" s="378" t="s">
        <v>242</v>
      </c>
      <c r="G33" s="379"/>
      <c r="H33" s="369"/>
      <c r="I33" s="369"/>
    </row>
    <row r="34" spans="2:9">
      <c r="B34" s="143"/>
      <c r="D34" s="377" t="s">
        <v>213</v>
      </c>
      <c r="E34" s="377"/>
      <c r="F34" s="378" t="s">
        <v>243</v>
      </c>
      <c r="G34" s="379"/>
      <c r="H34" s="369"/>
      <c r="I34" s="369"/>
    </row>
    <row r="35" spans="2:9" ht="40.9" customHeight="1">
      <c r="B35" s="143"/>
      <c r="D35" s="377" t="s">
        <v>244</v>
      </c>
      <c r="E35" s="377"/>
      <c r="F35" s="378" t="s">
        <v>245</v>
      </c>
      <c r="G35" s="379"/>
      <c r="H35" s="369"/>
      <c r="I35" s="369"/>
    </row>
    <row r="36" spans="2:9" ht="42" customHeight="1">
      <c r="B36" s="124"/>
      <c r="C36" s="148"/>
      <c r="D36" s="377" t="s">
        <v>246</v>
      </c>
      <c r="E36" s="377"/>
      <c r="F36" s="378" t="s">
        <v>247</v>
      </c>
      <c r="G36" s="379"/>
      <c r="H36" s="368"/>
      <c r="I36" s="368"/>
    </row>
    <row r="37" spans="2:9" ht="30.75" customHeight="1">
      <c r="B37" s="124"/>
      <c r="C37" s="148"/>
      <c r="D37" s="377" t="s">
        <v>248</v>
      </c>
      <c r="E37" s="377"/>
      <c r="F37" s="380" t="s">
        <v>249</v>
      </c>
      <c r="G37" s="381"/>
      <c r="H37" s="368"/>
      <c r="I37" s="368"/>
    </row>
    <row r="38" spans="2:9" ht="33" customHeight="1">
      <c r="B38" s="124"/>
      <c r="C38" s="148"/>
      <c r="D38" s="377" t="s">
        <v>250</v>
      </c>
      <c r="E38" s="377"/>
      <c r="F38" s="380" t="s">
        <v>249</v>
      </c>
      <c r="G38" s="381"/>
      <c r="H38" s="368"/>
      <c r="I38" s="368"/>
    </row>
    <row r="39" spans="2:9" ht="30" customHeight="1">
      <c r="B39" s="124"/>
      <c r="C39" s="148"/>
      <c r="D39" s="377" t="s">
        <v>251</v>
      </c>
      <c r="E39" s="377"/>
      <c r="F39" s="380" t="s">
        <v>249</v>
      </c>
      <c r="G39" s="381"/>
      <c r="H39" s="368"/>
      <c r="I39" s="368"/>
    </row>
    <row r="40" spans="2:9" ht="30" customHeight="1">
      <c r="B40" s="124"/>
      <c r="C40" s="148"/>
      <c r="D40" s="377" t="s">
        <v>252</v>
      </c>
      <c r="E40" s="377"/>
      <c r="F40" s="380" t="s">
        <v>249</v>
      </c>
      <c r="G40" s="381"/>
      <c r="H40" s="368"/>
      <c r="I40" s="368"/>
    </row>
    <row r="41" spans="2:9" ht="30" customHeight="1">
      <c r="B41" s="124"/>
      <c r="C41" s="148"/>
      <c r="D41" s="382" t="s">
        <v>253</v>
      </c>
      <c r="E41" s="383"/>
      <c r="F41" s="378" t="s">
        <v>254</v>
      </c>
      <c r="G41" s="379"/>
      <c r="H41" s="368"/>
      <c r="I41" s="368"/>
    </row>
    <row r="42" spans="2:9" ht="35.25" customHeight="1">
      <c r="B42" s="124"/>
      <c r="C42" s="148"/>
      <c r="D42" s="377" t="s">
        <v>255</v>
      </c>
      <c r="E42" s="377"/>
      <c r="F42" s="378" t="s">
        <v>256</v>
      </c>
      <c r="G42" s="379"/>
      <c r="H42" s="368"/>
      <c r="I42" s="368"/>
    </row>
    <row r="43" spans="2:9" ht="31.5" customHeight="1">
      <c r="B43" s="124"/>
      <c r="C43" s="148"/>
      <c r="D43" s="377" t="s">
        <v>248</v>
      </c>
      <c r="E43" s="377"/>
      <c r="F43" s="380" t="s">
        <v>249</v>
      </c>
      <c r="G43" s="381"/>
      <c r="H43" s="368"/>
      <c r="I43" s="368"/>
    </row>
    <row r="44" spans="2:9" ht="35.25" customHeight="1">
      <c r="B44" s="124"/>
      <c r="C44" s="148"/>
      <c r="D44" s="377" t="s">
        <v>257</v>
      </c>
      <c r="E44" s="377"/>
      <c r="F44" s="380" t="s">
        <v>249</v>
      </c>
      <c r="G44" s="381"/>
      <c r="H44" s="368"/>
      <c r="I44" s="368"/>
    </row>
    <row r="45" spans="2:9" ht="57" customHeight="1">
      <c r="B45" s="124"/>
      <c r="C45" s="148"/>
      <c r="D45" s="377" t="s">
        <v>252</v>
      </c>
      <c r="E45" s="377"/>
      <c r="F45" s="380" t="s">
        <v>249</v>
      </c>
      <c r="G45" s="381"/>
      <c r="H45" s="368"/>
      <c r="I45" s="368"/>
    </row>
    <row r="46" spans="2:9" ht="32.25" customHeight="1">
      <c r="B46" s="124"/>
      <c r="C46" s="148"/>
      <c r="D46" s="377" t="s">
        <v>250</v>
      </c>
      <c r="E46" s="377"/>
      <c r="F46" s="380" t="s">
        <v>249</v>
      </c>
      <c r="G46" s="381"/>
      <c r="H46" s="368"/>
      <c r="I46" s="368"/>
    </row>
    <row r="47" spans="2:9" ht="32.25" customHeight="1">
      <c r="B47" s="124"/>
      <c r="C47" s="148"/>
      <c r="D47" s="382" t="s">
        <v>258</v>
      </c>
      <c r="E47" s="383"/>
      <c r="F47" s="384" t="s">
        <v>259</v>
      </c>
      <c r="G47" s="385"/>
      <c r="H47" s="368"/>
      <c r="I47" s="368"/>
    </row>
    <row r="48" spans="2:9" ht="32.25" customHeight="1">
      <c r="B48" s="124"/>
      <c r="C48" s="148"/>
      <c r="D48" s="377" t="s">
        <v>260</v>
      </c>
      <c r="E48" s="377"/>
      <c r="F48" s="378" t="s">
        <v>261</v>
      </c>
      <c r="G48" s="379"/>
      <c r="H48" s="368"/>
      <c r="I48" s="368"/>
    </row>
    <row r="49" spans="2:9" ht="32.25" customHeight="1">
      <c r="B49" s="124"/>
      <c r="C49" s="148"/>
      <c r="D49" s="377" t="s">
        <v>262</v>
      </c>
      <c r="E49" s="377"/>
      <c r="F49" s="378" t="s">
        <v>263</v>
      </c>
      <c r="G49" s="379"/>
      <c r="H49" s="368"/>
      <c r="I49" s="368"/>
    </row>
    <row r="50" spans="2:9" ht="32.25" customHeight="1">
      <c r="B50" s="124"/>
      <c r="C50" s="148"/>
      <c r="D50" s="377" t="s">
        <v>264</v>
      </c>
      <c r="E50" s="377"/>
      <c r="F50" s="378" t="s">
        <v>265</v>
      </c>
      <c r="G50" s="379"/>
      <c r="H50" s="368"/>
      <c r="I50" s="368"/>
    </row>
    <row r="51" spans="2:9" ht="32.25" customHeight="1">
      <c r="B51" s="124"/>
      <c r="C51" s="148"/>
      <c r="D51" s="144"/>
      <c r="E51" s="144"/>
      <c r="F51" s="146"/>
      <c r="G51" s="146"/>
      <c r="H51" s="368"/>
      <c r="I51" s="368"/>
    </row>
    <row r="52" spans="2:9" ht="32.25" customHeight="1">
      <c r="B52" s="124"/>
      <c r="C52" s="148"/>
      <c r="D52" s="144"/>
      <c r="E52" s="144"/>
      <c r="F52" s="146"/>
      <c r="G52" s="146"/>
    </row>
    <row r="53" spans="2:9" ht="32.25" customHeight="1">
      <c r="B53" s="124"/>
      <c r="C53" s="148"/>
      <c r="D53" s="144"/>
      <c r="E53" s="144"/>
      <c r="F53" s="146"/>
      <c r="G53" s="146"/>
    </row>
    <row r="54" spans="2:9" ht="21.75" customHeight="1">
      <c r="B54" s="371" t="s">
        <v>266</v>
      </c>
      <c r="C54" s="372"/>
      <c r="D54" s="372"/>
      <c r="E54" s="372"/>
      <c r="F54" s="372"/>
      <c r="G54" s="373"/>
    </row>
    <row r="55" spans="2:9" ht="21.75" customHeight="1">
      <c r="B55" s="371" t="s">
        <v>267</v>
      </c>
      <c r="C55" s="372"/>
      <c r="D55" s="372"/>
      <c r="E55" s="372"/>
      <c r="F55" s="372"/>
      <c r="G55" s="373"/>
    </row>
    <row r="56" spans="2:9" ht="20.25" customHeight="1">
      <c r="B56" s="371" t="s">
        <v>268</v>
      </c>
      <c r="C56" s="372"/>
      <c r="D56" s="372"/>
      <c r="E56" s="372"/>
      <c r="F56" s="372"/>
      <c r="G56" s="373"/>
    </row>
    <row r="57" spans="2:9" ht="20.25" customHeight="1">
      <c r="B57" s="371" t="s">
        <v>269</v>
      </c>
      <c r="C57" s="372"/>
      <c r="D57" s="372"/>
      <c r="E57" s="372"/>
      <c r="F57" s="372"/>
      <c r="G57" s="373"/>
    </row>
    <row r="58" spans="2:9" ht="18" customHeight="1" thickBot="1">
      <c r="B58" s="374" t="s">
        <v>270</v>
      </c>
      <c r="C58" s="375"/>
      <c r="D58" s="375"/>
      <c r="E58" s="375"/>
      <c r="F58" s="375"/>
      <c r="G58" s="376"/>
    </row>
    <row r="59" spans="2:9">
      <c r="B59" s="149"/>
      <c r="C59" s="150"/>
      <c r="D59" s="149"/>
      <c r="E59" s="149"/>
      <c r="F59" s="149"/>
      <c r="G59" s="149"/>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69"/>
  <sheetViews>
    <sheetView showGridLines="0" topLeftCell="H9" zoomScale="130" zoomScaleNormal="130" zoomScalePageLayoutView="50" workbookViewId="0">
      <selection activeCell="B22" sqref="B22:B30"/>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09"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96"/>
      <c r="B1" s="497"/>
      <c r="C1" s="497"/>
      <c r="D1" s="41"/>
      <c r="E1" s="42"/>
      <c r="F1" s="42"/>
      <c r="G1" s="42"/>
      <c r="H1" s="42"/>
      <c r="I1" s="42"/>
      <c r="J1" s="42"/>
      <c r="K1" s="42"/>
      <c r="L1" s="208"/>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98"/>
      <c r="B2" s="499"/>
      <c r="C2" s="499"/>
      <c r="D2" s="36"/>
      <c r="E2" s="35"/>
      <c r="F2" s="35"/>
      <c r="G2" s="35"/>
      <c r="H2" s="35"/>
      <c r="I2" s="35"/>
      <c r="J2" s="35"/>
      <c r="K2" s="35"/>
      <c r="L2" s="200"/>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00"/>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500" t="s">
        <v>271</v>
      </c>
      <c r="B4" s="501"/>
      <c r="C4" s="502"/>
      <c r="D4" s="510" t="s">
        <v>272</v>
      </c>
      <c r="E4" s="511"/>
      <c r="F4" s="511"/>
      <c r="G4" s="511"/>
      <c r="H4" s="511"/>
      <c r="I4" s="511"/>
      <c r="J4" s="511"/>
      <c r="K4" s="511"/>
      <c r="L4" s="511"/>
      <c r="M4" s="511"/>
      <c r="N4" s="512"/>
      <c r="O4" s="186"/>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513" t="s">
        <v>273</v>
      </c>
      <c r="B5" s="514"/>
      <c r="C5" s="515"/>
      <c r="D5" s="510" t="s">
        <v>274</v>
      </c>
      <c r="E5" s="511"/>
      <c r="F5" s="511"/>
      <c r="G5" s="511"/>
      <c r="H5" s="511"/>
      <c r="I5" s="511"/>
      <c r="J5" s="511"/>
      <c r="K5" s="511"/>
      <c r="L5" s="511"/>
      <c r="M5" s="511"/>
      <c r="N5" s="512"/>
      <c r="O5" s="18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513" t="s">
        <v>275</v>
      </c>
      <c r="B6" s="514"/>
      <c r="C6" s="515"/>
      <c r="D6" s="520" t="s">
        <v>276</v>
      </c>
      <c r="E6" s="511"/>
      <c r="F6" s="511"/>
      <c r="G6" s="511"/>
      <c r="H6" s="511"/>
      <c r="I6" s="511"/>
      <c r="J6" s="511"/>
      <c r="K6" s="511"/>
      <c r="L6" s="511"/>
      <c r="M6" s="511"/>
      <c r="N6" s="512"/>
      <c r="O6" s="151"/>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c r="A7" s="519" t="s">
        <v>277</v>
      </c>
      <c r="B7" s="519"/>
      <c r="C7" s="519"/>
      <c r="D7" s="517" t="s">
        <v>278</v>
      </c>
      <c r="E7" s="516" t="s">
        <v>279</v>
      </c>
      <c r="F7" s="516"/>
      <c r="G7" s="516"/>
      <c r="H7" s="516"/>
      <c r="I7" s="516" t="s">
        <v>280</v>
      </c>
      <c r="J7" s="516"/>
      <c r="K7" s="516"/>
      <c r="L7" s="516"/>
      <c r="M7" s="516"/>
      <c r="N7" s="521" t="s">
        <v>281</v>
      </c>
      <c r="O7" s="521"/>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30.75" customHeight="1">
      <c r="A8" s="503" t="s">
        <v>282</v>
      </c>
      <c r="B8" s="485" t="s">
        <v>283</v>
      </c>
      <c r="C8" s="301" t="s">
        <v>284</v>
      </c>
      <c r="D8" s="518"/>
      <c r="E8" s="485" t="s">
        <v>219</v>
      </c>
      <c r="F8" s="485" t="s">
        <v>285</v>
      </c>
      <c r="G8" s="485" t="s">
        <v>286</v>
      </c>
      <c r="H8" s="485" t="s">
        <v>225</v>
      </c>
      <c r="I8" s="485" t="s">
        <v>287</v>
      </c>
      <c r="J8" s="302" t="s">
        <v>288</v>
      </c>
      <c r="K8" s="485" t="s">
        <v>280</v>
      </c>
      <c r="L8" s="485" t="s">
        <v>289</v>
      </c>
      <c r="M8" s="485" t="s">
        <v>290</v>
      </c>
      <c r="N8" s="478" t="s">
        <v>291</v>
      </c>
      <c r="O8" s="478" t="s">
        <v>292</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04"/>
      <c r="B9" s="505"/>
      <c r="C9" s="303" t="s">
        <v>293</v>
      </c>
      <c r="D9" s="505"/>
      <c r="E9" s="486"/>
      <c r="F9" s="486"/>
      <c r="G9" s="486"/>
      <c r="H9" s="486"/>
      <c r="I9" s="486"/>
      <c r="J9" s="304" t="s">
        <v>294</v>
      </c>
      <c r="K9" s="486" t="s">
        <v>295</v>
      </c>
      <c r="L9" s="486"/>
      <c r="M9" s="486" t="s">
        <v>295</v>
      </c>
      <c r="N9" s="479"/>
      <c r="O9" s="479"/>
      <c r="P9" s="17"/>
      <c r="Q9" s="19" t="s">
        <v>296</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6.5" hidden="1" thickTop="1" thickBot="1">
      <c r="A10" s="509">
        <v>1</v>
      </c>
      <c r="B10" s="491" t="s">
        <v>297</v>
      </c>
      <c r="C10" s="506" t="s">
        <v>298</v>
      </c>
      <c r="D10" s="155" t="s">
        <v>299</v>
      </c>
      <c r="E10" s="482">
        <v>246</v>
      </c>
      <c r="F10" s="482"/>
      <c r="G10" s="487">
        <f>+F10/E10</f>
        <v>0</v>
      </c>
      <c r="H10" s="440"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59" t="s">
        <v>300</v>
      </c>
      <c r="J10" s="220" t="s">
        <v>301</v>
      </c>
      <c r="K10" s="159" t="str">
        <f>IFERROR(CONCATENATE(INDEX('8- Políticas de Administración '!$B$16:$F$53,MATCH('5- Identificación de Riesgos'!J10,'8- Políticas de Administración '!$C$16:$C$54,0),1)," - ",L10),"")</f>
        <v>Leve - 1</v>
      </c>
      <c r="L10" s="199">
        <f>IFERROR(VLOOKUP(INDEX('8- Políticas de Administración '!$B$16:$F$63,MATCH('5- Identificación de Riesgos'!J10,'8- Políticas de Administración '!$C$16:$C$64,0),1),'8- Políticas de Administración '!$B$16:$F$64,5,FALSE),"")</f>
        <v>1</v>
      </c>
      <c r="M10" s="425" t="str">
        <f>IFERROR(CONCATENATE(INDEX('8- Políticas de Administración '!$B$16:$F$53,MATCH(ROUND(AVERAGE(L10:L13),0),'8- Políticas de Administración '!$F$16:$F$53,0),1)," - ",ROUND(AVERAGE(L10:L13),0)),"")</f>
        <v>Leve - 1</v>
      </c>
      <c r="N10" s="428" t="str">
        <f>IFERROR(CONCATENATE(VLOOKUP((LEFT(H10,LEN(H10)-4)&amp;LEFT(M10,LEN(M10)-4)),'9- Matriz de Calor '!$D$18:$E$42,2,0)," - ",RIGHT(H10,1)*RIGHT(M10,1)),"")</f>
        <v>Bajo - 1</v>
      </c>
      <c r="O10" s="454">
        <f>RIGHT(H10,1)*RIGHT(M10,1)</f>
        <v>1</v>
      </c>
      <c r="P10" s="17"/>
    </row>
    <row r="11" spans="1:257" ht="45" hidden="1">
      <c r="A11" s="451"/>
      <c r="B11" s="491"/>
      <c r="C11" s="507"/>
      <c r="D11" s="161" t="s">
        <v>302</v>
      </c>
      <c r="E11" s="483"/>
      <c r="F11" s="483"/>
      <c r="G11" s="488"/>
      <c r="H11" s="437"/>
      <c r="I11" s="157" t="s">
        <v>300</v>
      </c>
      <c r="J11" s="164" t="s">
        <v>301</v>
      </c>
      <c r="K11" s="156" t="str">
        <f>IFERROR(CONCATENATE(INDEX('8- Políticas de Administración '!$B$16:$F$53,MATCH('5- Identificación de Riesgos'!J10,'8- Políticas de Administración '!$C$16:$C$54,0),1)," - ",L11),"")</f>
        <v>Leve - 1</v>
      </c>
      <c r="L11" s="184">
        <f>IFERROR(VLOOKUP(INDEX('8- Políticas de Administración '!$B$16:$F$63,MATCH('5- Identificación de Riesgos'!J11,'8- Políticas de Administración '!$C$16:$C$64,0),1),'8- Políticas de Administración '!$B$16:$F$64,5,FALSE),"")</f>
        <v>1</v>
      </c>
      <c r="M11" s="426"/>
      <c r="N11" s="429"/>
      <c r="O11" s="481"/>
      <c r="P11" s="17"/>
    </row>
    <row r="12" spans="1:257" ht="16.5" hidden="1">
      <c r="A12" s="451"/>
      <c r="B12" s="491"/>
      <c r="C12" s="507"/>
      <c r="D12" s="162"/>
      <c r="E12" s="483"/>
      <c r="F12" s="483"/>
      <c r="G12" s="488"/>
      <c r="H12" s="437"/>
      <c r="I12" s="157"/>
      <c r="J12" s="97"/>
      <c r="K12" s="157" t="str">
        <f>IFERROR(CONCATENATE(INDEX('8- Políticas de Administración '!$B$16:$F$53,MATCH('5- Identificación de Riesgos'!J12,'8- Políticas de Administración '!$C$16:$C$54,0),1)," - ",L12),"")</f>
        <v/>
      </c>
      <c r="L12" s="184" t="str">
        <f>IFERROR(VLOOKUP(INDEX('8- Políticas de Administración '!$B$16:$F$63,MATCH('5- Identificación de Riesgos'!J12,'8- Políticas de Administración '!$C$16:$C$64,0),1),'8- Políticas de Administración '!$B$16:$F$64,5,FALSE),"")</f>
        <v/>
      </c>
      <c r="M12" s="426"/>
      <c r="N12" s="429"/>
      <c r="O12" s="481"/>
      <c r="P12" s="17"/>
    </row>
    <row r="13" spans="1:257" ht="17.25" hidden="1" thickBot="1">
      <c r="A13" s="452"/>
      <c r="B13" s="492"/>
      <c r="C13" s="508"/>
      <c r="D13" s="163"/>
      <c r="E13" s="484"/>
      <c r="F13" s="484"/>
      <c r="G13" s="489"/>
      <c r="H13" s="438"/>
      <c r="I13" s="158"/>
      <c r="J13" s="165"/>
      <c r="K13" s="158" t="str">
        <f>IFERROR(CONCATENATE(INDEX('8- Políticas de Administración '!$B$16:$F$53,MATCH('5- Identificación de Riesgos'!J13,'8- Políticas de Administración '!$C$16:$C$54,0),1)," - ",L13),"")</f>
        <v/>
      </c>
      <c r="L13" s="185" t="str">
        <f>IFERROR(VLOOKUP(INDEX('8- Políticas de Administración '!$B$16:$F$63,MATCH('5- Identificación de Riesgos'!J13,'8- Políticas de Administración '!$C$16:$C$64,0),1),'8- Políticas de Administración '!$B$16:$F$64,5,FALSE),"")</f>
        <v/>
      </c>
      <c r="M13" s="427"/>
      <c r="N13" s="430"/>
      <c r="O13" s="481"/>
      <c r="P13" s="17"/>
    </row>
    <row r="14" spans="1:257" ht="45.75" hidden="1" thickBot="1">
      <c r="A14" s="450">
        <v>2</v>
      </c>
      <c r="B14" s="490" t="s">
        <v>303</v>
      </c>
      <c r="C14" s="493" t="s">
        <v>304</v>
      </c>
      <c r="D14" s="190" t="s">
        <v>305</v>
      </c>
      <c r="E14" s="431">
        <v>246</v>
      </c>
      <c r="F14" s="431"/>
      <c r="G14" s="433">
        <f t="shared" ref="G14" si="0">F14/E14</f>
        <v>0</v>
      </c>
      <c r="H14" s="436" t="str">
        <f>CONCATENATE(IF(G14&lt;='8- Políticas de Administración '!$D$6,'8- Políticas de Administración '!$B$6,IF(G14&lt;='8- Políticas de Administración '!$D$7,'8- Políticas de Administración '!$B$7,IF(G14&lt;='8- Políticas de Administración '!$D$8,'8- Políticas de Administración '!$B$8,IF(G14&lt;='8- Políticas de Administración '!$D$9,'8- Políticas de Administración '!$B$9,IF(G14&lt;='8- Políticas de Administración '!$D$10,'8- Políticas de Administración '!$B$10,"Probabilidad no valida")))))," - ",VLOOKUP(IF(G14&lt;='8- Políticas de Administración '!$D$6,'8- Políticas de Administración '!$B$6,IF(G14&lt;='8- Políticas de Administración '!$D$7,'8- Políticas de Administración '!$B$7,IF(G14&lt;='8- Políticas de Administración '!$D$8,'8- Políticas de Administración '!$B$8,IF(G14&lt;='8- Políticas de Administración '!$D$9,'8- Políticas de Administración '!$B$9,IF(G14&lt;='8- Políticas de Administración '!$D$10,'8- Políticas de Administración '!$B$10,"Probabilidad no valida"))))),'8- Políticas de Administración '!$B$6:$F$10,5,FALSE))</f>
        <v>Muy Baja - 1</v>
      </c>
      <c r="I14" s="156" t="s">
        <v>300</v>
      </c>
      <c r="J14" s="164" t="s">
        <v>301</v>
      </c>
      <c r="K14" s="156" t="str">
        <f>IFERROR(CONCATENATE(INDEX('8- Políticas de Administración '!$B$16:$F$53,MATCH('5- Identificación de Riesgos'!J14,'8- Políticas de Administración '!$C$16:$C$54,0),1)," - ",L14),"")</f>
        <v>Leve - 1</v>
      </c>
      <c r="L14" s="183">
        <f>IFERROR(VLOOKUP(INDEX('8- Políticas de Administración '!$B$16:$F$63,MATCH('5- Identificación de Riesgos'!J14,'8- Políticas de Administración '!$C$16:$C$64,0),1),'8- Políticas de Administración '!$B$16:$F$64,5,FALSE),"")</f>
        <v>1</v>
      </c>
      <c r="M14" s="431" t="str">
        <f>IFERROR(CONCATENATE(INDEX('8- Políticas de Administración '!$B$16:$F$53,MATCH(ROUND(AVERAGE(L14:L17),0),'8- Políticas de Administración '!$F$16:$F$53,0),1)," - ",ROUND(AVERAGE(L14:L17),0)),"")</f>
        <v>Leve - 1</v>
      </c>
      <c r="N14" s="432" t="str">
        <f>IFERROR(CONCATENATE(VLOOKUP((LEFT(H14,LEN(H14)-4)&amp;LEFT(M14,LEN(M14)-4)),'9- Matriz de Calor '!$D$18:$E$42,2,0)," - ",RIGHT(H14,1)*RIGHT(M14,1)),"")</f>
        <v>Bajo - 1</v>
      </c>
      <c r="O14" s="481">
        <f>RIGHT(H14,1)*RIGHT(M14,1)</f>
        <v>1</v>
      </c>
    </row>
    <row r="15" spans="1:257" ht="45" hidden="1">
      <c r="A15" s="451"/>
      <c r="B15" s="491"/>
      <c r="C15" s="494"/>
      <c r="D15" s="190" t="s">
        <v>306</v>
      </c>
      <c r="E15" s="426"/>
      <c r="F15" s="426"/>
      <c r="G15" s="434"/>
      <c r="H15" s="437"/>
      <c r="I15" s="157" t="s">
        <v>300</v>
      </c>
      <c r="J15" s="164" t="s">
        <v>301</v>
      </c>
      <c r="K15" s="157" t="str">
        <f>IFERROR(CONCATENATE(INDEX('8- Políticas de Administración '!$B$16:$F$53,MATCH('5- Identificación de Riesgos'!J15,'8- Políticas de Administración '!$C$16:$C$54,0),1)," - ",L15),"")</f>
        <v>Leve - 1</v>
      </c>
      <c r="L15" s="184">
        <f>IFERROR(VLOOKUP(INDEX('8- Políticas de Administración '!$B$16:$F$63,MATCH('5- Identificación de Riesgos'!J15,'8- Políticas de Administración '!$C$16:$C$64,0),1),'8- Políticas de Administración '!$B$16:$F$64,5,FALSE),"")</f>
        <v>1</v>
      </c>
      <c r="M15" s="426"/>
      <c r="N15" s="429"/>
      <c r="O15" s="481"/>
    </row>
    <row r="16" spans="1:257" hidden="1">
      <c r="A16" s="451"/>
      <c r="B16" s="491"/>
      <c r="C16" s="494"/>
      <c r="D16" s="190"/>
      <c r="E16" s="426"/>
      <c r="F16" s="426"/>
      <c r="G16" s="434"/>
      <c r="H16" s="437"/>
      <c r="I16" s="157"/>
      <c r="J16" s="97"/>
      <c r="K16" s="157" t="str">
        <f>IFERROR(CONCATENATE(INDEX('8- Políticas de Administración '!$B$16:$F$53,MATCH('5- Identificación de Riesgos'!J12,'8- Políticas de Administración '!$C$16:$C$54,0),1)," - ",L16),"")</f>
        <v/>
      </c>
      <c r="L16" s="184" t="str">
        <f>IFERROR(VLOOKUP(INDEX('8- Políticas de Administración '!$B$16:$F$63,MATCH('5- Identificación de Riesgos'!J16,'8- Políticas de Administración '!$C$16:$C$64,0),1),'8- Políticas de Administración '!$B$16:$F$64,5,FALSE),"")</f>
        <v/>
      </c>
      <c r="M16" s="426"/>
      <c r="N16" s="429"/>
      <c r="O16" s="481"/>
    </row>
    <row r="17" spans="1:15" ht="16.5" hidden="1" thickTop="1" thickBot="1">
      <c r="A17" s="452"/>
      <c r="B17" s="492"/>
      <c r="C17" s="495"/>
      <c r="D17" s="191"/>
      <c r="E17" s="427"/>
      <c r="F17" s="427"/>
      <c r="G17" s="435"/>
      <c r="H17" s="438"/>
      <c r="I17" s="320"/>
      <c r="J17" s="321"/>
      <c r="K17" s="158" t="str">
        <f>IFERROR(CONCATENATE(INDEX('8- Políticas de Administración '!$B$16:$F$53,MATCH('5- Identificación de Riesgos'!J17,'8- Políticas de Administración '!$C$16:$C$54,0),1)," - ",L17),"")</f>
        <v/>
      </c>
      <c r="L17" s="185" t="str">
        <f>IFERROR(VLOOKUP(INDEX('8- Políticas de Administración '!$B$16:$F$63,MATCH('5- Identificación de Riesgos'!J17,'8- Políticas de Administración '!$C$16:$C$64,0),1),'8- Políticas de Administración '!$B$16:$F$64,5,FALSE),"")</f>
        <v/>
      </c>
      <c r="M17" s="427"/>
      <c r="N17" s="430"/>
      <c r="O17" s="481"/>
    </row>
    <row r="18" spans="1:15" ht="46.5" customHeight="1" thickTop="1">
      <c r="A18" s="450">
        <v>1</v>
      </c>
      <c r="B18" s="473" t="s">
        <v>307</v>
      </c>
      <c r="C18" s="455" t="s">
        <v>308</v>
      </c>
      <c r="D18" s="280" t="s">
        <v>309</v>
      </c>
      <c r="E18" s="431">
        <v>11871</v>
      </c>
      <c r="F18" s="431">
        <v>1</v>
      </c>
      <c r="G18" s="433">
        <f t="shared" ref="G18" si="1">F18/E18</f>
        <v>8.4238901524724124E-5</v>
      </c>
      <c r="H18" s="436" t="str">
        <f>CONCATENATE(IF(G18&lt;='8- Políticas de Administración '!$D$6,'8- Políticas de Administración '!$B$6,IF(G18&lt;='8- Políticas de Administración '!$D$7,'8- Políticas de Administración '!$B$7,IF(G18&lt;='8- Políticas de Administración '!$D$8,'8- Políticas de Administración '!$B$8,IF(G18&lt;='8- Políticas de Administración '!$D$9,'8- Políticas de Administración '!$B$9,IF(G18&lt;='8- Políticas de Administración '!$D$10,'8- Políticas de Administración '!$B$10,"Probabilidad no valida")))))," - ",VLOOKUP(IF(G18&lt;='8- Políticas de Administración '!$D$6,'8- Políticas de Administración '!$B$6,IF(G18&lt;='8- Políticas de Administración '!$D$7,'8- Políticas de Administración '!$B$7,IF(G18&lt;='8- Políticas de Administración '!$D$8,'8- Políticas de Administración '!$B$8,IF(G18&lt;='8- Políticas de Administración '!$D$9,'8- Políticas de Administración '!$B$9,IF(G18&lt;='8- Políticas de Administración '!$D$10,'8- Políticas de Administración '!$B$10,"Probabilidad no valida"))))),'8- Políticas de Administración '!$B$6:$F$10,5,FALSE))</f>
        <v>Muy Baja - 1</v>
      </c>
      <c r="I18" s="157" t="s">
        <v>300</v>
      </c>
      <c r="J18" s="97" t="s">
        <v>301</v>
      </c>
      <c r="K18" s="156" t="str">
        <f>IFERROR(CONCATENATE(INDEX('8- Políticas de Administración '!$B$16:$F$53,MATCH('5- Identificación de Riesgos'!J18,'8- Políticas de Administración '!$C$16:$C$54,0),1)," - ",L18),"")</f>
        <v>Leve - 1</v>
      </c>
      <c r="L18" s="183">
        <f>IFERROR(VLOOKUP(INDEX('8- Políticas de Administración '!$B$16:$F$63,MATCH('5- Identificación de Riesgos'!J18,'8- Políticas de Administración '!$C$16:$C$64,0),1),'8- Políticas de Administración '!$B$16:$F$64,5,FALSE),"")</f>
        <v>1</v>
      </c>
      <c r="M18" s="431" t="str">
        <f>IFERROR(CONCATENATE(INDEX('8- Políticas de Administración '!$B$16:$F$53,MATCH(ROUND(AVERAGE(L18:L21),0),'8- Políticas de Administración '!$F$16:$F$53,0),1)," - ",ROUND(AVERAGE(L18:L21),0)),"")</f>
        <v>Leve - 1</v>
      </c>
      <c r="N18" s="432" t="str">
        <f>IFERROR(CONCATENATE(VLOOKUP((LEFT(H18,LEN(H18)-4)&amp;LEFT(M18,LEN(M18)-4)),'9- Matriz de Calor '!$D$18:$E$42,2,0)," - ",RIGHT(H18,1)*RIGHT(M18,1)),"")</f>
        <v>Bajo - 1</v>
      </c>
      <c r="O18" s="481">
        <f>RIGHT(H18,1)*RIGHT(M18,1)</f>
        <v>1</v>
      </c>
    </row>
    <row r="19" spans="1:15" ht="45">
      <c r="A19" s="451"/>
      <c r="B19" s="453"/>
      <c r="C19" s="456"/>
      <c r="D19" s="280" t="s">
        <v>310</v>
      </c>
      <c r="E19" s="426"/>
      <c r="F19" s="426"/>
      <c r="G19" s="434"/>
      <c r="H19" s="437"/>
      <c r="I19" s="157" t="s">
        <v>311</v>
      </c>
      <c r="J19" s="97" t="s">
        <v>312</v>
      </c>
      <c r="K19" s="157" t="str">
        <f>IFERROR(CONCATENATE(INDEX('8- Políticas de Administración '!$B$16:$F$53,MATCH('5- Identificación de Riesgos'!J19,'8- Políticas de Administración '!$C$16:$C$54,0),1)," - ",L19),"")</f>
        <v>Leve - 1</v>
      </c>
      <c r="L19" s="184">
        <f>IFERROR(VLOOKUP(INDEX('8- Políticas de Administración '!$B$16:$F$63,MATCH('5- Identificación de Riesgos'!J19,'8- Políticas de Administración '!$C$16:$C$64,0),1),'8- Políticas de Administración '!$B$16:$F$64,5,FALSE),"")</f>
        <v>1</v>
      </c>
      <c r="M19" s="426"/>
      <c r="N19" s="429"/>
      <c r="O19" s="481"/>
    </row>
    <row r="20" spans="1:15">
      <c r="A20" s="451"/>
      <c r="B20" s="453"/>
      <c r="C20" s="456"/>
      <c r="D20" s="194"/>
      <c r="E20" s="426"/>
      <c r="F20" s="426"/>
      <c r="G20" s="434"/>
      <c r="H20" s="437"/>
      <c r="I20" s="157"/>
      <c r="J20" s="97"/>
      <c r="K20" s="157" t="str">
        <f>IFERROR(CONCATENATE(INDEX('8- Políticas de Administración '!$B$16:$F$53,MATCH('5- Identificación de Riesgos'!J20,'8- Políticas de Administración '!$C$16:$C$54,0),1)," - ",L20),"")</f>
        <v/>
      </c>
      <c r="L20" s="184" t="str">
        <f>IFERROR(VLOOKUP(INDEX('8- Políticas de Administración '!$B$16:$F$63,MATCH('5- Identificación de Riesgos'!J20,'8- Políticas de Administración '!$C$16:$C$64,0),1),'8- Políticas de Administración '!$B$16:$F$64,5,FALSE),"")</f>
        <v/>
      </c>
      <c r="M20" s="426"/>
      <c r="N20" s="429"/>
      <c r="O20" s="481"/>
    </row>
    <row r="21" spans="1:15" ht="15.75" thickBot="1">
      <c r="A21" s="452"/>
      <c r="B21" s="474"/>
      <c r="C21" s="457"/>
      <c r="D21" s="189"/>
      <c r="E21" s="427"/>
      <c r="F21" s="427"/>
      <c r="G21" s="435"/>
      <c r="H21" s="438"/>
      <c r="I21" s="157"/>
      <c r="J21" s="97"/>
      <c r="K21" s="158" t="str">
        <f>IFERROR(CONCATENATE(INDEX('8- Políticas de Administración '!$B$16:$F$53,MATCH('5- Identificación de Riesgos'!J21,'8- Políticas de Administración '!$C$16:$C$54,0),1)," - ",L21),"")</f>
        <v/>
      </c>
      <c r="L21" s="185" t="str">
        <f>IFERROR(VLOOKUP(INDEX('8- Políticas de Administración '!$B$16:$F$63,MATCH('5- Identificación de Riesgos'!J21,'8- Políticas de Administración '!$C$16:$C$64,0),1),'8- Políticas de Administración '!$B$16:$F$64,5,FALSE),"")</f>
        <v/>
      </c>
      <c r="M21" s="427"/>
      <c r="N21" s="430"/>
      <c r="O21" s="481"/>
    </row>
    <row r="22" spans="1:15" ht="45">
      <c r="A22" s="450">
        <v>2</v>
      </c>
      <c r="B22" s="473" t="s">
        <v>313</v>
      </c>
      <c r="C22" s="455" t="s">
        <v>314</v>
      </c>
      <c r="D22" s="192" t="s">
        <v>315</v>
      </c>
      <c r="E22" s="431">
        <v>52128</v>
      </c>
      <c r="F22" s="431">
        <v>1</v>
      </c>
      <c r="G22" s="433">
        <f t="shared" ref="G22" si="2">F22/E22</f>
        <v>1.9183548189073049E-5</v>
      </c>
      <c r="H22" s="436" t="str">
        <f>CONCATENATE(IF(G22&lt;='8-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 - ",VLOOKUP(IF(G22&lt;='8-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valida"))))),'8- Políticas de Administración '!$B$6:$F$10,5,FALSE))</f>
        <v>Muy Baja - 1</v>
      </c>
      <c r="I22" s="159" t="s">
        <v>300</v>
      </c>
      <c r="J22" s="97" t="s">
        <v>301</v>
      </c>
      <c r="K22" s="156" t="str">
        <f>IFERROR(CONCATENATE(INDEX('8- Políticas de Administración '!$B$16:$F$53,MATCH('5- Identificación de Riesgos'!J22,'8- Políticas de Administración '!$C$16:$C$54,0),1)," - ",L22),"")</f>
        <v>Leve - 1</v>
      </c>
      <c r="L22" s="183">
        <f>IFERROR(VLOOKUP(INDEX('8- Políticas de Administración '!$B$16:$F$63,MATCH('5- Identificación de Riesgos'!J22,'8- Políticas de Administración '!$C$16:$C$64,0),1),'8- Políticas de Administración '!$B$16:$F$64,5,FALSE),"")</f>
        <v>1</v>
      </c>
      <c r="M22" s="431" t="str">
        <f>IFERROR(CONCATENATE(INDEX('8- Políticas de Administración '!$B$16:$F$53,MATCH(ROUND(AVERAGE(L22:L30),0),'8- Políticas de Administración '!$F$16:$F$53,0),1)," - ",ROUND(AVERAGE(L22:L30),0)),"")</f>
        <v>Leve - 1</v>
      </c>
      <c r="N22" s="432" t="str">
        <f>IFERROR(CONCATENATE(VLOOKUP((LEFT(H22,LEN(H22)-4)&amp;LEFT(M22,LEN(M22)-4)),'9- Matriz de Calor '!$D$18:$E$42,2,0)," - ",RIGHT(H22,1)*RIGHT(M22,1)),"")</f>
        <v>Bajo - 1</v>
      </c>
      <c r="O22" s="481">
        <f>RIGHT(H22,1)*RIGHT(M22,1)</f>
        <v>1</v>
      </c>
    </row>
    <row r="23" spans="1:15" ht="30">
      <c r="A23" s="451"/>
      <c r="B23" s="453"/>
      <c r="C23" s="456"/>
      <c r="D23" s="280" t="s">
        <v>316</v>
      </c>
      <c r="E23" s="426"/>
      <c r="F23" s="426"/>
      <c r="G23" s="434"/>
      <c r="H23" s="437"/>
      <c r="I23" s="157" t="s">
        <v>311</v>
      </c>
      <c r="J23" s="97" t="s">
        <v>312</v>
      </c>
      <c r="K23" s="157" t="str">
        <f>IFERROR(CONCATENATE(INDEX('8- Políticas de Administración '!$B$16:$F$53,MATCH('5- Identificación de Riesgos'!J23,'8- Políticas de Administración '!$C$16:$C$54,0),1)," - ",L23),"")</f>
        <v>Leve - 1</v>
      </c>
      <c r="L23" s="184">
        <f>IFERROR(VLOOKUP(INDEX('8- Políticas de Administración '!$B$16:$F$63,MATCH('5- Identificación de Riesgos'!J23,'8- Políticas de Administración '!$C$16:$C$64,0),1),'8- Políticas de Administración '!$B$16:$F$64,5,FALSE),"")</f>
        <v>1</v>
      </c>
      <c r="M23" s="426"/>
      <c r="N23" s="429"/>
      <c r="O23" s="481"/>
    </row>
    <row r="24" spans="1:15" ht="30">
      <c r="A24" s="451"/>
      <c r="B24" s="453"/>
      <c r="C24" s="456"/>
      <c r="D24" s="280" t="s">
        <v>317</v>
      </c>
      <c r="E24" s="426"/>
      <c r="F24" s="426"/>
      <c r="G24" s="434"/>
      <c r="H24" s="437"/>
      <c r="I24" s="157"/>
      <c r="J24" s="97"/>
      <c r="K24" s="157" t="str">
        <f>IFERROR(CONCATENATE(INDEX('8- Políticas de Administración '!$B$16:$F$53,MATCH('5- Identificación de Riesgos'!J24,'8- Políticas de Administración '!$C$16:$C$54,0),1)," - ",L24),"")</f>
        <v/>
      </c>
      <c r="L24" s="184" t="str">
        <f>IFERROR(VLOOKUP(INDEX('8- Políticas de Administración '!$B$16:$F$63,MATCH('5- Identificación de Riesgos'!J24,'8- Políticas de Administración '!$C$16:$C$64,0),1),'8- Políticas de Administración '!$B$16:$F$64,5,FALSE),"")</f>
        <v/>
      </c>
      <c r="M24" s="426"/>
      <c r="N24" s="429"/>
      <c r="O24" s="481"/>
    </row>
    <row r="25" spans="1:15" ht="30">
      <c r="A25" s="451"/>
      <c r="B25" s="453"/>
      <c r="C25" s="456"/>
      <c r="D25" s="280" t="s">
        <v>318</v>
      </c>
      <c r="E25" s="426"/>
      <c r="F25" s="426"/>
      <c r="G25" s="434"/>
      <c r="H25" s="437"/>
      <c r="I25" s="157"/>
      <c r="J25" s="97"/>
      <c r="K25" s="157" t="str">
        <f>IFERROR(CONCATENATE(INDEX('8- Políticas de Administración '!$B$16:$F$53,MATCH('5- Identificación de Riesgos'!J25,'8- Políticas de Administración '!$C$16:$C$54,0),1)," - ",L25),"")</f>
        <v/>
      </c>
      <c r="L25" s="184" t="str">
        <f>IFERROR(VLOOKUP(INDEX('8- Políticas de Administración '!$B$16:$F$63,MATCH('5- Identificación de Riesgos'!J25,'8- Políticas de Administración '!$C$16:$C$64,0),1),'8- Políticas de Administración '!$B$16:$F$64,5,FALSE),"")</f>
        <v/>
      </c>
      <c r="M25" s="426"/>
      <c r="N25" s="429"/>
      <c r="O25" s="481"/>
    </row>
    <row r="26" spans="1:15" ht="30">
      <c r="A26" s="451"/>
      <c r="B26" s="453"/>
      <c r="C26" s="456"/>
      <c r="D26" s="280" t="s">
        <v>319</v>
      </c>
      <c r="E26" s="426"/>
      <c r="F26" s="426"/>
      <c r="G26" s="434"/>
      <c r="H26" s="437"/>
      <c r="I26" s="157"/>
      <c r="J26" s="97"/>
      <c r="K26" s="157" t="str">
        <f>IFERROR(CONCATENATE(INDEX('8- Políticas de Administración '!$B$16:$F$53,MATCH('5- Identificación de Riesgos'!J26,'8- Políticas de Administración '!$C$16:$C$54,0),1)," - ",L26),"")</f>
        <v/>
      </c>
      <c r="L26" s="184" t="str">
        <f>IFERROR(VLOOKUP(INDEX('8- Políticas de Administración '!$B$16:$F$63,MATCH('5- Identificación de Riesgos'!J26,'8- Políticas de Administración '!$C$16:$C$64,0),1),'8- Políticas de Administración '!$B$16:$F$64,5,FALSE),"")</f>
        <v/>
      </c>
      <c r="M26" s="426"/>
      <c r="N26" s="429"/>
      <c r="O26" s="481"/>
    </row>
    <row r="27" spans="1:15" ht="30">
      <c r="A27" s="451"/>
      <c r="B27" s="453"/>
      <c r="C27" s="456"/>
      <c r="D27" s="280" t="s">
        <v>320</v>
      </c>
      <c r="E27" s="426"/>
      <c r="F27" s="426"/>
      <c r="G27" s="434"/>
      <c r="H27" s="437"/>
      <c r="I27" s="157"/>
      <c r="J27" s="97"/>
      <c r="K27" s="157" t="str">
        <f>IFERROR(CONCATENATE(INDEX('8- Políticas de Administración '!$B$16:$F$53,MATCH('5- Identificación de Riesgos'!J27,'8- Políticas de Administración '!$C$16:$C$54,0),1)," - ",L27),"")</f>
        <v/>
      </c>
      <c r="L27" s="184" t="str">
        <f>IFERROR(VLOOKUP(INDEX('8- Políticas de Administración '!$B$16:$F$63,MATCH('5- Identificación de Riesgos'!J27,'8- Políticas de Administración '!$C$16:$C$64,0),1),'8- Políticas de Administración '!$B$16:$F$64,5,FALSE),"")</f>
        <v/>
      </c>
      <c r="M27" s="426"/>
      <c r="N27" s="429"/>
      <c r="O27" s="481"/>
    </row>
    <row r="28" spans="1:15" ht="30">
      <c r="A28" s="451"/>
      <c r="B28" s="453"/>
      <c r="C28" s="456"/>
      <c r="D28" s="280" t="s">
        <v>321</v>
      </c>
      <c r="E28" s="426"/>
      <c r="F28" s="426"/>
      <c r="G28" s="434"/>
      <c r="H28" s="437"/>
      <c r="I28" s="157"/>
      <c r="J28" s="97"/>
      <c r="K28" s="157" t="str">
        <f>IFERROR(CONCATENATE(INDEX('8- Políticas de Administración '!$B$16:$F$53,MATCH('5- Identificación de Riesgos'!J28,'8- Políticas de Administración '!$C$16:$C$54,0),1)," - ",L28),"")</f>
        <v/>
      </c>
      <c r="L28" s="184" t="str">
        <f>IFERROR(VLOOKUP(INDEX('8- Políticas de Administración '!$B$16:$F$63,MATCH('5- Identificación de Riesgos'!J28,'8- Políticas de Administración '!$C$16:$C$64,0),1),'8- Políticas de Administración '!$B$16:$F$64,5,FALSE),"")</f>
        <v/>
      </c>
      <c r="M28" s="426"/>
      <c r="N28" s="429"/>
      <c r="O28" s="481"/>
    </row>
    <row r="29" spans="1:15">
      <c r="A29" s="451"/>
      <c r="B29" s="453"/>
      <c r="C29" s="456"/>
      <c r="D29" s="159"/>
      <c r="E29" s="426"/>
      <c r="F29" s="426"/>
      <c r="G29" s="434"/>
      <c r="H29" s="437"/>
      <c r="I29" s="157"/>
      <c r="J29" s="97"/>
      <c r="K29" s="157" t="str">
        <f>IFERROR(CONCATENATE(INDEX('8- Políticas de Administración '!$B$16:$F$53,MATCH('5- Identificación de Riesgos'!J29,'8- Políticas de Administración '!$C$16:$C$54,0),1)," - ",L29),"")</f>
        <v/>
      </c>
      <c r="L29" s="184" t="str">
        <f>IFERROR(VLOOKUP(INDEX('8- Políticas de Administración '!$B$16:$F$63,MATCH('5- Identificación de Riesgos'!J29,'8- Políticas de Administración '!$C$16:$C$64,0),1),'8- Políticas de Administración '!$B$16:$F$64,5,FALSE),"")</f>
        <v/>
      </c>
      <c r="M29" s="426"/>
      <c r="N29" s="429"/>
      <c r="O29" s="481"/>
    </row>
    <row r="30" spans="1:15" ht="15.75" thickBot="1">
      <c r="A30" s="452"/>
      <c r="B30" s="474"/>
      <c r="C30" s="457"/>
      <c r="D30" s="189"/>
      <c r="E30" s="427"/>
      <c r="F30" s="427"/>
      <c r="G30" s="435"/>
      <c r="H30" s="438"/>
      <c r="I30" s="158"/>
      <c r="J30" s="165"/>
      <c r="K30" s="158" t="str">
        <f>IFERROR(CONCATENATE(INDEX('8- Políticas de Administración '!$B$16:$F$53,MATCH('5- Identificación de Riesgos'!J30,'8- Políticas de Administración '!$C$16:$C$54,0),1)," - ",L30),"")</f>
        <v/>
      </c>
      <c r="L30" s="185" t="str">
        <f>IFERROR(VLOOKUP(INDEX('8- Políticas de Administración '!$B$16:$F$63,MATCH('5- Identificación de Riesgos'!J30,'8- Políticas de Administración '!$C$16:$C$64,0),1),'8- Políticas de Administración '!$B$16:$F$64,5,FALSE),"")</f>
        <v/>
      </c>
      <c r="M30" s="427"/>
      <c r="N30" s="430"/>
      <c r="O30" s="481"/>
    </row>
    <row r="31" spans="1:15" ht="45">
      <c r="A31" s="450">
        <v>3</v>
      </c>
      <c r="B31" s="453" t="s">
        <v>322</v>
      </c>
      <c r="C31" s="455" t="s">
        <v>323</v>
      </c>
      <c r="D31" s="193" t="s">
        <v>324</v>
      </c>
      <c r="E31" s="455">
        <v>84794</v>
      </c>
      <c r="F31" s="455">
        <v>1</v>
      </c>
      <c r="G31" s="464">
        <f>F31/E31</f>
        <v>1.17932872608911E-5</v>
      </c>
      <c r="H31" s="467" t="str">
        <f>CONCATENATE(IF(G31&lt;='8- Políticas de Administración '!$D$6,'8- Políticas de Administración '!$B$6,IF(G31&lt;='8- Políticas de Administración '!$D$7,'8- Políticas de Administración '!$B$7,IF(G31&lt;='8- Políticas de Administración '!$D$8,'8- Políticas de Administración '!$B$8,IF(G31&lt;='8- Políticas de Administración '!$D$9,'8- Políticas de Administración '!$B$9,IF(G31&lt;='8- Políticas de Administración '!$D$10,'8- Políticas de Administración '!$B$10,"Probabilidad no valida")))))," - ",VLOOKUP(IF(G31&lt;='8- Políticas de Administración '!$D$6,'8- Políticas de Administración '!$B$6,IF(G31&lt;='8- Políticas de Administración '!$D$7,'8- Políticas de Administración '!$B$7,IF(G31&lt;='8- Políticas de Administración '!$D$8,'8- Políticas de Administración '!$B$8,IF(G31&lt;='8- Políticas de Administración '!$D$9,'8- Políticas de Administración '!$B$9,IF(G31&lt;='8- Políticas de Administración '!$D$10,'8- Políticas de Administración '!$B$10,"Probabilidad no valida"))))),'8- Políticas de Administración '!$B$6:$F$10,5,FALSE))</f>
        <v>Muy Baja - 1</v>
      </c>
      <c r="I31" s="156" t="s">
        <v>300</v>
      </c>
      <c r="J31" s="164" t="s">
        <v>301</v>
      </c>
      <c r="K31" s="156" t="str">
        <f>IFERROR(CONCATENATE(INDEX('8- Políticas de Administración '!$B$16:$F$53,MATCH('5- Identificación de Riesgos'!J31,'8- Políticas de Administración '!$C$16:$C$54,0),1)," - ",L31),"")</f>
        <v>Leve - 1</v>
      </c>
      <c r="L31" s="183">
        <f>IFERROR(VLOOKUP(INDEX('8- Políticas de Administración '!$B$16:$F$63,MATCH('5- Identificación de Riesgos'!J31,'8- Políticas de Administración '!$C$16:$C$64,0),1),'8- Políticas de Administración '!$B$16:$F$64,5,FALSE),"")</f>
        <v>1</v>
      </c>
      <c r="M31" s="431" t="str">
        <f>IFERROR(CONCATENATE(INDEX('8- Políticas de Administración '!$B$16:$F$53,MATCH(ROUND(AVERAGE(L31:L37),0),'8- Políticas de Administración '!$F$16:$F$53,0),1)," - ",ROUND(AVERAGE(L31:L37),0)),"")</f>
        <v>Leve - 1</v>
      </c>
      <c r="N31" s="432" t="str">
        <f>IFERROR(CONCATENATE(VLOOKUP((LEFT(H31,LEN(H31)-4)&amp;LEFT(M31,LEN(M31)-4)),'9- Matriz de Calor '!$D$18:$E$42,2,0)," - ",RIGHT(H31,1)*RIGHT(M31,1)),"")</f>
        <v>Bajo - 1</v>
      </c>
      <c r="O31" s="480">
        <f>RIGHT(H31,1)*RIGHT(M31,1)</f>
        <v>1</v>
      </c>
    </row>
    <row r="32" spans="1:15" ht="30">
      <c r="A32" s="451"/>
      <c r="B32" s="453"/>
      <c r="C32" s="456"/>
      <c r="D32" s="93" t="s">
        <v>325</v>
      </c>
      <c r="E32" s="456"/>
      <c r="F32" s="456"/>
      <c r="G32" s="465"/>
      <c r="H32" s="468"/>
      <c r="I32" s="157" t="s">
        <v>311</v>
      </c>
      <c r="J32" s="97" t="s">
        <v>312</v>
      </c>
      <c r="K32" s="157" t="str">
        <f>IFERROR(CONCATENATE(INDEX('8- Políticas de Administración '!$B$16:$F$53,MATCH('5- Identificación de Riesgos'!J32,'8- Políticas de Administración '!$C$16:$C$54,0),1)," - ",L32),"")</f>
        <v>Leve - 1</v>
      </c>
      <c r="L32" s="184">
        <f>IFERROR(VLOOKUP(INDEX('8- Políticas de Administración '!$B$16:$F$63,MATCH('5- Identificación de Riesgos'!J32,'8- Políticas de Administración '!$C$16:$C$64,0),1),'8- Políticas de Administración '!$B$16:$F$64,5,FALSE),"")</f>
        <v>1</v>
      </c>
      <c r="M32" s="426"/>
      <c r="N32" s="429"/>
      <c r="O32" s="453"/>
    </row>
    <row r="33" spans="1:25" ht="30">
      <c r="A33" s="451"/>
      <c r="B33" s="453"/>
      <c r="C33" s="456"/>
      <c r="D33" s="93" t="s">
        <v>326</v>
      </c>
      <c r="E33" s="456"/>
      <c r="F33" s="456"/>
      <c r="G33" s="465"/>
      <c r="H33" s="468"/>
      <c r="I33" s="157"/>
      <c r="J33" s="97"/>
      <c r="K33" s="157" t="str">
        <f>IFERROR(CONCATENATE(INDEX('8- Políticas de Administración '!$B$16:$F$53,MATCH('5- Identificación de Riesgos'!J33,'8- Políticas de Administración '!$C$16:$C$54,0),1)," - ",L33),"")</f>
        <v/>
      </c>
      <c r="L33" s="184" t="str">
        <f>IFERROR(VLOOKUP(INDEX('8- Políticas de Administración '!$B$16:$F$63,MATCH('5- Identificación de Riesgos'!J33,'8- Políticas de Administración '!$C$16:$C$64,0),1),'8- Políticas de Administración '!$B$16:$F$64,5,FALSE),"")</f>
        <v/>
      </c>
      <c r="M33" s="426"/>
      <c r="N33" s="429"/>
      <c r="O33" s="453"/>
    </row>
    <row r="34" spans="1:25" ht="60">
      <c r="A34" s="451"/>
      <c r="B34" s="453"/>
      <c r="C34" s="456"/>
      <c r="D34" s="93" t="s">
        <v>327</v>
      </c>
      <c r="E34" s="456"/>
      <c r="F34" s="456"/>
      <c r="G34" s="465"/>
      <c r="H34" s="468"/>
      <c r="I34" s="157"/>
      <c r="J34" s="97"/>
      <c r="K34" s="157" t="str">
        <f>IFERROR(CONCATENATE(INDEX('8- Políticas de Administración '!$B$16:$F$53,MATCH('5- Identificación de Riesgos'!J34,'8- Políticas de Administración '!$C$16:$C$54,0),1)," - ",L34),"")</f>
        <v/>
      </c>
      <c r="L34" s="184" t="str">
        <f>IFERROR(VLOOKUP(INDEX('8- Políticas de Administración '!$B$16:$F$63,MATCH('5- Identificación de Riesgos'!J34,'8- Políticas de Administración '!$C$16:$C$64,0),1),'8- Políticas de Administración '!$B$16:$F$64,5,FALSE),"")</f>
        <v/>
      </c>
      <c r="M34" s="426"/>
      <c r="N34" s="429"/>
      <c r="O34" s="453"/>
    </row>
    <row r="35" spans="1:25" ht="30">
      <c r="A35" s="451"/>
      <c r="B35" s="453"/>
      <c r="C35" s="456"/>
      <c r="D35" s="93" t="s">
        <v>328</v>
      </c>
      <c r="E35" s="456"/>
      <c r="F35" s="456"/>
      <c r="G35" s="465"/>
      <c r="H35" s="468"/>
      <c r="I35" s="157"/>
      <c r="J35" s="97"/>
      <c r="K35" s="157" t="str">
        <f>IFERROR(CONCATENATE(INDEX('8- Políticas de Administración '!$B$16:$F$53,MATCH('5- Identificación de Riesgos'!J35,'8- Políticas de Administración '!$C$16:$C$54,0),1)," - ",L35),"")</f>
        <v/>
      </c>
      <c r="L35" s="184" t="str">
        <f>IFERROR(VLOOKUP(INDEX('8- Políticas de Administración '!$B$16:$F$63,MATCH('5- Identificación de Riesgos'!J35,'8- Políticas de Administración '!$C$16:$C$64,0),1),'8- Políticas de Administración '!$B$16:$F$64,5,FALSE),"")</f>
        <v/>
      </c>
      <c r="M35" s="426"/>
      <c r="N35" s="429"/>
      <c r="O35" s="453"/>
    </row>
    <row r="36" spans="1:25">
      <c r="A36" s="451"/>
      <c r="B36" s="453"/>
      <c r="C36" s="456"/>
      <c r="D36" s="194"/>
      <c r="E36" s="456"/>
      <c r="F36" s="456"/>
      <c r="G36" s="465"/>
      <c r="H36" s="468"/>
      <c r="I36" s="157"/>
      <c r="J36" s="97"/>
      <c r="K36" s="157" t="str">
        <f>IFERROR(CONCATENATE(INDEX('8- Políticas de Administración '!$B$16:$F$53,MATCH('5- Identificación de Riesgos'!J36,'8- Políticas de Administración '!$C$16:$C$54,0),1)," - ",L36),"")</f>
        <v/>
      </c>
      <c r="L36" s="184" t="str">
        <f>IFERROR(VLOOKUP(INDEX('8- Políticas de Administración '!$B$16:$F$63,MATCH('5- Identificación de Riesgos'!J36,'8- Políticas de Administración '!$C$16:$C$64,0),1),'8- Políticas de Administración '!$B$16:$F$64,5,FALSE),"")</f>
        <v/>
      </c>
      <c r="M36" s="426"/>
      <c r="N36" s="429"/>
      <c r="O36" s="453"/>
    </row>
    <row r="37" spans="1:25" ht="15.75" thickBot="1">
      <c r="A37" s="452"/>
      <c r="B37" s="454"/>
      <c r="C37" s="457"/>
      <c r="D37" s="159"/>
      <c r="E37" s="457"/>
      <c r="F37" s="457"/>
      <c r="G37" s="466"/>
      <c r="H37" s="469"/>
      <c r="I37" s="158"/>
      <c r="J37" s="165"/>
      <c r="K37" s="158" t="str">
        <f>IFERROR(CONCATENATE(INDEX('8- Políticas de Administración '!$B$16:$F$53,MATCH('5- Identificación de Riesgos'!J37,'8- Políticas de Administración '!$C$16:$C$54,0),1)," - ",L37),"")</f>
        <v/>
      </c>
      <c r="L37" s="185" t="str">
        <f>IFERROR(VLOOKUP(INDEX('8- Políticas de Administración '!$B$16:$F$63,MATCH('5- Identificación de Riesgos'!J37,'8- Políticas de Administración '!$C$16:$C$64,0),1),'8- Políticas de Administración '!$B$16:$F$64,5,FALSE),"")</f>
        <v/>
      </c>
      <c r="M37" s="427"/>
      <c r="N37" s="430"/>
      <c r="O37" s="454"/>
    </row>
    <row r="38" spans="1:25" ht="45" hidden="1" customHeight="1">
      <c r="A38" s="475">
        <v>6</v>
      </c>
      <c r="B38" s="528" t="s">
        <v>329</v>
      </c>
      <c r="C38" s="455" t="s">
        <v>330</v>
      </c>
      <c r="D38" s="160" t="s">
        <v>331</v>
      </c>
      <c r="E38" s="470">
        <v>365</v>
      </c>
      <c r="F38" s="461"/>
      <c r="G38" s="464">
        <f t="shared" ref="G38" si="3">F38/E38</f>
        <v>0</v>
      </c>
      <c r="H38" s="467" t="str">
        <f>CONCATENATE(IF(G38&lt;='8-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 - ",VLOOKUP(IF(G38&lt;='8-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valida"))))),'8- Políticas de Administración '!$B$6:$F$10,5,FALSE))</f>
        <v>Muy Baja - 1</v>
      </c>
      <c r="I38" s="156" t="s">
        <v>300</v>
      </c>
      <c r="J38" s="164" t="s">
        <v>301</v>
      </c>
      <c r="K38" s="156" t="str">
        <f>IFERROR(CONCATENATE(INDEX('8- Políticas de Administración '!$B$16:$F$53,MATCH('5- Identificación de Riesgos'!J38,'8- Políticas de Administración '!$C$16:$C$54,0),1)," - ",L38),"")</f>
        <v>Leve - 1</v>
      </c>
      <c r="L38" s="183">
        <f>IFERROR(VLOOKUP(INDEX('8- Políticas de Administración '!$B$16:$F$63,MATCH('5- Identificación de Riesgos'!J38,'8- Políticas de Administración '!$C$16:$C$64,0),1),'8- Políticas de Administración '!$B$16:$F$64,5,FALSE),"")</f>
        <v>1</v>
      </c>
      <c r="M38" s="431" t="str">
        <f>IFERROR(CONCATENATE(INDEX('8- Políticas de Administración '!$B$16:$F$53,MATCH(ROUND(AVERAGE(L38:L45),0),'8- Políticas de Administración '!$F$16:$F$53,0),1)," - ",ROUND(AVERAGE(L38:L45),0)),"")</f>
        <v>Leve - 1</v>
      </c>
      <c r="N38" s="470" t="str">
        <f>IFERROR(CONCATENATE(VLOOKUP((LEFT(H38,LEN(H38)-4)&amp;LEFT(M38,LEN(M38)-4)),'9- Matriz de Calor '!$D$18:$E$42,2,0)," - ",RIGHT(H38,1)*RIGHT(M38,1)),"")</f>
        <v>Bajo - 1</v>
      </c>
      <c r="Q38" s="458"/>
      <c r="R38" s="459"/>
      <c r="S38" s="459"/>
      <c r="T38" s="459"/>
      <c r="U38" s="459"/>
      <c r="V38" s="459"/>
      <c r="W38" s="459"/>
      <c r="X38" s="459"/>
      <c r="Y38" s="460"/>
    </row>
    <row r="39" spans="1:25" ht="59.25" hidden="1" customHeight="1">
      <c r="A39" s="476"/>
      <c r="B39" s="529"/>
      <c r="C39" s="456"/>
      <c r="D39" s="195" t="s">
        <v>332</v>
      </c>
      <c r="E39" s="471"/>
      <c r="F39" s="462"/>
      <c r="G39" s="465"/>
      <c r="H39" s="468"/>
      <c r="I39" s="157" t="s">
        <v>311</v>
      </c>
      <c r="J39" s="97" t="s">
        <v>312</v>
      </c>
      <c r="K39" s="157" t="str">
        <f>IFERROR(CONCATENATE(INDEX('8- Políticas de Administración '!$B$16:$F$53,MATCH('5- Identificación de Riesgos'!J39,'8- Políticas de Administración '!$C$16:$C$54,0),1)," - ",L39),"")</f>
        <v>Leve - 1</v>
      </c>
      <c r="L39" s="184">
        <f>IFERROR(VLOOKUP(INDEX('8- Políticas de Administración '!$B$16:$F$63,MATCH('5- Identificación de Riesgos'!J39,'8- Políticas de Administración '!$C$16:$C$64,0),1),'8- Políticas de Administración '!$B$16:$F$64,5,FALSE),"")</f>
        <v>1</v>
      </c>
      <c r="M39" s="426"/>
      <c r="N39" s="471"/>
      <c r="Q39" s="458"/>
      <c r="R39" s="459"/>
      <c r="S39" s="459"/>
      <c r="T39" s="459"/>
      <c r="U39" s="459"/>
      <c r="V39" s="459"/>
      <c r="W39" s="459"/>
      <c r="X39" s="459"/>
      <c r="Y39" s="460"/>
    </row>
    <row r="40" spans="1:25" ht="45" hidden="1">
      <c r="A40" s="476"/>
      <c r="B40" s="529"/>
      <c r="C40" s="456"/>
      <c r="D40" s="195" t="s">
        <v>333</v>
      </c>
      <c r="E40" s="471"/>
      <c r="F40" s="462"/>
      <c r="G40" s="465"/>
      <c r="H40" s="468"/>
      <c r="I40" s="157" t="s">
        <v>300</v>
      </c>
      <c r="J40" s="97" t="s">
        <v>301</v>
      </c>
      <c r="K40" s="157" t="str">
        <f>IFERROR(CONCATENATE(INDEX('8- Políticas de Administración '!$B$16:$F$53,MATCH('5- Identificación de Riesgos'!J40,'8- Políticas de Administración '!$C$16:$C$54,0),1)," - ",L40),"")</f>
        <v>Leve - 1</v>
      </c>
      <c r="L40" s="184">
        <f>IFERROR(VLOOKUP(INDEX('8- Políticas de Administración '!$B$16:$F$63,MATCH('5- Identificación de Riesgos'!J40,'8- Políticas de Administración '!$C$16:$C$64,0),1),'8- Políticas de Administración '!$B$16:$F$64,5,FALSE),"")</f>
        <v>1</v>
      </c>
      <c r="M40" s="426"/>
      <c r="N40" s="471"/>
      <c r="Q40" s="458"/>
      <c r="R40" s="459"/>
      <c r="S40" s="459"/>
      <c r="T40" s="459"/>
      <c r="U40" s="459"/>
      <c r="V40" s="459"/>
      <c r="W40" s="459"/>
      <c r="X40" s="459"/>
      <c r="Y40" s="460"/>
    </row>
    <row r="41" spans="1:25" ht="30" hidden="1">
      <c r="A41" s="476"/>
      <c r="B41" s="529"/>
      <c r="C41" s="456"/>
      <c r="D41" s="161" t="s">
        <v>334</v>
      </c>
      <c r="E41" s="471"/>
      <c r="F41" s="462"/>
      <c r="G41" s="465"/>
      <c r="H41" s="468"/>
      <c r="I41" s="157" t="s">
        <v>311</v>
      </c>
      <c r="J41" s="97" t="s">
        <v>312</v>
      </c>
      <c r="K41" s="157" t="str">
        <f>IFERROR(CONCATENATE(INDEX('8- Políticas de Administración '!$B$16:$F$53,MATCH('5- Identificación de Riesgos'!J41,'8- Políticas de Administración '!$C$16:$C$54,0),1)," - ",L41),"")</f>
        <v>Leve - 1</v>
      </c>
      <c r="L41" s="184">
        <f>IFERROR(VLOOKUP(INDEX('8- Políticas de Administración '!$B$16:$F$63,MATCH('5- Identificación de Riesgos'!J41,'8- Políticas de Administración '!$C$16:$C$64,0),1),'8- Políticas de Administración '!$B$16:$F$64,5,FALSE),"")</f>
        <v>1</v>
      </c>
      <c r="M41" s="426"/>
      <c r="N41" s="471"/>
      <c r="Q41" s="458"/>
      <c r="R41" s="459"/>
      <c r="S41" s="459"/>
      <c r="T41" s="459"/>
      <c r="U41" s="459"/>
      <c r="V41" s="459"/>
      <c r="W41" s="459"/>
      <c r="X41" s="459"/>
      <c r="Y41" s="460"/>
    </row>
    <row r="42" spans="1:25" ht="30" hidden="1">
      <c r="A42" s="476"/>
      <c r="B42" s="529"/>
      <c r="C42" s="456"/>
      <c r="D42" s="161" t="s">
        <v>335</v>
      </c>
      <c r="E42" s="471"/>
      <c r="F42" s="462"/>
      <c r="G42" s="465"/>
      <c r="H42" s="468"/>
      <c r="I42" s="157" t="s">
        <v>311</v>
      </c>
      <c r="J42" s="97" t="s">
        <v>312</v>
      </c>
      <c r="K42" s="157" t="str">
        <f>IFERROR(CONCATENATE(INDEX('8- Políticas de Administración '!$B$16:$F$53,MATCH('5- Identificación de Riesgos'!J42,'8- Políticas de Administración '!$C$16:$C$54,0),1)," - ",L42),"")</f>
        <v>Leve - 1</v>
      </c>
      <c r="L42" s="184">
        <f>IFERROR(VLOOKUP(INDEX('8- Políticas de Administración '!$B$16:$F$63,MATCH('5- Identificación de Riesgos'!J42,'8- Políticas de Administración '!$C$16:$C$64,0),1),'8- Políticas de Administración '!$B$16:$F$64,5,FALSE),"")</f>
        <v>1</v>
      </c>
      <c r="M42" s="426"/>
      <c r="N42" s="471"/>
      <c r="Q42" s="458"/>
      <c r="R42" s="459"/>
      <c r="S42" s="459"/>
      <c r="T42" s="459"/>
      <c r="U42" s="459"/>
      <c r="V42" s="459"/>
      <c r="W42" s="459"/>
      <c r="X42" s="459"/>
      <c r="Y42" s="460"/>
    </row>
    <row r="43" spans="1:25" ht="45" hidden="1">
      <c r="A43" s="476"/>
      <c r="B43" s="529"/>
      <c r="C43" s="456"/>
      <c r="D43" s="161" t="s">
        <v>336</v>
      </c>
      <c r="E43" s="471"/>
      <c r="F43" s="462"/>
      <c r="G43" s="465"/>
      <c r="H43" s="468"/>
      <c r="I43" s="157" t="s">
        <v>300</v>
      </c>
      <c r="J43" s="97" t="s">
        <v>301</v>
      </c>
      <c r="K43" s="157" t="str">
        <f>IFERROR(CONCATENATE(INDEX('8- Políticas de Administración '!$B$16:$F$53,MATCH('5- Identificación de Riesgos'!J43,'8- Políticas de Administración '!$C$16:$C$54,0),1)," - ",L43),"")</f>
        <v>Leve - 1</v>
      </c>
      <c r="L43" s="184">
        <f>IFERROR(VLOOKUP(INDEX('8- Políticas de Administración '!$B$16:$F$63,MATCH('5- Identificación de Riesgos'!J43,'8- Políticas de Administración '!$C$16:$C$64,0),1),'8- Políticas de Administración '!$B$16:$F$64,5,FALSE),"")</f>
        <v>1</v>
      </c>
      <c r="M43" s="426"/>
      <c r="N43" s="471"/>
      <c r="Q43" s="458"/>
      <c r="R43" s="459"/>
      <c r="S43" s="459"/>
      <c r="T43" s="459"/>
      <c r="U43" s="459"/>
      <c r="V43" s="459"/>
      <c r="W43" s="459"/>
      <c r="X43" s="459"/>
      <c r="Y43" s="460"/>
    </row>
    <row r="44" spans="1:25" ht="15" hidden="1" customHeight="1">
      <c r="A44" s="476"/>
      <c r="B44" s="529"/>
      <c r="C44" s="456"/>
      <c r="D44" s="161"/>
      <c r="E44" s="471"/>
      <c r="F44" s="462"/>
      <c r="G44" s="465"/>
      <c r="H44" s="468"/>
      <c r="I44" s="157"/>
      <c r="J44" s="97"/>
      <c r="K44" s="157" t="str">
        <f>IFERROR(CONCATENATE(INDEX('8- Políticas de Administración '!$B$16:$F$53,MATCH('5- Identificación de Riesgos'!J44,'8- Políticas de Administración '!$C$16:$C$54,0),1)," - ",L44),"")</f>
        <v/>
      </c>
      <c r="L44" s="184" t="str">
        <f>IFERROR(VLOOKUP(INDEX('8- Políticas de Administración '!$B$16:$F$63,MATCH('5- Identificación de Riesgos'!J44,'8- Políticas de Administración '!$C$16:$C$64,0),1),'8- Políticas de Administración '!$B$16:$F$64,5,FALSE),"")</f>
        <v/>
      </c>
      <c r="M44" s="426"/>
      <c r="N44" s="471"/>
      <c r="Q44" s="458"/>
      <c r="R44" s="459"/>
      <c r="S44" s="459"/>
      <c r="T44" s="459"/>
      <c r="U44" s="459"/>
      <c r="V44" s="459"/>
      <c r="W44" s="459"/>
      <c r="X44" s="459"/>
      <c r="Y44" s="460"/>
    </row>
    <row r="45" spans="1:25" ht="15" hidden="1" customHeight="1" thickBot="1">
      <c r="A45" s="477"/>
      <c r="B45" s="530"/>
      <c r="C45" s="457"/>
      <c r="D45" s="207"/>
      <c r="E45" s="472"/>
      <c r="F45" s="463"/>
      <c r="G45" s="466"/>
      <c r="H45" s="469"/>
      <c r="I45" s="158"/>
      <c r="J45" s="165"/>
      <c r="K45" s="158" t="str">
        <f>IFERROR(CONCATENATE(INDEX('8- Políticas de Administración '!$B$16:$F$53,MATCH('5- Identificación de Riesgos'!J45,'8- Políticas de Administración '!$C$16:$C$54,0),1)," - ",L45),"")</f>
        <v/>
      </c>
      <c r="L45" s="185" t="str">
        <f>IFERROR(VLOOKUP(INDEX('8- Políticas de Administración '!$B$16:$F$63,MATCH('5- Identificación de Riesgos'!J45,'8- Políticas de Administración '!$C$16:$C$64,0),1),'8- Políticas de Administración '!$B$16:$F$64,5,FALSE),"")</f>
        <v/>
      </c>
      <c r="M45" s="427"/>
      <c r="N45" s="472"/>
    </row>
    <row r="46" spans="1:25" ht="45" hidden="1" customHeight="1">
      <c r="A46" s="475">
        <v>7</v>
      </c>
      <c r="B46" s="522" t="s">
        <v>337</v>
      </c>
      <c r="C46" s="525" t="s">
        <v>338</v>
      </c>
      <c r="D46" s="160" t="s">
        <v>339</v>
      </c>
      <c r="E46" s="470">
        <v>365</v>
      </c>
      <c r="F46" s="461"/>
      <c r="G46" s="464">
        <f t="shared" ref="G46" si="4">F46/E46</f>
        <v>0</v>
      </c>
      <c r="H46" s="467" t="str">
        <f>CONCATENATE(IF(G46&lt;='8-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 - ",VLOOKUP(IF(G46&lt;='8-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valida"))))),'8- Políticas de Administración '!$B$6:$F$10,5,FALSE))</f>
        <v>Muy Baja - 1</v>
      </c>
      <c r="I46" s="156" t="s">
        <v>300</v>
      </c>
      <c r="J46" s="164" t="s">
        <v>301</v>
      </c>
      <c r="K46" s="156" t="str">
        <f>IFERROR(CONCATENATE(INDEX('8- Políticas de Administración '!$B$16:$F$53,MATCH('5- Identificación de Riesgos'!J46,'8- Políticas de Administración '!$C$16:$C$54,0),1)," - ",L46),"")</f>
        <v>Leve - 1</v>
      </c>
      <c r="L46" s="183">
        <f>IFERROR(VLOOKUP(INDEX('8- Políticas de Administración '!$B$16:$F$63,MATCH('5- Identificación de Riesgos'!J46,'8- Políticas de Administración '!$C$16:$C$64,0),1),'8- Políticas de Administración '!$B$16:$F$64,5,FALSE),"")</f>
        <v>1</v>
      </c>
      <c r="M46" s="431" t="str">
        <f>IFERROR(CONCATENATE(INDEX('8- Políticas de Administración '!$B$16:$F$70,MATCH(ROUND(AVERAGE(L46:L51),0),'8- Políticas de Administración '!$F$16:$F$53,0),1)," - ",ROUND(AVERAGE(L46:L51),0)),"")</f>
        <v>Leve - 1</v>
      </c>
      <c r="N46" s="470" t="str">
        <f>IFERROR(CONCATENATE(VLOOKUP((LEFT(H46,LEN(H46)-4)&amp;LEFT(M46,LEN(M46)-4)),'9- Matriz de Calor '!$D$18:$E$42,2,0)," - ",RIGHT(H46,1)*RIGHT(M46,1)),"")</f>
        <v>Bajo - 1</v>
      </c>
    </row>
    <row r="47" spans="1:25" ht="30" hidden="1">
      <c r="A47" s="476"/>
      <c r="B47" s="523"/>
      <c r="C47" s="526"/>
      <c r="D47" s="216" t="s">
        <v>340</v>
      </c>
      <c r="E47" s="471"/>
      <c r="F47" s="462"/>
      <c r="G47" s="465"/>
      <c r="H47" s="468"/>
      <c r="I47" s="157" t="s">
        <v>311</v>
      </c>
      <c r="J47" s="97" t="s">
        <v>312</v>
      </c>
      <c r="K47" s="157" t="str">
        <f>IFERROR(CONCATENATE(INDEX('8- Políticas de Administración '!$B$16:$F$53,MATCH('5- Identificación de Riesgos'!J47,'8- Políticas de Administración '!$C$16:$C$54,0),1)," - ",L47),"")</f>
        <v>Leve - 1</v>
      </c>
      <c r="L47" s="184">
        <f>IFERROR(VLOOKUP(INDEX('8- Políticas de Administración '!$B$16:$F$63,MATCH('5- Identificación de Riesgos'!J47,'8- Políticas de Administración '!$C$16:$C$64,0),1),'8- Políticas de Administración '!$B$16:$F$64,5,FALSE),"")</f>
        <v>1</v>
      </c>
      <c r="M47" s="426"/>
      <c r="N47" s="471"/>
    </row>
    <row r="48" spans="1:25" ht="30" hidden="1">
      <c r="A48" s="476"/>
      <c r="B48" s="523"/>
      <c r="C48" s="526"/>
      <c r="D48" s="217" t="s">
        <v>341</v>
      </c>
      <c r="E48" s="471"/>
      <c r="F48" s="462"/>
      <c r="G48" s="465"/>
      <c r="H48" s="468"/>
      <c r="I48" s="157" t="s">
        <v>311</v>
      </c>
      <c r="J48" s="97" t="s">
        <v>312</v>
      </c>
      <c r="K48" s="157" t="str">
        <f>IFERROR(CONCATENATE(INDEX('8- Políticas de Administración '!$B$16:$F$53,MATCH('5- Identificación de Riesgos'!J48,'8- Políticas de Administración '!$C$16:$C$54,0),1)," - ",L48),"")</f>
        <v>Leve - 1</v>
      </c>
      <c r="L48" s="184">
        <f>IFERROR(VLOOKUP(INDEX('8- Políticas de Administración '!$B$16:$F$63,MATCH('5- Identificación de Riesgos'!J48,'8- Políticas de Administración '!$C$16:$C$64,0),1),'8- Políticas de Administración '!$B$16:$F$64,5,FALSE),"")</f>
        <v>1</v>
      </c>
      <c r="M48" s="426"/>
      <c r="N48" s="471"/>
    </row>
    <row r="49" spans="1:14" ht="30" hidden="1">
      <c r="A49" s="476"/>
      <c r="B49" s="523"/>
      <c r="C49" s="526"/>
      <c r="D49" s="217" t="s">
        <v>342</v>
      </c>
      <c r="E49" s="471"/>
      <c r="F49" s="462"/>
      <c r="G49" s="465"/>
      <c r="H49" s="468"/>
      <c r="I49" s="157" t="s">
        <v>311</v>
      </c>
      <c r="J49" s="97" t="s">
        <v>312</v>
      </c>
      <c r="K49" s="157" t="str">
        <f>IFERROR(CONCATENATE(INDEX('8- Políticas de Administración '!$B$16:$F$53,MATCH('5- Identificación de Riesgos'!J49,'8- Políticas de Administración '!$C$16:$C$54,0),1)," - ",L49),"")</f>
        <v>Leve - 1</v>
      </c>
      <c r="L49" s="184">
        <f>IFERROR(VLOOKUP(INDEX('8- Políticas de Administración '!$B$16:$F$63,MATCH('5- Identificación de Riesgos'!J49,'8- Políticas de Administración '!$C$16:$C$64,0),1),'8- Políticas de Administración '!$B$16:$F$64,5,FALSE),"")</f>
        <v>1</v>
      </c>
      <c r="M49" s="426"/>
      <c r="N49" s="471"/>
    </row>
    <row r="50" spans="1:14" ht="15" hidden="1" customHeight="1">
      <c r="A50" s="476"/>
      <c r="B50" s="523"/>
      <c r="C50" s="526"/>
      <c r="D50" s="218"/>
      <c r="E50" s="471"/>
      <c r="F50" s="462"/>
      <c r="G50" s="465"/>
      <c r="H50" s="468"/>
      <c r="I50" s="157"/>
      <c r="J50" s="97"/>
      <c r="K50" s="157" t="str">
        <f>IFERROR(CONCATENATE(INDEX('8- Políticas de Administración '!$B$16:$F$53,MATCH('5- Identificación de Riesgos'!J50,'8- Políticas de Administración '!$C$16:$C$54,0),1)," - ",L50),"")</f>
        <v/>
      </c>
      <c r="L50" s="184" t="str">
        <f>IFERROR(VLOOKUP(INDEX('8- Políticas de Administración '!$B$16:$F$63,MATCH('5- Identificación de Riesgos'!J50,'8- Políticas de Administración '!$C$16:$C$64,0),1),'8- Políticas de Administración '!$B$16:$F$64,5,FALSE),"")</f>
        <v/>
      </c>
      <c r="M50" s="426"/>
      <c r="N50" s="471"/>
    </row>
    <row r="51" spans="1:14" ht="15" hidden="1" customHeight="1" thickBot="1">
      <c r="A51" s="477"/>
      <c r="B51" s="524"/>
      <c r="C51" s="527"/>
      <c r="D51" s="219"/>
      <c r="E51" s="472"/>
      <c r="F51" s="463"/>
      <c r="G51" s="466"/>
      <c r="H51" s="469"/>
      <c r="I51" s="158"/>
      <c r="J51" s="165"/>
      <c r="K51" s="158" t="str">
        <f>IFERROR(CONCATENATE(INDEX('8- Políticas de Administración '!$B$16:$F$53,MATCH('5- Identificación de Riesgos'!J51,'8- Políticas de Administración '!$C$16:$C$54,0),1)," - ",L51),"")</f>
        <v/>
      </c>
      <c r="L51" s="185" t="str">
        <f>IFERROR(VLOOKUP(INDEX('8- Políticas de Administración '!$B$16:$F$63,MATCH('5- Identificación de Riesgos'!J51,'8- Políticas de Administración '!$C$16:$C$64,0),1),'8- Políticas de Administración '!$B$16:$F$64,5,FALSE),"")</f>
        <v/>
      </c>
      <c r="M51" s="427"/>
      <c r="N51" s="472"/>
    </row>
    <row r="52" spans="1:14" ht="60" hidden="1">
      <c r="A52" s="447">
        <v>8</v>
      </c>
      <c r="B52" s="441" t="s">
        <v>343</v>
      </c>
      <c r="C52" s="425" t="s">
        <v>344</v>
      </c>
      <c r="D52" s="155" t="s">
        <v>345</v>
      </c>
      <c r="E52" s="425">
        <v>246</v>
      </c>
      <c r="F52" s="425"/>
      <c r="G52" s="439">
        <f t="shared" ref="G52" si="5">F52/E52</f>
        <v>0</v>
      </c>
      <c r="H52" s="440" t="str">
        <f>CONCATENATE(IF(G52&lt;='8- Políticas de Administración '!$D$6,'8- Políticas de Administración '!$B$6,IF(G52&lt;='8- Políticas de Administración '!$D$7,'8- Políticas de Administración '!$B$7,IF(G52&lt;='8- Políticas de Administración '!$D$8,'8- Políticas de Administración '!$B$8,IF(G52&lt;='8- Políticas de Administración '!$D$9,'8- Políticas de Administración '!$B$9,IF(G52&lt;='8- Políticas de Administración '!$D$10,'8- Políticas de Administración '!$B$10,"Probabilidad no valida")))))," - ",VLOOKUP(IF(G52&lt;='8- Políticas de Administración '!$D$6,'8- Políticas de Administración '!$B$6,IF(G52&lt;='8- Políticas de Administración '!$D$7,'8- Políticas de Administración '!$B$7,IF(G52&lt;='8- Políticas de Administración '!$D$8,'8- Políticas de Administración '!$B$8,IF(G52&lt;='8- Políticas de Administración '!$D$9,'8- Políticas de Administración '!$B$9,IF(G52&lt;='8- Políticas de Administración '!$D$10,'8- Políticas de Administración '!$B$10,"Probabilidad no valida"))))),'8- Políticas de Administración '!$B$6:$F$10,5,FALSE))</f>
        <v>Muy Baja - 1</v>
      </c>
      <c r="I52" s="159" t="s">
        <v>346</v>
      </c>
      <c r="J52" s="220" t="s">
        <v>347</v>
      </c>
      <c r="K52" s="157" t="str">
        <f>IFERROR(CONCATENATE(INDEX('8- Políticas de Administración '!$B$16:$F$61,MATCH('5- Identificación de Riesgos'!J52,'8- Políticas de Administración '!$C$16:$C$61,0),1)," - ",L52),"")</f>
        <v>Leve - 1</v>
      </c>
      <c r="L52" s="199">
        <f>IFERROR(VLOOKUP(INDEX('8- Políticas de Administración '!$B$16:$F$63,MATCH('5- Identificación de Riesgos'!J52,'8- Políticas de Administración '!$C$16:$C$64,0),1),'8- Políticas de Administración '!$B$16:$F$64,5,FALSE),"")</f>
        <v>1</v>
      </c>
      <c r="M52" s="425" t="str">
        <f>IFERROR(CONCATENATE(INDEX('8- Políticas de Administración '!$B$16:$F$70,MATCH(ROUND(AVERAGE(L52:L57),0),'8- Políticas de Administración '!$F$16:$F$53,0),1)," - ",ROUND(AVERAGE(L52:L57),0)),"")</f>
        <v>Leve - 1</v>
      </c>
      <c r="N52" s="428" t="str">
        <f>IFERROR(CONCATENATE(VLOOKUP((LEFT(H52,LEN(H52)-4)&amp;LEFT(M52,LEN(M52)-4)),'9- Matriz de Calor '!$D$18:$E$42,2,0)," - ",RIGHT(H52,1)*RIGHT(M52,1)),"")</f>
        <v>Bajo - 1</v>
      </c>
    </row>
    <row r="53" spans="1:14" ht="60" hidden="1">
      <c r="A53" s="448"/>
      <c r="B53" s="442"/>
      <c r="C53" s="426"/>
      <c r="D53" s="161" t="s">
        <v>348</v>
      </c>
      <c r="E53" s="426"/>
      <c r="F53" s="426"/>
      <c r="G53" s="434"/>
      <c r="H53" s="437"/>
      <c r="I53" s="159" t="s">
        <v>346</v>
      </c>
      <c r="J53" s="220" t="s">
        <v>347</v>
      </c>
      <c r="K53" s="157" t="str">
        <f>IFERROR(CONCATENATE(INDEX('8- Políticas de Administración '!$B$16:$F$61,MATCH('5- Identificación de Riesgos'!J53,'8- Políticas de Administración '!$C$16:$C$61,0),1)," - ",L53),"")</f>
        <v>Leve - 1</v>
      </c>
      <c r="L53" s="184">
        <f>IFERROR(VLOOKUP(INDEX('8- Políticas de Administración '!$B$16:$F$63,MATCH('5- Identificación de Riesgos'!J53,'8- Políticas de Administración '!$C$16:$C$64,0),1),'8- Políticas de Administración '!$B$16:$F$64,5,FALSE),"")</f>
        <v>1</v>
      </c>
      <c r="M53" s="426"/>
      <c r="N53" s="429"/>
    </row>
    <row r="54" spans="1:14" ht="60" hidden="1">
      <c r="A54" s="448"/>
      <c r="B54" s="442"/>
      <c r="C54" s="426"/>
      <c r="D54" s="161" t="s">
        <v>349</v>
      </c>
      <c r="E54" s="426"/>
      <c r="F54" s="426"/>
      <c r="G54" s="434"/>
      <c r="H54" s="437"/>
      <c r="I54" s="159" t="s">
        <v>346</v>
      </c>
      <c r="J54" s="220" t="s">
        <v>347</v>
      </c>
      <c r="K54" s="157" t="str">
        <f>IFERROR(CONCATENATE(INDEX('8- Políticas de Administración '!$B$16:$F$61,MATCH('5- Identificación de Riesgos'!J54,'8- Políticas de Administración '!$C$16:$C$61,0),1)," - ",L54),"")</f>
        <v>Leve - 1</v>
      </c>
      <c r="L54" s="184">
        <f>IFERROR(VLOOKUP(INDEX('8- Políticas de Administración '!$B$16:$F$63,MATCH('5- Identificación de Riesgos'!J54,'8- Políticas de Administración '!$C$16:$C$64,0),1),'8- Políticas de Administración '!$B$16:$F$64,5,FALSE),"")</f>
        <v>1</v>
      </c>
      <c r="M54" s="426"/>
      <c r="N54" s="429"/>
    </row>
    <row r="55" spans="1:14" ht="60" hidden="1">
      <c r="A55" s="448"/>
      <c r="B55" s="442"/>
      <c r="C55" s="426"/>
      <c r="D55" s="162" t="s">
        <v>350</v>
      </c>
      <c r="E55" s="426"/>
      <c r="F55" s="426"/>
      <c r="G55" s="434"/>
      <c r="H55" s="437"/>
      <c r="I55" s="159" t="s">
        <v>346</v>
      </c>
      <c r="J55" s="220" t="s">
        <v>347</v>
      </c>
      <c r="K55" s="157" t="str">
        <f>IFERROR(CONCATENATE(INDEX('8- Políticas de Administración '!$B$16:$F$61,MATCH('5- Identificación de Riesgos'!J55,'8- Políticas de Administración '!$C$16:$C$61,0),1)," - ",L55),"")</f>
        <v>Leve - 1</v>
      </c>
      <c r="L55" s="184">
        <f>IFERROR(VLOOKUP(INDEX('8- Políticas de Administración '!$B$16:$F$63,MATCH('5- Identificación de Riesgos'!J55,'8- Políticas de Administración '!$C$16:$C$64,0),1),'8- Políticas de Administración '!$B$16:$F$64,5,FALSE),"")</f>
        <v>1</v>
      </c>
      <c r="M55" s="426"/>
      <c r="N55" s="429"/>
    </row>
    <row r="56" spans="1:14" hidden="1">
      <c r="A56" s="448"/>
      <c r="B56" s="442"/>
      <c r="C56" s="426"/>
      <c r="D56" s="298"/>
      <c r="E56" s="426"/>
      <c r="F56" s="426"/>
      <c r="G56" s="434"/>
      <c r="H56" s="437"/>
      <c r="I56" s="157"/>
      <c r="J56" s="97"/>
      <c r="K56" s="157" t="str">
        <f>IFERROR(CONCATENATE(INDEX('8- Políticas de Administración '!$B$16:$F$53,MATCH('5- Identificación de Riesgos'!J56,'8- Políticas de Administración '!$C$16:$C$54,0),1)," - ",L56),"")</f>
        <v/>
      </c>
      <c r="L56" s="184" t="str">
        <f>IFERROR(VLOOKUP(INDEX('8- Políticas de Administración '!$B$16:$F$63,MATCH('5- Identificación de Riesgos'!J56,'8- Políticas de Administración '!$C$16:$C$64,0),1),'8- Políticas de Administración '!$B$16:$F$64,5,FALSE),"")</f>
        <v/>
      </c>
      <c r="M56" s="426"/>
      <c r="N56" s="429"/>
    </row>
    <row r="57" spans="1:14" ht="15.75" hidden="1" thickBot="1">
      <c r="A57" s="449"/>
      <c r="B57" s="443"/>
      <c r="C57" s="427"/>
      <c r="D57" s="299"/>
      <c r="E57" s="427"/>
      <c r="F57" s="427"/>
      <c r="G57" s="435"/>
      <c r="H57" s="438"/>
      <c r="I57" s="158"/>
      <c r="J57" s="165"/>
      <c r="K57" s="157" t="str">
        <f>IFERROR(CONCATENATE(INDEX('8- Políticas de Administración '!$B$16:$F$53,MATCH('5- Identificación de Riesgos'!J57,'8- Políticas de Administración '!$C$16:$C$54,0),1)," - ",L57),"")</f>
        <v/>
      </c>
      <c r="L57" s="185" t="str">
        <f>IFERROR(VLOOKUP(INDEX('8- Políticas de Administración '!$B$16:$F$63,MATCH('5- Identificación de Riesgos'!J57,'8- Políticas de Administración '!$C$16:$C$64,0),1),'8- Políticas de Administración '!$B$16:$F$64,5,FALSE),"")</f>
        <v/>
      </c>
      <c r="M57" s="427"/>
      <c r="N57" s="430"/>
    </row>
    <row r="58" spans="1:14" ht="60">
      <c r="A58" s="447">
        <v>4</v>
      </c>
      <c r="B58" s="444" t="s">
        <v>351</v>
      </c>
      <c r="C58" s="431" t="s">
        <v>352</v>
      </c>
      <c r="D58" s="297" t="s">
        <v>353</v>
      </c>
      <c r="E58" s="431">
        <v>246</v>
      </c>
      <c r="F58" s="431">
        <v>1</v>
      </c>
      <c r="G58" s="433">
        <f>F58/E58</f>
        <v>4.0650406504065045E-3</v>
      </c>
      <c r="H58" s="436" t="str">
        <f>CONCATENATE(IF(G58&lt;='8- Políticas de Administración '!$D$6,'8- Políticas de Administración '!$B$6,IF(G58&lt;='8- Políticas de Administración '!$D$7,'8- Políticas de Administración '!$B$7,IF(G58&lt;='8- Políticas de Administración '!$D$8,'8- Políticas de Administración '!$B$8,IF(G58&lt;='8- Políticas de Administración '!$D$9,'8- Políticas de Administración '!$B$9,IF(G58&lt;='8- Políticas de Administración '!$D$10,'8- Políticas de Administración '!$B$10,"Probabilidad no valida")))))," - ",VLOOKUP(IF(G58&lt;='8- Políticas de Administración '!$D$6,'8- Políticas de Administración '!$B$6,IF(G58&lt;='8- Políticas de Administración '!$D$7,'8- Políticas de Administración '!$B$7,IF(G58&lt;='8- Políticas de Administración '!$D$8,'8- Políticas de Administración '!$B$8,IF(G58&lt;='8- Políticas de Administración '!$D$9,'8- Políticas de Administración '!$B$9,IF(G58&lt;='8- Políticas de Administración '!$D$10,'8- Políticas de Administración '!$B$10,"Probabilidad no valida"))))),'8- Políticas de Administración '!$B$6:$F$10,5,FALSE))</f>
        <v>Muy Baja - 1</v>
      </c>
      <c r="I58" s="156" t="s">
        <v>300</v>
      </c>
      <c r="J58" s="164" t="s">
        <v>354</v>
      </c>
      <c r="K58" s="156" t="str">
        <f>IFERROR(CONCATENATE(INDEX('8- Políticas de Administración '!$B$16:$F$53,MATCH('5- Identificación de Riesgos'!J58,'8- Políticas de Administración '!$C$16:$C$54,0),1)," - ",L58),"")</f>
        <v>Menor - 2</v>
      </c>
      <c r="L58" s="183">
        <f>IFERROR(VLOOKUP(INDEX('8- Políticas de Administración '!$B$16:$F$63,MATCH('5- Identificación de Riesgos'!J58,'8- Políticas de Administración '!$C$16:$C$64,0),1),'8- Políticas de Administración '!$B$16:$F$64,5,FALSE),"")</f>
        <v>2</v>
      </c>
      <c r="M58" s="431" t="str">
        <f>IFERROR(CONCATENATE(INDEX('8- Políticas de Administración '!$B$16:$F$53,MATCH(ROUND(AVERAGE(L58:L61),0),'8- Políticas de Administración '!$F$16:$F$53,0),1)," - ",ROUND(AVERAGE(L58:L61),0)),"")</f>
        <v>Menor - 2</v>
      </c>
      <c r="N58" s="432" t="str">
        <f>IFERROR(CONCATENATE(VLOOKUP((LEFT(H58,LEN(H58)-4)&amp;LEFT(M58,LEN(M58)-4)),'9- Matriz de Calor '!$D$18:$E$42,2,0)," - ",RIGHT(H58,1)*RIGHT(M58,1)),"")</f>
        <v>Bajo - 2</v>
      </c>
    </row>
    <row r="59" spans="1:14" ht="33.75" customHeight="1">
      <c r="A59" s="448"/>
      <c r="B59" s="445"/>
      <c r="C59" s="426"/>
      <c r="D59" s="93" t="s">
        <v>355</v>
      </c>
      <c r="E59" s="426"/>
      <c r="F59" s="426"/>
      <c r="G59" s="434"/>
      <c r="H59" s="437"/>
      <c r="I59" s="157"/>
      <c r="J59" s="97"/>
      <c r="K59" s="157" t="str">
        <f>IFERROR(CONCATENATE(INDEX('8- Políticas de Administración '!$B$16:$F$53,MATCH('5- Identificación de Riesgos'!J59,'8- Políticas de Administración '!$C$16:$C$54,0),1)," - ",L59),"")</f>
        <v/>
      </c>
      <c r="L59" s="184" t="str">
        <f>IFERROR(VLOOKUP(INDEX('8- Políticas de Administración '!$B$16:$F$63,MATCH('5- Identificación de Riesgos'!J59,'8- Políticas de Administración '!$C$16:$C$64,0),1),'8- Políticas de Administración '!$B$16:$F$64,5,FALSE),"")</f>
        <v/>
      </c>
      <c r="M59" s="426"/>
      <c r="N59" s="429"/>
    </row>
    <row r="60" spans="1:14">
      <c r="A60" s="448"/>
      <c r="B60" s="445"/>
      <c r="C60" s="426"/>
      <c r="D60" s="298"/>
      <c r="E60" s="426"/>
      <c r="F60" s="426"/>
      <c r="G60" s="434"/>
      <c r="H60" s="437"/>
      <c r="I60" s="157"/>
      <c r="J60" s="97"/>
      <c r="K60" s="157" t="str">
        <f>IFERROR(CONCATENATE(INDEX('8- Políticas de Administración '!$B$16:$F$53,MATCH('5- Identificación de Riesgos'!J60,'8- Políticas de Administración '!$C$16:$C$54,0),1)," - ",L60),"")</f>
        <v/>
      </c>
      <c r="L60" s="184" t="str">
        <f>IFERROR(VLOOKUP(INDEX('8- Políticas de Administración '!$B$16:$F$63,MATCH('5- Identificación de Riesgos'!J60,'8- Políticas de Administración '!$C$16:$C$64,0),1),'8- Políticas de Administración '!$B$16:$F$64,5,FALSE),"")</f>
        <v/>
      </c>
      <c r="M60" s="426"/>
      <c r="N60" s="429"/>
    </row>
    <row r="61" spans="1:14" ht="15.75" thickBot="1">
      <c r="A61" s="449"/>
      <c r="B61" s="446"/>
      <c r="C61" s="427"/>
      <c r="D61" s="299"/>
      <c r="E61" s="427"/>
      <c r="F61" s="427"/>
      <c r="G61" s="435"/>
      <c r="H61" s="438"/>
      <c r="I61" s="158"/>
      <c r="J61" s="165"/>
      <c r="K61" s="158" t="str">
        <f>IFERROR(CONCATENATE(INDEX('8- Políticas de Administración '!$B$16:$F$53,MATCH('5- Identificación de Riesgos'!J61,'8- Políticas de Administración '!$C$16:$C$54,0),1)," - ",L61),"")</f>
        <v/>
      </c>
      <c r="L61" s="185" t="str">
        <f>IFERROR(VLOOKUP(INDEX('8- Políticas de Administración '!$B$16:$F$63,MATCH('5- Identificación de Riesgos'!J61,'8- Políticas de Administración '!$C$16:$C$64,0),1),'8- Políticas de Administración '!$B$16:$F$64,5,FALSE),"")</f>
        <v/>
      </c>
      <c r="M61" s="427"/>
      <c r="N61" s="430"/>
    </row>
    <row r="62" spans="1:14" ht="30" hidden="1">
      <c r="A62" s="448">
        <v>10</v>
      </c>
      <c r="B62" s="444" t="s">
        <v>356</v>
      </c>
      <c r="C62" s="431" t="s">
        <v>357</v>
      </c>
      <c r="D62" s="296" t="s">
        <v>358</v>
      </c>
      <c r="E62" s="431">
        <v>365</v>
      </c>
      <c r="F62" s="431"/>
      <c r="G62" s="433">
        <f>F62/E62</f>
        <v>0</v>
      </c>
      <c r="H62" s="436" t="str">
        <f>CONCATENATE(IF(G62&lt;='8- Políticas de Administración '!$D$6,'8- Políticas de Administración '!$B$6,IF(G62&lt;='8- Políticas de Administración '!$D$7,'8- Políticas de Administración '!$B$7,IF(G62&lt;='8- Políticas de Administración '!$D$8,'8- Políticas de Administración '!$B$8,IF(G62&lt;='8- Políticas de Administración '!$D$9,'8- Políticas de Administración '!$B$9,IF(G62&lt;='8- Políticas de Administración '!$D$10,'8- Políticas de Administración '!$B$10,"Probabilidad no valida")))))," - ",VLOOKUP(IF(G62&lt;='8- Políticas de Administración '!$D$6,'8- Políticas de Administración '!$B$6,IF(G62&lt;='8- Políticas de Administración '!$D$7,'8- Políticas de Administración '!$B$7,IF(G62&lt;='8- Políticas de Administración '!$D$8,'8- Políticas de Administración '!$B$8,IF(G62&lt;='8- Políticas de Administración '!$D$9,'8- Políticas de Administración '!$B$9,IF(G62&lt;='8- Políticas de Administración '!$D$10,'8- Políticas de Administración '!$B$10,"Probabilidad no valida"))))),'8- Políticas de Administración '!$B$6:$F$10,5,FALSE))</f>
        <v>Muy Baja - 1</v>
      </c>
      <c r="I62" s="156" t="s">
        <v>311</v>
      </c>
      <c r="J62" s="164" t="s">
        <v>312</v>
      </c>
      <c r="K62" s="156" t="str">
        <f>IFERROR(CONCATENATE(INDEX('8- Políticas de Administración '!$B$16:$F$53,MATCH('5- Identificación de Riesgos'!J62,'8- Políticas de Administración '!$C$16:$C$54,0),1)," - ",L62),"")</f>
        <v>Leve - 1</v>
      </c>
      <c r="L62" s="183">
        <f>IFERROR(VLOOKUP(INDEX('8- Políticas de Administración '!$B$16:$F$63,MATCH('5- Identificación de Riesgos'!J62,'8- Políticas de Administración '!$C$16:$C$64,0),1),'8- Políticas de Administración '!$B$16:$F$64,5,FALSE),"")</f>
        <v>1</v>
      </c>
      <c r="M62" s="431" t="str">
        <f>IFERROR(CONCATENATE(INDEX('8- Políticas de Administración '!$B$16:$F$53,MATCH(ROUND(AVERAGE(L62:L68),0),'8- Políticas de Administración '!$F$16:$F$53,0),1)," - ",ROUND(AVERAGE(L62:L68),0)),"")</f>
        <v>Leve - 1</v>
      </c>
      <c r="N62" s="432" t="str">
        <f>IFERROR(CONCATENATE(VLOOKUP((LEFT(H62,LEN(H62)-4)&amp;LEFT(M62,LEN(M62)-4)),'9- Matriz de Calor '!$D$18:$E$42,2,0)," - ",RIGHT(H62,1)*RIGHT(M62,1)),"")</f>
        <v>Bajo - 1</v>
      </c>
    </row>
    <row r="63" spans="1:14" ht="45" hidden="1">
      <c r="A63" s="448"/>
      <c r="B63" s="445"/>
      <c r="C63" s="426"/>
      <c r="D63" s="161" t="s">
        <v>359</v>
      </c>
      <c r="E63" s="426"/>
      <c r="F63" s="426"/>
      <c r="G63" s="434"/>
      <c r="H63" s="437"/>
      <c r="I63" s="157" t="s">
        <v>300</v>
      </c>
      <c r="J63" s="97" t="s">
        <v>301</v>
      </c>
      <c r="K63" s="157" t="str">
        <f>IFERROR(CONCATENATE(INDEX('8- Políticas de Administración '!$B$16:$F$53,MATCH('5- Identificación de Riesgos'!J63,'8- Políticas de Administración '!$C$16:$C$54,0),1)," - ",L63),"")</f>
        <v>Leve - 1</v>
      </c>
      <c r="L63" s="184">
        <f>IFERROR(VLOOKUP(INDEX('8- Políticas de Administración '!$B$16:$F$63,MATCH('5- Identificación de Riesgos'!J63,'8- Políticas de Administración '!$C$16:$C$64,0),1),'8- Políticas de Administración '!$B$16:$F$64,5,FALSE),"")</f>
        <v>1</v>
      </c>
      <c r="M63" s="426"/>
      <c r="N63" s="429"/>
    </row>
    <row r="64" spans="1:14" ht="30" hidden="1">
      <c r="A64" s="448"/>
      <c r="B64" s="445"/>
      <c r="C64" s="426"/>
      <c r="D64" s="93" t="s">
        <v>360</v>
      </c>
      <c r="E64" s="426"/>
      <c r="F64" s="426"/>
      <c r="G64" s="434"/>
      <c r="H64" s="437"/>
      <c r="I64" s="157" t="s">
        <v>311</v>
      </c>
      <c r="J64" s="97" t="s">
        <v>312</v>
      </c>
      <c r="K64" s="157" t="str">
        <f>IFERROR(CONCATENATE(INDEX('8- Políticas de Administración '!$B$16:$F$53,MATCH('5- Identificación de Riesgos'!J64,'8- Políticas de Administración '!$C$16:$C$54,0),1)," - ",L64),"")</f>
        <v>Leve - 1</v>
      </c>
      <c r="L64" s="184">
        <f>IFERROR(VLOOKUP(INDEX('8- Políticas de Administración '!$B$16:$F$63,MATCH('5- Identificación de Riesgos'!J64,'8- Políticas de Administración '!$C$16:$C$64,0),1),'8- Políticas de Administración '!$B$16:$F$64,5,FALSE),"")</f>
        <v>1</v>
      </c>
      <c r="M64" s="426"/>
      <c r="N64" s="429"/>
    </row>
    <row r="65" spans="1:14" ht="30" hidden="1">
      <c r="A65" s="448"/>
      <c r="B65" s="445"/>
      <c r="C65" s="426"/>
      <c r="D65" s="93" t="s">
        <v>361</v>
      </c>
      <c r="E65" s="426"/>
      <c r="F65" s="426"/>
      <c r="G65" s="434"/>
      <c r="H65" s="437"/>
      <c r="I65" s="157" t="s">
        <v>311</v>
      </c>
      <c r="J65" s="97" t="s">
        <v>312</v>
      </c>
      <c r="K65" s="157" t="str">
        <f>IFERROR(CONCATENATE(INDEX('8- Políticas de Administración '!$B$16:$F$53,MATCH('5- Identificación de Riesgos'!J65,'8- Políticas de Administración '!$C$16:$C$54,0),1)," - ",L65),"")</f>
        <v>Leve - 1</v>
      </c>
      <c r="L65" s="184">
        <f>IFERROR(VLOOKUP(INDEX('8- Políticas de Administración '!$B$16:$F$63,MATCH('5- Identificación de Riesgos'!J65,'8- Políticas de Administración '!$C$16:$C$64,0),1),'8- Políticas de Administración '!$B$16:$F$64,5,FALSE),"")</f>
        <v>1</v>
      </c>
      <c r="M65" s="426"/>
      <c r="N65" s="429"/>
    </row>
    <row r="66" spans="1:14" ht="70.5" hidden="1" customHeight="1">
      <c r="A66" s="448"/>
      <c r="B66" s="445"/>
      <c r="C66" s="426"/>
      <c r="D66" s="93" t="s">
        <v>362</v>
      </c>
      <c r="E66" s="426"/>
      <c r="F66" s="426"/>
      <c r="G66" s="434"/>
      <c r="H66" s="437"/>
      <c r="I66" s="157" t="s">
        <v>311</v>
      </c>
      <c r="J66" s="97" t="s">
        <v>312</v>
      </c>
      <c r="K66" s="157" t="str">
        <f>IFERROR(CONCATENATE(INDEX('8- Políticas de Administración '!$B$16:$F$53,MATCH('5- Identificación de Riesgos'!J66,'8- Políticas de Administración '!$C$16:$C$54,0),1)," - ",L66),"")</f>
        <v>Leve - 1</v>
      </c>
      <c r="L66" s="184">
        <f>IFERROR(VLOOKUP(INDEX('8- Políticas de Administración '!$B$16:$F$63,MATCH('5- Identificación de Riesgos'!J66,'8- Políticas de Administración '!$C$16:$C$64,0),1),'8- Políticas de Administración '!$B$16:$F$64,5,FALSE),"")</f>
        <v>1</v>
      </c>
      <c r="M66" s="426"/>
      <c r="N66" s="429"/>
    </row>
    <row r="67" spans="1:14" hidden="1">
      <c r="A67" s="448"/>
      <c r="B67" s="445"/>
      <c r="C67" s="426"/>
      <c r="D67" s="298"/>
      <c r="E67" s="426"/>
      <c r="F67" s="426"/>
      <c r="G67" s="434"/>
      <c r="H67" s="437"/>
      <c r="I67" s="157"/>
      <c r="J67" s="97"/>
      <c r="K67" s="157" t="str">
        <f>IFERROR(CONCATENATE(INDEX('8- Políticas de Administración '!$B$16:$F$53,MATCH('5- Identificación de Riesgos'!J67,'8- Políticas de Administración '!$C$16:$C$54,0),1)," - ",L67),"")</f>
        <v/>
      </c>
      <c r="L67" s="184" t="str">
        <f>IFERROR(VLOOKUP(INDEX('8- Políticas de Administración '!$B$16:$F$63,MATCH('5- Identificación de Riesgos'!J67,'8- Políticas de Administración '!$C$16:$C$64,0),1),'8- Políticas de Administración '!$B$16:$F$64,5,FALSE),"")</f>
        <v/>
      </c>
      <c r="M67" s="426"/>
      <c r="N67" s="429"/>
    </row>
    <row r="68" spans="1:14" ht="15.75" hidden="1" thickBot="1">
      <c r="A68" s="449"/>
      <c r="B68" s="446"/>
      <c r="C68" s="427"/>
      <c r="D68" s="299"/>
      <c r="E68" s="427"/>
      <c r="F68" s="427"/>
      <c r="G68" s="435"/>
      <c r="H68" s="438"/>
      <c r="I68" s="158"/>
      <c r="J68" s="165"/>
      <c r="K68" s="158" t="str">
        <f>IFERROR(CONCATENATE(INDEX('8- Políticas de Administración '!$B$16:$F$53,MATCH('5- Identificación de Riesgos'!J68,'8- Políticas de Administración '!$C$16:$C$54,0),1)," - ",L68),"")</f>
        <v/>
      </c>
      <c r="L68" s="185" t="str">
        <f>IFERROR(VLOOKUP(INDEX('8- Políticas de Administración '!$B$16:$F$63,MATCH('5- Identificación de Riesgos'!J68,'8- Políticas de Administración '!$C$16:$C$64,0),1),'8- Políticas de Administración '!$B$16:$F$64,5,FALSE),"")</f>
        <v/>
      </c>
      <c r="M68" s="427"/>
      <c r="N68" s="430"/>
    </row>
    <row r="69" spans="1:14">
      <c r="G69" s="300"/>
    </row>
  </sheetData>
  <mergeCells count="120">
    <mergeCell ref="A46:A51"/>
    <mergeCell ref="N38:N45"/>
    <mergeCell ref="H46:H51"/>
    <mergeCell ref="M46:M51"/>
    <mergeCell ref="N46:N51"/>
    <mergeCell ref="B46:B51"/>
    <mergeCell ref="C46:C51"/>
    <mergeCell ref="E46:E51"/>
    <mergeCell ref="F46:F51"/>
    <mergeCell ref="G46:G51"/>
    <mergeCell ref="B38:B45"/>
    <mergeCell ref="A1:C2"/>
    <mergeCell ref="A4:C4"/>
    <mergeCell ref="A8:A9"/>
    <mergeCell ref="B8:B9"/>
    <mergeCell ref="C10:C13"/>
    <mergeCell ref="B10:B13"/>
    <mergeCell ref="A10:A13"/>
    <mergeCell ref="D4:N4"/>
    <mergeCell ref="F8:F9"/>
    <mergeCell ref="A5:C5"/>
    <mergeCell ref="A6:C6"/>
    <mergeCell ref="G8:G9"/>
    <mergeCell ref="H8:H9"/>
    <mergeCell ref="E7:H7"/>
    <mergeCell ref="D7:D9"/>
    <mergeCell ref="K8:K9"/>
    <mergeCell ref="M8:M9"/>
    <mergeCell ref="I7:M7"/>
    <mergeCell ref="I8:I9"/>
    <mergeCell ref="L8:L9"/>
    <mergeCell ref="A7:C7"/>
    <mergeCell ref="D6:N6"/>
    <mergeCell ref="D5:N5"/>
    <mergeCell ref="N7:O7"/>
    <mergeCell ref="E10:E13"/>
    <mergeCell ref="E8:E9"/>
    <mergeCell ref="G10:G13"/>
    <mergeCell ref="H10:H13"/>
    <mergeCell ref="F10:F13"/>
    <mergeCell ref="N10:N13"/>
    <mergeCell ref="M10:M13"/>
    <mergeCell ref="A22:A30"/>
    <mergeCell ref="B22:B30"/>
    <mergeCell ref="C22:C30"/>
    <mergeCell ref="E22:E30"/>
    <mergeCell ref="B14:B17"/>
    <mergeCell ref="C14:C17"/>
    <mergeCell ref="A14:A17"/>
    <mergeCell ref="G18:G21"/>
    <mergeCell ref="H18:H21"/>
    <mergeCell ref="G14:G17"/>
    <mergeCell ref="H14:H17"/>
    <mergeCell ref="F14:F17"/>
    <mergeCell ref="F18:F21"/>
    <mergeCell ref="M14:M17"/>
    <mergeCell ref="N14:N17"/>
    <mergeCell ref="A18:A21"/>
    <mergeCell ref="E14:E17"/>
    <mergeCell ref="O8:O9"/>
    <mergeCell ref="N8:N9"/>
    <mergeCell ref="O31:O37"/>
    <mergeCell ref="O22:O30"/>
    <mergeCell ref="O10:O13"/>
    <mergeCell ref="O14:O17"/>
    <mergeCell ref="O18:O21"/>
    <mergeCell ref="H22:H30"/>
    <mergeCell ref="M22:M30"/>
    <mergeCell ref="N22:N30"/>
    <mergeCell ref="A31:A37"/>
    <mergeCell ref="B31:B37"/>
    <mergeCell ref="C31:C37"/>
    <mergeCell ref="E31:E37"/>
    <mergeCell ref="F31:F37"/>
    <mergeCell ref="M18:M21"/>
    <mergeCell ref="Q38:Y44"/>
    <mergeCell ref="F38:F45"/>
    <mergeCell ref="G38:G45"/>
    <mergeCell ref="H38:H45"/>
    <mergeCell ref="C38:C45"/>
    <mergeCell ref="E38:E45"/>
    <mergeCell ref="M38:M45"/>
    <mergeCell ref="F22:F30"/>
    <mergeCell ref="G22:G30"/>
    <mergeCell ref="N18:N21"/>
    <mergeCell ref="G31:G37"/>
    <mergeCell ref="H31:H37"/>
    <mergeCell ref="M31:M37"/>
    <mergeCell ref="N31:N37"/>
    <mergeCell ref="B18:B21"/>
    <mergeCell ref="C18:C21"/>
    <mergeCell ref="E18:E21"/>
    <mergeCell ref="A38:A45"/>
    <mergeCell ref="C52:C57"/>
    <mergeCell ref="C62:C68"/>
    <mergeCell ref="C58:C61"/>
    <mergeCell ref="B52:B57"/>
    <mergeCell ref="B58:B61"/>
    <mergeCell ref="B62:B68"/>
    <mergeCell ref="A52:A57"/>
    <mergeCell ref="A58:A61"/>
    <mergeCell ref="A62:A68"/>
    <mergeCell ref="M52:M57"/>
    <mergeCell ref="N52:N57"/>
    <mergeCell ref="M58:M61"/>
    <mergeCell ref="N58:N61"/>
    <mergeCell ref="M62:M68"/>
    <mergeCell ref="N62:N68"/>
    <mergeCell ref="E58:E61"/>
    <mergeCell ref="E62:E68"/>
    <mergeCell ref="F58:F61"/>
    <mergeCell ref="G58:G61"/>
    <mergeCell ref="F62:F68"/>
    <mergeCell ref="H58:H61"/>
    <mergeCell ref="H62:H68"/>
    <mergeCell ref="G62:G68"/>
    <mergeCell ref="E52:E57"/>
    <mergeCell ref="F52:F57"/>
    <mergeCell ref="G52:G57"/>
    <mergeCell ref="H52:H57"/>
  </mergeCells>
  <conditionalFormatting sqref="H10 H14">
    <cfRule type="containsText" dxfId="823" priority="726" operator="containsText" text="Muy Baja">
      <formula>NOT(ISERROR(SEARCH("Muy Baja",H10)))</formula>
    </cfRule>
    <cfRule type="containsText" dxfId="822" priority="727" operator="containsText" text="Baja">
      <formula>NOT(ISERROR(SEARCH("Baja",H10)))</formula>
    </cfRule>
    <cfRule type="containsText" dxfId="821" priority="728" operator="containsText" text="Muy Alta">
      <formula>NOT(ISERROR(SEARCH("Muy Alta",H10)))</formula>
    </cfRule>
    <cfRule type="containsText" dxfId="820" priority="730" operator="containsText" text="Alta">
      <formula>NOT(ISERROR(SEARCH("Alta",H10)))</formula>
    </cfRule>
    <cfRule type="containsText" dxfId="819" priority="731" operator="containsText" text="Media">
      <formula>NOT(ISERROR(SEARCH("Media",H10)))</formula>
    </cfRule>
    <cfRule type="containsText" dxfId="818" priority="732" operator="containsText" text="Media">
      <formula>NOT(ISERROR(SEARCH("Media",H10)))</formula>
    </cfRule>
    <cfRule type="containsText" dxfId="817" priority="733" operator="containsText" text="Media">
      <formula>NOT(ISERROR(SEARCH("Media",H10)))</formula>
    </cfRule>
    <cfRule type="containsText" dxfId="816" priority="734" operator="containsText" text="Muy Baja">
      <formula>NOT(ISERROR(SEARCH("Muy Baja",H10)))</formula>
    </cfRule>
    <cfRule type="containsText" dxfId="815" priority="735" operator="containsText" text="Baja">
      <formula>NOT(ISERROR(SEARCH("Baja",H10)))</formula>
    </cfRule>
    <cfRule type="containsText" dxfId="814" priority="736" operator="containsText" text="Muy Baja">
      <formula>NOT(ISERROR(SEARCH("Muy Baja",H10)))</formula>
    </cfRule>
    <cfRule type="containsText" dxfId="813" priority="737" operator="containsText" text="Muy Baja">
      <formula>NOT(ISERROR(SEARCH("Muy Baja",H10)))</formula>
    </cfRule>
    <cfRule type="containsText" dxfId="812" priority="738" operator="containsText" text="Muy Baja">
      <formula>NOT(ISERROR(SEARCH("Muy Baja",H10)))</formula>
    </cfRule>
    <cfRule type="containsText" dxfId="811" priority="739" operator="containsText" text="Muy Baja'Tabla probabilidad'!">
      <formula>NOT(ISERROR(SEARCH("Muy Baja'Tabla probabilidad'!",H10)))</formula>
    </cfRule>
    <cfRule type="containsText" dxfId="810" priority="740" operator="containsText" text="Muy bajo">
      <formula>NOT(ISERROR(SEARCH("Muy bajo",H10)))</formula>
    </cfRule>
    <cfRule type="containsText" dxfId="809" priority="741" operator="containsText" text="Alta">
      <formula>NOT(ISERROR(SEARCH("Alta",H10)))</formula>
    </cfRule>
    <cfRule type="containsText" dxfId="808" priority="742" operator="containsText" text="Media">
      <formula>NOT(ISERROR(SEARCH("Media",H10)))</formula>
    </cfRule>
    <cfRule type="containsText" dxfId="807" priority="743" operator="containsText" text="Baja">
      <formula>NOT(ISERROR(SEARCH("Baja",H10)))</formula>
    </cfRule>
    <cfRule type="containsText" dxfId="806" priority="744" operator="containsText" text="Muy baja">
      <formula>NOT(ISERROR(SEARCH("Muy baja",H10)))</formula>
    </cfRule>
    <cfRule type="cellIs" dxfId="805" priority="747" operator="between">
      <formula>1</formula>
      <formula>2</formula>
    </cfRule>
    <cfRule type="cellIs" dxfId="804" priority="748" operator="between">
      <formula>0</formula>
      <formula>2</formula>
    </cfRule>
  </conditionalFormatting>
  <conditionalFormatting sqref="H18">
    <cfRule type="containsText" dxfId="803" priority="333" operator="containsText" text="Muy Baja">
      <formula>NOT(ISERROR(SEARCH("Muy Baja",H18)))</formula>
    </cfRule>
    <cfRule type="containsText" dxfId="802" priority="334" operator="containsText" text="Baja">
      <formula>NOT(ISERROR(SEARCH("Baja",H18)))</formula>
    </cfRule>
    <cfRule type="containsText" dxfId="801" priority="335" operator="containsText" text="Muy Alta">
      <formula>NOT(ISERROR(SEARCH("Muy Alta",H18)))</formula>
    </cfRule>
    <cfRule type="containsText" dxfId="800" priority="337" operator="containsText" text="Alta">
      <formula>NOT(ISERROR(SEARCH("Alta",H18)))</formula>
    </cfRule>
    <cfRule type="containsText" dxfId="799" priority="338" operator="containsText" text="Media">
      <formula>NOT(ISERROR(SEARCH("Media",H18)))</formula>
    </cfRule>
    <cfRule type="containsText" dxfId="798" priority="339" operator="containsText" text="Media">
      <formula>NOT(ISERROR(SEARCH("Media",H18)))</formula>
    </cfRule>
    <cfRule type="containsText" dxfId="797" priority="340" operator="containsText" text="Media">
      <formula>NOT(ISERROR(SEARCH("Media",H18)))</formula>
    </cfRule>
    <cfRule type="containsText" dxfId="796" priority="341" operator="containsText" text="Muy Baja">
      <formula>NOT(ISERROR(SEARCH("Muy Baja",H18)))</formula>
    </cfRule>
    <cfRule type="containsText" dxfId="795" priority="342" operator="containsText" text="Baja">
      <formula>NOT(ISERROR(SEARCH("Baja",H18)))</formula>
    </cfRule>
    <cfRule type="containsText" dxfId="794" priority="343" operator="containsText" text="Muy Baja">
      <formula>NOT(ISERROR(SEARCH("Muy Baja",H18)))</formula>
    </cfRule>
    <cfRule type="containsText" dxfId="793" priority="344" operator="containsText" text="Muy Baja">
      <formula>NOT(ISERROR(SEARCH("Muy Baja",H18)))</formula>
    </cfRule>
    <cfRule type="containsText" dxfId="792" priority="345" operator="containsText" text="Muy Baja">
      <formula>NOT(ISERROR(SEARCH("Muy Baja",H18)))</formula>
    </cfRule>
    <cfRule type="containsText" dxfId="791" priority="346" operator="containsText" text="Muy Baja'Tabla probabilidad'!">
      <formula>NOT(ISERROR(SEARCH("Muy Baja'Tabla probabilidad'!",H18)))</formula>
    </cfRule>
    <cfRule type="containsText" dxfId="790" priority="347" operator="containsText" text="Muy bajo">
      <formula>NOT(ISERROR(SEARCH("Muy bajo",H18)))</formula>
    </cfRule>
    <cfRule type="containsText" dxfId="789" priority="348" operator="containsText" text="Alta">
      <formula>NOT(ISERROR(SEARCH("Alta",H18)))</formula>
    </cfRule>
    <cfRule type="containsText" dxfId="788" priority="349" operator="containsText" text="Media">
      <formula>NOT(ISERROR(SEARCH("Media",H18)))</formula>
    </cfRule>
    <cfRule type="containsText" dxfId="787" priority="350" operator="containsText" text="Baja">
      <formula>NOT(ISERROR(SEARCH("Baja",H18)))</formula>
    </cfRule>
    <cfRule type="containsText" dxfId="786" priority="351" operator="containsText" text="Muy baja">
      <formula>NOT(ISERROR(SEARCH("Muy baja",H18)))</formula>
    </cfRule>
    <cfRule type="cellIs" dxfId="785" priority="354" operator="between">
      <formula>1</formula>
      <formula>2</formula>
    </cfRule>
    <cfRule type="cellIs" dxfId="784" priority="355" operator="between">
      <formula>0</formula>
      <formula>2</formula>
    </cfRule>
  </conditionalFormatting>
  <conditionalFormatting sqref="H22">
    <cfRule type="containsText" dxfId="783" priority="403" operator="containsText" text="Muy Baja">
      <formula>NOT(ISERROR(SEARCH("Muy Baja",H22)))</formula>
    </cfRule>
    <cfRule type="containsText" dxfId="782" priority="404" operator="containsText" text="Baja">
      <formula>NOT(ISERROR(SEARCH("Baja",H22)))</formula>
    </cfRule>
    <cfRule type="containsText" dxfId="781" priority="405" operator="containsText" text="Muy Alta">
      <formula>NOT(ISERROR(SEARCH("Muy Alta",H22)))</formula>
    </cfRule>
    <cfRule type="containsText" dxfId="780" priority="407" operator="containsText" text="Alta">
      <formula>NOT(ISERROR(SEARCH("Alta",H22)))</formula>
    </cfRule>
    <cfRule type="containsText" dxfId="779" priority="408" operator="containsText" text="Media">
      <formula>NOT(ISERROR(SEARCH("Media",H22)))</formula>
    </cfRule>
    <cfRule type="containsText" dxfId="778" priority="409" operator="containsText" text="Media">
      <formula>NOT(ISERROR(SEARCH("Media",H22)))</formula>
    </cfRule>
    <cfRule type="containsText" dxfId="777" priority="410" operator="containsText" text="Media">
      <formula>NOT(ISERROR(SEARCH("Media",H22)))</formula>
    </cfRule>
    <cfRule type="containsText" dxfId="776" priority="411" operator="containsText" text="Muy Baja">
      <formula>NOT(ISERROR(SEARCH("Muy Baja",H22)))</formula>
    </cfRule>
    <cfRule type="containsText" dxfId="775" priority="412" operator="containsText" text="Baja">
      <formula>NOT(ISERROR(SEARCH("Baja",H22)))</formula>
    </cfRule>
    <cfRule type="containsText" dxfId="774" priority="413" operator="containsText" text="Muy Baja">
      <formula>NOT(ISERROR(SEARCH("Muy Baja",H22)))</formula>
    </cfRule>
    <cfRule type="containsText" dxfId="773" priority="414" operator="containsText" text="Muy Baja">
      <formula>NOT(ISERROR(SEARCH("Muy Baja",H22)))</formula>
    </cfRule>
    <cfRule type="containsText" dxfId="772" priority="415" operator="containsText" text="Muy Baja">
      <formula>NOT(ISERROR(SEARCH("Muy Baja",H22)))</formula>
    </cfRule>
    <cfRule type="containsText" dxfId="771" priority="416" operator="containsText" text="Muy Baja'Tabla probabilidad'!">
      <formula>NOT(ISERROR(SEARCH("Muy Baja'Tabla probabilidad'!",H22)))</formula>
    </cfRule>
    <cfRule type="containsText" dxfId="770" priority="417" operator="containsText" text="Muy bajo">
      <formula>NOT(ISERROR(SEARCH("Muy bajo",H22)))</formula>
    </cfRule>
    <cfRule type="containsText" dxfId="769" priority="418" operator="containsText" text="Alta">
      <formula>NOT(ISERROR(SEARCH("Alta",H22)))</formula>
    </cfRule>
    <cfRule type="containsText" dxfId="768" priority="419" operator="containsText" text="Media">
      <formula>NOT(ISERROR(SEARCH("Media",H22)))</formula>
    </cfRule>
    <cfRule type="containsText" dxfId="767" priority="420" operator="containsText" text="Baja">
      <formula>NOT(ISERROR(SEARCH("Baja",H22)))</formula>
    </cfRule>
    <cfRule type="containsText" dxfId="766" priority="421" operator="containsText" text="Muy baja">
      <formula>NOT(ISERROR(SEARCH("Muy baja",H22)))</formula>
    </cfRule>
    <cfRule type="cellIs" dxfId="765" priority="422" operator="between">
      <formula>1</formula>
      <formula>2</formula>
    </cfRule>
    <cfRule type="cellIs" dxfId="764" priority="423" operator="between">
      <formula>0</formula>
      <formula>2</formula>
    </cfRule>
  </conditionalFormatting>
  <conditionalFormatting sqref="H31">
    <cfRule type="containsText" dxfId="763" priority="506" operator="containsText" text="Muy Baja">
      <formula>NOT(ISERROR(SEARCH("Muy Baja",H31)))</formula>
    </cfRule>
    <cfRule type="containsText" dxfId="762" priority="507" operator="containsText" text="Baja">
      <formula>NOT(ISERROR(SEARCH("Baja",H31)))</formula>
    </cfRule>
    <cfRule type="containsText" dxfId="761" priority="508" operator="containsText" text="Muy Alta">
      <formula>NOT(ISERROR(SEARCH("Muy Alta",H31)))</formula>
    </cfRule>
    <cfRule type="containsText" dxfId="760" priority="510" operator="containsText" text="Alta">
      <formula>NOT(ISERROR(SEARCH("Alta",H31)))</formula>
    </cfRule>
    <cfRule type="containsText" dxfId="759" priority="511" operator="containsText" text="Media">
      <formula>NOT(ISERROR(SEARCH("Media",H31)))</formula>
    </cfRule>
    <cfRule type="containsText" dxfId="758" priority="512" operator="containsText" text="Media">
      <formula>NOT(ISERROR(SEARCH("Media",H31)))</formula>
    </cfRule>
    <cfRule type="containsText" dxfId="757" priority="513" operator="containsText" text="Media">
      <formula>NOT(ISERROR(SEARCH("Media",H31)))</formula>
    </cfRule>
    <cfRule type="containsText" dxfId="756" priority="514" operator="containsText" text="Muy Baja">
      <formula>NOT(ISERROR(SEARCH("Muy Baja",H31)))</formula>
    </cfRule>
    <cfRule type="containsText" dxfId="755" priority="515" operator="containsText" text="Baja">
      <formula>NOT(ISERROR(SEARCH("Baja",H31)))</formula>
    </cfRule>
    <cfRule type="containsText" dxfId="754" priority="516" operator="containsText" text="Muy Baja">
      <formula>NOT(ISERROR(SEARCH("Muy Baja",H31)))</formula>
    </cfRule>
    <cfRule type="containsText" dxfId="753" priority="517" operator="containsText" text="Muy Baja">
      <formula>NOT(ISERROR(SEARCH("Muy Baja",H31)))</formula>
    </cfRule>
    <cfRule type="containsText" dxfId="752" priority="518" operator="containsText" text="Muy Baja">
      <formula>NOT(ISERROR(SEARCH("Muy Baja",H31)))</formula>
    </cfRule>
    <cfRule type="containsText" dxfId="751" priority="519" operator="containsText" text="Muy Baja'Tabla probabilidad'!">
      <formula>NOT(ISERROR(SEARCH("Muy Baja'Tabla probabilidad'!",H31)))</formula>
    </cfRule>
    <cfRule type="containsText" dxfId="750" priority="520" operator="containsText" text="Muy bajo">
      <formula>NOT(ISERROR(SEARCH("Muy bajo",H31)))</formula>
    </cfRule>
    <cfRule type="containsText" dxfId="749" priority="521" operator="containsText" text="Alta">
      <formula>NOT(ISERROR(SEARCH("Alta",H31)))</formula>
    </cfRule>
    <cfRule type="containsText" dxfId="748" priority="522" operator="containsText" text="Media">
      <formula>NOT(ISERROR(SEARCH("Media",H31)))</formula>
    </cfRule>
    <cfRule type="containsText" dxfId="747" priority="523" operator="containsText" text="Baja">
      <formula>NOT(ISERROR(SEARCH("Baja",H31)))</formula>
    </cfRule>
    <cfRule type="containsText" dxfId="746" priority="524" operator="containsText" text="Muy baja">
      <formula>NOT(ISERROR(SEARCH("Muy baja",H31)))</formula>
    </cfRule>
    <cfRule type="cellIs" dxfId="745" priority="527" operator="between">
      <formula>1</formula>
      <formula>2</formula>
    </cfRule>
    <cfRule type="cellIs" dxfId="744" priority="528" operator="between">
      <formula>0</formula>
      <formula>2</formula>
    </cfRule>
  </conditionalFormatting>
  <conditionalFormatting sqref="H38">
    <cfRule type="containsText" dxfId="743" priority="187" operator="containsText" text="Muy Baja">
      <formula>NOT(ISERROR(SEARCH("Muy Baja",H38)))</formula>
    </cfRule>
    <cfRule type="containsText" dxfId="742" priority="188" operator="containsText" text="Baja">
      <formula>NOT(ISERROR(SEARCH("Baja",H38)))</formula>
    </cfRule>
    <cfRule type="containsText" dxfId="741" priority="189" operator="containsText" text="Muy Alta">
      <formula>NOT(ISERROR(SEARCH("Muy Alta",H38)))</formula>
    </cfRule>
    <cfRule type="containsText" dxfId="740" priority="190" operator="containsText" text="Alta">
      <formula>NOT(ISERROR(SEARCH("Alta",H38)))</formula>
    </cfRule>
    <cfRule type="containsText" dxfId="739" priority="191" operator="containsText" text="Media">
      <formula>NOT(ISERROR(SEARCH("Media",H38)))</formula>
    </cfRule>
    <cfRule type="containsText" dxfId="738" priority="192" operator="containsText" text="Media">
      <formula>NOT(ISERROR(SEARCH("Media",H38)))</formula>
    </cfRule>
    <cfRule type="containsText" dxfId="737" priority="193" operator="containsText" text="Media">
      <formula>NOT(ISERROR(SEARCH("Media",H38)))</formula>
    </cfRule>
    <cfRule type="containsText" dxfId="736" priority="194" operator="containsText" text="Muy Baja">
      <formula>NOT(ISERROR(SEARCH("Muy Baja",H38)))</formula>
    </cfRule>
    <cfRule type="containsText" dxfId="735" priority="195" operator="containsText" text="Baja">
      <formula>NOT(ISERROR(SEARCH("Baja",H38)))</formula>
    </cfRule>
    <cfRule type="containsText" dxfId="734" priority="196" operator="containsText" text="Muy Baja">
      <formula>NOT(ISERROR(SEARCH("Muy Baja",H38)))</formula>
    </cfRule>
    <cfRule type="containsText" dxfId="733" priority="197" operator="containsText" text="Muy Baja">
      <formula>NOT(ISERROR(SEARCH("Muy Baja",H38)))</formula>
    </cfRule>
    <cfRule type="containsText" dxfId="732" priority="198" operator="containsText" text="Muy Baja">
      <formula>NOT(ISERROR(SEARCH("Muy Baja",H38)))</formula>
    </cfRule>
    <cfRule type="containsText" dxfId="731" priority="199" operator="containsText" text="Muy Baja'Tabla probabilidad'!">
      <formula>NOT(ISERROR(SEARCH("Muy Baja'Tabla probabilidad'!",H38)))</formula>
    </cfRule>
    <cfRule type="containsText" dxfId="730" priority="200" operator="containsText" text="Muy bajo">
      <formula>NOT(ISERROR(SEARCH("Muy bajo",H38)))</formula>
    </cfRule>
    <cfRule type="containsText" dxfId="729" priority="201" operator="containsText" text="Alta">
      <formula>NOT(ISERROR(SEARCH("Alta",H38)))</formula>
    </cfRule>
    <cfRule type="containsText" dxfId="728" priority="202" operator="containsText" text="Media">
      <formula>NOT(ISERROR(SEARCH("Media",H38)))</formula>
    </cfRule>
    <cfRule type="containsText" dxfId="727" priority="203" operator="containsText" text="Baja">
      <formula>NOT(ISERROR(SEARCH("Baja",H38)))</formula>
    </cfRule>
    <cfRule type="containsText" dxfId="726" priority="204" operator="containsText" text="Muy baja">
      <formula>NOT(ISERROR(SEARCH("Muy baja",H38)))</formula>
    </cfRule>
    <cfRule type="cellIs" dxfId="725" priority="207" operator="between">
      <formula>1</formula>
      <formula>2</formula>
    </cfRule>
    <cfRule type="cellIs" dxfId="724" priority="208" operator="between">
      <formula>0</formula>
      <formula>2</formula>
    </cfRule>
  </conditionalFormatting>
  <conditionalFormatting sqref="H46 H52 H58 H62">
    <cfRule type="containsText" dxfId="723" priority="11" operator="containsText" text="Muy Baja">
      <formula>NOT(ISERROR(SEARCH("Muy Baja",H46)))</formula>
    </cfRule>
    <cfRule type="containsText" dxfId="722" priority="12" operator="containsText" text="Baja">
      <formula>NOT(ISERROR(SEARCH("Baja",H46)))</formula>
    </cfRule>
    <cfRule type="containsText" dxfId="721" priority="13" operator="containsText" text="Muy Alta">
      <formula>NOT(ISERROR(SEARCH("Muy Alta",H46)))</formula>
    </cfRule>
    <cfRule type="containsText" dxfId="720" priority="14" operator="containsText" text="Alta">
      <formula>NOT(ISERROR(SEARCH("Alta",H46)))</formula>
    </cfRule>
    <cfRule type="containsText" dxfId="719" priority="15" operator="containsText" text="Media">
      <formula>NOT(ISERROR(SEARCH("Media",H46)))</formula>
    </cfRule>
    <cfRule type="containsText" dxfId="718" priority="16" operator="containsText" text="Media">
      <formula>NOT(ISERROR(SEARCH("Media",H46)))</formula>
    </cfRule>
    <cfRule type="containsText" dxfId="717" priority="17" operator="containsText" text="Media">
      <formula>NOT(ISERROR(SEARCH("Media",H46)))</formula>
    </cfRule>
    <cfRule type="containsText" dxfId="716" priority="18" operator="containsText" text="Muy Baja">
      <formula>NOT(ISERROR(SEARCH("Muy Baja",H46)))</formula>
    </cfRule>
    <cfRule type="containsText" dxfId="715" priority="19" operator="containsText" text="Baja">
      <formula>NOT(ISERROR(SEARCH("Baja",H46)))</formula>
    </cfRule>
    <cfRule type="containsText" dxfId="714" priority="20" operator="containsText" text="Muy Baja">
      <formula>NOT(ISERROR(SEARCH("Muy Baja",H46)))</formula>
    </cfRule>
    <cfRule type="containsText" dxfId="713" priority="21" operator="containsText" text="Muy Baja">
      <formula>NOT(ISERROR(SEARCH("Muy Baja",H46)))</formula>
    </cfRule>
    <cfRule type="containsText" dxfId="712" priority="22" operator="containsText" text="Muy Baja">
      <formula>NOT(ISERROR(SEARCH("Muy Baja",H46)))</formula>
    </cfRule>
    <cfRule type="containsText" dxfId="711" priority="23" operator="containsText" text="Muy Baja'Tabla probabilidad'!">
      <formula>NOT(ISERROR(SEARCH("Muy Baja'Tabla probabilidad'!",H46)))</formula>
    </cfRule>
    <cfRule type="containsText" dxfId="710" priority="24" operator="containsText" text="Muy bajo">
      <formula>NOT(ISERROR(SEARCH("Muy bajo",H46)))</formula>
    </cfRule>
    <cfRule type="containsText" dxfId="709" priority="25" operator="containsText" text="Alta">
      <formula>NOT(ISERROR(SEARCH("Alta",H46)))</formula>
    </cfRule>
    <cfRule type="containsText" dxfId="708" priority="26" operator="containsText" text="Media">
      <formula>NOT(ISERROR(SEARCH("Media",H46)))</formula>
    </cfRule>
    <cfRule type="containsText" dxfId="707" priority="27" operator="containsText" text="Baja">
      <formula>NOT(ISERROR(SEARCH("Baja",H46)))</formula>
    </cfRule>
    <cfRule type="containsText" dxfId="706" priority="28" operator="containsText" text="Muy baja">
      <formula>NOT(ISERROR(SEARCH("Muy baja",H46)))</formula>
    </cfRule>
    <cfRule type="cellIs" dxfId="705" priority="31" operator="between">
      <formula>1</formula>
      <formula>2</formula>
    </cfRule>
    <cfRule type="cellIs" dxfId="704" priority="32" operator="between">
      <formula>0</formula>
      <formula>2</formula>
    </cfRule>
  </conditionalFormatting>
  <conditionalFormatting sqref="M10 M14 K10:K68">
    <cfRule type="containsText" dxfId="703" priority="720" operator="containsText" text="Catastrófico">
      <formula>NOT(ISERROR(SEARCH("Catastrófico",K10)))</formula>
    </cfRule>
    <cfRule type="containsText" dxfId="702" priority="721" operator="containsText" text="Mayor">
      <formula>NOT(ISERROR(SEARCH("Mayor",K10)))</formula>
    </cfRule>
    <cfRule type="containsText" dxfId="701" priority="722" operator="containsText" text="Alta">
      <formula>NOT(ISERROR(SEARCH("Alta",K10)))</formula>
    </cfRule>
    <cfRule type="containsText" dxfId="700" priority="724" operator="containsText" text="Menor">
      <formula>NOT(ISERROR(SEARCH("Menor",K10)))</formula>
    </cfRule>
    <cfRule type="containsText" dxfId="699" priority="725" operator="containsText" text="Leve">
      <formula>NOT(ISERROR(SEARCH("Leve",K10)))</formula>
    </cfRule>
  </conditionalFormatting>
  <conditionalFormatting sqref="M18">
    <cfRule type="containsText" dxfId="698" priority="327" operator="containsText" text="Catastrófico">
      <formula>NOT(ISERROR(SEARCH("Catastrófico",M18)))</formula>
    </cfRule>
    <cfRule type="containsText" dxfId="697" priority="328" operator="containsText" text="Mayor">
      <formula>NOT(ISERROR(SEARCH("Mayor",M18)))</formula>
    </cfRule>
    <cfRule type="containsText" dxfId="696" priority="329" operator="containsText" text="Alta">
      <formula>NOT(ISERROR(SEARCH("Alta",M18)))</formula>
    </cfRule>
    <cfRule type="containsText" dxfId="695" priority="330" operator="containsText" text="Moderado">
      <formula>NOT(ISERROR(SEARCH("Moderado",M18)))</formula>
    </cfRule>
    <cfRule type="containsText" dxfId="694" priority="331" operator="containsText" text="Menor">
      <formula>NOT(ISERROR(SEARCH("Menor",M18)))</formula>
    </cfRule>
    <cfRule type="containsText" dxfId="693" priority="332" operator="containsText" text="Leve">
      <formula>NOT(ISERROR(SEARCH("Leve",M18)))</formula>
    </cfRule>
  </conditionalFormatting>
  <conditionalFormatting sqref="M22">
    <cfRule type="containsText" dxfId="692" priority="239" operator="containsText" text="Catastrófico">
      <formula>NOT(ISERROR(SEARCH("Catastrófico",M22)))</formula>
    </cfRule>
    <cfRule type="containsText" dxfId="691" priority="240" operator="containsText" text="Mayor">
      <formula>NOT(ISERROR(SEARCH("Mayor",M22)))</formula>
    </cfRule>
    <cfRule type="containsText" dxfId="690" priority="241" operator="containsText" text="Alta">
      <formula>NOT(ISERROR(SEARCH("Alta",M22)))</formula>
    </cfRule>
    <cfRule type="containsText" dxfId="689" priority="242" operator="containsText" text="Moderado">
      <formula>NOT(ISERROR(SEARCH("Moderado",M22)))</formula>
    </cfRule>
    <cfRule type="containsText" dxfId="688" priority="243" operator="containsText" text="Menor">
      <formula>NOT(ISERROR(SEARCH("Menor",M22)))</formula>
    </cfRule>
    <cfRule type="containsText" dxfId="687" priority="244" operator="containsText" text="Leve">
      <formula>NOT(ISERROR(SEARCH("Leve",M22)))</formula>
    </cfRule>
  </conditionalFormatting>
  <conditionalFormatting sqref="M31">
    <cfRule type="containsText" dxfId="686" priority="229" operator="containsText" text="Catastrófico">
      <formula>NOT(ISERROR(SEARCH("Catastrófico",M31)))</formula>
    </cfRule>
    <cfRule type="containsText" dxfId="685" priority="230" operator="containsText" text="Mayor">
      <formula>NOT(ISERROR(SEARCH("Mayor",M31)))</formula>
    </cfRule>
    <cfRule type="containsText" dxfId="684" priority="231" operator="containsText" text="Alta">
      <formula>NOT(ISERROR(SEARCH("Alta",M31)))</formula>
    </cfRule>
    <cfRule type="containsText" dxfId="683" priority="232" operator="containsText" text="Moderado">
      <formula>NOT(ISERROR(SEARCH("Moderado",M31)))</formula>
    </cfRule>
    <cfRule type="containsText" dxfId="682" priority="233" operator="containsText" text="Menor">
      <formula>NOT(ISERROR(SEARCH("Menor",M31)))</formula>
    </cfRule>
    <cfRule type="containsText" dxfId="681" priority="234" operator="containsText" text="Leve">
      <formula>NOT(ISERROR(SEARCH("Leve",M31)))</formula>
    </cfRule>
  </conditionalFormatting>
  <conditionalFormatting sqref="M38">
    <cfRule type="containsText" dxfId="680" priority="93" operator="containsText" text="Catastrófico">
      <formula>NOT(ISERROR(SEARCH("Catastrófico",M38)))</formula>
    </cfRule>
    <cfRule type="containsText" dxfId="679" priority="94" operator="containsText" text="Mayor">
      <formula>NOT(ISERROR(SEARCH("Mayor",M38)))</formula>
    </cfRule>
    <cfRule type="containsText" dxfId="678" priority="95" operator="containsText" text="Alta">
      <formula>NOT(ISERROR(SEARCH("Alta",M38)))</formula>
    </cfRule>
    <cfRule type="containsText" dxfId="677" priority="96" operator="containsText" text="Moderado">
      <formula>NOT(ISERROR(SEARCH("Moderado",M38)))</formula>
    </cfRule>
    <cfRule type="containsText" dxfId="676" priority="97" operator="containsText" text="Menor">
      <formula>NOT(ISERROR(SEARCH("Menor",M38)))</formula>
    </cfRule>
    <cfRule type="containsText" dxfId="675" priority="98" operator="containsText" text="Leve">
      <formula>NOT(ISERROR(SEARCH("Leve",M38)))</formula>
    </cfRule>
  </conditionalFormatting>
  <conditionalFormatting sqref="M46 M52 M58 M62">
    <cfRule type="containsText" dxfId="674" priority="1" operator="containsText" text="Catastrófico">
      <formula>NOT(ISERROR(SEARCH("Catastrófico",M46)))</formula>
    </cfRule>
    <cfRule type="containsText" dxfId="673" priority="2" operator="containsText" text="Mayor">
      <formula>NOT(ISERROR(SEARCH("Mayor",M46)))</formula>
    </cfRule>
    <cfRule type="containsText" dxfId="672" priority="3" operator="containsText" text="Alta">
      <formula>NOT(ISERROR(SEARCH("Alta",M46)))</formula>
    </cfRule>
    <cfRule type="containsText" dxfId="671" priority="4" operator="containsText" text="Moderado">
      <formula>NOT(ISERROR(SEARCH("Moderado",M46)))</formula>
    </cfRule>
    <cfRule type="containsText" dxfId="670" priority="5" operator="containsText" text="Menor">
      <formula>NOT(ISERROR(SEARCH("Menor",M46)))</formula>
    </cfRule>
    <cfRule type="containsText" dxfId="669" priority="6" operator="containsText" text="Leve">
      <formula>NOT(ISERROR(SEARCH("Leve",M46)))</formula>
    </cfRule>
  </conditionalFormatting>
  <conditionalFormatting sqref="M10:N10 M14 K10:K68">
    <cfRule type="containsText" dxfId="668" priority="723" operator="containsText" text="Moderado">
      <formula>NOT(ISERROR(SEARCH("Moderado",K10)))</formula>
    </cfRule>
  </conditionalFormatting>
  <conditionalFormatting sqref="N38">
    <cfRule type="containsText" dxfId="667" priority="161" operator="containsText" text="Extremo">
      <formula>NOT(ISERROR(SEARCH("Extremo",N38)))</formula>
    </cfRule>
    <cfRule type="containsText" dxfId="666" priority="162" operator="containsText" text="Alto">
      <formula>NOT(ISERROR(SEARCH("Alto",N38)))</formula>
    </cfRule>
    <cfRule type="containsText" dxfId="665" priority="163" operator="containsText" text="Bajo">
      <formula>NOT(ISERROR(SEARCH("Bajo",N38)))</formula>
    </cfRule>
    <cfRule type="containsText" dxfId="664" priority="164" operator="containsText" text="Moderado">
      <formula>NOT(ISERROR(SEARCH("Moderado",N38)))</formula>
    </cfRule>
  </conditionalFormatting>
  <conditionalFormatting sqref="N46 N52 N58 N62">
    <cfRule type="containsText" dxfId="663" priority="7" operator="containsText" text="Extremo">
      <formula>NOT(ISERROR(SEARCH("Extremo",N46)))</formula>
    </cfRule>
    <cfRule type="containsText" dxfId="662" priority="8" operator="containsText" text="Alto">
      <formula>NOT(ISERROR(SEARCH("Alto",N46)))</formula>
    </cfRule>
    <cfRule type="containsText" dxfId="661" priority="9" operator="containsText" text="Bajo">
      <formula>NOT(ISERROR(SEARCH("Bajo",N46)))</formula>
    </cfRule>
    <cfRule type="containsText" dxfId="660" priority="10" operator="containsText" text="Moderado">
      <formula>NOT(ISERROR(SEARCH("Moderado",N46)))</formula>
    </cfRule>
  </conditionalFormatting>
  <conditionalFormatting sqref="N8:O8">
    <cfRule type="containsText" dxfId="659" priority="285" operator="containsText" text="3- Moderado">
      <formula>NOT(ISERROR(SEARCH("3- Moderado",N8)))</formula>
    </cfRule>
    <cfRule type="containsText" dxfId="658" priority="286" operator="containsText" text="6- Moderado">
      <formula>NOT(ISERROR(SEARCH("6- Moderado",N8)))</formula>
    </cfRule>
    <cfRule type="containsText" dxfId="657" priority="287" operator="containsText" text="4- Moderado">
      <formula>NOT(ISERROR(SEARCH("4- Moderado",N8)))</formula>
    </cfRule>
    <cfRule type="containsText" dxfId="656" priority="288" operator="containsText" text="3- Bajo">
      <formula>NOT(ISERROR(SEARCH("3- Bajo",N8)))</formula>
    </cfRule>
    <cfRule type="containsText" dxfId="655" priority="289" operator="containsText" text="4- Bajo">
      <formula>NOT(ISERROR(SEARCH("4- Bajo",N8)))</formula>
    </cfRule>
    <cfRule type="containsText" dxfId="654" priority="290" operator="containsText" text="1- Bajo">
      <formula>NOT(ISERROR(SEARCH("1- Bajo",N8)))</formula>
    </cfRule>
  </conditionalFormatting>
  <conditionalFormatting sqref="N10:O10">
    <cfRule type="containsText" dxfId="653" priority="281" operator="containsText" text="Extremo">
      <formula>NOT(ISERROR(SEARCH("Extremo",N10)))</formula>
    </cfRule>
    <cfRule type="containsText" dxfId="652" priority="282" operator="containsText" text="Alto">
      <formula>NOT(ISERROR(SEARCH("Alto",N10)))</formula>
    </cfRule>
    <cfRule type="containsText" dxfId="651" priority="283" operator="containsText" text="Bajo">
      <formula>NOT(ISERROR(SEARCH("Bajo",N10)))</formula>
    </cfRule>
  </conditionalFormatting>
  <conditionalFormatting sqref="N14:O14">
    <cfRule type="containsText" dxfId="650" priority="1307" operator="containsText" text="Extremo">
      <formula>NOT(ISERROR(SEARCH("Extremo",N14)))</formula>
    </cfRule>
    <cfRule type="containsText" dxfId="649" priority="1308" operator="containsText" text="Alto">
      <formula>NOT(ISERROR(SEARCH("Alto",N14)))</formula>
    </cfRule>
    <cfRule type="containsText" dxfId="648" priority="1309" operator="containsText" text="Bajo">
      <formula>NOT(ISERROR(SEARCH("Bajo",N14)))</formula>
    </cfRule>
    <cfRule type="containsText" dxfId="647" priority="1310" operator="containsText" text="Moderado">
      <formula>NOT(ISERROR(SEARCH("Moderado",N14)))</formula>
    </cfRule>
  </conditionalFormatting>
  <conditionalFormatting sqref="N18:O18">
    <cfRule type="containsText" dxfId="646" priority="356" operator="containsText" text="Extremo">
      <formula>NOT(ISERROR(SEARCH("Extremo",N18)))</formula>
    </cfRule>
    <cfRule type="containsText" dxfId="645" priority="357" operator="containsText" text="Alto">
      <formula>NOT(ISERROR(SEARCH("Alto",N18)))</formula>
    </cfRule>
    <cfRule type="containsText" dxfId="644" priority="358" operator="containsText" text="Bajo">
      <formula>NOT(ISERROR(SEARCH("Bajo",N18)))</formula>
    </cfRule>
    <cfRule type="containsText" dxfId="643" priority="359" operator="containsText" text="Moderado">
      <formula>NOT(ISERROR(SEARCH("Moderado",N18)))</formula>
    </cfRule>
  </conditionalFormatting>
  <conditionalFormatting sqref="N22:O22">
    <cfRule type="containsText" dxfId="642" priority="245" operator="containsText" text="Extremo">
      <formula>NOT(ISERROR(SEARCH("Extremo",N22)))</formula>
    </cfRule>
    <cfRule type="containsText" dxfId="641" priority="246" operator="containsText" text="Alto">
      <formula>NOT(ISERROR(SEARCH("Alto",N22)))</formula>
    </cfRule>
    <cfRule type="containsText" dxfId="640" priority="247" operator="containsText" text="Bajo">
      <formula>NOT(ISERROR(SEARCH("Bajo",N22)))</formula>
    </cfRule>
    <cfRule type="containsText" dxfId="639" priority="248" operator="containsText" text="Moderado">
      <formula>NOT(ISERROR(SEARCH("Moderado",N22)))</formula>
    </cfRule>
  </conditionalFormatting>
  <conditionalFormatting sqref="N31:O31">
    <cfRule type="containsText" dxfId="638" priority="235" operator="containsText" text="Extremo">
      <formula>NOT(ISERROR(SEARCH("Extremo",N31)))</formula>
    </cfRule>
    <cfRule type="containsText" dxfId="637" priority="236" operator="containsText" text="Alto">
      <formula>NOT(ISERROR(SEARCH("Alto",N31)))</formula>
    </cfRule>
    <cfRule type="containsText" dxfId="636" priority="237" operator="containsText" text="Bajo">
      <formula>NOT(ISERROR(SEARCH("Bajo",N31)))</formula>
    </cfRule>
    <cfRule type="containsText" dxfId="635" priority="238" operator="containsText" text="Moderado">
      <formula>NOT(ISERROR(SEARCH("Moderado",N31)))</formula>
    </cfRule>
  </conditionalFormatting>
  <conditionalFormatting sqref="O10">
    <cfRule type="containsText" dxfId="634"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H14</xm:sqref>
        </x14:conditionalFormatting>
        <x14:conditionalFormatting xmlns:xm="http://schemas.microsoft.com/office/excel/2006/main">
          <x14:cfRule type="containsText" priority="352" operator="containsText" id="{BF3A1CEA-520B-48AC-B25F-7C6CDFF3DB8D}">
            <xm:f>NOT(ISERROR(SEARCH('8- Políticas de Administración '!$B$5,H18)))</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'!$B$5,H18)))</xm:f>
            <xm:f>'8- Políticas de Administración '!$B$5</xm:f>
            <x14:dxf>
              <font>
                <color rgb="FF9C0006"/>
              </font>
              <fill>
                <patternFill>
                  <bgColor rgb="FFFFC7CE"/>
                </patternFill>
              </fill>
            </x14:dxf>
          </x14:cfRule>
          <xm:sqref>H18</xm:sqref>
        </x14:conditionalFormatting>
        <x14:conditionalFormatting xmlns:xm="http://schemas.microsoft.com/office/excel/2006/main">
          <x14:cfRule type="containsText" priority="525" operator="containsText" id="{954E1B25-D051-41D0-989E-8AD2D1BE75BA}">
            <xm:f>NOT(ISERROR(SEARCH('8- Políticas de Administración '!$B$5,H31)))</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'!$B$5,H31)))</xm:f>
            <xm:f>'8- Políticas de Administración '!$B$5</xm:f>
            <x14:dxf>
              <font>
                <color rgb="FF9C0006"/>
              </font>
              <fill>
                <patternFill>
                  <bgColor rgb="FFFFC7CE"/>
                </patternFill>
              </fill>
            </x14:dxf>
          </x14:cfRule>
          <xm:sqref>H31</xm:sqref>
        </x14:conditionalFormatting>
        <x14:conditionalFormatting xmlns:xm="http://schemas.microsoft.com/office/excel/2006/main">
          <x14:cfRule type="containsText" priority="205" operator="containsText" id="{707A634C-B82F-4D42-BC9F-8E261ACE94B9}">
            <xm:f>NOT(ISERROR(SEARCH('8- Políticas de Administración '!$B$5,H38)))</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'!$B$5,H38)))</xm:f>
            <xm:f>'8- Políticas de Administración '!$B$5</xm:f>
            <x14:dxf>
              <font>
                <color rgb="FF9C0006"/>
              </font>
              <fill>
                <patternFill>
                  <bgColor rgb="FFFFC7CE"/>
                </patternFill>
              </fill>
            </x14:dxf>
          </x14:cfRule>
          <xm:sqref>H38</xm:sqref>
        </x14:conditionalFormatting>
        <x14:conditionalFormatting xmlns:xm="http://schemas.microsoft.com/office/excel/2006/main">
          <x14:cfRule type="containsText" priority="29" operator="containsText" id="{C58BFB31-8BA8-42E1-987A-2B9B3074CF94}">
            <xm:f>NOT(ISERROR(SEARCH('8- Políticas de Administración '!$B$5,H46)))</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'!$B$5,H46)))</xm:f>
            <xm:f>'8- Políticas de Administración '!$B$5</xm:f>
            <x14:dxf>
              <font>
                <color rgb="FF9C0006"/>
              </font>
              <fill>
                <patternFill>
                  <bgColor rgb="FFFFC7CE"/>
                </patternFill>
              </fill>
            </x14:dxf>
          </x14:cfRule>
          <xm:sqref>H46 H52 H58 H62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I10:I68</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69"/>
  <sheetViews>
    <sheetView showGridLines="0" topLeftCell="A4" zoomScaleNormal="100" zoomScalePageLayoutView="70" workbookViewId="0">
      <pane xSplit="2" ySplit="6" topLeftCell="F10" activePane="bottomRight" state="frozen"/>
      <selection pane="topRight" activeCell="C4" sqref="C4"/>
      <selection pane="bottomLeft" activeCell="A10" sqref="A10"/>
      <selection pane="bottomRight" activeCell="C27" sqref="C27"/>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5" customWidth="1"/>
    <col min="8" max="8" width="14.7109375" bestFit="1" customWidth="1"/>
    <col min="9" max="9" width="15.42578125" customWidth="1"/>
    <col min="10" max="10" width="8.2851562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7.2851562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55"/>
      <c r="B1" s="556"/>
      <c r="C1" s="557"/>
      <c r="D1" s="46"/>
      <c r="E1" s="551" t="s">
        <v>363</v>
      </c>
      <c r="F1" s="552"/>
      <c r="G1" s="552"/>
      <c r="H1" s="552"/>
      <c r="I1" s="552"/>
      <c r="J1" s="552"/>
      <c r="K1" s="552"/>
      <c r="L1" s="552"/>
      <c r="M1" s="552"/>
      <c r="N1" s="552"/>
      <c r="O1" s="552"/>
      <c r="P1" s="552"/>
      <c r="Q1" s="552"/>
      <c r="R1" s="552"/>
      <c r="S1" s="552"/>
      <c r="T1" s="552"/>
      <c r="U1" s="552"/>
      <c r="V1" s="55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58"/>
      <c r="B2" s="499"/>
      <c r="C2" s="559"/>
      <c r="D2" s="46"/>
      <c r="E2" s="553"/>
      <c r="F2" s="554"/>
      <c r="G2" s="554"/>
      <c r="H2" s="554"/>
      <c r="I2" s="554"/>
      <c r="J2" s="554"/>
      <c r="K2" s="554"/>
      <c r="L2" s="554"/>
      <c r="M2" s="554"/>
      <c r="N2" s="554"/>
      <c r="O2" s="554"/>
      <c r="P2" s="554"/>
      <c r="Q2" s="554"/>
      <c r="R2" s="554"/>
      <c r="S2" s="554"/>
      <c r="T2" s="554"/>
      <c r="U2" s="554"/>
      <c r="V2" s="554"/>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58"/>
      <c r="B3" s="499"/>
      <c r="C3" s="559"/>
      <c r="D3" s="152"/>
      <c r="E3" s="553"/>
      <c r="F3" s="554"/>
      <c r="G3" s="554"/>
      <c r="H3" s="554"/>
      <c r="I3" s="554"/>
      <c r="J3" s="554"/>
      <c r="K3" s="554"/>
      <c r="L3" s="554"/>
      <c r="M3" s="554"/>
      <c r="N3" s="554"/>
      <c r="O3" s="554"/>
      <c r="P3" s="554"/>
      <c r="Q3" s="554"/>
      <c r="R3" s="554"/>
      <c r="S3" s="554"/>
      <c r="T3" s="554"/>
      <c r="U3" s="554"/>
      <c r="V3" s="554"/>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77" t="s">
        <v>271</v>
      </c>
      <c r="B4" s="577"/>
      <c r="C4" s="550" t="s">
        <v>272</v>
      </c>
      <c r="D4" s="550"/>
      <c r="E4" s="550"/>
      <c r="F4" s="550"/>
      <c r="G4" s="550"/>
      <c r="H4" s="550"/>
      <c r="I4" s="550"/>
      <c r="J4" s="550"/>
      <c r="K4" s="550"/>
      <c r="L4" s="550"/>
      <c r="M4" s="550"/>
      <c r="N4" s="550"/>
      <c r="O4" s="550"/>
      <c r="P4" s="550"/>
      <c r="Q4" s="550"/>
      <c r="R4" s="550"/>
      <c r="S4" s="550"/>
      <c r="T4" s="550"/>
      <c r="U4" s="550"/>
      <c r="V4" s="550"/>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49.5" customHeight="1">
      <c r="A5" s="577" t="s">
        <v>273</v>
      </c>
      <c r="B5" s="577"/>
      <c r="C5" s="578" t="s">
        <v>274</v>
      </c>
      <c r="D5" s="578"/>
      <c r="E5" s="578"/>
      <c r="F5" s="578"/>
      <c r="G5" s="578"/>
      <c r="H5" s="578"/>
      <c r="I5" s="578"/>
      <c r="J5" s="578"/>
      <c r="K5" s="578"/>
      <c r="L5" s="578"/>
      <c r="M5" s="578"/>
      <c r="N5" s="578"/>
      <c r="O5" s="578"/>
      <c r="P5" s="578"/>
      <c r="Q5" s="578"/>
      <c r="R5" s="578"/>
      <c r="S5" s="578"/>
      <c r="T5" s="578"/>
      <c r="U5" s="578"/>
      <c r="V5" s="578"/>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77" t="s">
        <v>275</v>
      </c>
      <c r="B6" s="577"/>
      <c r="C6" s="550" t="s">
        <v>276</v>
      </c>
      <c r="D6" s="550"/>
      <c r="E6" s="550"/>
      <c r="F6" s="550"/>
      <c r="G6" s="550"/>
      <c r="H6" s="550"/>
      <c r="I6" s="550"/>
      <c r="J6" s="550"/>
      <c r="K6" s="550"/>
      <c r="L6" s="550"/>
      <c r="M6" s="550"/>
      <c r="N6" s="550"/>
      <c r="O6" s="550"/>
      <c r="P6" s="550"/>
      <c r="Q6" s="550"/>
      <c r="R6" s="550"/>
      <c r="S6" s="550"/>
      <c r="T6" s="550"/>
      <c r="U6" s="550"/>
      <c r="V6" s="550"/>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60" t="s">
        <v>277</v>
      </c>
      <c r="B7" s="560"/>
      <c r="C7" s="560"/>
      <c r="D7" s="561" t="s">
        <v>364</v>
      </c>
      <c r="E7" s="562"/>
      <c r="F7" s="562"/>
      <c r="G7" s="562"/>
      <c r="H7" s="562"/>
      <c r="I7" s="562"/>
      <c r="J7" s="562"/>
      <c r="K7" s="562"/>
      <c r="L7" s="562"/>
      <c r="M7" s="562"/>
      <c r="N7" s="562"/>
      <c r="O7" s="562"/>
      <c r="P7" s="562"/>
      <c r="Q7" s="562"/>
      <c r="R7" s="563"/>
      <c r="S7" s="131"/>
      <c r="T7" s="560" t="s">
        <v>365</v>
      </c>
      <c r="U7" s="560"/>
      <c r="V7" s="560"/>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70.5" customHeight="1" thickTop="1" thickBot="1">
      <c r="A8" s="564" t="s">
        <v>282</v>
      </c>
      <c r="B8" s="566" t="s">
        <v>366</v>
      </c>
      <c r="C8" s="568" t="s">
        <v>278</v>
      </c>
      <c r="D8" s="570" t="s">
        <v>367</v>
      </c>
      <c r="E8" s="572" t="s">
        <v>246</v>
      </c>
      <c r="F8" s="574" t="s">
        <v>368</v>
      </c>
      <c r="G8" s="575"/>
      <c r="H8" s="575"/>
      <c r="I8" s="575"/>
      <c r="J8" s="575"/>
      <c r="K8" s="576"/>
      <c r="L8" s="574" t="s">
        <v>369</v>
      </c>
      <c r="M8" s="575"/>
      <c r="N8" s="575"/>
      <c r="O8" s="575"/>
      <c r="P8" s="575"/>
      <c r="Q8" s="575"/>
      <c r="R8" s="575"/>
      <c r="S8" s="576"/>
      <c r="T8" s="60"/>
      <c r="U8" s="61"/>
      <c r="V8" s="89" t="s">
        <v>370</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565"/>
      <c r="B9" s="567"/>
      <c r="C9" s="569"/>
      <c r="D9" s="571"/>
      <c r="E9" s="573"/>
      <c r="F9" s="51" t="s">
        <v>248</v>
      </c>
      <c r="G9" s="51" t="s">
        <v>250</v>
      </c>
      <c r="H9" s="51" t="s">
        <v>371</v>
      </c>
      <c r="I9" s="51" t="s">
        <v>252</v>
      </c>
      <c r="J9" s="132" t="s">
        <v>372</v>
      </c>
      <c r="K9" s="51" t="s">
        <v>258</v>
      </c>
      <c r="L9" s="51" t="s">
        <v>373</v>
      </c>
      <c r="M9" s="126" t="s">
        <v>255</v>
      </c>
      <c r="N9" s="51" t="s">
        <v>374</v>
      </c>
      <c r="O9" s="51" t="s">
        <v>375</v>
      </c>
      <c r="P9" s="51" t="s">
        <v>376</v>
      </c>
      <c r="Q9" s="51" t="s">
        <v>377</v>
      </c>
      <c r="R9" s="132" t="s">
        <v>372</v>
      </c>
      <c r="S9" s="51" t="s">
        <v>378</v>
      </c>
      <c r="T9" s="54" t="s">
        <v>260</v>
      </c>
      <c r="U9" s="54" t="s">
        <v>262</v>
      </c>
      <c r="V9" s="55" t="s">
        <v>379</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75.5" hidden="1" customHeight="1">
      <c r="A10" s="547">
        <f>'5- Identificación de Riesgos'!A10</f>
        <v>1</v>
      </c>
      <c r="B10" s="431" t="str">
        <f>'5- Identificación de Riesgos'!B10</f>
        <v>Reparto inequitativo</v>
      </c>
      <c r="C10" s="166" t="str">
        <f>'5- Identificación de Riesgos'!D10</f>
        <v>1. No reporte de novedades de reparto por parte de los Juzgados y Fallas en la consulta en el sistema Justicia XXI.</v>
      </c>
      <c r="D10" s="160"/>
      <c r="E10" s="167" t="s">
        <v>380</v>
      </c>
      <c r="F10" s="156" t="s">
        <v>381</v>
      </c>
      <c r="G10" s="156" t="s">
        <v>381</v>
      </c>
      <c r="H10" s="156" t="s">
        <v>381</v>
      </c>
      <c r="I10" s="156" t="s">
        <v>381</v>
      </c>
      <c r="J10" s="312">
        <f>COUNTIF(F10:I10,"SI")/4</f>
        <v>1</v>
      </c>
      <c r="K10" s="536">
        <f>AVERAGE(J10:J13)</f>
        <v>1</v>
      </c>
      <c r="L10" s="156" t="str">
        <f>'5- Identificación de Riesgos'!I10</f>
        <v>Afectación de reputacion,imagén,  credibilidad, satisfacción de usuarios y PI</v>
      </c>
      <c r="M10" s="307" t="s">
        <v>382</v>
      </c>
      <c r="N10" s="156" t="s">
        <v>381</v>
      </c>
      <c r="O10" s="156" t="s">
        <v>381</v>
      </c>
      <c r="P10" s="156" t="s">
        <v>381</v>
      </c>
      <c r="Q10" s="156" t="s">
        <v>381</v>
      </c>
      <c r="R10" s="312">
        <f>SUM(COUNTIF(N10,"SI")*25%,COUNTIF(O10,"SI")*40%,COUNTIF(P10,"SI")*25%,COUNTIF(Q10,"SI")*10%)</f>
        <v>1</v>
      </c>
      <c r="S10" s="536">
        <f>AVERAGE(R10:R13)</f>
        <v>0.5</v>
      </c>
      <c r="T10" s="46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55"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32" t="str">
        <f>CONCATENATE(VLOOKUP((LEFT(T10,LEN(T10)-4)&amp;LEFT(U10,LEN(U10)-4)),'9- Matriz de Calor '!$D$18:$E$42,2,0)," - ",RIGHT(T10,1)*RIGHT(U10,1))</f>
        <v>Bajo - 1</v>
      </c>
    </row>
    <row r="11" spans="1:278" ht="183" hidden="1" customHeight="1">
      <c r="A11" s="548"/>
      <c r="B11" s="426"/>
      <c r="C11" s="168" t="str">
        <f>'5- Identificación de Riesgos'!D11</f>
        <v>2. Atraso en la consolidación semanal de la información estadística conforme a la Circular DESAJMZC15-63 de 2015.</v>
      </c>
      <c r="D11" s="161"/>
      <c r="E11" s="169" t="s">
        <v>383</v>
      </c>
      <c r="F11" s="157" t="s">
        <v>381</v>
      </c>
      <c r="G11" s="157" t="s">
        <v>381</v>
      </c>
      <c r="H11" s="157" t="s">
        <v>381</v>
      </c>
      <c r="I11" s="157" t="s">
        <v>381</v>
      </c>
      <c r="J11" s="313">
        <f>COUNTIF(F11:I11,"SI")/4</f>
        <v>1</v>
      </c>
      <c r="K11" s="537"/>
      <c r="L11" s="157" t="str">
        <f>'5- Identificación de Riesgos'!I11</f>
        <v>Afectación de reputacion,imagén,  credibilidad, satisfacción de usuarios y PI</v>
      </c>
      <c r="M11" s="308" t="s">
        <v>384</v>
      </c>
      <c r="N11" s="157" t="s">
        <v>385</v>
      </c>
      <c r="O11" s="157" t="s">
        <v>385</v>
      </c>
      <c r="P11" s="157" t="s">
        <v>385</v>
      </c>
      <c r="Q11" s="157" t="s">
        <v>385</v>
      </c>
      <c r="R11" s="313">
        <f>SUM(COUNTIF(N11,"SI")*25%,COUNTIF(O11,"SI")*40%,COUNTIF(P11,"SI")*25%,COUNTIF(Q11,"SI")*10%)</f>
        <v>0</v>
      </c>
      <c r="S11" s="537"/>
      <c r="T11" s="468"/>
      <c r="U11" s="456"/>
      <c r="V11" s="429"/>
    </row>
    <row r="12" spans="1:278" ht="18.75" hidden="1" customHeight="1">
      <c r="A12" s="548"/>
      <c r="B12" s="426"/>
      <c r="C12" s="168"/>
      <c r="D12" s="161"/>
      <c r="E12" s="169"/>
      <c r="F12" s="157"/>
      <c r="G12" s="157"/>
      <c r="H12" s="157"/>
      <c r="I12" s="157"/>
      <c r="J12" s="313"/>
      <c r="K12" s="537"/>
      <c r="L12" s="157"/>
      <c r="M12" s="197"/>
      <c r="N12" s="157"/>
      <c r="O12" s="157"/>
      <c r="P12" s="157"/>
      <c r="Q12" s="157"/>
      <c r="R12" s="313"/>
      <c r="S12" s="537"/>
      <c r="T12" s="468"/>
      <c r="U12" s="456"/>
      <c r="V12" s="429"/>
    </row>
    <row r="13" spans="1:278" ht="18.75" hidden="1" customHeight="1" thickBot="1">
      <c r="A13" s="549"/>
      <c r="B13" s="427"/>
      <c r="C13" s="170"/>
      <c r="D13" s="163"/>
      <c r="E13" s="171"/>
      <c r="F13" s="158"/>
      <c r="G13" s="158"/>
      <c r="H13" s="158"/>
      <c r="I13" s="158"/>
      <c r="J13" s="314"/>
      <c r="K13" s="538"/>
      <c r="L13" s="158"/>
      <c r="M13" s="309"/>
      <c r="N13" s="158"/>
      <c r="O13" s="158"/>
      <c r="P13" s="158"/>
      <c r="Q13" s="158"/>
      <c r="R13" s="314"/>
      <c r="S13" s="538"/>
      <c r="T13" s="468"/>
      <c r="U13" s="457"/>
      <c r="V13" s="430"/>
    </row>
    <row r="14" spans="1:278" ht="151.5" hidden="1" customHeight="1">
      <c r="A14" s="547">
        <f>'5- Identificación de Riesgos'!A14</f>
        <v>2</v>
      </c>
      <c r="B14" s="431" t="str">
        <f>'5- Identificación de Riesgos'!B14</f>
        <v>Tecnológicos- falla del sistema institucional de reparto (SARJ y Justicia XXI)</v>
      </c>
      <c r="C14" s="166" t="str">
        <f>'5- Identificación de Riesgos'!D14</f>
        <v xml:space="preserve">1.Fallas en el servicio de internet,  conectividad  irregular.
</v>
      </c>
      <c r="D14" s="160"/>
      <c r="E14" s="167" t="s">
        <v>386</v>
      </c>
      <c r="F14" s="156" t="s">
        <v>385</v>
      </c>
      <c r="G14" s="156" t="s">
        <v>381</v>
      </c>
      <c r="H14" s="156" t="s">
        <v>385</v>
      </c>
      <c r="I14" s="156" t="s">
        <v>381</v>
      </c>
      <c r="J14" s="312">
        <f t="shared" ref="J14:J25" si="0">COUNTIF(F14:I14,"SI")/4</f>
        <v>0.5</v>
      </c>
      <c r="K14" s="536">
        <f>AVERAGE(J14:J17)</f>
        <v>0.5</v>
      </c>
      <c r="L14" s="156" t="str">
        <f>'5- Identificación de Riesgos'!I14</f>
        <v>Afectación de reputacion,imagén,  credibilidad, satisfacción de usuarios y PI</v>
      </c>
      <c r="M14" s="310" t="s">
        <v>387</v>
      </c>
      <c r="N14" s="156" t="s">
        <v>385</v>
      </c>
      <c r="O14" s="156" t="s">
        <v>385</v>
      </c>
      <c r="P14" s="156" t="s">
        <v>385</v>
      </c>
      <c r="Q14" s="156" t="s">
        <v>381</v>
      </c>
      <c r="R14" s="312">
        <f t="shared" ref="R14:R25" si="1">SUM(COUNTIF(N14,"SI")*25%,COUNTIF(O14,"SI")*40%,COUNTIF(P14,"SI")*25%,COUNTIF(Q14,"SI")*10%)</f>
        <v>0.1</v>
      </c>
      <c r="S14" s="536">
        <f>AVERAGE(R14:R17)</f>
        <v>0.55000000000000004</v>
      </c>
      <c r="T14" s="467" t="str">
        <f>CONCATENATE(INDEX('8- Políticas de Administración '!$B$6:$F$10,MATCH(ROUND(IF((RIGHT('5- Identificación de Riesgos'!H14,1)-'6- Valoración Controles'!K14)&lt;1,1,(RIGHT('5- Identificación de Riesgos'!H14,1)-'6- Valoración Controles'!K14)),0),'8- Políticas de Administración '!$F$6:$F$10,0),1)," - ",ROUND(IF((RIGHT('5- Identificación de Riesgos'!H14,1)-'6- Valoración Controles'!K14)&lt;1,1,(RIGHT('5- Identificación de Riesgos'!H14,1)-'6- Valoración Controles'!K14)),0))</f>
        <v>Muy Baja - 1</v>
      </c>
      <c r="U14" s="455" t="str">
        <f>CONCATENATE(INDEX('8- Políticas de Administración '!$B$17:$F$21,MATCH(ROUND(IF((RIGHT('5- Identificación de Riesgos'!M14,1)-'6- Valoración Controles'!S14)&lt;1,1,(RIGHT('5- Identificación de Riesgos'!M14,1)-'6- Valoración Controles'!S14)),0),'8- Políticas de Administración '!$F$17:$F$21,0),1)," - ",ROUND(IF((RIGHT('5- Identificación de Riesgos'!M14,1)-'6- Valoración Controles'!S14)&lt;1,1,(RIGHT('5- Identificación de Riesgos'!M14,1)-'6- Valoración Controles'!S14)),0))</f>
        <v>Leve - 1</v>
      </c>
      <c r="V14" s="470" t="str">
        <f>CONCATENATE(VLOOKUP((LEFT(T14,LEN(T14)-4)&amp;LEFT(U14,LEN(U14)-4)),'9- Matriz de Calor '!$D$18:$E$42,2,0)," - ",RIGHT(T14,1)*RIGHT(U14,1))</f>
        <v>Bajo - 1</v>
      </c>
    </row>
    <row r="15" spans="1:278" ht="159.75" hidden="1" customHeight="1">
      <c r="A15" s="548"/>
      <c r="B15" s="426"/>
      <c r="C15" s="168" t="str">
        <f>'5- Identificación de Riesgos'!D15</f>
        <v xml:space="preserve">2.Daños en las bases de datos del aplicativo de reparto que producen errores.
</v>
      </c>
      <c r="D15" s="161"/>
      <c r="E15" s="169" t="s">
        <v>386</v>
      </c>
      <c r="F15" s="157" t="s">
        <v>385</v>
      </c>
      <c r="G15" s="157" t="s">
        <v>381</v>
      </c>
      <c r="H15" s="157" t="s">
        <v>385</v>
      </c>
      <c r="I15" s="157" t="s">
        <v>381</v>
      </c>
      <c r="J15" s="313">
        <f t="shared" si="0"/>
        <v>0.5</v>
      </c>
      <c r="K15" s="537"/>
      <c r="L15" s="157" t="str">
        <f>'5- Identificación de Riesgos'!I15</f>
        <v>Afectación de reputacion,imagén,  credibilidad, satisfacción de usuarios y PI</v>
      </c>
      <c r="M15" s="172" t="s">
        <v>388</v>
      </c>
      <c r="N15" s="157" t="s">
        <v>381</v>
      </c>
      <c r="O15" s="157" t="s">
        <v>381</v>
      </c>
      <c r="P15" s="157" t="s">
        <v>381</v>
      </c>
      <c r="Q15" s="157" t="s">
        <v>381</v>
      </c>
      <c r="R15" s="313">
        <f t="shared" si="1"/>
        <v>1</v>
      </c>
      <c r="S15" s="537"/>
      <c r="T15" s="468"/>
      <c r="U15" s="456"/>
      <c r="V15" s="471"/>
    </row>
    <row r="16" spans="1:278" ht="12" hidden="1" customHeight="1">
      <c r="A16" s="548"/>
      <c r="B16" s="426"/>
      <c r="C16" s="168"/>
      <c r="D16" s="161"/>
      <c r="E16" s="169"/>
      <c r="F16" s="157"/>
      <c r="G16" s="157"/>
      <c r="H16" s="157"/>
      <c r="I16" s="157"/>
      <c r="J16" s="313"/>
      <c r="K16" s="537"/>
      <c r="L16" s="157"/>
      <c r="M16" s="197"/>
      <c r="N16" s="157"/>
      <c r="O16" s="157"/>
      <c r="P16" s="157"/>
      <c r="Q16" s="157"/>
      <c r="R16" s="313"/>
      <c r="S16" s="537"/>
      <c r="T16" s="468"/>
      <c r="U16" s="456"/>
      <c r="V16" s="471"/>
    </row>
    <row r="17" spans="1:22" ht="12" hidden="1" customHeight="1" thickBot="1">
      <c r="A17" s="549"/>
      <c r="B17" s="427"/>
      <c r="C17" s="170"/>
      <c r="D17" s="163"/>
      <c r="E17" s="171"/>
      <c r="F17" s="158"/>
      <c r="G17" s="158"/>
      <c r="H17" s="158"/>
      <c r="I17" s="158"/>
      <c r="J17" s="314"/>
      <c r="K17" s="538"/>
      <c r="L17" s="158"/>
      <c r="M17" s="309"/>
      <c r="N17" s="158"/>
      <c r="O17" s="158"/>
      <c r="P17" s="158"/>
      <c r="Q17" s="158"/>
      <c r="R17" s="314"/>
      <c r="S17" s="538"/>
      <c r="T17" s="469"/>
      <c r="U17" s="457"/>
      <c r="V17" s="472"/>
    </row>
    <row r="18" spans="1:22" ht="149.25" customHeight="1">
      <c r="A18" s="547">
        <f>'5- Identificación de Riesgos'!A18</f>
        <v>1</v>
      </c>
      <c r="B18" s="431" t="str">
        <f>'5- Identificación de Riesgos'!B18</f>
        <v>Efectuar el reparto judicial incumpliendo requisitos</v>
      </c>
      <c r="C18" s="166" t="str">
        <f>'5- Identificación de Riesgos'!D18</f>
        <v>1.Incumplimiento del procedimiento de reparto.</v>
      </c>
      <c r="D18" s="160"/>
      <c r="E18" s="167" t="s">
        <v>541</v>
      </c>
      <c r="F18" s="156" t="s">
        <v>381</v>
      </c>
      <c r="G18" s="156" t="s">
        <v>381</v>
      </c>
      <c r="H18" s="156" t="s">
        <v>381</v>
      </c>
      <c r="I18" s="156" t="s">
        <v>381</v>
      </c>
      <c r="J18" s="312">
        <f t="shared" si="0"/>
        <v>1</v>
      </c>
      <c r="K18" s="536">
        <f>AVERAGE(J18:J21)</f>
        <v>1</v>
      </c>
      <c r="L18" s="156" t="str">
        <f>'5- Identificación de Riesgos'!I18</f>
        <v>Afectación de reputacion,imagén,  credibilidad, satisfacción de usuarios y PI</v>
      </c>
      <c r="M18" s="534" t="s">
        <v>389</v>
      </c>
      <c r="N18" s="156" t="s">
        <v>381</v>
      </c>
      <c r="O18" s="156" t="s">
        <v>381</v>
      </c>
      <c r="P18" s="156" t="s">
        <v>381</v>
      </c>
      <c r="Q18" s="156" t="s">
        <v>381</v>
      </c>
      <c r="R18" s="312">
        <f t="shared" si="1"/>
        <v>1</v>
      </c>
      <c r="S18" s="536">
        <f>AVERAGE(R18:R21)</f>
        <v>1</v>
      </c>
      <c r="T18" s="467" t="str">
        <f>CONCATENATE(INDEX('8- Políticas de Administración '!$B$6:$F$10,MATCH(ROUND(IF((RIGHT('5- Identificación de Riesgos'!H18,1)-'6- Valoración Controles'!K18)&lt;1,1,(RIGHT('5- Identificación de Riesgos'!H18,1)-'6- Valoración Controles'!K18)),0),'8- Políticas de Administración '!$F$6:$F$10,0),1)," - ",ROUND(IF((RIGHT('5- Identificación de Riesgos'!H18,1)-'6- Valoración Controles'!K18)&lt;1,1,(RIGHT('5- Identificación de Riesgos'!H18,1)-'6- Valoración Controles'!K18)),0))</f>
        <v>Muy Baja - 1</v>
      </c>
      <c r="U18" s="455" t="str">
        <f>CONCATENATE(INDEX('8- Políticas de Administración '!$B$17:$F$21,MATCH(ROUND(IF((RIGHT('5- Identificación de Riesgos'!M18,1)-'6- Valoración Controles'!S18)&lt;1,1,(RIGHT('5- Identificación de Riesgos'!M18,1)-'6- Valoración Controles'!S18)),0),'8- Políticas de Administración '!$F$17:$F$21,0),1)," - ",ROUND(IF((RIGHT('5- Identificación de Riesgos'!M18,1)-'6- Valoración Controles'!S18)&lt;1,1,(RIGHT('5- Identificación de Riesgos'!M18,1)-'6- Valoración Controles'!S18)),0))</f>
        <v>Leve - 1</v>
      </c>
      <c r="V18" s="470" t="str">
        <f>CONCATENATE(VLOOKUP((LEFT(T18,LEN(T18)-4)&amp;LEFT(U18,LEN(U18)-4)),'9- Matriz de Calor '!$D$18:$E$42,2,0)," - ",RIGHT(T18,1)*RIGHT(U18,1))</f>
        <v>Bajo - 1</v>
      </c>
    </row>
    <row r="19" spans="1:22" ht="177" customHeight="1">
      <c r="A19" s="548"/>
      <c r="B19" s="426"/>
      <c r="C19" s="168" t="str">
        <f>'5- Identificación de Riesgos'!D19</f>
        <v>2.  Desconocimiento, omisión, falta de verificacion por parte del servidor judicial que realiza la tarea y desactualización de la normatividad vigente.</v>
      </c>
      <c r="D19" s="161"/>
      <c r="E19" s="169" t="s">
        <v>390</v>
      </c>
      <c r="F19" s="157" t="s">
        <v>381</v>
      </c>
      <c r="G19" s="157" t="s">
        <v>381</v>
      </c>
      <c r="H19" s="157" t="s">
        <v>381</v>
      </c>
      <c r="I19" s="157" t="s">
        <v>381</v>
      </c>
      <c r="J19" s="313">
        <f t="shared" si="0"/>
        <v>1</v>
      </c>
      <c r="K19" s="537"/>
      <c r="L19" s="157" t="str">
        <f>'5- Identificación de Riesgos'!I19</f>
        <v>Interrupción o afectación en la prestación del servicio judicial</v>
      </c>
      <c r="M19" s="535"/>
      <c r="N19" s="157" t="s">
        <v>381</v>
      </c>
      <c r="O19" s="157" t="s">
        <v>381</v>
      </c>
      <c r="P19" s="157" t="s">
        <v>381</v>
      </c>
      <c r="Q19" s="157" t="s">
        <v>381</v>
      </c>
      <c r="R19" s="313">
        <f t="shared" si="1"/>
        <v>1</v>
      </c>
      <c r="S19" s="537"/>
      <c r="T19" s="468"/>
      <c r="U19" s="456"/>
      <c r="V19" s="471"/>
    </row>
    <row r="20" spans="1:22" ht="15" customHeight="1">
      <c r="A20" s="548"/>
      <c r="B20" s="426"/>
      <c r="C20" s="168"/>
      <c r="D20" s="161"/>
      <c r="E20" s="198"/>
      <c r="F20" s="157"/>
      <c r="G20" s="157"/>
      <c r="H20" s="157"/>
      <c r="I20" s="157"/>
      <c r="J20" s="313"/>
      <c r="K20" s="537"/>
      <c r="L20" s="157"/>
      <c r="M20" s="197"/>
      <c r="N20" s="157"/>
      <c r="O20" s="157"/>
      <c r="P20" s="157"/>
      <c r="Q20" s="157"/>
      <c r="R20" s="313"/>
      <c r="S20" s="537"/>
      <c r="T20" s="468"/>
      <c r="U20" s="456"/>
      <c r="V20" s="471"/>
    </row>
    <row r="21" spans="1:22" ht="15" customHeight="1" thickBot="1">
      <c r="A21" s="549"/>
      <c r="B21" s="427"/>
      <c r="C21" s="170"/>
      <c r="D21" s="163"/>
      <c r="E21" s="171"/>
      <c r="F21" s="158"/>
      <c r="G21" s="158"/>
      <c r="H21" s="158"/>
      <c r="I21" s="158"/>
      <c r="J21" s="314"/>
      <c r="K21" s="538"/>
      <c r="L21" s="158"/>
      <c r="M21" s="173"/>
      <c r="N21" s="158"/>
      <c r="O21" s="158"/>
      <c r="P21" s="158"/>
      <c r="Q21" s="158"/>
      <c r="R21" s="314"/>
      <c r="S21" s="538"/>
      <c r="T21" s="469"/>
      <c r="U21" s="457"/>
      <c r="V21" s="472"/>
    </row>
    <row r="22" spans="1:22" ht="135.75" customHeight="1">
      <c r="A22" s="547">
        <f>'5- Identificación de Riesgos'!A22</f>
        <v>2</v>
      </c>
      <c r="B22" s="431" t="str">
        <f>'5- Identificación de Riesgos'!B22</f>
        <v xml:space="preserve"> Efectuar notificaciones que no cumplan con los requistos</v>
      </c>
      <c r="C22" s="166" t="str">
        <f>'5- Identificación de Riesgos'!D22</f>
        <v>1. Errores en la digitación</v>
      </c>
      <c r="D22" s="160"/>
      <c r="E22" s="167" t="s">
        <v>542</v>
      </c>
      <c r="F22" s="156" t="s">
        <v>381</v>
      </c>
      <c r="G22" s="156" t="s">
        <v>381</v>
      </c>
      <c r="H22" s="156" t="s">
        <v>381</v>
      </c>
      <c r="I22" s="156" t="s">
        <v>381</v>
      </c>
      <c r="J22" s="312">
        <f t="shared" si="0"/>
        <v>1</v>
      </c>
      <c r="K22" s="536">
        <f>AVERAGE(J22:J30)</f>
        <v>1</v>
      </c>
      <c r="L22" s="156" t="str">
        <f>'5- Identificación de Riesgos'!I22</f>
        <v>Afectación de reputacion,imagén,  credibilidad, satisfacción de usuarios y PI</v>
      </c>
      <c r="M22" s="534" t="s">
        <v>391</v>
      </c>
      <c r="N22" s="156" t="s">
        <v>381</v>
      </c>
      <c r="O22" s="156" t="s">
        <v>381</v>
      </c>
      <c r="P22" s="156" t="s">
        <v>381</v>
      </c>
      <c r="Q22" s="156" t="s">
        <v>381</v>
      </c>
      <c r="R22" s="312">
        <f t="shared" si="1"/>
        <v>1</v>
      </c>
      <c r="S22" s="536">
        <f>AVERAGE(R22:R30)</f>
        <v>1</v>
      </c>
      <c r="T22" s="467" t="str">
        <f>CONCATENATE(INDEX('8- Políticas de Administración '!$B$6:$F$10,MATCH(ROUND(IF((RIGHT('5- Identificación de Riesgos'!H22,1)-'6- Valoración Controles'!K22)&lt;1,1,(RIGHT('5- Identificación de Riesgos'!H22,1)-'6- Valoración Controles'!K22)),0),'8- Políticas de Administración '!$F$6:$F$10,0),1)," - ",ROUND(IF((RIGHT('5- Identificación de Riesgos'!H22,1)-'6- Valoración Controles'!K22)&lt;1,1,(RIGHT('5- Identificación de Riesgos'!H22,1)-'6- Valoración Controles'!K22)),0))</f>
        <v>Muy Baja - 1</v>
      </c>
      <c r="U22" s="455" t="str">
        <f>CONCATENATE(INDEX('8- Políticas de Administración '!$B$17:$F$21,MATCH(ROUND(IF((RIGHT('5- Identificación de Riesgos'!M22,1)-'6- Valoración Controles'!S22)&lt;1,1,(RIGHT('5- Identificación de Riesgos'!M22,1)-'6- Valoración Controles'!S22)),0),'8- Políticas de Administración '!$F$17:$F$21,0),1)," - ",ROUND(IF((RIGHT('5- Identificación de Riesgos'!M22,1)-'6- Valoración Controles'!S22)&lt;1,1,(RIGHT('5- Identificación de Riesgos'!M22,1)-'6- Valoración Controles'!S22)),0))</f>
        <v>Leve - 1</v>
      </c>
      <c r="V22" s="470" t="str">
        <f>CONCATENATE(VLOOKUP((LEFT(T22,LEN(T22)-4)&amp;LEFT(U22,LEN(U22)-4)),'9- Matriz de Calor '!$D$18:$E$42,2,0)," - ",RIGHT(T22,1)*RIGHT(U22,1))</f>
        <v>Bajo - 1</v>
      </c>
    </row>
    <row r="23" spans="1:22" ht="147" customHeight="1">
      <c r="A23" s="548"/>
      <c r="B23" s="426"/>
      <c r="C23" s="168" t="str">
        <f>'5- Identificación de Riesgos'!D23</f>
        <v>2.Confusión entre legislación vigente para realizar notificaciones (CGP y Ley 2213 de 2022).</v>
      </c>
      <c r="D23" s="161"/>
      <c r="E23" s="169" t="s">
        <v>392</v>
      </c>
      <c r="F23" s="157" t="s">
        <v>381</v>
      </c>
      <c r="G23" s="157" t="s">
        <v>381</v>
      </c>
      <c r="H23" s="157" t="s">
        <v>381</v>
      </c>
      <c r="I23" s="157" t="s">
        <v>381</v>
      </c>
      <c r="J23" s="313">
        <f t="shared" si="0"/>
        <v>1</v>
      </c>
      <c r="K23" s="537"/>
      <c r="L23" s="157" t="str">
        <f>'5- Identificación de Riesgos'!I23</f>
        <v>Interrupción o afectación en la prestación del servicio judicial</v>
      </c>
      <c r="M23" s="535"/>
      <c r="N23" s="157" t="s">
        <v>381</v>
      </c>
      <c r="O23" s="157" t="s">
        <v>381</v>
      </c>
      <c r="P23" s="157" t="s">
        <v>381</v>
      </c>
      <c r="Q23" s="157" t="s">
        <v>381</v>
      </c>
      <c r="R23" s="313">
        <f t="shared" si="1"/>
        <v>1</v>
      </c>
      <c r="S23" s="537"/>
      <c r="T23" s="468"/>
      <c r="U23" s="456"/>
      <c r="V23" s="471"/>
    </row>
    <row r="24" spans="1:22" ht="118.5" customHeight="1">
      <c r="A24" s="548"/>
      <c r="B24" s="426"/>
      <c r="C24" s="168" t="str">
        <f>'5- Identificación de Riesgos'!D24</f>
        <v xml:space="preserve">3. Falta de personal para atender el  volúmen de solicitudes recibidas. </v>
      </c>
      <c r="D24" s="161"/>
      <c r="E24" s="169" t="s">
        <v>543</v>
      </c>
      <c r="F24" s="157" t="s">
        <v>381</v>
      </c>
      <c r="G24" s="157" t="s">
        <v>381</v>
      </c>
      <c r="H24" s="157" t="s">
        <v>381</v>
      </c>
      <c r="I24" s="157" t="s">
        <v>381</v>
      </c>
      <c r="J24" s="313">
        <f t="shared" si="0"/>
        <v>1</v>
      </c>
      <c r="K24" s="537"/>
      <c r="L24" s="157">
        <f>'5- Identificación de Riesgos'!I24</f>
        <v>0</v>
      </c>
      <c r="M24" s="535"/>
      <c r="N24" s="157" t="s">
        <v>381</v>
      </c>
      <c r="O24" s="157" t="s">
        <v>381</v>
      </c>
      <c r="P24" s="157" t="s">
        <v>381</v>
      </c>
      <c r="Q24" s="157" t="s">
        <v>381</v>
      </c>
      <c r="R24" s="313">
        <f t="shared" si="1"/>
        <v>1</v>
      </c>
      <c r="S24" s="537"/>
      <c r="T24" s="468"/>
      <c r="U24" s="456"/>
      <c r="V24" s="471"/>
    </row>
    <row r="25" spans="1:22" ht="117.75" customHeight="1">
      <c r="A25" s="548"/>
      <c r="B25" s="426"/>
      <c r="C25" s="168" t="str">
        <f>'5- Identificación de Riesgos'!D25</f>
        <v>4. Errores en el conteo de términos relacionados con el trámite de notificación de procesos.</v>
      </c>
      <c r="D25" s="161"/>
      <c r="E25" s="169" t="s">
        <v>393</v>
      </c>
      <c r="F25" s="157" t="s">
        <v>381</v>
      </c>
      <c r="G25" s="157" t="s">
        <v>381</v>
      </c>
      <c r="H25" s="157" t="s">
        <v>381</v>
      </c>
      <c r="I25" s="157" t="s">
        <v>381</v>
      </c>
      <c r="J25" s="313">
        <f t="shared" si="0"/>
        <v>1</v>
      </c>
      <c r="K25" s="537"/>
      <c r="L25" s="157">
        <f>'5- Identificación de Riesgos'!I25</f>
        <v>0</v>
      </c>
      <c r="M25" s="535"/>
      <c r="N25" s="157" t="s">
        <v>381</v>
      </c>
      <c r="O25" s="157" t="s">
        <v>381</v>
      </c>
      <c r="P25" s="157" t="s">
        <v>381</v>
      </c>
      <c r="Q25" s="157" t="s">
        <v>381</v>
      </c>
      <c r="R25" s="313">
        <f t="shared" si="1"/>
        <v>1</v>
      </c>
      <c r="S25" s="537"/>
      <c r="T25" s="468"/>
      <c r="U25" s="456"/>
      <c r="V25" s="471"/>
    </row>
    <row r="26" spans="1:22" ht="117" customHeight="1">
      <c r="A26" s="548"/>
      <c r="B26" s="426"/>
      <c r="C26" s="168" t="str">
        <f>'5- Identificación de Riesgos'!D26</f>
        <v>5. Falta de revisión de los aplicativos SIGNOT y SIGCOM para la verificación de notificaciones.</v>
      </c>
      <c r="D26" s="161"/>
      <c r="E26" s="169" t="s">
        <v>547</v>
      </c>
      <c r="F26" s="157" t="s">
        <v>381</v>
      </c>
      <c r="G26" s="157" t="s">
        <v>381</v>
      </c>
      <c r="H26" s="157" t="s">
        <v>381</v>
      </c>
      <c r="I26" s="157" t="s">
        <v>381</v>
      </c>
      <c r="J26" s="313">
        <f t="shared" ref="J26:J54" si="2">COUNTIF(F26:I26,"SI")/4</f>
        <v>1</v>
      </c>
      <c r="K26" s="537"/>
      <c r="L26" s="157">
        <f>'5- Identificación de Riesgos'!I26</f>
        <v>0</v>
      </c>
      <c r="M26" s="535"/>
      <c r="N26" s="157" t="s">
        <v>381</v>
      </c>
      <c r="O26" s="157" t="s">
        <v>381</v>
      </c>
      <c r="P26" s="157" t="s">
        <v>381</v>
      </c>
      <c r="Q26" s="157" t="s">
        <v>381</v>
      </c>
      <c r="R26" s="313">
        <f t="shared" ref="R26:R49" si="3">SUM(COUNTIF(N26,"SI")*25%,COUNTIF(O26,"SI")*40%,COUNTIF(P26,"SI")*25%,COUNTIF(Q26,"SI")*10%)</f>
        <v>1</v>
      </c>
      <c r="S26" s="537"/>
      <c r="T26" s="468"/>
      <c r="U26" s="456"/>
      <c r="V26" s="471"/>
    </row>
    <row r="27" spans="1:22" ht="138.75" customHeight="1">
      <c r="A27" s="548"/>
      <c r="B27" s="426"/>
      <c r="C27" s="168" t="str">
        <f>'5- Identificación de Riesgos'!D27</f>
        <v xml:space="preserve">6, Direcciones físicas o electrónicas  de las partes interesadas erradas. </v>
      </c>
      <c r="D27" s="161"/>
      <c r="E27" s="169" t="s">
        <v>544</v>
      </c>
      <c r="F27" s="157" t="s">
        <v>381</v>
      </c>
      <c r="G27" s="157" t="s">
        <v>381</v>
      </c>
      <c r="H27" s="157" t="s">
        <v>381</v>
      </c>
      <c r="I27" s="157" t="s">
        <v>381</v>
      </c>
      <c r="J27" s="313">
        <f t="shared" si="2"/>
        <v>1</v>
      </c>
      <c r="K27" s="537"/>
      <c r="L27" s="157">
        <f>'5- Identificación de Riesgos'!I27</f>
        <v>0</v>
      </c>
      <c r="M27" s="535"/>
      <c r="N27" s="157" t="s">
        <v>381</v>
      </c>
      <c r="O27" s="157" t="s">
        <v>381</v>
      </c>
      <c r="P27" s="157" t="s">
        <v>381</v>
      </c>
      <c r="Q27" s="157" t="s">
        <v>381</v>
      </c>
      <c r="R27" s="313">
        <f t="shared" si="3"/>
        <v>1</v>
      </c>
      <c r="S27" s="537"/>
      <c r="T27" s="468"/>
      <c r="U27" s="456"/>
      <c r="V27" s="471"/>
    </row>
    <row r="28" spans="1:22" ht="112.5" customHeight="1">
      <c r="A28" s="548"/>
      <c r="B28" s="426"/>
      <c r="C28" s="168" t="str">
        <f>'5- Identificación de Riesgos'!D28</f>
        <v>7.  Falta de seguimiento y control al cumplimiento efectivo de la actividad asignada.</v>
      </c>
      <c r="D28" s="161"/>
      <c r="E28" s="169" t="s">
        <v>394</v>
      </c>
      <c r="F28" s="157" t="s">
        <v>381</v>
      </c>
      <c r="G28" s="157" t="s">
        <v>381</v>
      </c>
      <c r="H28" s="157" t="s">
        <v>381</v>
      </c>
      <c r="I28" s="157" t="s">
        <v>381</v>
      </c>
      <c r="J28" s="313">
        <f t="shared" si="2"/>
        <v>1</v>
      </c>
      <c r="K28" s="537"/>
      <c r="L28" s="157">
        <f>'5- Identificación de Riesgos'!I28</f>
        <v>0</v>
      </c>
      <c r="M28" s="535"/>
      <c r="N28" s="157" t="s">
        <v>381</v>
      </c>
      <c r="O28" s="157" t="s">
        <v>381</v>
      </c>
      <c r="P28" s="157" t="s">
        <v>381</v>
      </c>
      <c r="Q28" s="157" t="s">
        <v>381</v>
      </c>
      <c r="R28" s="313">
        <f t="shared" si="3"/>
        <v>1</v>
      </c>
      <c r="S28" s="537"/>
      <c r="T28" s="468"/>
      <c r="U28" s="456"/>
      <c r="V28" s="471"/>
    </row>
    <row r="29" spans="1:22" ht="14.25" customHeight="1">
      <c r="A29" s="548"/>
      <c r="B29" s="426"/>
      <c r="C29" s="168"/>
      <c r="D29" s="161"/>
      <c r="E29" s="169"/>
      <c r="F29" s="157"/>
      <c r="G29" s="157"/>
      <c r="H29" s="157"/>
      <c r="I29" s="157"/>
      <c r="J29" s="313"/>
      <c r="K29" s="537"/>
      <c r="L29" s="157"/>
      <c r="M29" s="172"/>
      <c r="N29" s="157"/>
      <c r="O29" s="157"/>
      <c r="P29" s="157"/>
      <c r="Q29" s="157"/>
      <c r="R29" s="313"/>
      <c r="S29" s="537"/>
      <c r="T29" s="468"/>
      <c r="U29" s="456"/>
      <c r="V29" s="471"/>
    </row>
    <row r="30" spans="1:22" ht="14.25" customHeight="1" thickBot="1">
      <c r="A30" s="549"/>
      <c r="B30" s="427"/>
      <c r="C30" s="170"/>
      <c r="D30" s="163"/>
      <c r="E30" s="171"/>
      <c r="F30" s="158"/>
      <c r="G30" s="158"/>
      <c r="H30" s="158"/>
      <c r="I30" s="158"/>
      <c r="J30" s="314"/>
      <c r="K30" s="538"/>
      <c r="L30" s="158"/>
      <c r="M30" s="173"/>
      <c r="N30" s="158"/>
      <c r="O30" s="158"/>
      <c r="P30" s="158"/>
      <c r="Q30" s="158"/>
      <c r="R30" s="314"/>
      <c r="S30" s="538"/>
      <c r="T30" s="469"/>
      <c r="U30" s="457"/>
      <c r="V30" s="472"/>
    </row>
    <row r="31" spans="1:22" ht="177.75" customHeight="1">
      <c r="A31" s="547">
        <f>'5- Identificación de Riesgos'!A31</f>
        <v>3</v>
      </c>
      <c r="B31" s="431" t="str">
        <f>'5- Identificación de Riesgos'!B31</f>
        <v xml:space="preserve">Pérdida de documentos </v>
      </c>
      <c r="C31" s="166" t="str">
        <f>'5- Identificación de Riesgos'!D31</f>
        <v>1. Falta control y revisión en los memoriales registrados en la ventanilla virtual.</v>
      </c>
      <c r="D31" s="160"/>
      <c r="E31" s="167" t="s">
        <v>395</v>
      </c>
      <c r="F31" s="156" t="s">
        <v>381</v>
      </c>
      <c r="G31" s="156" t="s">
        <v>381</v>
      </c>
      <c r="H31" s="156" t="s">
        <v>381</v>
      </c>
      <c r="I31" s="156" t="s">
        <v>381</v>
      </c>
      <c r="J31" s="312">
        <f t="shared" si="2"/>
        <v>1</v>
      </c>
      <c r="K31" s="536">
        <f>AVERAGE(J31:J37)</f>
        <v>1</v>
      </c>
      <c r="L31" s="156" t="str">
        <f>'5- Identificación de Riesgos'!I31</f>
        <v>Afectación de reputacion,imagén,  credibilidad, satisfacción de usuarios y PI</v>
      </c>
      <c r="M31" s="542" t="s">
        <v>396</v>
      </c>
      <c r="N31" s="156" t="s">
        <v>381</v>
      </c>
      <c r="O31" s="156" t="s">
        <v>381</v>
      </c>
      <c r="P31" s="156" t="s">
        <v>381</v>
      </c>
      <c r="Q31" s="156" t="s">
        <v>381</v>
      </c>
      <c r="R31" s="312">
        <f t="shared" si="3"/>
        <v>1</v>
      </c>
      <c r="S31" s="536">
        <f>AVERAGE(R31:R37)</f>
        <v>1</v>
      </c>
      <c r="T31" s="467" t="str">
        <f>CONCATENATE(INDEX('8- Políticas de Administración '!$B$6:$F$10,MATCH(ROUND(IF((RIGHT('5- Identificación de Riesgos'!H31,1)-'6- Valoración Controles'!K31)&lt;1,1,(RIGHT('5- Identificación de Riesgos'!H31,1)-'6- Valoración Controles'!K31)),0),'8- Políticas de Administración '!$F$6:$F$10,0),1)," - ",ROUND(IF((RIGHT('5- Identificación de Riesgos'!H31,1)-'6- Valoración Controles'!K31)&lt;1,1,(RIGHT('5- Identificación de Riesgos'!H31,1)-'6- Valoración Controles'!K31)),0))</f>
        <v>Muy Baja - 1</v>
      </c>
      <c r="U31" s="455" t="str">
        <f>CONCATENATE(INDEX('8- Políticas de Administración '!$B$17:$F$21,MATCH(ROUND(IF((RIGHT('5- Identificación de Riesgos'!M31,1)-'6- Valoración Controles'!S31)&lt;1,1,(RIGHT('5- Identificación de Riesgos'!M31,1)-'6- Valoración Controles'!S31)),0),'8- Políticas de Administración '!$F$17:$F$21,0),1)," - ",ROUND(IF((RIGHT('5- Identificación de Riesgos'!M31,1)-'6- Valoración Controles'!S31)&lt;1,1,(RIGHT('5- Identificación de Riesgos'!M31,1)-'6- Valoración Controles'!S31)),0))</f>
        <v>Leve - 1</v>
      </c>
      <c r="V31" s="470" t="str">
        <f>CONCATENATE(VLOOKUP((LEFT(T31,LEN(T31)-4)&amp;LEFT(U31,LEN(U31)-4)),'9- Matriz de Calor '!$D$18:$E$42,2,0)," - ",RIGHT(T31,1)*RIGHT(U31,1))</f>
        <v>Bajo - 1</v>
      </c>
    </row>
    <row r="32" spans="1:22" ht="151.5" customHeight="1">
      <c r="A32" s="548"/>
      <c r="B32" s="426"/>
      <c r="C32" s="168" t="str">
        <f>'5- Identificación de Riesgos'!D32</f>
        <v>2.Falta de capacitación del personal.</v>
      </c>
      <c r="D32" s="161"/>
      <c r="E32" s="169" t="s">
        <v>545</v>
      </c>
      <c r="F32" s="157" t="s">
        <v>381</v>
      </c>
      <c r="G32" s="157" t="s">
        <v>381</v>
      </c>
      <c r="H32" s="157" t="s">
        <v>381</v>
      </c>
      <c r="I32" s="157" t="s">
        <v>381</v>
      </c>
      <c r="J32" s="313">
        <f t="shared" si="2"/>
        <v>1</v>
      </c>
      <c r="K32" s="537"/>
      <c r="L32" s="157" t="str">
        <f>'5- Identificación de Riesgos'!I32</f>
        <v>Interrupción o afectación en la prestación del servicio judicial</v>
      </c>
      <c r="M32" s="543"/>
      <c r="N32" s="157" t="s">
        <v>381</v>
      </c>
      <c r="O32" s="157" t="s">
        <v>381</v>
      </c>
      <c r="P32" s="157" t="s">
        <v>381</v>
      </c>
      <c r="Q32" s="157" t="s">
        <v>381</v>
      </c>
      <c r="R32" s="313">
        <f t="shared" si="3"/>
        <v>1</v>
      </c>
      <c r="S32" s="537"/>
      <c r="T32" s="468"/>
      <c r="U32" s="456"/>
      <c r="V32" s="471"/>
    </row>
    <row r="33" spans="1:278" ht="178.5" customHeight="1">
      <c r="A33" s="548"/>
      <c r="B33" s="426"/>
      <c r="C33" s="168" t="str">
        <f>'5- Identificación de Riesgos'!D33</f>
        <v>3. No dar aplicación al procedimiento y protocolo operacional.</v>
      </c>
      <c r="D33" s="161"/>
      <c r="E33" s="169" t="s">
        <v>397</v>
      </c>
      <c r="F33" s="157" t="s">
        <v>381</v>
      </c>
      <c r="G33" s="157" t="s">
        <v>381</v>
      </c>
      <c r="H33" s="157" t="s">
        <v>381</v>
      </c>
      <c r="I33" s="157" t="s">
        <v>381</v>
      </c>
      <c r="J33" s="313">
        <f t="shared" si="2"/>
        <v>1</v>
      </c>
      <c r="K33" s="537"/>
      <c r="L33" s="157">
        <f>'5- Identificación de Riesgos'!I33</f>
        <v>0</v>
      </c>
      <c r="M33" s="543"/>
      <c r="N33" s="157" t="s">
        <v>381</v>
      </c>
      <c r="O33" s="157" t="s">
        <v>381</v>
      </c>
      <c r="P33" s="157" t="s">
        <v>381</v>
      </c>
      <c r="Q33" s="157" t="s">
        <v>381</v>
      </c>
      <c r="R33" s="313">
        <f t="shared" si="3"/>
        <v>1</v>
      </c>
      <c r="S33" s="537"/>
      <c r="T33" s="468"/>
      <c r="U33" s="456"/>
      <c r="V33" s="471"/>
    </row>
    <row r="34" spans="1:278" ht="261.75" customHeight="1">
      <c r="A34" s="548"/>
      <c r="B34" s="426"/>
      <c r="C34" s="168" t="str">
        <f>'5- Identificación de Riesgos'!D34</f>
        <v xml:space="preserve">4.Volumen excesivo de ingreso de documentos para el personal asignado,  generando demoras en la organización del documento y confusión a la hora de adjuntar el documento correcto. </v>
      </c>
      <c r="D34" s="161"/>
      <c r="E34" s="322" t="s">
        <v>398</v>
      </c>
      <c r="F34" s="157" t="s">
        <v>381</v>
      </c>
      <c r="G34" s="157" t="s">
        <v>381</v>
      </c>
      <c r="H34" s="157" t="s">
        <v>381</v>
      </c>
      <c r="I34" s="157" t="s">
        <v>381</v>
      </c>
      <c r="J34" s="313">
        <f t="shared" si="2"/>
        <v>1</v>
      </c>
      <c r="K34" s="537"/>
      <c r="L34" s="157">
        <f>'5- Identificación de Riesgos'!I34</f>
        <v>0</v>
      </c>
      <c r="M34" s="543"/>
      <c r="N34" s="157" t="s">
        <v>381</v>
      </c>
      <c r="O34" s="157" t="s">
        <v>381</v>
      </c>
      <c r="P34" s="157" t="s">
        <v>381</v>
      </c>
      <c r="Q34" s="157" t="s">
        <v>381</v>
      </c>
      <c r="R34" s="313">
        <f t="shared" si="3"/>
        <v>1</v>
      </c>
      <c r="S34" s="537"/>
      <c r="T34" s="468"/>
      <c r="U34" s="456"/>
      <c r="V34" s="471"/>
    </row>
    <row r="35" spans="1:278" ht="118.5" customHeight="1">
      <c r="A35" s="548"/>
      <c r="B35" s="426"/>
      <c r="C35" s="168" t="str">
        <f>'5- Identificación de Riesgos'!D35</f>
        <v>5. Eliminación de documentos digitales por error involuntario.</v>
      </c>
      <c r="D35" s="161"/>
      <c r="E35" s="169" t="s">
        <v>399</v>
      </c>
      <c r="F35" s="157" t="s">
        <v>381</v>
      </c>
      <c r="G35" s="157" t="s">
        <v>381</v>
      </c>
      <c r="H35" s="157" t="s">
        <v>381</v>
      </c>
      <c r="I35" s="157" t="s">
        <v>381</v>
      </c>
      <c r="J35" s="313">
        <f t="shared" si="2"/>
        <v>1</v>
      </c>
      <c r="K35" s="537"/>
      <c r="L35" s="157">
        <f>'5- Identificación de Riesgos'!I35</f>
        <v>0</v>
      </c>
      <c r="M35" s="543"/>
      <c r="N35" s="157" t="s">
        <v>381</v>
      </c>
      <c r="O35" s="157" t="s">
        <v>381</v>
      </c>
      <c r="P35" s="157" t="s">
        <v>381</v>
      </c>
      <c r="Q35" s="157" t="s">
        <v>381</v>
      </c>
      <c r="R35" s="313">
        <f t="shared" si="3"/>
        <v>1</v>
      </c>
      <c r="S35" s="537"/>
      <c r="T35" s="468"/>
      <c r="U35" s="456"/>
      <c r="V35" s="471"/>
    </row>
    <row r="36" spans="1:278" ht="27.75" customHeight="1">
      <c r="A36" s="548"/>
      <c r="B36" s="426"/>
      <c r="C36" s="168"/>
      <c r="D36" s="161"/>
      <c r="F36" s="157"/>
      <c r="G36" s="157"/>
      <c r="H36" s="157"/>
      <c r="I36" s="157"/>
      <c r="J36" s="313"/>
      <c r="K36" s="537"/>
      <c r="L36" s="157"/>
      <c r="M36" s="196"/>
      <c r="N36" s="157"/>
      <c r="O36" s="157"/>
      <c r="P36" s="157"/>
      <c r="Q36" s="157"/>
      <c r="R36" s="313"/>
      <c r="S36" s="537"/>
      <c r="T36" s="468"/>
      <c r="U36" s="456"/>
      <c r="V36" s="471"/>
    </row>
    <row r="37" spans="1:278" ht="13.5" customHeight="1" thickBot="1">
      <c r="A37" s="549"/>
      <c r="B37" s="427"/>
      <c r="C37" s="170"/>
      <c r="D37" s="163"/>
      <c r="E37" s="316"/>
      <c r="F37" s="158"/>
      <c r="G37" s="158"/>
      <c r="H37" s="158"/>
      <c r="I37" s="158"/>
      <c r="J37" s="314"/>
      <c r="K37" s="538"/>
      <c r="L37" s="158"/>
      <c r="M37" s="206"/>
      <c r="N37" s="158"/>
      <c r="O37" s="158"/>
      <c r="P37" s="158"/>
      <c r="Q37" s="158"/>
      <c r="R37" s="314"/>
      <c r="S37" s="538"/>
      <c r="T37" s="469"/>
      <c r="U37" s="457"/>
      <c r="V37" s="472"/>
    </row>
    <row r="38" spans="1:278" ht="75" hidden="1">
      <c r="A38" s="544">
        <v>6</v>
      </c>
      <c r="B38" s="431" t="str">
        <f>'5- Identificación de Riesgos'!B38</f>
        <v>Pérdida de información</v>
      </c>
      <c r="C38" s="166" t="str">
        <f>'5- Identificación de Riesgos'!D38</f>
        <v>1, Ataques cibernéticos a los sistemas de información de la entidad.</v>
      </c>
      <c r="D38" s="160"/>
      <c r="E38" s="539" t="s">
        <v>400</v>
      </c>
      <c r="F38" s="156" t="s">
        <v>381</v>
      </c>
      <c r="G38" s="156" t="s">
        <v>381</v>
      </c>
      <c r="H38" s="156" t="s">
        <v>381</v>
      </c>
      <c r="I38" s="156" t="s">
        <v>381</v>
      </c>
      <c r="J38" s="312">
        <f t="shared" si="2"/>
        <v>1</v>
      </c>
      <c r="K38" s="536">
        <f>AVERAGE(J36:J45)</f>
        <v>1</v>
      </c>
      <c r="L38" s="156" t="str">
        <f>'5- Identificación de Riesgos'!I38</f>
        <v>Afectación de reputacion,imagén,  credibilidad, satisfacción de usuarios y PI</v>
      </c>
      <c r="M38" s="310" t="s">
        <v>384</v>
      </c>
      <c r="N38" s="156" t="s">
        <v>385</v>
      </c>
      <c r="O38" s="156" t="s">
        <v>385</v>
      </c>
      <c r="P38" s="156" t="s">
        <v>385</v>
      </c>
      <c r="Q38" s="156" t="s">
        <v>385</v>
      </c>
      <c r="R38" s="312">
        <f>SUM(COUNTIF(N38,"SI")*25%,COUNTIF(O38,"SI")*40%,COUNTIF(P38,"SI")*25%,COUNTIF(Q38,"SI")*10%)</f>
        <v>0</v>
      </c>
      <c r="S38" s="536">
        <f>AVERAGE(R38:R45)</f>
        <v>0</v>
      </c>
      <c r="T38" s="467" t="str">
        <f>CONCATENATE(INDEX('8- Políticas de Administración '!$B$6:$F$10,MATCH(ROUND(IF((RIGHT('5- Identificación de Riesgos'!H38,1)-'6- Valoración Controles'!K38)&lt;1,1,(RIGHT('5- Identificación de Riesgos'!H38,1)-'6- Valoración Controles'!K38)),0),'8- Políticas de Administración '!$F$6:$F$10,0),1)," - ",ROUND(IF((RIGHT('5- Identificación de Riesgos'!H38,1)-'6- Valoración Controles'!K38)&lt;1,1,(RIGHT('5- Identificación de Riesgos'!H38,1)-'6- Valoración Controles'!K38)),0))</f>
        <v>Muy Baja - 1</v>
      </c>
      <c r="U38" s="455" t="str">
        <f>CONCATENATE(INDEX('8- Políticas de Administración '!$B$17:$F$21,MATCH(ROUND(IF((RIGHT('5- Identificación de Riesgos'!M38,1)-'6- Valoración Controles'!S38)&lt;1,1,(RIGHT('5- Identificación de Riesgos'!M38,1)-'6- Valoración Controles'!S38)),0),'8- Políticas de Administración '!$F$17:$F$21,0),1)," - ",ROUND(IF((RIGHT('5- Identificación de Riesgos'!M38,1)-'6- Valoración Controles'!S38)&lt;1,1,(RIGHT('5- Identificación de Riesgos'!M38,1)-'6- Valoración Controles'!S38)),0))</f>
        <v>Leve - 1</v>
      </c>
      <c r="V38" s="470" t="str">
        <f>CONCATENATE(VLOOKUP((LEFT(T38,LEN(T38)-4)&amp;LEFT(U38,LEN(U38)-4)),'9- Matriz de Calor '!$D$18:$E$42,2,0)," - ",RIGHT(T38,1)*RIGHT(U38,1))</f>
        <v>Bajo - 1</v>
      </c>
    </row>
    <row r="39" spans="1:278" ht="60" hidden="1">
      <c r="A39" s="545"/>
      <c r="B39" s="426"/>
      <c r="C39" s="168" t="str">
        <f>'5- Identificación de Riesgos'!D39</f>
        <v>2. Virus informáticos, Malware,</v>
      </c>
      <c r="D39" s="161"/>
      <c r="E39" s="540"/>
      <c r="F39" s="157" t="s">
        <v>381</v>
      </c>
      <c r="G39" s="157" t="s">
        <v>381</v>
      </c>
      <c r="H39" s="157" t="s">
        <v>381</v>
      </c>
      <c r="I39" s="157" t="s">
        <v>381</v>
      </c>
      <c r="J39" s="313">
        <f t="shared" si="2"/>
        <v>1</v>
      </c>
      <c r="K39" s="537"/>
      <c r="L39" s="157" t="str">
        <f>'5- Identificación de Riesgos'!I39</f>
        <v>Interrupción o afectación en la prestación del servicio judicial</v>
      </c>
      <c r="M39" s="172" t="s">
        <v>384</v>
      </c>
      <c r="N39" s="157" t="s">
        <v>385</v>
      </c>
      <c r="O39" s="157" t="s">
        <v>385</v>
      </c>
      <c r="P39" s="157" t="s">
        <v>385</v>
      </c>
      <c r="Q39" s="157" t="s">
        <v>385</v>
      </c>
      <c r="R39" s="313">
        <f t="shared" si="3"/>
        <v>0</v>
      </c>
      <c r="S39" s="537"/>
      <c r="T39" s="468"/>
      <c r="U39" s="456"/>
      <c r="V39" s="471"/>
    </row>
    <row r="40" spans="1:278" ht="75" hidden="1">
      <c r="A40" s="545"/>
      <c r="B40" s="426"/>
      <c r="C40" s="168" t="str">
        <f>'5- Identificación de Riesgos'!D40</f>
        <v>3. Ocurrencia de fenómenos naturales (Inundación, quema de bosques, sismo, vendavales).</v>
      </c>
      <c r="D40" s="161"/>
      <c r="E40" s="540"/>
      <c r="F40" s="157" t="s">
        <v>381</v>
      </c>
      <c r="G40" s="157" t="s">
        <v>381</v>
      </c>
      <c r="H40" s="157" t="s">
        <v>381</v>
      </c>
      <c r="I40" s="157" t="s">
        <v>381</v>
      </c>
      <c r="J40" s="313">
        <f t="shared" si="2"/>
        <v>1</v>
      </c>
      <c r="K40" s="537"/>
      <c r="L40" s="157" t="str">
        <f>'5- Identificación de Riesgos'!I40</f>
        <v>Afectación de reputacion,imagén,  credibilidad, satisfacción de usuarios y PI</v>
      </c>
      <c r="M40" s="172" t="s">
        <v>384</v>
      </c>
      <c r="N40" s="157" t="s">
        <v>385</v>
      </c>
      <c r="O40" s="157" t="s">
        <v>385</v>
      </c>
      <c r="P40" s="157" t="s">
        <v>385</v>
      </c>
      <c r="Q40" s="157" t="s">
        <v>385</v>
      </c>
      <c r="R40" s="313">
        <f t="shared" si="3"/>
        <v>0</v>
      </c>
      <c r="S40" s="537"/>
      <c r="T40" s="468"/>
      <c r="U40" s="456"/>
      <c r="V40" s="471"/>
    </row>
    <row r="41" spans="1:278" ht="60" hidden="1">
      <c r="A41" s="545"/>
      <c r="B41" s="426"/>
      <c r="C41" s="168" t="str">
        <f>'5- Identificación de Riesgos'!D41</f>
        <v>4. Daños eléctricos.</v>
      </c>
      <c r="D41" s="161"/>
      <c r="E41" s="540"/>
      <c r="F41" s="157" t="s">
        <v>381</v>
      </c>
      <c r="G41" s="157" t="s">
        <v>381</v>
      </c>
      <c r="H41" s="157" t="s">
        <v>381</v>
      </c>
      <c r="I41" s="157" t="s">
        <v>381</v>
      </c>
      <c r="J41" s="313">
        <f t="shared" si="2"/>
        <v>1</v>
      </c>
      <c r="K41" s="537"/>
      <c r="L41" s="157" t="str">
        <f>'5- Identificación de Riesgos'!I41</f>
        <v>Interrupción o afectación en la prestación del servicio judicial</v>
      </c>
      <c r="M41" s="172" t="s">
        <v>384</v>
      </c>
      <c r="N41" s="157" t="s">
        <v>385</v>
      </c>
      <c r="O41" s="157" t="s">
        <v>385</v>
      </c>
      <c r="P41" s="157" t="s">
        <v>385</v>
      </c>
      <c r="Q41" s="157" t="s">
        <v>385</v>
      </c>
      <c r="R41" s="313">
        <f t="shared" si="3"/>
        <v>0</v>
      </c>
      <c r="S41" s="537"/>
      <c r="T41" s="468"/>
      <c r="U41" s="456"/>
      <c r="V41" s="471"/>
    </row>
    <row r="42" spans="1:278" ht="60" hidden="1">
      <c r="A42" s="545"/>
      <c r="B42" s="426"/>
      <c r="C42" s="168" t="str">
        <f>'5- Identificación de Riesgos'!D42</f>
        <v>5. Mala manipulación de los equipos</v>
      </c>
      <c r="D42" s="161"/>
      <c r="E42" s="540"/>
      <c r="F42" s="157" t="s">
        <v>381</v>
      </c>
      <c r="G42" s="157" t="s">
        <v>381</v>
      </c>
      <c r="H42" s="157" t="s">
        <v>381</v>
      </c>
      <c r="I42" s="157" t="s">
        <v>381</v>
      </c>
      <c r="J42" s="313">
        <f t="shared" si="2"/>
        <v>1</v>
      </c>
      <c r="K42" s="537"/>
      <c r="L42" s="157" t="str">
        <f>'5- Identificación de Riesgos'!I42</f>
        <v>Interrupción o afectación en la prestación del servicio judicial</v>
      </c>
      <c r="M42" s="172" t="s">
        <v>384</v>
      </c>
      <c r="N42" s="157" t="s">
        <v>385</v>
      </c>
      <c r="O42" s="157" t="s">
        <v>385</v>
      </c>
      <c r="P42" s="157" t="s">
        <v>385</v>
      </c>
      <c r="Q42" s="157" t="s">
        <v>385</v>
      </c>
      <c r="R42" s="313">
        <f t="shared" si="3"/>
        <v>0</v>
      </c>
      <c r="S42" s="537"/>
      <c r="T42" s="468"/>
      <c r="U42" s="456"/>
      <c r="V42" s="471"/>
    </row>
    <row r="43" spans="1:278" ht="75" hidden="1">
      <c r="A43" s="545"/>
      <c r="B43" s="426"/>
      <c r="C43" s="168" t="str">
        <f>'5- Identificación de Riesgos'!D43</f>
        <v>6. No realización de los procedimientos de copias de seguridad</v>
      </c>
      <c r="D43" s="161"/>
      <c r="E43" s="540"/>
      <c r="F43" s="157" t="s">
        <v>381</v>
      </c>
      <c r="G43" s="157" t="s">
        <v>381</v>
      </c>
      <c r="H43" s="157" t="s">
        <v>381</v>
      </c>
      <c r="I43" s="157" t="s">
        <v>381</v>
      </c>
      <c r="J43" s="313">
        <f t="shared" si="2"/>
        <v>1</v>
      </c>
      <c r="K43" s="537"/>
      <c r="L43" s="157" t="str">
        <f>'5- Identificación de Riesgos'!I43</f>
        <v>Afectación de reputacion,imagén,  credibilidad, satisfacción de usuarios y PI</v>
      </c>
      <c r="M43" s="172" t="s">
        <v>384</v>
      </c>
      <c r="N43" s="157" t="s">
        <v>385</v>
      </c>
      <c r="O43" s="157" t="s">
        <v>385</v>
      </c>
      <c r="P43" s="157" t="s">
        <v>385</v>
      </c>
      <c r="Q43" s="157" t="s">
        <v>385</v>
      </c>
      <c r="R43" s="313">
        <f t="shared" si="3"/>
        <v>0</v>
      </c>
      <c r="S43" s="537"/>
      <c r="T43" s="468"/>
      <c r="U43" s="456"/>
      <c r="V43" s="471"/>
    </row>
    <row r="44" spans="1:278" s="205" customFormat="1" ht="13.5" hidden="1" customHeight="1" thickBot="1">
      <c r="A44" s="545"/>
      <c r="B44" s="426"/>
      <c r="C44" s="168"/>
      <c r="D44" s="161"/>
      <c r="E44" s="305"/>
      <c r="F44" s="157"/>
      <c r="G44" s="157"/>
      <c r="H44" s="157"/>
      <c r="I44" s="157"/>
      <c r="J44" s="313"/>
      <c r="K44" s="537"/>
      <c r="L44" s="157"/>
      <c r="M44" s="172"/>
      <c r="N44" s="157"/>
      <c r="O44" s="157"/>
      <c r="P44" s="157"/>
      <c r="Q44" s="157"/>
      <c r="R44" s="313"/>
      <c r="S44" s="537"/>
      <c r="T44" s="468"/>
      <c r="U44" s="456"/>
      <c r="V44" s="494"/>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c r="FD44" s="204"/>
      <c r="FE44" s="204"/>
      <c r="FF44" s="204"/>
      <c r="FG44" s="204"/>
      <c r="FH44" s="204"/>
      <c r="FI44" s="204"/>
      <c r="FJ44" s="204"/>
      <c r="FK44" s="204"/>
      <c r="FL44" s="204"/>
      <c r="FM44" s="204"/>
      <c r="FN44" s="204"/>
      <c r="FO44" s="204"/>
      <c r="FP44" s="204"/>
      <c r="FQ44" s="204"/>
      <c r="FR44" s="204"/>
      <c r="FS44" s="204"/>
      <c r="FT44" s="204"/>
      <c r="FU44" s="204"/>
      <c r="FV44" s="204"/>
      <c r="FW44" s="204"/>
      <c r="FX44" s="204"/>
      <c r="FY44" s="204"/>
      <c r="FZ44" s="204"/>
      <c r="GA44" s="204"/>
      <c r="GB44" s="204"/>
      <c r="GC44" s="204"/>
      <c r="GD44" s="204"/>
      <c r="GE44" s="204"/>
      <c r="GF44" s="204"/>
      <c r="GG44" s="204"/>
      <c r="GH44" s="204"/>
      <c r="GI44" s="204"/>
      <c r="GJ44" s="204"/>
      <c r="GK44" s="204"/>
      <c r="GL44" s="204"/>
      <c r="GM44" s="204"/>
      <c r="GN44" s="204"/>
      <c r="GO44" s="204"/>
      <c r="GP44" s="204"/>
      <c r="GQ44" s="204"/>
      <c r="GR44" s="204"/>
      <c r="GS44" s="204"/>
      <c r="GT44" s="204"/>
      <c r="GU44" s="204"/>
      <c r="GV44" s="204"/>
      <c r="GW44" s="204"/>
      <c r="GX44" s="204"/>
      <c r="GY44" s="204"/>
      <c r="GZ44" s="204"/>
      <c r="HA44" s="204"/>
      <c r="HB44" s="204"/>
      <c r="HC44" s="204"/>
      <c r="HD44" s="204"/>
      <c r="HE44" s="204"/>
      <c r="HF44" s="204"/>
      <c r="HG44" s="204"/>
      <c r="HH44" s="204"/>
      <c r="HI44" s="204"/>
      <c r="HJ44" s="204"/>
      <c r="HK44" s="204"/>
      <c r="HL44" s="204"/>
      <c r="HM44" s="204"/>
      <c r="HN44" s="204"/>
      <c r="HO44" s="204"/>
      <c r="HP44" s="204"/>
      <c r="HQ44" s="204"/>
      <c r="HR44" s="204"/>
      <c r="HS44" s="204"/>
      <c r="HT44" s="204"/>
      <c r="HU44" s="204"/>
      <c r="HV44" s="204"/>
      <c r="HW44" s="204"/>
      <c r="HX44" s="204"/>
      <c r="HY44" s="204"/>
      <c r="HZ44" s="204"/>
      <c r="IA44" s="204"/>
      <c r="IB44" s="204"/>
      <c r="IC44" s="204"/>
      <c r="ID44" s="204"/>
      <c r="IE44" s="204"/>
      <c r="IF44" s="204"/>
      <c r="IG44" s="204"/>
      <c r="IH44" s="204"/>
      <c r="II44" s="204"/>
      <c r="IJ44" s="204"/>
      <c r="IK44" s="204"/>
      <c r="IL44" s="204"/>
      <c r="IM44" s="204"/>
      <c r="IN44" s="204"/>
      <c r="IO44" s="204"/>
      <c r="IP44" s="204"/>
      <c r="IQ44" s="204"/>
      <c r="IR44" s="204"/>
      <c r="IS44" s="204"/>
      <c r="IT44" s="204"/>
      <c r="IU44" s="204"/>
      <c r="IV44" s="204"/>
      <c r="IW44" s="204"/>
      <c r="IX44" s="204"/>
      <c r="IY44" s="204"/>
      <c r="IZ44" s="204"/>
      <c r="JA44" s="204"/>
      <c r="JB44" s="204"/>
      <c r="JC44" s="204"/>
      <c r="JD44" s="204"/>
      <c r="JE44" s="204"/>
      <c r="JF44" s="204"/>
      <c r="JG44" s="204"/>
      <c r="JH44" s="204"/>
      <c r="JI44" s="204"/>
      <c r="JJ44" s="204"/>
      <c r="JK44" s="204"/>
      <c r="JL44" s="204"/>
      <c r="JM44" s="204"/>
      <c r="JN44" s="204"/>
      <c r="JO44" s="204"/>
      <c r="JP44" s="204"/>
      <c r="JQ44" s="204"/>
      <c r="JR44" s="204"/>
    </row>
    <row r="45" spans="1:278" ht="13.5" hidden="1" customHeight="1" thickBot="1">
      <c r="A45" s="546"/>
      <c r="B45" s="427"/>
      <c r="C45" s="170"/>
      <c r="D45" s="163"/>
      <c r="E45" s="171"/>
      <c r="F45" s="158"/>
      <c r="G45" s="158"/>
      <c r="H45" s="158"/>
      <c r="I45" s="158"/>
      <c r="J45" s="314"/>
      <c r="K45" s="538"/>
      <c r="L45" s="158"/>
      <c r="M45" s="206"/>
      <c r="N45" s="158"/>
      <c r="O45" s="158"/>
      <c r="P45" s="158"/>
      <c r="Q45" s="158"/>
      <c r="R45" s="314"/>
      <c r="S45" s="538"/>
      <c r="T45" s="469"/>
      <c r="U45" s="457"/>
      <c r="V45" s="495"/>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row>
    <row r="46" spans="1:278" ht="75" hidden="1">
      <c r="A46" s="544">
        <v>7</v>
      </c>
      <c r="B46" s="431" t="str">
        <f>'5- Identificación de Riesgos'!B46</f>
        <v xml:space="preserve">Tecnológicos-Fallas del sistema interno y externo del Centro de Servicios. </v>
      </c>
      <c r="C46" s="166" t="str">
        <f>'5- Identificación de Riesgos'!D46</f>
        <v>1. .Concurrencia de usuarios  en la red del Palacio (Congestión)</v>
      </c>
      <c r="D46" s="160"/>
      <c r="E46" s="541" t="s">
        <v>401</v>
      </c>
      <c r="F46" s="156" t="s">
        <v>385</v>
      </c>
      <c r="G46" s="156" t="s">
        <v>381</v>
      </c>
      <c r="H46" s="156" t="s">
        <v>385</v>
      </c>
      <c r="I46" s="156" t="s">
        <v>381</v>
      </c>
      <c r="J46" s="312">
        <f t="shared" si="2"/>
        <v>0.5</v>
      </c>
      <c r="K46" s="536">
        <f>AVERAGE(J46:J51)</f>
        <v>0.5</v>
      </c>
      <c r="L46" s="156" t="str">
        <f>'5- Identificación de Riesgos'!I46</f>
        <v>Afectación de reputacion,imagén,  credibilidad, satisfacción de usuarios y PI</v>
      </c>
      <c r="M46" s="310" t="s">
        <v>384</v>
      </c>
      <c r="N46" s="156" t="s">
        <v>385</v>
      </c>
      <c r="O46" s="156" t="s">
        <v>385</v>
      </c>
      <c r="P46" s="156" t="s">
        <v>385</v>
      </c>
      <c r="Q46" s="156" t="s">
        <v>385</v>
      </c>
      <c r="R46" s="312">
        <f t="shared" si="3"/>
        <v>0</v>
      </c>
      <c r="S46" s="536">
        <f>AVERAGE(R46:R51)</f>
        <v>0</v>
      </c>
      <c r="T46" s="467" t="str">
        <f>CONCATENATE(INDEX('8- Políticas de Administración '!$B$6:$F$10,MATCH(ROUND(IF((RIGHT('5- Identificación de Riesgos'!H46,1)-'6- Valoración Controles'!K46)&lt;1,1,(RIGHT('5- Identificación de Riesgos'!H46,1)-'6- Valoración Controles'!K46)),0),'8- Políticas de Administración '!$F$6:$F$10,0),1)," - ",ROUND(IF((RIGHT('5- Identificación de Riesgos'!H46,1)-'6- Valoración Controles'!K46)&lt;1,1,(RIGHT('5- Identificación de Riesgos'!H46,1)-'6- Valoración Controles'!K46)),0))</f>
        <v>Muy Baja - 1</v>
      </c>
      <c r="U46" s="455" t="str">
        <f>CONCATENATE(INDEX('8- Políticas de Administración '!$B$17:$F$21,MATCH(ROUND(IF((RIGHT('5- Identificación de Riesgos'!M46,1)-'6- Valoración Controles'!S46)&lt;1,1,(RIGHT('5- Identificación de Riesgos'!M46,1)-'6- Valoración Controles'!S46)),0),'8- Políticas de Administración '!$F$17:$F$21,0),1)," - ",ROUND(IF((RIGHT('5- Identificación de Riesgos'!M46,1)-'6- Valoración Controles'!S46)&lt;1,1,(RIGHT('5- Identificación de Riesgos'!M46,1)-'6- Valoración Controles'!S46)),0))</f>
        <v>Leve - 1</v>
      </c>
      <c r="V46" s="470" t="str">
        <f>CONCATENATE(VLOOKUP((LEFT(T46,LEN(T46)-4)&amp;LEFT(U46,LEN(U46)-4)),'9- Matriz de Calor '!$D$18:$E$42,2,0)," - ",RIGHT(T46,1)*RIGHT(U46,1))</f>
        <v>Bajo - 1</v>
      </c>
    </row>
    <row r="47" spans="1:278" ht="60" hidden="1">
      <c r="A47" s="545"/>
      <c r="B47" s="426"/>
      <c r="C47" s="168" t="str">
        <f>'5- Identificación de Riesgos'!D47</f>
        <v>2. Lentitud en el sistema.</v>
      </c>
      <c r="D47" s="161"/>
      <c r="E47" s="533"/>
      <c r="F47" s="157" t="s">
        <v>385</v>
      </c>
      <c r="G47" s="157" t="s">
        <v>381</v>
      </c>
      <c r="H47" s="157" t="s">
        <v>385</v>
      </c>
      <c r="I47" s="157" t="s">
        <v>381</v>
      </c>
      <c r="J47" s="313">
        <f t="shared" si="2"/>
        <v>0.5</v>
      </c>
      <c r="K47" s="537"/>
      <c r="L47" s="157" t="str">
        <f>'5- Identificación de Riesgos'!I47</f>
        <v>Interrupción o afectación en la prestación del servicio judicial</v>
      </c>
      <c r="M47" s="172" t="s">
        <v>384</v>
      </c>
      <c r="N47" s="157" t="s">
        <v>385</v>
      </c>
      <c r="O47" s="157" t="s">
        <v>385</v>
      </c>
      <c r="P47" s="157" t="s">
        <v>385</v>
      </c>
      <c r="Q47" s="157" t="s">
        <v>385</v>
      </c>
      <c r="R47" s="313">
        <f t="shared" si="3"/>
        <v>0</v>
      </c>
      <c r="S47" s="537"/>
      <c r="T47" s="468"/>
      <c r="U47" s="456"/>
      <c r="V47" s="471"/>
    </row>
    <row r="48" spans="1:278" ht="60" hidden="1">
      <c r="A48" s="545"/>
      <c r="B48" s="426"/>
      <c r="C48" s="168" t="str">
        <f>'5- Identificación de Riesgos'!D48</f>
        <v>3. Indisponibilidad del servicio de red.</v>
      </c>
      <c r="D48" s="161"/>
      <c r="E48" s="533"/>
      <c r="F48" s="157" t="s">
        <v>385</v>
      </c>
      <c r="G48" s="157" t="s">
        <v>381</v>
      </c>
      <c r="H48" s="157" t="s">
        <v>385</v>
      </c>
      <c r="I48" s="157" t="s">
        <v>381</v>
      </c>
      <c r="J48" s="313">
        <f t="shared" si="2"/>
        <v>0.5</v>
      </c>
      <c r="K48" s="537"/>
      <c r="L48" s="157" t="str">
        <f>'5- Identificación de Riesgos'!I48</f>
        <v>Interrupción o afectación en la prestación del servicio judicial</v>
      </c>
      <c r="M48" s="172" t="s">
        <v>384</v>
      </c>
      <c r="N48" s="157" t="s">
        <v>385</v>
      </c>
      <c r="O48" s="157" t="s">
        <v>385</v>
      </c>
      <c r="P48" s="157" t="s">
        <v>385</v>
      </c>
      <c r="Q48" s="157" t="s">
        <v>385</v>
      </c>
      <c r="R48" s="313">
        <f t="shared" si="3"/>
        <v>0</v>
      </c>
      <c r="S48" s="537"/>
      <c r="T48" s="468"/>
      <c r="U48" s="456"/>
      <c r="V48" s="471"/>
    </row>
    <row r="49" spans="1:22" ht="60" hidden="1">
      <c r="A49" s="545"/>
      <c r="B49" s="426"/>
      <c r="C49" s="168" t="str">
        <f>'5- Identificación de Riesgos'!D49</f>
        <v>4. Fallas en el servicio de internet,  conectividad  irregular.</v>
      </c>
      <c r="D49" s="161"/>
      <c r="E49" s="533"/>
      <c r="F49" s="157" t="s">
        <v>385</v>
      </c>
      <c r="G49" s="157" t="s">
        <v>381</v>
      </c>
      <c r="H49" s="157" t="s">
        <v>385</v>
      </c>
      <c r="I49" s="157" t="s">
        <v>381</v>
      </c>
      <c r="J49" s="313">
        <f t="shared" si="2"/>
        <v>0.5</v>
      </c>
      <c r="K49" s="537"/>
      <c r="L49" s="157" t="str">
        <f>'5- Identificación de Riesgos'!I49</f>
        <v>Interrupción o afectación en la prestación del servicio judicial</v>
      </c>
      <c r="M49" s="172" t="s">
        <v>384</v>
      </c>
      <c r="N49" s="157" t="s">
        <v>385</v>
      </c>
      <c r="O49" s="157" t="s">
        <v>385</v>
      </c>
      <c r="P49" s="157" t="s">
        <v>385</v>
      </c>
      <c r="Q49" s="157" t="s">
        <v>385</v>
      </c>
      <c r="R49" s="313">
        <f t="shared" si="3"/>
        <v>0</v>
      </c>
      <c r="S49" s="537"/>
      <c r="T49" s="468"/>
      <c r="U49" s="456"/>
      <c r="V49" s="471"/>
    </row>
    <row r="50" spans="1:22" ht="12.75" hidden="1" customHeight="1">
      <c r="A50" s="545"/>
      <c r="B50" s="426"/>
      <c r="C50" s="168"/>
      <c r="D50" s="161"/>
      <c r="E50" s="169"/>
      <c r="F50" s="157"/>
      <c r="G50" s="157"/>
      <c r="H50" s="157"/>
      <c r="I50" s="157"/>
      <c r="J50" s="313"/>
      <c r="K50" s="537"/>
      <c r="L50" s="157"/>
      <c r="M50" s="172"/>
      <c r="N50" s="157"/>
      <c r="O50" s="157"/>
      <c r="P50" s="157"/>
      <c r="Q50" s="157"/>
      <c r="R50" s="313"/>
      <c r="S50" s="537"/>
      <c r="T50" s="468"/>
      <c r="U50" s="456"/>
      <c r="V50" s="471"/>
    </row>
    <row r="51" spans="1:22" ht="12.75" hidden="1" customHeight="1" thickBot="1">
      <c r="A51" s="546"/>
      <c r="B51" s="427"/>
      <c r="C51" s="170"/>
      <c r="D51" s="163"/>
      <c r="E51" s="171"/>
      <c r="F51" s="158"/>
      <c r="G51" s="158"/>
      <c r="H51" s="158"/>
      <c r="I51" s="158"/>
      <c r="J51" s="314"/>
      <c r="K51" s="538"/>
      <c r="L51" s="158"/>
      <c r="M51" s="173"/>
      <c r="N51" s="158"/>
      <c r="O51" s="158"/>
      <c r="P51" s="158"/>
      <c r="Q51" s="158"/>
      <c r="R51" s="314"/>
      <c r="S51" s="538"/>
      <c r="T51" s="469"/>
      <c r="U51" s="457"/>
      <c r="V51" s="472"/>
    </row>
    <row r="52" spans="1:22" ht="130.5" hidden="1" customHeight="1">
      <c r="A52" s="544">
        <v>8</v>
      </c>
      <c r="B52" s="431" t="str">
        <f>'5- Identificación de Riesgos'!B52</f>
        <v xml:space="preserve">Afectaciones ambientales </v>
      </c>
      <c r="C52" s="166" t="str">
        <f>'5- Identificación de Riesgos'!D52</f>
        <v xml:space="preserve">1. Falta de socialización del Acuerdo PSAA14-10160. </v>
      </c>
      <c r="D52" s="160"/>
      <c r="E52" s="167" t="s">
        <v>402</v>
      </c>
      <c r="F52" s="156" t="s">
        <v>381</v>
      </c>
      <c r="G52" s="156" t="s">
        <v>381</v>
      </c>
      <c r="H52" s="156" t="s">
        <v>381</v>
      </c>
      <c r="I52" s="156" t="s">
        <v>381</v>
      </c>
      <c r="J52" s="312">
        <f t="shared" si="2"/>
        <v>1</v>
      </c>
      <c r="K52" s="536">
        <f>AVERAGE(J52:J57)</f>
        <v>1</v>
      </c>
      <c r="L52" s="156" t="str">
        <f>'5- Identificación de Riesgos'!I52</f>
        <v>Afectación Ambiental</v>
      </c>
      <c r="M52" s="542" t="s">
        <v>403</v>
      </c>
      <c r="N52" s="156" t="s">
        <v>385</v>
      </c>
      <c r="O52" s="156" t="s">
        <v>381</v>
      </c>
      <c r="P52" s="156" t="s">
        <v>381</v>
      </c>
      <c r="Q52" s="156" t="s">
        <v>381</v>
      </c>
      <c r="R52" s="311">
        <f t="shared" ref="R52:R55" si="4">SUM(COUNTIF(N52,"SI")*25%,COUNTIF(O52,"SI")*40%,COUNTIF(P52,"SI")*25%,COUNTIF(Q52,"SI")*10%)</f>
        <v>0.75</v>
      </c>
      <c r="S52" s="536">
        <f>AVERAGE(R52:R57)</f>
        <v>0.75</v>
      </c>
      <c r="T52" s="467" t="str">
        <f>CONCATENATE(INDEX('8- Políticas de Administración '!$B$6:$F$10,MATCH(ROUND(IF((RIGHT('5- Identificación de Riesgos'!H52,1)-'6- Valoración Controles'!K52)&lt;1,1,(RIGHT('5- Identificación de Riesgos'!H52,1)-'6- Valoración Controles'!K52)),0),'8- Políticas de Administración '!$F$6:$F$10,0),1)," - ",ROUND(IF((RIGHT('5- Identificación de Riesgos'!H52,1)-'6- Valoración Controles'!K52)&lt;1,1,(RIGHT('5- Identificación de Riesgos'!H52,1)-'6- Valoración Controles'!K52)),0))</f>
        <v>Muy Baja - 1</v>
      </c>
      <c r="U52" s="455" t="str">
        <f>CONCATENATE(INDEX('8- Políticas de Administración '!$B$17:$F$21,MATCH(ROUND(IF((RIGHT('5- Identificación de Riesgos'!M52,1)-'6- Valoración Controles'!S52)&lt;1,1,(RIGHT('5- Identificación de Riesgos'!M52,1)-'6- Valoración Controles'!S52)),0),'8- Políticas de Administración '!$F$17:$F$21,0),1)," - ",ROUND(IF((RIGHT('5- Identificación de Riesgos'!M52,1)-'6- Valoración Controles'!S52)&lt;1,1,(RIGHT('5- Identificación de Riesgos'!M52,1)-'6- Valoración Controles'!S52)),0))</f>
        <v>Leve - 1</v>
      </c>
      <c r="V52" s="470" t="str">
        <f>CONCATENATE(VLOOKUP((LEFT(T52,LEN(T52)-4)&amp;LEFT(U52,LEN(U52)-4)),'9- Matriz de Calor '!$D$18:$E$42,2,0)," - ",RIGHT(T52,1)*RIGHT(U52,1))</f>
        <v>Bajo - 1</v>
      </c>
    </row>
    <row r="53" spans="1:22" ht="177" hidden="1" customHeight="1">
      <c r="A53" s="545"/>
      <c r="B53" s="426"/>
      <c r="C53" s="168" t="str">
        <f>'5- Identificación de Riesgos'!D53</f>
        <v>2.Baja participación de los funcionarios y servidores judiciales en las actividades de formación en el Sistema de Gestión Ambiental</v>
      </c>
      <c r="D53" s="161"/>
      <c r="E53" s="169" t="s">
        <v>404</v>
      </c>
      <c r="F53" s="157" t="s">
        <v>381</v>
      </c>
      <c r="G53" s="157" t="s">
        <v>381</v>
      </c>
      <c r="H53" s="157" t="s">
        <v>381</v>
      </c>
      <c r="I53" s="157" t="s">
        <v>381</v>
      </c>
      <c r="J53" s="313">
        <f t="shared" si="2"/>
        <v>1</v>
      </c>
      <c r="K53" s="537"/>
      <c r="L53" s="157" t="str">
        <f>'5- Identificación de Riesgos'!I53</f>
        <v>Afectación Ambiental</v>
      </c>
      <c r="M53" s="543"/>
      <c r="N53" s="157" t="s">
        <v>385</v>
      </c>
      <c r="O53" s="157" t="s">
        <v>381</v>
      </c>
      <c r="P53" s="157" t="s">
        <v>381</v>
      </c>
      <c r="Q53" s="157" t="s">
        <v>381</v>
      </c>
      <c r="R53" s="157">
        <f t="shared" si="4"/>
        <v>0.75</v>
      </c>
      <c r="S53" s="537"/>
      <c r="T53" s="468"/>
      <c r="U53" s="456"/>
      <c r="V53" s="471"/>
    </row>
    <row r="54" spans="1:22" ht="68.25" hidden="1" customHeight="1">
      <c r="A54" s="545"/>
      <c r="B54" s="426"/>
      <c r="C54" s="168" t="str">
        <f>'5- Identificación de Riesgos'!D54</f>
        <v>3.  Poco compromiso en la aplicabilidad y formación de la cultura ambiental</v>
      </c>
      <c r="D54" s="161"/>
      <c r="E54" s="533" t="s">
        <v>402</v>
      </c>
      <c r="F54" s="157" t="s">
        <v>381</v>
      </c>
      <c r="G54" s="157" t="s">
        <v>381</v>
      </c>
      <c r="H54" s="157" t="s">
        <v>381</v>
      </c>
      <c r="I54" s="157" t="s">
        <v>381</v>
      </c>
      <c r="J54" s="313">
        <f t="shared" si="2"/>
        <v>1</v>
      </c>
      <c r="K54" s="537"/>
      <c r="L54" s="157" t="str">
        <f>'5- Identificación de Riesgos'!I54</f>
        <v>Afectación Ambiental</v>
      </c>
      <c r="M54" s="543"/>
      <c r="N54" s="157" t="s">
        <v>385</v>
      </c>
      <c r="O54" s="157" t="s">
        <v>381</v>
      </c>
      <c r="P54" s="157" t="s">
        <v>381</v>
      </c>
      <c r="Q54" s="157" t="s">
        <v>381</v>
      </c>
      <c r="R54" s="157">
        <f t="shared" si="4"/>
        <v>0.75</v>
      </c>
      <c r="S54" s="537"/>
      <c r="T54" s="468"/>
      <c r="U54" s="456"/>
      <c r="V54" s="471"/>
    </row>
    <row r="55" spans="1:22" ht="62.25" hidden="1" customHeight="1">
      <c r="A55" s="545"/>
      <c r="B55" s="426"/>
      <c r="C55" s="168" t="str">
        <f>'5- Identificación de Riesgos'!D55</f>
        <v>4. Carencia del liderazgo en el Sistema de Gestión Ambiental</v>
      </c>
      <c r="D55" s="161"/>
      <c r="E55" s="533"/>
      <c r="F55" s="157" t="s">
        <v>381</v>
      </c>
      <c r="G55" s="157" t="s">
        <v>381</v>
      </c>
      <c r="H55" s="157" t="s">
        <v>381</v>
      </c>
      <c r="I55" s="157" t="s">
        <v>381</v>
      </c>
      <c r="J55" s="313">
        <f t="shared" ref="J55:J59" si="5">COUNTIF(F55:I55,"SI")/4</f>
        <v>1</v>
      </c>
      <c r="K55" s="537"/>
      <c r="L55" s="157" t="str">
        <f>'5- Identificación de Riesgos'!I55</f>
        <v>Afectación Ambiental</v>
      </c>
      <c r="M55" s="543"/>
      <c r="N55" s="157" t="s">
        <v>385</v>
      </c>
      <c r="O55" s="157" t="s">
        <v>381</v>
      </c>
      <c r="P55" s="157" t="s">
        <v>381</v>
      </c>
      <c r="Q55" s="157" t="s">
        <v>381</v>
      </c>
      <c r="R55" s="157">
        <f t="shared" si="4"/>
        <v>0.75</v>
      </c>
      <c r="S55" s="537"/>
      <c r="T55" s="468"/>
      <c r="U55" s="456"/>
      <c r="V55" s="471"/>
    </row>
    <row r="56" spans="1:22" ht="14.25" hidden="1" customHeight="1">
      <c r="A56" s="545"/>
      <c r="B56" s="426"/>
      <c r="C56" s="168"/>
      <c r="D56" s="161"/>
      <c r="E56" s="169"/>
      <c r="F56" s="157"/>
      <c r="G56" s="157"/>
      <c r="H56" s="157"/>
      <c r="I56" s="157"/>
      <c r="J56" s="313"/>
      <c r="K56" s="537"/>
      <c r="L56" s="157"/>
      <c r="M56" s="306"/>
      <c r="N56" s="157"/>
      <c r="O56" s="157"/>
      <c r="P56" s="157"/>
      <c r="Q56" s="157"/>
      <c r="R56" s="313"/>
      <c r="S56" s="537"/>
      <c r="T56" s="468"/>
      <c r="U56" s="456"/>
      <c r="V56" s="471"/>
    </row>
    <row r="57" spans="1:22" ht="14.25" hidden="1" customHeight="1" thickBot="1">
      <c r="A57" s="546"/>
      <c r="B57" s="427"/>
      <c r="C57" s="170"/>
      <c r="D57" s="163"/>
      <c r="E57" s="323"/>
      <c r="F57" s="158"/>
      <c r="G57" s="158"/>
      <c r="H57" s="158"/>
      <c r="I57" s="158"/>
      <c r="J57" s="314"/>
      <c r="K57" s="538"/>
      <c r="L57" s="158"/>
      <c r="M57" s="206"/>
      <c r="N57" s="158"/>
      <c r="O57" s="158"/>
      <c r="P57" s="158"/>
      <c r="Q57" s="158"/>
      <c r="R57" s="314"/>
      <c r="S57" s="538"/>
      <c r="T57" s="469"/>
      <c r="U57" s="457"/>
      <c r="V57" s="472"/>
    </row>
    <row r="58" spans="1:22" ht="180.75" customHeight="1">
      <c r="A58" s="544">
        <f>'5- Identificación de Riesgos'!A58</f>
        <v>4</v>
      </c>
      <c r="B58" s="431" t="str">
        <f>'5- Identificación de Riesgos'!B58</f>
        <v xml:space="preserve">Recibir , ofrecer, prometer , entregar o aceptar dádivas o beneficios a nombre propio o de terceros para  expedir, alterar,retener , extraviar o entregar  documentos  sin el lleno de requisitos legales </v>
      </c>
      <c r="C58" s="166" t="str">
        <f>'5- Identificación de Riesgos'!D58</f>
        <v>1. Insuficientes programas de capacitación para la toma de conciencia debido al desconocimiento de la ley antisoborno (ISO 37001:2016) y   de los  valores y principios propios de la entidad.</v>
      </c>
      <c r="D58" s="160"/>
      <c r="E58" s="322" t="s">
        <v>546</v>
      </c>
      <c r="F58" s="156" t="s">
        <v>381</v>
      </c>
      <c r="G58" s="156" t="s">
        <v>381</v>
      </c>
      <c r="H58" s="156" t="s">
        <v>381</v>
      </c>
      <c r="I58" s="156" t="s">
        <v>381</v>
      </c>
      <c r="J58" s="312">
        <f t="shared" si="5"/>
        <v>1</v>
      </c>
      <c r="K58" s="536">
        <f>AVERAGE(J58:J61)</f>
        <v>0.875</v>
      </c>
      <c r="L58" s="156" t="str">
        <f>'5- Identificación de Riesgos'!I58</f>
        <v>Afectación de reputacion,imagén,  credibilidad, satisfacción de usuarios y PI</v>
      </c>
      <c r="M58" s="534"/>
      <c r="N58" s="156" t="s">
        <v>385</v>
      </c>
      <c r="O58" s="156" t="s">
        <v>385</v>
      </c>
      <c r="P58" s="156" t="s">
        <v>385</v>
      </c>
      <c r="Q58" s="156" t="s">
        <v>385</v>
      </c>
      <c r="R58" s="312">
        <f t="shared" ref="R58:R59" si="6">SUM(COUNTIF(N58,"SI")*25%,COUNTIF(O58,"SI")*40%,COUNTIF(P58,"SI")*25%,COUNTIF(Q58,"SI")*10%)</f>
        <v>0</v>
      </c>
      <c r="S58" s="536">
        <f>AVERAGE(R58:R61)</f>
        <v>0</v>
      </c>
      <c r="T58" s="467" t="str">
        <f>CONCATENATE(INDEX('8- Políticas de Administración '!$B$6:$F$10,MATCH(ROUND(IF((RIGHT('5- Identificación de Riesgos'!H58,1)-'6- Valoración Controles'!K58)&lt;1,1,(RIGHT('5- Identificación de Riesgos'!H58,1)-'6- Valoración Controles'!K58)),0),'8- Políticas de Administración '!$F$6:$F$10,0),1)," - ",ROUND(IF((RIGHT('5- Identificación de Riesgos'!H58,1)-'6- Valoración Controles'!K58)&lt;1,1,(RIGHT('5- Identificación de Riesgos'!H58,1)-'6- Valoración Controles'!K58)),0))</f>
        <v>Muy Baja - 1</v>
      </c>
      <c r="U58" s="455" t="str">
        <f>CONCATENATE(INDEX('8- Políticas de Administración '!$B$17:$F$21,MATCH(ROUND(IF((RIGHT('5- Identificación de Riesgos'!M58,1)-'6- Valoración Controles'!S58)&lt;1,1,(RIGHT('5- Identificación de Riesgos'!M58,1)-'6- Valoración Controles'!S58)),0),'8- Políticas de Administración '!$F$17:$F$21,0),1)," - ",ROUND(IF((RIGHT('5- Identificación de Riesgos'!M58,1)-'6- Valoración Controles'!S58)&lt;1,1,(RIGHT('5- Identificación de Riesgos'!M58,1)-'6- Valoración Controles'!S58)),0))</f>
        <v>Menor - 2</v>
      </c>
      <c r="V58" s="470" t="str">
        <f>CONCATENATE(VLOOKUP((LEFT(T58,LEN(T58)-4)&amp;LEFT(U58,LEN(U58)-4)),'9- Matriz de Calor '!$D$18:$E$42,2,0)," - ",RIGHT(T58,1)*RIGHT(U58,1))</f>
        <v>Bajo - 2</v>
      </c>
    </row>
    <row r="59" spans="1:22" ht="71.25" customHeight="1">
      <c r="A59" s="545"/>
      <c r="B59" s="426"/>
      <c r="C59" s="168" t="str">
        <f>'5- Identificación de Riesgos'!D59</f>
        <v xml:space="preserve">2. Desconocimiento del Código de Etica y Buen Gobierno.    </v>
      </c>
      <c r="D59" s="161"/>
      <c r="E59" s="322" t="s">
        <v>405</v>
      </c>
      <c r="F59" s="157" t="s">
        <v>385</v>
      </c>
      <c r="G59" s="157" t="s">
        <v>381</v>
      </c>
      <c r="H59" s="157" t="s">
        <v>381</v>
      </c>
      <c r="I59" s="157" t="s">
        <v>381</v>
      </c>
      <c r="J59" s="313">
        <f t="shared" si="5"/>
        <v>0.75</v>
      </c>
      <c r="K59" s="537"/>
      <c r="L59" s="157">
        <f>'5- Identificación de Riesgos'!I59</f>
        <v>0</v>
      </c>
      <c r="M59" s="535"/>
      <c r="N59" s="157" t="s">
        <v>385</v>
      </c>
      <c r="O59" s="157" t="s">
        <v>385</v>
      </c>
      <c r="P59" s="157" t="s">
        <v>385</v>
      </c>
      <c r="Q59" s="157" t="s">
        <v>385</v>
      </c>
      <c r="R59" s="313">
        <f t="shared" si="6"/>
        <v>0</v>
      </c>
      <c r="S59" s="537"/>
      <c r="T59" s="468"/>
      <c r="U59" s="456"/>
      <c r="V59" s="471"/>
    </row>
    <row r="60" spans="1:22" ht="11.25" customHeight="1">
      <c r="A60" s="545"/>
      <c r="B60" s="426"/>
      <c r="C60" s="168"/>
      <c r="D60" s="161"/>
      <c r="E60" s="169"/>
      <c r="F60" s="157"/>
      <c r="G60" s="157"/>
      <c r="H60" s="157"/>
      <c r="I60" s="157"/>
      <c r="J60" s="313"/>
      <c r="K60" s="537"/>
      <c r="L60" s="157"/>
      <c r="M60" s="196"/>
      <c r="N60" s="157"/>
      <c r="O60" s="157"/>
      <c r="P60" s="157"/>
      <c r="Q60" s="157"/>
      <c r="R60" s="313"/>
      <c r="S60" s="537"/>
      <c r="T60" s="468"/>
      <c r="U60" s="456"/>
      <c r="V60" s="471"/>
    </row>
    <row r="61" spans="1:22" ht="11.25" customHeight="1" thickBot="1">
      <c r="A61" s="546"/>
      <c r="B61" s="427"/>
      <c r="C61" s="170"/>
      <c r="D61" s="163"/>
      <c r="E61" s="171"/>
      <c r="F61" s="158"/>
      <c r="G61" s="158"/>
      <c r="H61" s="158"/>
      <c r="I61" s="158"/>
      <c r="J61" s="314"/>
      <c r="K61" s="538"/>
      <c r="L61" s="158"/>
      <c r="M61" s="206"/>
      <c r="N61" s="158"/>
      <c r="O61" s="158"/>
      <c r="P61" s="158"/>
      <c r="Q61" s="158"/>
      <c r="R61" s="314"/>
      <c r="S61" s="538"/>
      <c r="T61" s="469"/>
      <c r="U61" s="457"/>
      <c r="V61" s="472"/>
    </row>
    <row r="62" spans="1:22" ht="120" hidden="1" customHeight="1">
      <c r="A62" s="544">
        <v>10</v>
      </c>
      <c r="B62" s="431" t="str">
        <f>'5- Identificación de Riesgos'!B62</f>
        <v>Interrupción o demora en el Servicio Público de Administrar  Justicia.</v>
      </c>
      <c r="C62" s="166" t="str">
        <f>'5- Identificación de Riesgos'!D62</f>
        <v xml:space="preserve">1. Paros que afecten la prestación del servicio. </v>
      </c>
      <c r="D62" s="160"/>
      <c r="E62" s="531" t="s">
        <v>406</v>
      </c>
      <c r="F62" s="156" t="s">
        <v>385</v>
      </c>
      <c r="G62" s="156" t="s">
        <v>381</v>
      </c>
      <c r="H62" s="156" t="s">
        <v>385</v>
      </c>
      <c r="I62" s="156" t="s">
        <v>381</v>
      </c>
      <c r="J62" s="318">
        <f t="shared" ref="J62:J66" si="7">COUNTIF(F62:I62,"SI")/4</f>
        <v>0.5</v>
      </c>
      <c r="K62" s="536">
        <f>+AVERAGE(J62:J68)</f>
        <v>0.5</v>
      </c>
      <c r="L62" s="156" t="str">
        <f>'5- Identificación de Riesgos'!I62</f>
        <v>Interrupción o afectación en la prestación del servicio judicial</v>
      </c>
      <c r="M62" s="534" t="s">
        <v>407</v>
      </c>
      <c r="N62" s="317" t="s">
        <v>385</v>
      </c>
      <c r="O62" s="317" t="s">
        <v>381</v>
      </c>
      <c r="P62" s="317" t="s">
        <v>381</v>
      </c>
      <c r="Q62" s="317" t="s">
        <v>381</v>
      </c>
      <c r="R62" s="312">
        <f t="shared" ref="R62:R66" si="8">SUM(COUNTIF(N62,"SI")*25%,COUNTIF(O62,"SI")*40%,COUNTIF(P62,"SI")*25%,COUNTIF(Q62,"SI")*10%)</f>
        <v>0.75</v>
      </c>
      <c r="S62" s="536">
        <f>AVERAGE(R62:R68)</f>
        <v>0.75</v>
      </c>
      <c r="T62" s="467" t="str">
        <f>CONCATENATE(INDEX('8- Políticas de Administración '!$B$6:$F$10,MATCH(ROUND(IF((RIGHT('5- Identificación de Riesgos'!H62,1)-'6- Valoración Controles'!K62)&lt;1,1,(RIGHT('5- Identificación de Riesgos'!H62,1)-'6- Valoración Controles'!K62)),0),'8- Políticas de Administración '!$F$6:$F$10,0),1)," - ",ROUND(IF((RIGHT('5- Identificación de Riesgos'!H62,1)-'6- Valoración Controles'!K62)&lt;1,1,(RIGHT('5- Identificación de Riesgos'!H62,1)-'6- Valoración Controles'!K62)),0))</f>
        <v>Muy Baja - 1</v>
      </c>
      <c r="U62" s="455" t="str">
        <f>CONCATENATE(INDEX('8- Políticas de Administración '!$B$17:$F$21,MATCH(ROUND(IF((RIGHT('5- Identificación de Riesgos'!M62,1)-'6- Valoración Controles'!S62)&lt;1,1,(RIGHT('5- Identificación de Riesgos'!M62,1)-'6- Valoración Controles'!S62)),0),'8- Políticas de Administración '!$F$17:$F$21,0),1)," - ",ROUND(IF((RIGHT('5- Identificación de Riesgos'!M62,1)-'6- Valoración Controles'!S62)&lt;1,1,(RIGHT('5- Identificación de Riesgos'!M62,1)-'6- Valoración Controles'!S62)),0))</f>
        <v>Leve - 1</v>
      </c>
      <c r="V62" s="470" t="str">
        <f>CONCATENATE(VLOOKUP((LEFT(T62,LEN(T62)-4)&amp;LEFT(U62,LEN(U62)-4)),'9- Matriz de Calor '!$D$18:$E$42,2,0)," - ",RIGHT(T62,1)*RIGHT(U62,1))</f>
        <v>Bajo - 1</v>
      </c>
    </row>
    <row r="63" spans="1:22" ht="75" hidden="1">
      <c r="A63" s="545"/>
      <c r="B63" s="426"/>
      <c r="C63" s="168" t="str">
        <f>'5- Identificación de Riesgos'!D63</f>
        <v>2.Huelgas, protestas ciudadana</v>
      </c>
      <c r="D63" s="161"/>
      <c r="E63" s="532"/>
      <c r="F63" s="157" t="s">
        <v>385</v>
      </c>
      <c r="G63" s="157" t="s">
        <v>381</v>
      </c>
      <c r="H63" s="157" t="s">
        <v>385</v>
      </c>
      <c r="I63" s="157" t="s">
        <v>381</v>
      </c>
      <c r="J63" s="319">
        <f t="shared" si="7"/>
        <v>0.5</v>
      </c>
      <c r="K63" s="537"/>
      <c r="L63" s="157" t="str">
        <f>'5- Identificación de Riesgos'!I63</f>
        <v>Afectación de reputacion,imagén,  credibilidad, satisfacción de usuarios y PI</v>
      </c>
      <c r="M63" s="535"/>
      <c r="N63" s="315" t="s">
        <v>385</v>
      </c>
      <c r="O63" s="315" t="s">
        <v>381</v>
      </c>
      <c r="P63" s="315" t="s">
        <v>381</v>
      </c>
      <c r="Q63" s="315" t="s">
        <v>381</v>
      </c>
      <c r="R63" s="313">
        <f t="shared" si="8"/>
        <v>0.75</v>
      </c>
      <c r="S63" s="537"/>
      <c r="T63" s="468"/>
      <c r="U63" s="456"/>
      <c r="V63" s="471"/>
    </row>
    <row r="64" spans="1:22" ht="60" hidden="1">
      <c r="A64" s="545"/>
      <c r="B64" s="426"/>
      <c r="C64" s="168" t="str">
        <f>'5- Identificación de Riesgos'!D64</f>
        <v>3.Disturbios o hechos violentos</v>
      </c>
      <c r="D64" s="161"/>
      <c r="E64" s="532"/>
      <c r="F64" s="157" t="s">
        <v>385</v>
      </c>
      <c r="G64" s="157" t="s">
        <v>381</v>
      </c>
      <c r="H64" s="157" t="s">
        <v>385</v>
      </c>
      <c r="I64" s="157" t="s">
        <v>381</v>
      </c>
      <c r="J64" s="319">
        <f t="shared" si="7"/>
        <v>0.5</v>
      </c>
      <c r="K64" s="537"/>
      <c r="L64" s="157" t="str">
        <f>'5- Identificación de Riesgos'!I64</f>
        <v>Interrupción o afectación en la prestación del servicio judicial</v>
      </c>
      <c r="M64" s="535"/>
      <c r="N64" s="315" t="s">
        <v>385</v>
      </c>
      <c r="O64" s="315" t="s">
        <v>381</v>
      </c>
      <c r="P64" s="315" t="s">
        <v>381</v>
      </c>
      <c r="Q64" s="315" t="s">
        <v>381</v>
      </c>
      <c r="R64" s="313">
        <f t="shared" si="8"/>
        <v>0.75</v>
      </c>
      <c r="S64" s="537"/>
      <c r="T64" s="468"/>
      <c r="U64" s="456"/>
      <c r="V64" s="471"/>
    </row>
    <row r="65" spans="1:22" ht="60" hidden="1">
      <c r="A65" s="545"/>
      <c r="B65" s="426"/>
      <c r="C65" s="168" t="str">
        <f>'5- Identificación de Riesgos'!D65</f>
        <v>4. Pandemia</v>
      </c>
      <c r="D65" s="161"/>
      <c r="E65" s="532"/>
      <c r="F65" s="157" t="s">
        <v>385</v>
      </c>
      <c r="G65" s="157" t="s">
        <v>381</v>
      </c>
      <c r="H65" s="157" t="s">
        <v>385</v>
      </c>
      <c r="I65" s="157" t="s">
        <v>381</v>
      </c>
      <c r="J65" s="319">
        <f t="shared" si="7"/>
        <v>0.5</v>
      </c>
      <c r="K65" s="537"/>
      <c r="L65" s="157" t="str">
        <f>'5- Identificación de Riesgos'!I65</f>
        <v>Interrupción o afectación en la prestación del servicio judicial</v>
      </c>
      <c r="M65" s="535"/>
      <c r="N65" s="315" t="s">
        <v>385</v>
      </c>
      <c r="O65" s="315" t="s">
        <v>381</v>
      </c>
      <c r="P65" s="315" t="s">
        <v>381</v>
      </c>
      <c r="Q65" s="315" t="s">
        <v>381</v>
      </c>
      <c r="R65" s="313">
        <f t="shared" si="8"/>
        <v>0.75</v>
      </c>
      <c r="S65" s="537"/>
      <c r="T65" s="468"/>
      <c r="U65" s="456"/>
      <c r="V65" s="471"/>
    </row>
    <row r="66" spans="1:22" ht="60" hidden="1">
      <c r="A66" s="545"/>
      <c r="B66" s="426"/>
      <c r="C66" s="168" t="str">
        <f>'5- Identificación de Riesgos'!D66</f>
        <v>5. Accesibilidad limitada a los servicios de administración de Justicia a personas que no cuenten con los recursos o capacidad para acceder a servicios virtuales</v>
      </c>
      <c r="D66" s="161"/>
      <c r="E66" s="532"/>
      <c r="F66" s="157" t="s">
        <v>385</v>
      </c>
      <c r="G66" s="157" t="s">
        <v>381</v>
      </c>
      <c r="H66" s="157" t="s">
        <v>385</v>
      </c>
      <c r="I66" s="157" t="s">
        <v>381</v>
      </c>
      <c r="J66" s="319">
        <f t="shared" si="7"/>
        <v>0.5</v>
      </c>
      <c r="K66" s="537"/>
      <c r="L66" s="157" t="str">
        <f>'5- Identificación de Riesgos'!I66</f>
        <v>Interrupción o afectación en la prestación del servicio judicial</v>
      </c>
      <c r="M66" s="535"/>
      <c r="N66" s="315" t="s">
        <v>385</v>
      </c>
      <c r="O66" s="315" t="s">
        <v>381</v>
      </c>
      <c r="P66" s="315" t="s">
        <v>381</v>
      </c>
      <c r="Q66" s="315" t="s">
        <v>381</v>
      </c>
      <c r="R66" s="313">
        <f t="shared" si="8"/>
        <v>0.75</v>
      </c>
      <c r="S66" s="537"/>
      <c r="T66" s="468"/>
      <c r="U66" s="456"/>
      <c r="V66" s="471"/>
    </row>
    <row r="67" spans="1:22" ht="11.25" hidden="1" customHeight="1">
      <c r="A67" s="545"/>
      <c r="B67" s="426"/>
      <c r="C67" s="168"/>
      <c r="D67" s="161"/>
      <c r="E67" s="169"/>
      <c r="F67" s="159"/>
      <c r="G67" s="159"/>
      <c r="H67" s="159"/>
      <c r="I67" s="159"/>
      <c r="J67" s="313"/>
      <c r="K67" s="537"/>
      <c r="L67" s="157"/>
      <c r="M67" s="196"/>
      <c r="N67" s="157"/>
      <c r="O67" s="157"/>
      <c r="P67" s="157"/>
      <c r="Q67" s="157"/>
      <c r="R67" s="313"/>
      <c r="S67" s="537"/>
      <c r="T67" s="468"/>
      <c r="U67" s="456"/>
      <c r="V67" s="471"/>
    </row>
    <row r="68" spans="1:22" ht="11.25" hidden="1" customHeight="1" thickBot="1">
      <c r="A68" s="546"/>
      <c r="B68" s="427"/>
      <c r="C68" s="170"/>
      <c r="D68" s="163"/>
      <c r="E68" s="163"/>
      <c r="F68" s="158"/>
      <c r="G68" s="158"/>
      <c r="H68" s="158"/>
      <c r="I68" s="158"/>
      <c r="J68" s="314"/>
      <c r="K68" s="538"/>
      <c r="L68" s="158"/>
      <c r="M68" s="206"/>
      <c r="N68" s="158"/>
      <c r="O68" s="158"/>
      <c r="P68" s="158"/>
      <c r="Q68" s="158"/>
      <c r="R68" s="314"/>
      <c r="S68" s="538"/>
      <c r="T68" s="469"/>
      <c r="U68" s="457"/>
      <c r="V68" s="472"/>
    </row>
    <row r="69" spans="1:22" hidden="1"/>
  </sheetData>
  <mergeCells count="98">
    <mergeCell ref="T38:T45"/>
    <mergeCell ref="U38:U45"/>
    <mergeCell ref="V38:V45"/>
    <mergeCell ref="T52:T57"/>
    <mergeCell ref="T62:T68"/>
    <mergeCell ref="U62:U68"/>
    <mergeCell ref="V62:V68"/>
    <mergeCell ref="T46:T51"/>
    <mergeCell ref="U46:U51"/>
    <mergeCell ref="V46:V51"/>
    <mergeCell ref="T58:T61"/>
    <mergeCell ref="U58:U61"/>
    <mergeCell ref="V58:V61"/>
    <mergeCell ref="U52:U57"/>
    <mergeCell ref="V52:V57"/>
    <mergeCell ref="U10:U13"/>
    <mergeCell ref="T31:T37"/>
    <mergeCell ref="U31:U37"/>
    <mergeCell ref="V31:V37"/>
    <mergeCell ref="T14:T17"/>
    <mergeCell ref="U14:U17"/>
    <mergeCell ref="V14:V17"/>
    <mergeCell ref="T18:T21"/>
    <mergeCell ref="U18:U21"/>
    <mergeCell ref="V18:V21"/>
    <mergeCell ref="T22:T30"/>
    <mergeCell ref="U22:U30"/>
    <mergeCell ref="V22:V30"/>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5:V5"/>
    <mergeCell ref="A18:A21"/>
    <mergeCell ref="B18:B21"/>
    <mergeCell ref="B22:B30"/>
    <mergeCell ref="A22:A30"/>
    <mergeCell ref="C4:V4"/>
    <mergeCell ref="K10:K13"/>
    <mergeCell ref="K14:K17"/>
    <mergeCell ref="S10:S13"/>
    <mergeCell ref="S14:S17"/>
    <mergeCell ref="K18:K21"/>
    <mergeCell ref="S18:S21"/>
    <mergeCell ref="K22:K30"/>
    <mergeCell ref="C6:V6"/>
    <mergeCell ref="V10:V13"/>
    <mergeCell ref="S22:S30"/>
    <mergeCell ref="T10:T13"/>
    <mergeCell ref="B62:B68"/>
    <mergeCell ref="A62:A68"/>
    <mergeCell ref="A10:A13"/>
    <mergeCell ref="B10:B13"/>
    <mergeCell ref="A46:A51"/>
    <mergeCell ref="B46:B51"/>
    <mergeCell ref="A52:A57"/>
    <mergeCell ref="B52:B57"/>
    <mergeCell ref="B58:B61"/>
    <mergeCell ref="A58:A61"/>
    <mergeCell ref="B31:B37"/>
    <mergeCell ref="A31:A37"/>
    <mergeCell ref="B38:B45"/>
    <mergeCell ref="A38:A45"/>
    <mergeCell ref="A14:A17"/>
    <mergeCell ref="B14:B17"/>
    <mergeCell ref="S62:S68"/>
    <mergeCell ref="S52:S57"/>
    <mergeCell ref="K31:K37"/>
    <mergeCell ref="K38:K45"/>
    <mergeCell ref="K46:K51"/>
    <mergeCell ref="K52:K57"/>
    <mergeCell ref="K58:K61"/>
    <mergeCell ref="M31:M35"/>
    <mergeCell ref="M52:M55"/>
    <mergeCell ref="M58:M59"/>
    <mergeCell ref="M62:M66"/>
    <mergeCell ref="S31:S37"/>
    <mergeCell ref="S38:S45"/>
    <mergeCell ref="S46:S51"/>
    <mergeCell ref="S58:S61"/>
    <mergeCell ref="E62:E66"/>
    <mergeCell ref="E54:E55"/>
    <mergeCell ref="M18:M19"/>
    <mergeCell ref="M22:M28"/>
    <mergeCell ref="K62:K68"/>
    <mergeCell ref="E38:E43"/>
    <mergeCell ref="E46:E49"/>
  </mergeCells>
  <conditionalFormatting sqref="T14 T22 T31">
    <cfRule type="containsText" dxfId="623" priority="804" operator="containsText" text="Muy Baja">
      <formula>NOT(ISERROR(SEARCH("Muy Baja",T14)))</formula>
    </cfRule>
    <cfRule type="containsText" dxfId="622" priority="805" operator="containsText" text="Baja">
      <formula>NOT(ISERROR(SEARCH("Baja",T14)))</formula>
    </cfRule>
    <cfRule type="containsText" dxfId="621" priority="806" operator="containsText" text="Muy Alta">
      <formula>NOT(ISERROR(SEARCH("Muy Alta",T14)))</formula>
    </cfRule>
    <cfRule type="containsText" dxfId="620" priority="808" operator="containsText" text="Alta">
      <formula>NOT(ISERROR(SEARCH("Alta",T14)))</formula>
    </cfRule>
    <cfRule type="containsText" dxfId="619" priority="809" operator="containsText" text="Media">
      <formula>NOT(ISERROR(SEARCH("Media",T14)))</formula>
    </cfRule>
    <cfRule type="containsText" dxfId="618" priority="810" operator="containsText" text="Media">
      <formula>NOT(ISERROR(SEARCH("Media",T14)))</formula>
    </cfRule>
    <cfRule type="containsText" dxfId="617" priority="811" operator="containsText" text="Media">
      <formula>NOT(ISERROR(SEARCH("Media",T14)))</formula>
    </cfRule>
    <cfRule type="containsText" dxfId="616" priority="812" operator="containsText" text="Muy Baja">
      <formula>NOT(ISERROR(SEARCH("Muy Baja",T14)))</formula>
    </cfRule>
    <cfRule type="containsText" dxfId="615" priority="813" operator="containsText" text="Baja">
      <formula>NOT(ISERROR(SEARCH("Baja",T14)))</formula>
    </cfRule>
    <cfRule type="containsText" dxfId="614" priority="814" operator="containsText" text="Muy Baja">
      <formula>NOT(ISERROR(SEARCH("Muy Baja",T14)))</formula>
    </cfRule>
    <cfRule type="containsText" dxfId="613" priority="815" operator="containsText" text="Muy Baja">
      <formula>NOT(ISERROR(SEARCH("Muy Baja",T14)))</formula>
    </cfRule>
    <cfRule type="containsText" dxfId="612" priority="816" operator="containsText" text="Muy Baja">
      <formula>NOT(ISERROR(SEARCH("Muy Baja",T14)))</formula>
    </cfRule>
    <cfRule type="containsText" dxfId="611" priority="817" operator="containsText" text="Muy Baja'Tabla probabilidad'!">
      <formula>NOT(ISERROR(SEARCH("Muy Baja'Tabla probabilidad'!",T14)))</formula>
    </cfRule>
    <cfRule type="containsText" dxfId="610" priority="818" operator="containsText" text="Muy bajo">
      <formula>NOT(ISERROR(SEARCH("Muy bajo",T14)))</formula>
    </cfRule>
    <cfRule type="containsText" dxfId="609" priority="819" operator="containsText" text="Alta">
      <formula>NOT(ISERROR(SEARCH("Alta",T14)))</formula>
    </cfRule>
    <cfRule type="containsText" dxfId="608" priority="820" operator="containsText" text="Media">
      <formula>NOT(ISERROR(SEARCH("Media",T14)))</formula>
    </cfRule>
    <cfRule type="containsText" dxfId="607" priority="821" operator="containsText" text="Baja">
      <formula>NOT(ISERROR(SEARCH("Baja",T14)))</formula>
    </cfRule>
    <cfRule type="containsText" dxfId="606" priority="822" operator="containsText" text="Muy baja">
      <formula>NOT(ISERROR(SEARCH("Muy baja",T14)))</formula>
    </cfRule>
    <cfRule type="cellIs" dxfId="605" priority="825" operator="between">
      <formula>1</formula>
      <formula>2</formula>
    </cfRule>
    <cfRule type="cellIs" dxfId="604" priority="826" operator="between">
      <formula>0</formula>
      <formula>2</formula>
    </cfRule>
  </conditionalFormatting>
  <conditionalFormatting sqref="T52">
    <cfRule type="containsText" dxfId="603" priority="574" operator="containsText" text="Muy Baja">
      <formula>NOT(ISERROR(SEARCH("Muy Baja",T52)))</formula>
    </cfRule>
    <cfRule type="containsText" dxfId="602" priority="575" operator="containsText" text="Baja">
      <formula>NOT(ISERROR(SEARCH("Baja",T52)))</formula>
    </cfRule>
    <cfRule type="containsText" dxfId="601" priority="576" operator="containsText" text="Muy Alta">
      <formula>NOT(ISERROR(SEARCH("Muy Alta",T52)))</formula>
    </cfRule>
    <cfRule type="containsText" dxfId="600" priority="578" operator="containsText" text="Alta">
      <formula>NOT(ISERROR(SEARCH("Alta",T52)))</formula>
    </cfRule>
    <cfRule type="containsText" dxfId="599" priority="579" operator="containsText" text="Media">
      <formula>NOT(ISERROR(SEARCH("Media",T52)))</formula>
    </cfRule>
    <cfRule type="containsText" dxfId="598" priority="580" operator="containsText" text="Media">
      <formula>NOT(ISERROR(SEARCH("Media",T52)))</formula>
    </cfRule>
    <cfRule type="containsText" dxfId="597" priority="581" operator="containsText" text="Media">
      <formula>NOT(ISERROR(SEARCH("Media",T52)))</formula>
    </cfRule>
    <cfRule type="containsText" dxfId="596" priority="582" operator="containsText" text="Muy Baja">
      <formula>NOT(ISERROR(SEARCH("Muy Baja",T52)))</formula>
    </cfRule>
    <cfRule type="containsText" dxfId="595" priority="583" operator="containsText" text="Baja">
      <formula>NOT(ISERROR(SEARCH("Baja",T52)))</formula>
    </cfRule>
    <cfRule type="containsText" dxfId="594" priority="584" operator="containsText" text="Muy Baja">
      <formula>NOT(ISERROR(SEARCH("Muy Baja",T52)))</formula>
    </cfRule>
    <cfRule type="containsText" dxfId="593" priority="585" operator="containsText" text="Muy Baja">
      <formula>NOT(ISERROR(SEARCH("Muy Baja",T52)))</formula>
    </cfRule>
    <cfRule type="containsText" dxfId="592" priority="586" operator="containsText" text="Muy Baja">
      <formula>NOT(ISERROR(SEARCH("Muy Baja",T52)))</formula>
    </cfRule>
    <cfRule type="containsText" dxfId="591" priority="587" operator="containsText" text="Muy Baja'Tabla probabilidad'!">
      <formula>NOT(ISERROR(SEARCH("Muy Baja'Tabla probabilidad'!",T52)))</formula>
    </cfRule>
    <cfRule type="containsText" dxfId="590" priority="588" operator="containsText" text="Muy bajo">
      <formula>NOT(ISERROR(SEARCH("Muy bajo",T52)))</formula>
    </cfRule>
    <cfRule type="containsText" dxfId="589" priority="589" operator="containsText" text="Alta">
      <formula>NOT(ISERROR(SEARCH("Alta",T52)))</formula>
    </cfRule>
    <cfRule type="containsText" dxfId="588" priority="590" operator="containsText" text="Media">
      <formula>NOT(ISERROR(SEARCH("Media",T52)))</formula>
    </cfRule>
    <cfRule type="containsText" dxfId="587" priority="591" operator="containsText" text="Baja">
      <formula>NOT(ISERROR(SEARCH("Baja",T52)))</formula>
    </cfRule>
    <cfRule type="containsText" dxfId="586" priority="592" operator="containsText" text="Muy baja">
      <formula>NOT(ISERROR(SEARCH("Muy baja",T52)))</formula>
    </cfRule>
    <cfRule type="cellIs" dxfId="585" priority="595" operator="between">
      <formula>1</formula>
      <formula>2</formula>
    </cfRule>
    <cfRule type="cellIs" dxfId="584" priority="596" operator="between">
      <formula>0</formula>
      <formula>2</formula>
    </cfRule>
  </conditionalFormatting>
  <conditionalFormatting sqref="T62">
    <cfRule type="containsText" dxfId="583" priority="349" operator="containsText" text="Muy Baja">
      <formula>NOT(ISERROR(SEARCH("Muy Baja",T62)))</formula>
    </cfRule>
    <cfRule type="containsText" dxfId="582" priority="350" operator="containsText" text="Baja">
      <formula>NOT(ISERROR(SEARCH("Baja",T62)))</formula>
    </cfRule>
    <cfRule type="containsText" dxfId="581" priority="351" operator="containsText" text="Muy Alta">
      <formula>NOT(ISERROR(SEARCH("Muy Alta",T62)))</formula>
    </cfRule>
    <cfRule type="containsText" dxfId="580" priority="352" operator="containsText" text="Alta">
      <formula>NOT(ISERROR(SEARCH("Alta",T62)))</formula>
    </cfRule>
    <cfRule type="containsText" dxfId="579" priority="353" operator="containsText" text="Media">
      <formula>NOT(ISERROR(SEARCH("Media",T62)))</formula>
    </cfRule>
    <cfRule type="containsText" dxfId="578" priority="354" operator="containsText" text="Media">
      <formula>NOT(ISERROR(SEARCH("Media",T62)))</formula>
    </cfRule>
    <cfRule type="containsText" dxfId="577" priority="355" operator="containsText" text="Media">
      <formula>NOT(ISERROR(SEARCH("Media",T62)))</formula>
    </cfRule>
    <cfRule type="containsText" dxfId="576" priority="356" operator="containsText" text="Muy Baja">
      <formula>NOT(ISERROR(SEARCH("Muy Baja",T62)))</formula>
    </cfRule>
    <cfRule type="containsText" dxfId="575" priority="357" operator="containsText" text="Baja">
      <formula>NOT(ISERROR(SEARCH("Baja",T62)))</formula>
    </cfRule>
    <cfRule type="containsText" dxfId="574" priority="358" operator="containsText" text="Muy Baja">
      <formula>NOT(ISERROR(SEARCH("Muy Baja",T62)))</formula>
    </cfRule>
    <cfRule type="containsText" dxfId="573" priority="359" operator="containsText" text="Muy Baja">
      <formula>NOT(ISERROR(SEARCH("Muy Baja",T62)))</formula>
    </cfRule>
    <cfRule type="containsText" dxfId="572" priority="360" operator="containsText" text="Muy Baja">
      <formula>NOT(ISERROR(SEARCH("Muy Baja",T62)))</formula>
    </cfRule>
    <cfRule type="containsText" dxfId="571" priority="361" operator="containsText" text="Muy Baja'Tabla probabilidad'!">
      <formula>NOT(ISERROR(SEARCH("Muy Baja'Tabla probabilidad'!",T62)))</formula>
    </cfRule>
    <cfRule type="containsText" dxfId="570" priority="362" operator="containsText" text="Muy bajo">
      <formula>NOT(ISERROR(SEARCH("Muy bajo",T62)))</formula>
    </cfRule>
    <cfRule type="containsText" dxfId="569" priority="363" operator="containsText" text="Alta">
      <formula>NOT(ISERROR(SEARCH("Alta",T62)))</formula>
    </cfRule>
    <cfRule type="containsText" dxfId="568" priority="364" operator="containsText" text="Media">
      <formula>NOT(ISERROR(SEARCH("Media",T62)))</formula>
    </cfRule>
    <cfRule type="containsText" dxfId="567" priority="365" operator="containsText" text="Baja">
      <formula>NOT(ISERROR(SEARCH("Baja",T62)))</formula>
    </cfRule>
    <cfRule type="containsText" dxfId="566" priority="366" operator="containsText" text="Muy baja">
      <formula>NOT(ISERROR(SEARCH("Muy baja",T62)))</formula>
    </cfRule>
    <cfRule type="cellIs" dxfId="565" priority="369" operator="between">
      <formula>1</formula>
      <formula>2</formula>
    </cfRule>
    <cfRule type="cellIs" dxfId="564" priority="370" operator="between">
      <formula>0</formula>
      <formula>2</formula>
    </cfRule>
  </conditionalFormatting>
  <conditionalFormatting sqref="U14 U22 U31 U10">
    <cfRule type="containsText" dxfId="563" priority="798" operator="containsText" text="Catastrófico">
      <formula>NOT(ISERROR(SEARCH("Catastrófico",U10)))</formula>
    </cfRule>
    <cfRule type="containsText" dxfId="562" priority="799" operator="containsText" text="Mayor">
      <formula>NOT(ISERROR(SEARCH("Mayor",U10)))</formula>
    </cfRule>
    <cfRule type="containsText" dxfId="561" priority="800" operator="containsText" text="Alta">
      <formula>NOT(ISERROR(SEARCH("Alta",U10)))</formula>
    </cfRule>
    <cfRule type="containsText" dxfId="560" priority="801" operator="containsText" text="Moderado">
      <formula>NOT(ISERROR(SEARCH("Moderado",U10)))</formula>
    </cfRule>
    <cfRule type="containsText" dxfId="559" priority="802" operator="containsText" text="Menor">
      <formula>NOT(ISERROR(SEARCH("Menor",U10)))</formula>
    </cfRule>
    <cfRule type="containsText" dxfId="558" priority="803" operator="containsText" text="Leve">
      <formula>NOT(ISERROR(SEARCH("Leve",U10)))</formula>
    </cfRule>
  </conditionalFormatting>
  <conditionalFormatting sqref="U62">
    <cfRule type="containsText" dxfId="557" priority="343" operator="containsText" text="Catastrófico">
      <formula>NOT(ISERROR(SEARCH("Catastrófico",U62)))</formula>
    </cfRule>
    <cfRule type="containsText" dxfId="556" priority="344" operator="containsText" text="Mayor">
      <formula>NOT(ISERROR(SEARCH("Mayor",U62)))</formula>
    </cfRule>
    <cfRule type="containsText" dxfId="555" priority="345" operator="containsText" text="Alta">
      <formula>NOT(ISERROR(SEARCH("Alta",U62)))</formula>
    </cfRule>
    <cfRule type="containsText" dxfId="554" priority="346" operator="containsText" text="Moderado">
      <formula>NOT(ISERROR(SEARCH("Moderado",U62)))</formula>
    </cfRule>
    <cfRule type="containsText" dxfId="553" priority="347" operator="containsText" text="Menor">
      <formula>NOT(ISERROR(SEARCH("Menor",U62)))</formula>
    </cfRule>
    <cfRule type="containsText" dxfId="552" priority="348" operator="containsText" text="Leve">
      <formula>NOT(ISERROR(SEARCH("Leve",U62)))</formula>
    </cfRule>
  </conditionalFormatting>
  <conditionalFormatting sqref="V10 V14">
    <cfRule type="containsText" dxfId="551" priority="762" operator="containsText" text="Extremo">
      <formula>NOT(ISERROR(SEARCH("Extremo",V10)))</formula>
    </cfRule>
    <cfRule type="containsText" dxfId="550" priority="763" operator="containsText" text="Alto">
      <formula>NOT(ISERROR(SEARCH("Alto",V10)))</formula>
    </cfRule>
    <cfRule type="containsText" dxfId="549" priority="764" operator="containsText" text="Bajo">
      <formula>NOT(ISERROR(SEARCH("Bajo",V10)))</formula>
    </cfRule>
    <cfRule type="containsText" dxfId="548" priority="765" operator="containsText" text="Moderado">
      <formula>NOT(ISERROR(SEARCH("Moderado",V10)))</formula>
    </cfRule>
  </conditionalFormatting>
  <conditionalFormatting sqref="V22">
    <cfRule type="containsText" dxfId="547" priority="729" operator="containsText" text="Extremo">
      <formula>NOT(ISERROR(SEARCH("Extremo",V22)))</formula>
    </cfRule>
    <cfRule type="containsText" dxfId="546" priority="730" operator="containsText" text="Alto">
      <formula>NOT(ISERROR(SEARCH("Alto",V22)))</formula>
    </cfRule>
    <cfRule type="containsText" dxfId="545" priority="731" operator="containsText" text="Bajo">
      <formula>NOT(ISERROR(SEARCH("Bajo",V22)))</formula>
    </cfRule>
    <cfRule type="containsText" dxfId="544" priority="732" operator="containsText" text="Moderado">
      <formula>NOT(ISERROR(SEARCH("Moderado",V22)))</formula>
    </cfRule>
  </conditionalFormatting>
  <conditionalFormatting sqref="V31">
    <cfRule type="containsText" dxfId="543" priority="696" operator="containsText" text="Extremo">
      <formula>NOT(ISERROR(SEARCH("Extremo",V31)))</formula>
    </cfRule>
    <cfRule type="containsText" dxfId="542" priority="697" operator="containsText" text="Alto">
      <formula>NOT(ISERROR(SEARCH("Alto",V31)))</formula>
    </cfRule>
    <cfRule type="containsText" dxfId="541" priority="698" operator="containsText" text="Bajo">
      <formula>NOT(ISERROR(SEARCH("Bajo",V31)))</formula>
    </cfRule>
    <cfRule type="containsText" dxfId="540" priority="699" operator="containsText" text="Moderado">
      <formula>NOT(ISERROR(SEARCH("Moderado",V31)))</formula>
    </cfRule>
  </conditionalFormatting>
  <conditionalFormatting sqref="V62">
    <cfRule type="containsText" dxfId="539" priority="339" operator="containsText" text="Extremo">
      <formula>NOT(ISERROR(SEARCH("Extremo",V62)))</formula>
    </cfRule>
    <cfRule type="containsText" dxfId="538" priority="340" operator="containsText" text="Alto">
      <formula>NOT(ISERROR(SEARCH("Alto",V62)))</formula>
    </cfRule>
    <cfRule type="containsText" dxfId="537" priority="341" operator="containsText" text="Bajo">
      <formula>NOT(ISERROR(SEARCH("Bajo",V62)))</formula>
    </cfRule>
    <cfRule type="containsText" dxfId="536" priority="342" operator="containsText" text="Moderado">
      <formula>NOT(ISERROR(SEARCH("Moderado",V62)))</formula>
    </cfRule>
  </conditionalFormatting>
  <conditionalFormatting sqref="T10">
    <cfRule type="containsText" dxfId="535" priority="311" operator="containsText" text="Muy Baja">
      <formula>NOT(ISERROR(SEARCH("Muy Baja",T10)))</formula>
    </cfRule>
    <cfRule type="containsText" dxfId="534" priority="312" operator="containsText" text="Baja">
      <formula>NOT(ISERROR(SEARCH("Baja",T10)))</formula>
    </cfRule>
    <cfRule type="containsText" dxfId="533" priority="313" operator="containsText" text="Muy Alta">
      <formula>NOT(ISERROR(SEARCH("Muy Alta",T10)))</formula>
    </cfRule>
    <cfRule type="containsText" dxfId="532" priority="314" operator="containsText" text="Alta">
      <formula>NOT(ISERROR(SEARCH("Alta",T10)))</formula>
    </cfRule>
    <cfRule type="containsText" dxfId="531" priority="315" operator="containsText" text="Media">
      <formula>NOT(ISERROR(SEARCH("Media",T10)))</formula>
    </cfRule>
    <cfRule type="containsText" dxfId="530" priority="316" operator="containsText" text="Media">
      <formula>NOT(ISERROR(SEARCH("Media",T10)))</formula>
    </cfRule>
    <cfRule type="containsText" dxfId="529" priority="317" operator="containsText" text="Media">
      <formula>NOT(ISERROR(SEARCH("Media",T10)))</formula>
    </cfRule>
    <cfRule type="containsText" dxfId="528" priority="318" operator="containsText" text="Muy Baja">
      <formula>NOT(ISERROR(SEARCH("Muy Baja",T10)))</formula>
    </cfRule>
    <cfRule type="containsText" dxfId="527" priority="319" operator="containsText" text="Baja">
      <formula>NOT(ISERROR(SEARCH("Baja",T10)))</formula>
    </cfRule>
    <cfRule type="containsText" dxfId="526" priority="320" operator="containsText" text="Muy Baja">
      <formula>NOT(ISERROR(SEARCH("Muy Baja",T10)))</formula>
    </cfRule>
    <cfRule type="containsText" dxfId="525" priority="321" operator="containsText" text="Muy Baja">
      <formula>NOT(ISERROR(SEARCH("Muy Baja",T10)))</formula>
    </cfRule>
    <cfRule type="containsText" dxfId="524" priority="322" operator="containsText" text="Muy Baja">
      <formula>NOT(ISERROR(SEARCH("Muy Baja",T10)))</formula>
    </cfRule>
    <cfRule type="containsText" dxfId="523" priority="323" operator="containsText" text="Muy Baja'Tabla probabilidad'!">
      <formula>NOT(ISERROR(SEARCH("Muy Baja'Tabla probabilidad'!",T10)))</formula>
    </cfRule>
    <cfRule type="containsText" dxfId="522" priority="324" operator="containsText" text="Muy bajo">
      <formula>NOT(ISERROR(SEARCH("Muy bajo",T10)))</formula>
    </cfRule>
    <cfRule type="containsText" dxfId="521" priority="325" operator="containsText" text="Alta">
      <formula>NOT(ISERROR(SEARCH("Alta",T10)))</formula>
    </cfRule>
    <cfRule type="containsText" dxfId="520" priority="326" operator="containsText" text="Media">
      <formula>NOT(ISERROR(SEARCH("Media",T10)))</formula>
    </cfRule>
    <cfRule type="containsText" dxfId="519" priority="327" operator="containsText" text="Baja">
      <formula>NOT(ISERROR(SEARCH("Baja",T10)))</formula>
    </cfRule>
    <cfRule type="containsText" dxfId="518" priority="328" operator="containsText" text="Muy baja">
      <formula>NOT(ISERROR(SEARCH("Muy baja",T10)))</formula>
    </cfRule>
    <cfRule type="cellIs" dxfId="517" priority="331" operator="between">
      <formula>1</formula>
      <formula>2</formula>
    </cfRule>
    <cfRule type="cellIs" dxfId="516" priority="332" operator="between">
      <formula>0</formula>
      <formula>2</formula>
    </cfRule>
  </conditionalFormatting>
  <conditionalFormatting sqref="T18">
    <cfRule type="containsText" dxfId="515" priority="289" operator="containsText" text="Muy Baja">
      <formula>NOT(ISERROR(SEARCH("Muy Baja",T18)))</formula>
    </cfRule>
    <cfRule type="containsText" dxfId="514" priority="290" operator="containsText" text="Baja">
      <formula>NOT(ISERROR(SEARCH("Baja",T18)))</formula>
    </cfRule>
    <cfRule type="containsText" dxfId="513" priority="291" operator="containsText" text="Muy Alta">
      <formula>NOT(ISERROR(SEARCH("Muy Alta",T18)))</formula>
    </cfRule>
    <cfRule type="containsText" dxfId="512" priority="292" operator="containsText" text="Alta">
      <formula>NOT(ISERROR(SEARCH("Alta",T18)))</formula>
    </cfRule>
    <cfRule type="containsText" dxfId="511" priority="293" operator="containsText" text="Media">
      <formula>NOT(ISERROR(SEARCH("Media",T18)))</formula>
    </cfRule>
    <cfRule type="containsText" dxfId="510" priority="294" operator="containsText" text="Media">
      <formula>NOT(ISERROR(SEARCH("Media",T18)))</formula>
    </cfRule>
    <cfRule type="containsText" dxfId="509" priority="295" operator="containsText" text="Media">
      <formula>NOT(ISERROR(SEARCH("Media",T18)))</formula>
    </cfRule>
    <cfRule type="containsText" dxfId="508" priority="296" operator="containsText" text="Muy Baja">
      <formula>NOT(ISERROR(SEARCH("Muy Baja",T18)))</formula>
    </cfRule>
    <cfRule type="containsText" dxfId="507" priority="297" operator="containsText" text="Baja">
      <formula>NOT(ISERROR(SEARCH("Baja",T18)))</formula>
    </cfRule>
    <cfRule type="containsText" dxfId="506" priority="298" operator="containsText" text="Muy Baja">
      <formula>NOT(ISERROR(SEARCH("Muy Baja",T18)))</formula>
    </cfRule>
    <cfRule type="containsText" dxfId="505" priority="299" operator="containsText" text="Muy Baja">
      <formula>NOT(ISERROR(SEARCH("Muy Baja",T18)))</formula>
    </cfRule>
    <cfRule type="containsText" dxfId="504" priority="300" operator="containsText" text="Muy Baja">
      <formula>NOT(ISERROR(SEARCH("Muy Baja",T18)))</formula>
    </cfRule>
    <cfRule type="containsText" dxfId="503" priority="301" operator="containsText" text="Muy Baja'Tabla probabilidad'!">
      <formula>NOT(ISERROR(SEARCH("Muy Baja'Tabla probabilidad'!",T18)))</formula>
    </cfRule>
    <cfRule type="containsText" dxfId="502" priority="302" operator="containsText" text="Muy bajo">
      <formula>NOT(ISERROR(SEARCH("Muy bajo",T18)))</formula>
    </cfRule>
    <cfRule type="containsText" dxfId="501" priority="303" operator="containsText" text="Alta">
      <formula>NOT(ISERROR(SEARCH("Alta",T18)))</formula>
    </cfRule>
    <cfRule type="containsText" dxfId="500" priority="304" operator="containsText" text="Media">
      <formula>NOT(ISERROR(SEARCH("Media",T18)))</formula>
    </cfRule>
    <cfRule type="containsText" dxfId="499" priority="305" operator="containsText" text="Baja">
      <formula>NOT(ISERROR(SEARCH("Baja",T18)))</formula>
    </cfRule>
    <cfRule type="containsText" dxfId="498" priority="306" operator="containsText" text="Muy baja">
      <formula>NOT(ISERROR(SEARCH("Muy baja",T18)))</formula>
    </cfRule>
    <cfRule type="cellIs" dxfId="497" priority="309" operator="between">
      <formula>1</formula>
      <formula>2</formula>
    </cfRule>
    <cfRule type="cellIs" dxfId="496" priority="310" operator="between">
      <formula>0</formula>
      <formula>2</formula>
    </cfRule>
  </conditionalFormatting>
  <conditionalFormatting sqref="U18">
    <cfRule type="containsText" dxfId="495" priority="283" operator="containsText" text="Catastrófico">
      <formula>NOT(ISERROR(SEARCH("Catastrófico",U18)))</formula>
    </cfRule>
    <cfRule type="containsText" dxfId="494" priority="284" operator="containsText" text="Mayor">
      <formula>NOT(ISERROR(SEARCH("Mayor",U18)))</formula>
    </cfRule>
    <cfRule type="containsText" dxfId="493" priority="285" operator="containsText" text="Alta">
      <formula>NOT(ISERROR(SEARCH("Alta",U18)))</formula>
    </cfRule>
    <cfRule type="containsText" dxfId="492" priority="286" operator="containsText" text="Moderado">
      <formula>NOT(ISERROR(SEARCH("Moderado",U18)))</formula>
    </cfRule>
    <cfRule type="containsText" dxfId="491" priority="287" operator="containsText" text="Menor">
      <formula>NOT(ISERROR(SEARCH("Menor",U18)))</formula>
    </cfRule>
    <cfRule type="containsText" dxfId="490" priority="288" operator="containsText" text="Leve">
      <formula>NOT(ISERROR(SEARCH("Leve",U18)))</formula>
    </cfRule>
  </conditionalFormatting>
  <conditionalFormatting sqref="V18">
    <cfRule type="containsText" dxfId="489" priority="279" operator="containsText" text="Extremo">
      <formula>NOT(ISERROR(SEARCH("Extremo",V18)))</formula>
    </cfRule>
    <cfRule type="containsText" dxfId="488" priority="280" operator="containsText" text="Alto">
      <formula>NOT(ISERROR(SEARCH("Alto",V18)))</formula>
    </cfRule>
    <cfRule type="containsText" dxfId="487" priority="281" operator="containsText" text="Bajo">
      <formula>NOT(ISERROR(SEARCH("Bajo",V18)))</formula>
    </cfRule>
    <cfRule type="containsText" dxfId="486" priority="282" operator="containsText" text="Moderado">
      <formula>NOT(ISERROR(SEARCH("Moderado",V18)))</formula>
    </cfRule>
  </conditionalFormatting>
  <conditionalFormatting sqref="T38">
    <cfRule type="containsText" dxfId="485" priority="139" operator="containsText" text="Muy Baja">
      <formula>NOT(ISERROR(SEARCH("Muy Baja",T38)))</formula>
    </cfRule>
    <cfRule type="containsText" dxfId="484" priority="140" operator="containsText" text="Baja">
      <formula>NOT(ISERROR(SEARCH("Baja",T38)))</formula>
    </cfRule>
    <cfRule type="containsText" dxfId="483" priority="141" operator="containsText" text="Muy Alta">
      <formula>NOT(ISERROR(SEARCH("Muy Alta",T38)))</formula>
    </cfRule>
    <cfRule type="containsText" dxfId="482" priority="142" operator="containsText" text="Alta">
      <formula>NOT(ISERROR(SEARCH("Alta",T38)))</formula>
    </cfRule>
    <cfRule type="containsText" dxfId="481" priority="143" operator="containsText" text="Media">
      <formula>NOT(ISERROR(SEARCH("Media",T38)))</formula>
    </cfRule>
    <cfRule type="containsText" dxfId="480" priority="144" operator="containsText" text="Media">
      <formula>NOT(ISERROR(SEARCH("Media",T38)))</formula>
    </cfRule>
    <cfRule type="containsText" dxfId="479" priority="145" operator="containsText" text="Media">
      <formula>NOT(ISERROR(SEARCH("Media",T38)))</formula>
    </cfRule>
    <cfRule type="containsText" dxfId="478" priority="146" operator="containsText" text="Muy Baja">
      <formula>NOT(ISERROR(SEARCH("Muy Baja",T38)))</formula>
    </cfRule>
    <cfRule type="containsText" dxfId="477" priority="147" operator="containsText" text="Baja">
      <formula>NOT(ISERROR(SEARCH("Baja",T38)))</formula>
    </cfRule>
    <cfRule type="containsText" dxfId="476" priority="148" operator="containsText" text="Muy Baja">
      <formula>NOT(ISERROR(SEARCH("Muy Baja",T38)))</formula>
    </cfRule>
    <cfRule type="containsText" dxfId="475" priority="149" operator="containsText" text="Muy Baja">
      <formula>NOT(ISERROR(SEARCH("Muy Baja",T38)))</formula>
    </cfRule>
    <cfRule type="containsText" dxfId="474" priority="150" operator="containsText" text="Muy Baja">
      <formula>NOT(ISERROR(SEARCH("Muy Baja",T38)))</formula>
    </cfRule>
    <cfRule type="containsText" dxfId="473" priority="151" operator="containsText" text="Muy Baja'Tabla probabilidad'!">
      <formula>NOT(ISERROR(SEARCH("Muy Baja'Tabla probabilidad'!",T38)))</formula>
    </cfRule>
    <cfRule type="containsText" dxfId="472" priority="152" operator="containsText" text="Muy bajo">
      <formula>NOT(ISERROR(SEARCH("Muy bajo",T38)))</formula>
    </cfRule>
    <cfRule type="containsText" dxfId="471" priority="153" operator="containsText" text="Alta">
      <formula>NOT(ISERROR(SEARCH("Alta",T38)))</formula>
    </cfRule>
    <cfRule type="containsText" dxfId="470" priority="154" operator="containsText" text="Media">
      <formula>NOT(ISERROR(SEARCH("Media",T38)))</formula>
    </cfRule>
    <cfRule type="containsText" dxfId="469" priority="155" operator="containsText" text="Baja">
      <formula>NOT(ISERROR(SEARCH("Baja",T38)))</formula>
    </cfRule>
    <cfRule type="containsText" dxfId="468" priority="156" operator="containsText" text="Muy baja">
      <formula>NOT(ISERROR(SEARCH("Muy baja",T38)))</formula>
    </cfRule>
    <cfRule type="cellIs" dxfId="467" priority="159" operator="between">
      <formula>1</formula>
      <formula>2</formula>
    </cfRule>
    <cfRule type="cellIs" dxfId="466" priority="160" operator="between">
      <formula>0</formula>
      <formula>2</formula>
    </cfRule>
  </conditionalFormatting>
  <conditionalFormatting sqref="U38">
    <cfRule type="containsText" dxfId="465" priority="133" operator="containsText" text="Catastrófico">
      <formula>NOT(ISERROR(SEARCH("Catastrófico",U38)))</formula>
    </cfRule>
    <cfRule type="containsText" dxfId="464" priority="134" operator="containsText" text="Mayor">
      <formula>NOT(ISERROR(SEARCH("Mayor",U38)))</formula>
    </cfRule>
    <cfRule type="containsText" dxfId="463" priority="135" operator="containsText" text="Alta">
      <formula>NOT(ISERROR(SEARCH("Alta",U38)))</formula>
    </cfRule>
    <cfRule type="containsText" dxfId="462" priority="136" operator="containsText" text="Moderado">
      <formula>NOT(ISERROR(SEARCH("Moderado",U38)))</formula>
    </cfRule>
    <cfRule type="containsText" dxfId="461" priority="137" operator="containsText" text="Menor">
      <formula>NOT(ISERROR(SEARCH("Menor",U38)))</formula>
    </cfRule>
    <cfRule type="containsText" dxfId="460" priority="138" operator="containsText" text="Leve">
      <formula>NOT(ISERROR(SEARCH("Leve",U38)))</formula>
    </cfRule>
  </conditionalFormatting>
  <conditionalFormatting sqref="V38">
    <cfRule type="containsText" dxfId="459" priority="129" operator="containsText" text="Extremo">
      <formula>NOT(ISERROR(SEARCH("Extremo",V38)))</formula>
    </cfRule>
    <cfRule type="containsText" dxfId="458" priority="130" operator="containsText" text="Alto">
      <formula>NOT(ISERROR(SEARCH("Alto",V38)))</formula>
    </cfRule>
    <cfRule type="containsText" dxfId="457" priority="131" operator="containsText" text="Bajo">
      <formula>NOT(ISERROR(SEARCH("Bajo",V38)))</formula>
    </cfRule>
    <cfRule type="containsText" dxfId="456" priority="132" operator="containsText" text="Moderado">
      <formula>NOT(ISERROR(SEARCH("Moderado",V38)))</formula>
    </cfRule>
  </conditionalFormatting>
  <conditionalFormatting sqref="T46">
    <cfRule type="containsText" dxfId="455" priority="43" operator="containsText" text="Muy Baja">
      <formula>NOT(ISERROR(SEARCH("Muy Baja",T46)))</formula>
    </cfRule>
    <cfRule type="containsText" dxfId="454" priority="44" operator="containsText" text="Baja">
      <formula>NOT(ISERROR(SEARCH("Baja",T46)))</formula>
    </cfRule>
    <cfRule type="containsText" dxfId="453" priority="45" operator="containsText" text="Muy Alta">
      <formula>NOT(ISERROR(SEARCH("Muy Alta",T46)))</formula>
    </cfRule>
    <cfRule type="containsText" dxfId="452" priority="46" operator="containsText" text="Alta">
      <formula>NOT(ISERROR(SEARCH("Alta",T46)))</formula>
    </cfRule>
    <cfRule type="containsText" dxfId="451" priority="47" operator="containsText" text="Media">
      <formula>NOT(ISERROR(SEARCH("Media",T46)))</formula>
    </cfRule>
    <cfRule type="containsText" dxfId="450" priority="48" operator="containsText" text="Media">
      <formula>NOT(ISERROR(SEARCH("Media",T46)))</formula>
    </cfRule>
    <cfRule type="containsText" dxfId="449" priority="49" operator="containsText" text="Media">
      <formula>NOT(ISERROR(SEARCH("Media",T46)))</formula>
    </cfRule>
    <cfRule type="containsText" dxfId="448" priority="50" operator="containsText" text="Muy Baja">
      <formula>NOT(ISERROR(SEARCH("Muy Baja",T46)))</formula>
    </cfRule>
    <cfRule type="containsText" dxfId="447" priority="51" operator="containsText" text="Baja">
      <formula>NOT(ISERROR(SEARCH("Baja",T46)))</formula>
    </cfRule>
    <cfRule type="containsText" dxfId="446" priority="52" operator="containsText" text="Muy Baja">
      <formula>NOT(ISERROR(SEARCH("Muy Baja",T46)))</formula>
    </cfRule>
    <cfRule type="containsText" dxfId="445" priority="53" operator="containsText" text="Muy Baja">
      <formula>NOT(ISERROR(SEARCH("Muy Baja",T46)))</formula>
    </cfRule>
    <cfRule type="containsText" dxfId="444" priority="54" operator="containsText" text="Muy Baja">
      <formula>NOT(ISERROR(SEARCH("Muy Baja",T46)))</formula>
    </cfRule>
    <cfRule type="containsText" dxfId="443" priority="55" operator="containsText" text="Muy Baja'Tabla probabilidad'!">
      <formula>NOT(ISERROR(SEARCH("Muy Baja'Tabla probabilidad'!",T46)))</formula>
    </cfRule>
    <cfRule type="containsText" dxfId="442" priority="56" operator="containsText" text="Muy bajo">
      <formula>NOT(ISERROR(SEARCH("Muy bajo",T46)))</formula>
    </cfRule>
    <cfRule type="containsText" dxfId="441" priority="57" operator="containsText" text="Alta">
      <formula>NOT(ISERROR(SEARCH("Alta",T46)))</formula>
    </cfRule>
    <cfRule type="containsText" dxfId="440" priority="58" operator="containsText" text="Media">
      <formula>NOT(ISERROR(SEARCH("Media",T46)))</formula>
    </cfRule>
    <cfRule type="containsText" dxfId="439" priority="59" operator="containsText" text="Baja">
      <formula>NOT(ISERROR(SEARCH("Baja",T46)))</formula>
    </cfRule>
    <cfRule type="containsText" dxfId="438" priority="60" operator="containsText" text="Muy baja">
      <formula>NOT(ISERROR(SEARCH("Muy baja",T46)))</formula>
    </cfRule>
    <cfRule type="cellIs" dxfId="437" priority="63" operator="between">
      <formula>1</formula>
      <formula>2</formula>
    </cfRule>
    <cfRule type="cellIs" dxfId="436" priority="64" operator="between">
      <formula>0</formula>
      <formula>2</formula>
    </cfRule>
  </conditionalFormatting>
  <conditionalFormatting sqref="U46 U52">
    <cfRule type="containsText" dxfId="435" priority="37" operator="containsText" text="Catastrófico">
      <formula>NOT(ISERROR(SEARCH("Catastrófico",U46)))</formula>
    </cfRule>
    <cfRule type="containsText" dxfId="434" priority="38" operator="containsText" text="Mayor">
      <formula>NOT(ISERROR(SEARCH("Mayor",U46)))</formula>
    </cfRule>
    <cfRule type="containsText" dxfId="433" priority="39" operator="containsText" text="Alta">
      <formula>NOT(ISERROR(SEARCH("Alta",U46)))</formula>
    </cfRule>
    <cfRule type="containsText" dxfId="432" priority="40" operator="containsText" text="Moderado">
      <formula>NOT(ISERROR(SEARCH("Moderado",U46)))</formula>
    </cfRule>
    <cfRule type="containsText" dxfId="431" priority="41" operator="containsText" text="Menor">
      <formula>NOT(ISERROR(SEARCH("Menor",U46)))</formula>
    </cfRule>
    <cfRule type="containsText" dxfId="430" priority="42" operator="containsText" text="Leve">
      <formula>NOT(ISERROR(SEARCH("Leve",U46)))</formula>
    </cfRule>
  </conditionalFormatting>
  <conditionalFormatting sqref="V46 V52">
    <cfRule type="containsText" dxfId="429" priority="33" operator="containsText" text="Extremo">
      <formula>NOT(ISERROR(SEARCH("Extremo",V46)))</formula>
    </cfRule>
    <cfRule type="containsText" dxfId="428" priority="34" operator="containsText" text="Alto">
      <formula>NOT(ISERROR(SEARCH("Alto",V46)))</formula>
    </cfRule>
    <cfRule type="containsText" dxfId="427" priority="35" operator="containsText" text="Bajo">
      <formula>NOT(ISERROR(SEARCH("Bajo",V46)))</formula>
    </cfRule>
    <cfRule type="containsText" dxfId="426" priority="36" operator="containsText" text="Moderado">
      <formula>NOT(ISERROR(SEARCH("Moderado",V46)))</formula>
    </cfRule>
  </conditionalFormatting>
  <conditionalFormatting sqref="T58">
    <cfRule type="containsText" dxfId="425" priority="11" operator="containsText" text="Muy Baja">
      <formula>NOT(ISERROR(SEARCH("Muy Baja",T58)))</formula>
    </cfRule>
    <cfRule type="containsText" dxfId="424" priority="12" operator="containsText" text="Baja">
      <formula>NOT(ISERROR(SEARCH("Baja",T58)))</formula>
    </cfRule>
    <cfRule type="containsText" dxfId="423" priority="13" operator="containsText" text="Muy Alta">
      <formula>NOT(ISERROR(SEARCH("Muy Alta",T58)))</formula>
    </cfRule>
    <cfRule type="containsText" dxfId="422" priority="14" operator="containsText" text="Alta">
      <formula>NOT(ISERROR(SEARCH("Alta",T58)))</formula>
    </cfRule>
    <cfRule type="containsText" dxfId="421" priority="15" operator="containsText" text="Media">
      <formula>NOT(ISERROR(SEARCH("Media",T58)))</formula>
    </cfRule>
    <cfRule type="containsText" dxfId="420" priority="16" operator="containsText" text="Media">
      <formula>NOT(ISERROR(SEARCH("Media",T58)))</formula>
    </cfRule>
    <cfRule type="containsText" dxfId="419" priority="17" operator="containsText" text="Media">
      <formula>NOT(ISERROR(SEARCH("Media",T58)))</formula>
    </cfRule>
    <cfRule type="containsText" dxfId="418" priority="18" operator="containsText" text="Muy Baja">
      <formula>NOT(ISERROR(SEARCH("Muy Baja",T58)))</formula>
    </cfRule>
    <cfRule type="containsText" dxfId="417" priority="19" operator="containsText" text="Baja">
      <formula>NOT(ISERROR(SEARCH("Baja",T58)))</formula>
    </cfRule>
    <cfRule type="containsText" dxfId="416" priority="20" operator="containsText" text="Muy Baja">
      <formula>NOT(ISERROR(SEARCH("Muy Baja",T58)))</formula>
    </cfRule>
    <cfRule type="containsText" dxfId="415" priority="21" operator="containsText" text="Muy Baja">
      <formula>NOT(ISERROR(SEARCH("Muy Baja",T58)))</formula>
    </cfRule>
    <cfRule type="containsText" dxfId="414" priority="22" operator="containsText" text="Muy Baja">
      <formula>NOT(ISERROR(SEARCH("Muy Baja",T58)))</formula>
    </cfRule>
    <cfRule type="containsText" dxfId="413" priority="23" operator="containsText" text="Muy Baja'Tabla probabilidad'!">
      <formula>NOT(ISERROR(SEARCH("Muy Baja'Tabla probabilidad'!",T58)))</formula>
    </cfRule>
    <cfRule type="containsText" dxfId="412" priority="24" operator="containsText" text="Muy bajo">
      <formula>NOT(ISERROR(SEARCH("Muy bajo",T58)))</formula>
    </cfRule>
    <cfRule type="containsText" dxfId="411" priority="25" operator="containsText" text="Alta">
      <formula>NOT(ISERROR(SEARCH("Alta",T58)))</formula>
    </cfRule>
    <cfRule type="containsText" dxfId="410" priority="26" operator="containsText" text="Media">
      <formula>NOT(ISERROR(SEARCH("Media",T58)))</formula>
    </cfRule>
    <cfRule type="containsText" dxfId="409" priority="27" operator="containsText" text="Baja">
      <formula>NOT(ISERROR(SEARCH("Baja",T58)))</formula>
    </cfRule>
    <cfRule type="containsText" dxfId="408" priority="28" operator="containsText" text="Muy baja">
      <formula>NOT(ISERROR(SEARCH("Muy baja",T58)))</formula>
    </cfRule>
    <cfRule type="cellIs" dxfId="407" priority="31" operator="between">
      <formula>1</formula>
      <formula>2</formula>
    </cfRule>
    <cfRule type="cellIs" dxfId="406" priority="32" operator="between">
      <formula>0</formula>
      <formula>2</formula>
    </cfRule>
  </conditionalFormatting>
  <conditionalFormatting sqref="U58">
    <cfRule type="containsText" dxfId="405" priority="5" operator="containsText" text="Catastrófico">
      <formula>NOT(ISERROR(SEARCH("Catastrófico",U58)))</formula>
    </cfRule>
    <cfRule type="containsText" dxfId="404" priority="6" operator="containsText" text="Mayor">
      <formula>NOT(ISERROR(SEARCH("Mayor",U58)))</formula>
    </cfRule>
    <cfRule type="containsText" dxfId="403" priority="7" operator="containsText" text="Alta">
      <formula>NOT(ISERROR(SEARCH("Alta",U58)))</formula>
    </cfRule>
    <cfRule type="containsText" dxfId="402" priority="8" operator="containsText" text="Moderado">
      <formula>NOT(ISERROR(SEARCH("Moderado",U58)))</formula>
    </cfRule>
    <cfRule type="containsText" dxfId="401" priority="9" operator="containsText" text="Menor">
      <formula>NOT(ISERROR(SEARCH("Menor",U58)))</formula>
    </cfRule>
    <cfRule type="containsText" dxfId="400" priority="10" operator="containsText" text="Leve">
      <formula>NOT(ISERROR(SEARCH("Leve",U58)))</formula>
    </cfRule>
  </conditionalFormatting>
  <conditionalFormatting sqref="V58">
    <cfRule type="containsText" dxfId="399" priority="1" operator="containsText" text="Extremo">
      <formula>NOT(ISERROR(SEARCH("Extremo",V58)))</formula>
    </cfRule>
    <cfRule type="containsText" dxfId="398" priority="2" operator="containsText" text="Alto">
      <formula>NOT(ISERROR(SEARCH("Alto",V58)))</formula>
    </cfRule>
    <cfRule type="containsText" dxfId="397" priority="3" operator="containsText" text="Bajo">
      <formula>NOT(ISERROR(SEARCH("Bajo",V58)))</formula>
    </cfRule>
    <cfRule type="containsText" dxfId="396" priority="4" operator="containsText" text="Moderado">
      <formula>NOT(ISERROR(SEARCH("Moderado",V58)))</formula>
    </cfRule>
  </conditionalFormatting>
  <dataValidations count="2">
    <dataValidation allowBlank="1" showInputMessage="1" showErrorMessage="1" prompt="Enunciar cuál es el control" sqref="E67 E10:E19 E21:E23 E45:E46 E58:E62 E50:E54 E56 E25:E35 E37:E38" xr:uid="{00000000-0002-0000-0500-000000000000}"/>
    <dataValidation type="list" allowBlank="1" showInputMessage="1" showErrorMessage="1" sqref="F10:I68 O10:Q51 N10:N68 O56:Q68 O52:R55"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23" operator="containsText" id="{877E8953-578D-45F2-A4D3-A91A39387986}">
            <xm:f>NOT(ISERROR(SEARCH('8- Políticas de Administración '!$B$5,T14)))</xm:f>
            <xm:f>'8- Políticas de Administración '!$B$5</xm:f>
            <x14:dxf>
              <font>
                <color rgb="FF006100"/>
              </font>
              <fill>
                <patternFill>
                  <bgColor rgb="FFC6EFCE"/>
                </patternFill>
              </fill>
            </x14:dxf>
          </x14:cfRule>
          <x14:cfRule type="containsText" priority="824" operator="containsText" id="{5790250D-E3CC-4EBD-835F-F5F4C0703B76}">
            <xm:f>NOT(ISERROR(SEARCH('8- Políticas de Administración '!$B$5,T14)))</xm:f>
            <xm:f>'8- Políticas de Administración '!$B$5</xm:f>
            <x14:dxf>
              <font>
                <color rgb="FF9C0006"/>
              </font>
              <fill>
                <patternFill>
                  <bgColor rgb="FFFFC7CE"/>
                </patternFill>
              </fill>
            </x14:dxf>
          </x14:cfRule>
          <xm:sqref>T14 T22 T31</xm:sqref>
        </x14:conditionalFormatting>
        <x14:conditionalFormatting xmlns:xm="http://schemas.microsoft.com/office/excel/2006/main">
          <x14:cfRule type="containsText" priority="593" operator="containsText" id="{A5173A80-D256-4C96-9694-525C9DB1E3BD}">
            <xm:f>NOT(ISERROR(SEARCH('8- Políticas de Administración '!$B$5,T52)))</xm:f>
            <xm:f>'8- Políticas de Administración '!$B$5</xm:f>
            <x14:dxf>
              <font>
                <color rgb="FF006100"/>
              </font>
              <fill>
                <patternFill>
                  <bgColor rgb="FFC6EFCE"/>
                </patternFill>
              </fill>
            </x14:dxf>
          </x14:cfRule>
          <x14:cfRule type="containsText" priority="594" operator="containsText" id="{FB927DED-08A8-4972-857B-A4A884F0DD0D}">
            <xm:f>NOT(ISERROR(SEARCH('8- Políticas de Administración '!$B$5,T52)))</xm:f>
            <xm:f>'8- Políticas de Administración '!$B$5</xm:f>
            <x14:dxf>
              <font>
                <color rgb="FF9C0006"/>
              </font>
              <fill>
                <patternFill>
                  <bgColor rgb="FFFFC7CE"/>
                </patternFill>
              </fill>
            </x14:dxf>
          </x14:cfRule>
          <xm:sqref>T52</xm:sqref>
        </x14:conditionalFormatting>
        <x14:conditionalFormatting xmlns:xm="http://schemas.microsoft.com/office/excel/2006/main">
          <x14:cfRule type="containsText" priority="367" operator="containsText" id="{ADE80DBC-25DB-4C91-949B-C7D172DA4BF7}">
            <xm:f>NOT(ISERROR(SEARCH('8- Políticas de Administración '!$B$5,T62)))</xm:f>
            <xm:f>'8- Políticas de Administración '!$B$5</xm:f>
            <x14:dxf>
              <font>
                <color rgb="FF006100"/>
              </font>
              <fill>
                <patternFill>
                  <bgColor rgb="FFC6EFCE"/>
                </patternFill>
              </fill>
            </x14:dxf>
          </x14:cfRule>
          <x14:cfRule type="containsText" priority="368" operator="containsText" id="{59655B22-A859-4A28-83FF-F185FFB774C2}">
            <xm:f>NOT(ISERROR(SEARCH('8- Políticas de Administración '!$B$5,T62)))</xm:f>
            <xm:f>'8- Políticas de Administración '!$B$5</xm:f>
            <x14:dxf>
              <font>
                <color rgb="FF9C0006"/>
              </font>
              <fill>
                <patternFill>
                  <bgColor rgb="FFFFC7CE"/>
                </patternFill>
              </fill>
            </x14:dxf>
          </x14:cfRule>
          <xm:sqref>T62</xm:sqref>
        </x14:conditionalFormatting>
        <x14:conditionalFormatting xmlns:xm="http://schemas.microsoft.com/office/excel/2006/main">
          <x14:cfRule type="containsText" priority="329" operator="containsText" id="{C4796EA1-D07C-4182-9751-7B15DB8A2925}">
            <xm:f>NOT(ISERROR(SEARCH('8- Políticas de Administración '!$B$5,T10)))</xm:f>
            <xm:f>'8- Políticas de Administración '!$B$5</xm:f>
            <x14:dxf>
              <font>
                <color rgb="FF006100"/>
              </font>
              <fill>
                <patternFill>
                  <bgColor rgb="FFC6EFCE"/>
                </patternFill>
              </fill>
            </x14:dxf>
          </x14:cfRule>
          <x14:cfRule type="containsText" priority="330" operator="containsText" id="{FA71A4DF-5D6B-4F5D-9293-5EFC37434C7C}">
            <xm:f>NOT(ISERROR(SEARCH('8- Políticas de Administración '!$B$5,T10)))</xm:f>
            <xm:f>'8- Políticas de Administración '!$B$5</xm:f>
            <x14:dxf>
              <font>
                <color rgb="FF9C0006"/>
              </font>
              <fill>
                <patternFill>
                  <bgColor rgb="FFFFC7CE"/>
                </patternFill>
              </fill>
            </x14:dxf>
          </x14:cfRule>
          <xm:sqref>T10</xm:sqref>
        </x14:conditionalFormatting>
        <x14:conditionalFormatting xmlns:xm="http://schemas.microsoft.com/office/excel/2006/main">
          <x14:cfRule type="containsText" priority="307" operator="containsText" id="{FB24502F-048C-432A-B0FA-5E6FF49243E3}">
            <xm:f>NOT(ISERROR(SEARCH('8- Políticas de Administración '!$B$5,T18)))</xm:f>
            <xm:f>'8- Políticas de Administración '!$B$5</xm:f>
            <x14:dxf>
              <font>
                <color rgb="FF006100"/>
              </font>
              <fill>
                <patternFill>
                  <bgColor rgb="FFC6EFCE"/>
                </patternFill>
              </fill>
            </x14:dxf>
          </x14:cfRule>
          <x14:cfRule type="containsText" priority="308" operator="containsText" id="{EF76B867-75C5-4F34-93C8-CA856DC217EF}">
            <xm:f>NOT(ISERROR(SEARCH('8- Políticas de Administración '!$B$5,T18)))</xm:f>
            <xm:f>'8- Políticas de Administración '!$B$5</xm:f>
            <x14:dxf>
              <font>
                <color rgb="FF9C0006"/>
              </font>
              <fill>
                <patternFill>
                  <bgColor rgb="FFFFC7CE"/>
                </patternFill>
              </fill>
            </x14:dxf>
          </x14:cfRule>
          <xm:sqref>T18</xm:sqref>
        </x14:conditionalFormatting>
        <x14:conditionalFormatting xmlns:xm="http://schemas.microsoft.com/office/excel/2006/main">
          <x14:cfRule type="containsText" priority="157" operator="containsText" id="{5AE959BC-FF99-4530-8F39-7AEDEE30054A}">
            <xm:f>NOT(ISERROR(SEARCH('8- Políticas de Administración '!$B$5,T38)))</xm:f>
            <xm:f>'8- Políticas de Administración '!$B$5</xm:f>
            <x14:dxf>
              <font>
                <color rgb="FF006100"/>
              </font>
              <fill>
                <patternFill>
                  <bgColor rgb="FFC6EFCE"/>
                </patternFill>
              </fill>
            </x14:dxf>
          </x14:cfRule>
          <x14:cfRule type="containsText" priority="158" operator="containsText" id="{DA18CFFF-A9A7-467A-AE34-57980F3F0BDA}">
            <xm:f>NOT(ISERROR(SEARCH('8- Políticas de Administración '!$B$5,T38)))</xm:f>
            <xm:f>'8- Políticas de Administración '!$B$5</xm:f>
            <x14:dxf>
              <font>
                <color rgb="FF9C0006"/>
              </font>
              <fill>
                <patternFill>
                  <bgColor rgb="FFFFC7CE"/>
                </patternFill>
              </fill>
            </x14:dxf>
          </x14:cfRule>
          <xm:sqref>T38</xm:sqref>
        </x14:conditionalFormatting>
        <x14:conditionalFormatting xmlns:xm="http://schemas.microsoft.com/office/excel/2006/main">
          <x14:cfRule type="containsText" priority="61" operator="containsText" id="{3AA1A788-01F4-4F23-AABF-BFE41B1E009C}">
            <xm:f>NOT(ISERROR(SEARCH('8- Políticas de Administración '!$B$5,T46)))</xm:f>
            <xm:f>'8- Políticas de Administración '!$B$5</xm:f>
            <x14:dxf>
              <font>
                <color rgb="FF006100"/>
              </font>
              <fill>
                <patternFill>
                  <bgColor rgb="FFC6EFCE"/>
                </patternFill>
              </fill>
            </x14:dxf>
          </x14:cfRule>
          <x14:cfRule type="containsText" priority="62" operator="containsText" id="{32C5166E-85E5-4C96-9388-D87F7B4D4E3E}">
            <xm:f>NOT(ISERROR(SEARCH('8- Políticas de Administración '!$B$5,T46)))</xm:f>
            <xm:f>'8- Políticas de Administración '!$B$5</xm:f>
            <x14:dxf>
              <font>
                <color rgb="FF9C0006"/>
              </font>
              <fill>
                <patternFill>
                  <bgColor rgb="FFFFC7CE"/>
                </patternFill>
              </fill>
            </x14:dxf>
          </x14:cfRule>
          <xm:sqref>T46</xm:sqref>
        </x14:conditionalFormatting>
        <x14:conditionalFormatting xmlns:xm="http://schemas.microsoft.com/office/excel/2006/main">
          <x14:cfRule type="containsText" priority="29" operator="containsText" id="{2AFE79B6-991F-488A-88BC-69202E49C731}">
            <xm:f>NOT(ISERROR(SEARCH('8- Políticas de Administración '!$B$5,T58)))</xm:f>
            <xm:f>'8- Políticas de Administración '!$B$5</xm:f>
            <x14:dxf>
              <font>
                <color rgb="FF006100"/>
              </font>
              <fill>
                <patternFill>
                  <bgColor rgb="FFC6EFCE"/>
                </patternFill>
              </fill>
            </x14:dxf>
          </x14:cfRule>
          <x14:cfRule type="containsText" priority="30" operator="containsText" id="{ACD22CBB-923E-4284-8B20-A1C18AA5B6DA}">
            <xm:f>NOT(ISERROR(SEARCH('8- Políticas de Administración '!$B$5,T58)))</xm:f>
            <xm:f>'8- Políticas de Administración '!$B$5</xm:f>
            <x14:dxf>
              <font>
                <color rgb="FF9C0006"/>
              </font>
              <fill>
                <patternFill>
                  <bgColor rgb="FFFFC7CE"/>
                </patternFill>
              </fill>
            </x14:dxf>
          </x14:cfRule>
          <xm:sqref>T58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09"/>
  <sheetViews>
    <sheetView showGridLines="0" topLeftCell="G9" zoomScale="70" zoomScaleNormal="70" zoomScalePageLayoutView="70" workbookViewId="0">
      <selection activeCell="V50" sqref="V50"/>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hidden="1"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98"/>
      <c r="B1" s="598"/>
      <c r="C1" s="598"/>
      <c r="D1" s="598"/>
      <c r="E1" s="598"/>
      <c r="F1" s="597" t="s">
        <v>408</v>
      </c>
      <c r="G1" s="597"/>
      <c r="H1" s="597"/>
      <c r="I1" s="597"/>
      <c r="J1" s="597"/>
      <c r="K1" s="597"/>
      <c r="L1" s="597"/>
      <c r="M1" s="597"/>
      <c r="N1" s="597"/>
      <c r="O1" s="597"/>
      <c r="P1" s="597"/>
      <c r="Q1" s="59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98"/>
      <c r="B2" s="598"/>
      <c r="C2" s="598"/>
      <c r="D2" s="598"/>
      <c r="E2" s="598"/>
      <c r="F2" s="597"/>
      <c r="G2" s="597"/>
      <c r="H2" s="597"/>
      <c r="I2" s="597"/>
      <c r="J2" s="597"/>
      <c r="K2" s="597"/>
      <c r="L2" s="597"/>
      <c r="M2" s="597"/>
      <c r="N2" s="597"/>
      <c r="O2" s="597"/>
      <c r="P2" s="597"/>
      <c r="Q2" s="59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98"/>
      <c r="B3" s="598"/>
      <c r="C3" s="598"/>
      <c r="D3" s="598"/>
      <c r="E3" s="598"/>
      <c r="F3" s="597"/>
      <c r="G3" s="597"/>
      <c r="H3" s="597"/>
      <c r="I3" s="597"/>
      <c r="J3" s="597"/>
      <c r="K3" s="597"/>
      <c r="L3" s="597"/>
      <c r="M3" s="597"/>
      <c r="N3" s="597"/>
      <c r="O3" s="597"/>
      <c r="P3" s="597"/>
      <c r="Q3" s="59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77" t="s">
        <v>271</v>
      </c>
      <c r="B4" s="577"/>
      <c r="C4" s="578" t="s">
        <v>272</v>
      </c>
      <c r="D4" s="578"/>
      <c r="E4" s="578"/>
      <c r="F4" s="578"/>
      <c r="G4" s="578"/>
      <c r="H4" s="578"/>
      <c r="I4" s="578"/>
      <c r="J4" s="578"/>
      <c r="K4" s="578"/>
      <c r="L4" s="578"/>
      <c r="M4" s="578"/>
      <c r="N4" s="578"/>
      <c r="O4" s="578"/>
      <c r="P4" s="578"/>
      <c r="Q4" s="578"/>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77" t="s">
        <v>273</v>
      </c>
      <c r="B5" s="577"/>
      <c r="C5" s="578" t="s">
        <v>274</v>
      </c>
      <c r="D5" s="578"/>
      <c r="E5" s="578"/>
      <c r="F5" s="578"/>
      <c r="G5" s="578"/>
      <c r="H5" s="578"/>
      <c r="I5" s="578"/>
      <c r="J5" s="578"/>
      <c r="K5" s="578"/>
      <c r="L5" s="578"/>
      <c r="M5" s="578"/>
      <c r="N5" s="578"/>
      <c r="O5" s="578"/>
      <c r="P5" s="578"/>
      <c r="Q5" s="578"/>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77" t="s">
        <v>275</v>
      </c>
      <c r="B6" s="577"/>
      <c r="C6" s="550" t="s">
        <v>276</v>
      </c>
      <c r="D6" s="550"/>
      <c r="E6" s="550"/>
      <c r="F6" s="550"/>
      <c r="G6" s="550"/>
      <c r="H6" s="550"/>
      <c r="I6" s="550"/>
      <c r="J6" s="550"/>
      <c r="K6" s="550"/>
      <c r="L6" s="550"/>
      <c r="M6" s="550"/>
      <c r="N6" s="550"/>
      <c r="O6" s="550"/>
      <c r="P6" s="550"/>
      <c r="Q6" s="550"/>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60" t="s">
        <v>409</v>
      </c>
      <c r="B7" s="560"/>
      <c r="C7" s="560"/>
      <c r="D7" s="560"/>
      <c r="E7" s="560"/>
      <c r="F7" s="560" t="s">
        <v>292</v>
      </c>
      <c r="G7" s="560"/>
      <c r="H7" s="560"/>
      <c r="I7" s="90"/>
      <c r="J7" s="562" t="s">
        <v>410</v>
      </c>
      <c r="K7" s="562"/>
      <c r="L7" s="562"/>
      <c r="M7" s="562"/>
      <c r="N7" s="563"/>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64" t="s">
        <v>282</v>
      </c>
      <c r="B8" s="566" t="s">
        <v>366</v>
      </c>
      <c r="C8" s="599" t="s">
        <v>284</v>
      </c>
      <c r="D8" s="601" t="s">
        <v>294</v>
      </c>
      <c r="E8" s="566" t="s">
        <v>278</v>
      </c>
      <c r="F8" s="584" t="s">
        <v>411</v>
      </c>
      <c r="G8" s="584" t="s">
        <v>412</v>
      </c>
      <c r="H8" s="584" t="s">
        <v>413</v>
      </c>
      <c r="I8" s="586"/>
      <c r="J8" s="584" t="s">
        <v>414</v>
      </c>
      <c r="K8" s="584" t="s">
        <v>415</v>
      </c>
      <c r="L8" s="584" t="s">
        <v>416</v>
      </c>
      <c r="M8" s="584" t="s">
        <v>417</v>
      </c>
      <c r="N8" s="584" t="s">
        <v>418</v>
      </c>
      <c r="O8" s="584" t="s">
        <v>419</v>
      </c>
      <c r="P8" s="584" t="s">
        <v>420</v>
      </c>
      <c r="Q8" s="584" t="s">
        <v>421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c r="A9" s="565"/>
      <c r="B9" s="567"/>
      <c r="C9" s="600"/>
      <c r="D9" s="602"/>
      <c r="E9" s="567"/>
      <c r="F9" s="585"/>
      <c r="G9" s="585"/>
      <c r="H9" s="585"/>
      <c r="I9" s="587"/>
      <c r="J9" s="585"/>
      <c r="K9" s="585"/>
      <c r="L9" s="585"/>
      <c r="M9" s="585"/>
      <c r="N9" s="585"/>
      <c r="O9" s="585"/>
      <c r="P9" s="585"/>
      <c r="Q9" s="585"/>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hidden="1" customHeight="1">
      <c r="A10" s="596">
        <f>'5- Identificación de Riesgos'!A10</f>
        <v>1</v>
      </c>
      <c r="B10" s="455" t="str">
        <f>'5- Identificación de Riesgos'!B10</f>
        <v>Reparto inequitativo</v>
      </c>
      <c r="C10" s="431" t="str">
        <f>'5- Identificación de Riesgos'!C10</f>
        <v>No reporte de novedades, por parte de los despachos judiciales.</v>
      </c>
      <c r="D10" s="431" t="s">
        <v>422</v>
      </c>
      <c r="E10" s="174" t="str">
        <f>'5- Identificación de Riesgos'!D10</f>
        <v>1. No reporte de novedades de reparto por parte de los Juzgados y Fallas en la consulta en el sistema Justicia XXI.</v>
      </c>
      <c r="F10" s="436" t="str">
        <f>'5- Identificación de Riesgos'!H10</f>
        <v>Muy Baja - 1</v>
      </c>
      <c r="G10" s="431" t="str">
        <f>'5- Identificación de Riesgos'!M10</f>
        <v>Leve - 1</v>
      </c>
      <c r="H10" s="431" t="str">
        <f>'5- Identificación de Riesgos'!N10</f>
        <v>Bajo - 1</v>
      </c>
      <c r="I10" s="153"/>
      <c r="J10" s="595" t="str">
        <f>'6- Valoración Controles'!T10</f>
        <v>Muy Baja - 1</v>
      </c>
      <c r="K10" s="595" t="str">
        <f>'6- Valoración Controles'!U10</f>
        <v>Leve - 1</v>
      </c>
      <c r="L10" s="588" t="e">
        <f>AVERAGE(#REF!)</f>
        <v>#REF!</v>
      </c>
      <c r="M10" s="455" t="str">
        <f>'6- Valoración Controles'!V10</f>
        <v>Bajo - 1</v>
      </c>
      <c r="N10" s="455" t="s">
        <v>423</v>
      </c>
      <c r="O10" s="175"/>
      <c r="P10" s="175"/>
      <c r="Q10" s="176"/>
    </row>
    <row r="11" spans="1:269" ht="13.5" hidden="1" customHeight="1">
      <c r="A11" s="592"/>
      <c r="B11" s="456"/>
      <c r="C11" s="426"/>
      <c r="D11" s="426"/>
      <c r="E11" s="177" t="str">
        <f>'5- Identificación de Riesgos'!D11</f>
        <v>2. Atraso en la consolidación semanal de la información estadística conforme a la Circular DESAJMZC15-63 de 2015.</v>
      </c>
      <c r="F11" s="437"/>
      <c r="G11" s="583"/>
      <c r="H11" s="426"/>
      <c r="I11" s="91"/>
      <c r="J11" s="593"/>
      <c r="K11" s="593"/>
      <c r="L11" s="589"/>
      <c r="M11" s="456"/>
      <c r="N11" s="456"/>
      <c r="O11" s="178"/>
      <c r="P11" s="178">
        <v>5</v>
      </c>
      <c r="Q11" s="179"/>
    </row>
    <row r="12" spans="1:269" ht="13.5" hidden="1" customHeight="1">
      <c r="A12" s="592"/>
      <c r="B12" s="456"/>
      <c r="C12" s="426"/>
      <c r="D12" s="426"/>
      <c r="E12" s="188">
        <f>'5- Identificación de Riesgos'!D12</f>
        <v>0</v>
      </c>
      <c r="F12" s="437"/>
      <c r="G12" s="583"/>
      <c r="H12" s="426"/>
      <c r="I12" s="91"/>
      <c r="J12" s="593"/>
      <c r="K12" s="593"/>
      <c r="L12" s="589"/>
      <c r="M12" s="456"/>
      <c r="N12" s="456"/>
      <c r="O12" s="178"/>
      <c r="P12" s="178"/>
      <c r="Q12" s="179"/>
    </row>
    <row r="13" spans="1:269" ht="13.5" hidden="1" customHeight="1">
      <c r="A13" s="592"/>
      <c r="B13" s="456"/>
      <c r="C13" s="426"/>
      <c r="D13" s="426"/>
      <c r="E13" s="177" t="e">
        <f>'5- Identificación de Riesgos'!#REF!</f>
        <v>#REF!</v>
      </c>
      <c r="F13" s="437"/>
      <c r="G13" s="583"/>
      <c r="H13" s="426"/>
      <c r="I13" s="91"/>
      <c r="J13" s="593"/>
      <c r="K13" s="593"/>
      <c r="L13" s="589"/>
      <c r="M13" s="456"/>
      <c r="N13" s="456"/>
      <c r="O13" s="178"/>
      <c r="P13" s="178"/>
      <c r="Q13" s="179"/>
    </row>
    <row r="14" spans="1:269" ht="13.5" hidden="1" customHeight="1">
      <c r="A14" s="592"/>
      <c r="B14" s="456"/>
      <c r="C14" s="426"/>
      <c r="D14" s="426"/>
      <c r="E14" s="177" t="e">
        <f>'5- Identificación de Riesgos'!#REF!</f>
        <v>#REF!</v>
      </c>
      <c r="F14" s="437"/>
      <c r="G14" s="583"/>
      <c r="H14" s="426"/>
      <c r="I14" s="91"/>
      <c r="J14" s="593"/>
      <c r="K14" s="593"/>
      <c r="L14" s="589"/>
      <c r="M14" s="456"/>
      <c r="N14" s="456"/>
      <c r="O14" s="178"/>
      <c r="P14" s="178"/>
      <c r="Q14" s="179"/>
    </row>
    <row r="15" spans="1:269" ht="13.5" hidden="1" customHeight="1">
      <c r="A15" s="592"/>
      <c r="B15" s="456"/>
      <c r="C15" s="426"/>
      <c r="D15" s="426"/>
      <c r="E15" s="177" t="e">
        <f>'5- Identificación de Riesgos'!#REF!</f>
        <v>#REF!</v>
      </c>
      <c r="F15" s="437"/>
      <c r="G15" s="583"/>
      <c r="H15" s="426"/>
      <c r="I15" s="91"/>
      <c r="J15" s="593"/>
      <c r="K15" s="593"/>
      <c r="L15" s="589"/>
      <c r="M15" s="456"/>
      <c r="N15" s="456"/>
      <c r="O15" s="178"/>
      <c r="P15" s="178"/>
      <c r="Q15" s="179"/>
    </row>
    <row r="16" spans="1:269" ht="13.5" hidden="1" customHeight="1">
      <c r="A16" s="592"/>
      <c r="B16" s="456"/>
      <c r="C16" s="426"/>
      <c r="D16" s="426"/>
      <c r="E16" s="177" t="e">
        <f>'5- Identificación de Riesgos'!#REF!</f>
        <v>#REF!</v>
      </c>
      <c r="F16" s="437"/>
      <c r="G16" s="583"/>
      <c r="H16" s="426"/>
      <c r="I16" s="91"/>
      <c r="J16" s="593"/>
      <c r="K16" s="593"/>
      <c r="L16" s="589"/>
      <c r="M16" s="456"/>
      <c r="N16" s="456"/>
      <c r="O16" s="178"/>
      <c r="P16" s="178"/>
      <c r="Q16" s="179"/>
    </row>
    <row r="17" spans="1:17" ht="13.5" hidden="1" customHeight="1">
      <c r="A17" s="592"/>
      <c r="B17" s="456"/>
      <c r="C17" s="426"/>
      <c r="D17" s="426"/>
      <c r="E17" s="177" t="e">
        <f>'5- Identificación de Riesgos'!#REF!</f>
        <v>#REF!</v>
      </c>
      <c r="F17" s="437"/>
      <c r="G17" s="583"/>
      <c r="H17" s="426"/>
      <c r="I17" s="91"/>
      <c r="J17" s="593"/>
      <c r="K17" s="593"/>
      <c r="L17" s="589"/>
      <c r="M17" s="456"/>
      <c r="N17" s="456"/>
      <c r="O17" s="178"/>
      <c r="P17" s="178"/>
      <c r="Q17" s="179"/>
    </row>
    <row r="18" spans="1:17" ht="13.5" hidden="1" customHeight="1">
      <c r="A18" s="592"/>
      <c r="B18" s="456"/>
      <c r="C18" s="426"/>
      <c r="D18" s="426"/>
      <c r="E18" s="177" t="e">
        <f>'5- Identificación de Riesgos'!#REF!</f>
        <v>#REF!</v>
      </c>
      <c r="F18" s="437"/>
      <c r="G18" s="583"/>
      <c r="H18" s="426"/>
      <c r="I18" s="91"/>
      <c r="J18" s="593"/>
      <c r="K18" s="593"/>
      <c r="L18" s="589"/>
      <c r="M18" s="456"/>
      <c r="N18" s="456"/>
      <c r="O18" s="178"/>
      <c r="P18" s="178"/>
      <c r="Q18" s="179"/>
    </row>
    <row r="19" spans="1:17" ht="13.5" hidden="1" customHeight="1">
      <c r="A19" s="592"/>
      <c r="B19" s="425"/>
      <c r="C19" s="426"/>
      <c r="D19" s="426"/>
      <c r="E19" s="177">
        <f>'5- Identificación de Riesgos'!D13</f>
        <v>0</v>
      </c>
      <c r="F19" s="437"/>
      <c r="G19" s="583"/>
      <c r="H19" s="426"/>
      <c r="I19" s="92"/>
      <c r="J19" s="594"/>
      <c r="K19" s="594"/>
      <c r="L19" s="590"/>
      <c r="M19" s="425"/>
      <c r="N19" s="425"/>
      <c r="O19" s="178"/>
      <c r="P19" s="178"/>
      <c r="Q19" s="179"/>
    </row>
    <row r="20" spans="1:17" ht="13.5" hidden="1" customHeight="1">
      <c r="A20" s="591">
        <f>'5- Identificación de Riesgos'!A14</f>
        <v>2</v>
      </c>
      <c r="B20" s="456" t="str">
        <f>'5- Identificación de Riesgos'!B14</f>
        <v>Tecnológicos- falla del sistema institucional de reparto (SARJ y Justicia XXI)</v>
      </c>
      <c r="C20" s="425" t="str">
        <f>'5- Identificación de Riesgos'!C14</f>
        <v xml:space="preserve"> Falla tecnológica en los sistemas institucionales de reparto.</v>
      </c>
      <c r="D20" s="425" t="s">
        <v>422</v>
      </c>
      <c r="E20" s="177" t="str">
        <f>'5- Identificación de Riesgos'!D14</f>
        <v xml:space="preserve">1.Fallas en el servicio de internet,  conectividad  irregular.
</v>
      </c>
      <c r="F20" s="440" t="str">
        <f>'5- Identificación de Riesgos'!H14</f>
        <v>Muy Baja - 1</v>
      </c>
      <c r="G20" s="425" t="str">
        <f>'5- Identificación de Riesgos'!M14</f>
        <v>Leve - 1</v>
      </c>
      <c r="H20" s="425" t="str">
        <f>'5- Identificación de Riesgos'!N14</f>
        <v>Bajo - 1</v>
      </c>
      <c r="I20" s="91"/>
      <c r="J20" s="593" t="str">
        <f>'6- Valoración Controles'!T14</f>
        <v>Muy Baja - 1</v>
      </c>
      <c r="K20" s="593" t="str">
        <f>'6- Valoración Controles'!U14</f>
        <v>Leve - 1</v>
      </c>
      <c r="L20" s="589" t="e">
        <f>AVERAGE(#REF!)</f>
        <v>#REF!</v>
      </c>
      <c r="M20" s="456" t="str">
        <f>'6- Valoración Controles'!V14</f>
        <v>Bajo - 1</v>
      </c>
      <c r="N20" s="456" t="s">
        <v>424</v>
      </c>
      <c r="O20" s="178"/>
      <c r="P20" s="178"/>
      <c r="Q20" s="179"/>
    </row>
    <row r="21" spans="1:17" ht="13.5" hidden="1" customHeight="1">
      <c r="A21" s="592"/>
      <c r="B21" s="456"/>
      <c r="C21" s="426"/>
      <c r="D21" s="426"/>
      <c r="E21" s="177" t="str">
        <f>'5- Identificación de Riesgos'!D15</f>
        <v xml:space="preserve">2.Daños en las bases de datos del aplicativo de reparto que producen errores.
</v>
      </c>
      <c r="F21" s="437"/>
      <c r="G21" s="583"/>
      <c r="H21" s="426"/>
      <c r="I21" s="91"/>
      <c r="J21" s="593"/>
      <c r="K21" s="593"/>
      <c r="L21" s="589"/>
      <c r="M21" s="456"/>
      <c r="N21" s="456"/>
      <c r="O21" s="178"/>
      <c r="P21" s="178"/>
      <c r="Q21" s="179"/>
    </row>
    <row r="22" spans="1:17" ht="13.5" hidden="1" customHeight="1">
      <c r="A22" s="592"/>
      <c r="B22" s="456"/>
      <c r="C22" s="426"/>
      <c r="D22" s="426"/>
      <c r="E22" s="177">
        <f>'5- Identificación de Riesgos'!D16</f>
        <v>0</v>
      </c>
      <c r="F22" s="437"/>
      <c r="G22" s="583"/>
      <c r="H22" s="426"/>
      <c r="I22" s="91"/>
      <c r="J22" s="593"/>
      <c r="K22" s="593"/>
      <c r="L22" s="589"/>
      <c r="M22" s="456"/>
      <c r="N22" s="456"/>
      <c r="O22" s="178"/>
      <c r="P22" s="178"/>
      <c r="Q22" s="179"/>
    </row>
    <row r="23" spans="1:17" ht="13.5" hidden="1" customHeight="1">
      <c r="A23" s="592"/>
      <c r="B23" s="456"/>
      <c r="C23" s="426"/>
      <c r="D23" s="426"/>
      <c r="E23" s="177" t="e">
        <f>'5- Identificación de Riesgos'!#REF!</f>
        <v>#REF!</v>
      </c>
      <c r="F23" s="437"/>
      <c r="G23" s="583"/>
      <c r="H23" s="426"/>
      <c r="I23" s="91"/>
      <c r="J23" s="593"/>
      <c r="K23" s="593"/>
      <c r="L23" s="589"/>
      <c r="M23" s="456"/>
      <c r="N23" s="456"/>
      <c r="O23" s="178"/>
      <c r="P23" s="178"/>
      <c r="Q23" s="179"/>
    </row>
    <row r="24" spans="1:17" ht="13.5" hidden="1" customHeight="1">
      <c r="A24" s="592"/>
      <c r="B24" s="456"/>
      <c r="C24" s="426"/>
      <c r="D24" s="426"/>
      <c r="E24" s="177" t="e">
        <f>'5- Identificación de Riesgos'!#REF!</f>
        <v>#REF!</v>
      </c>
      <c r="F24" s="437"/>
      <c r="G24" s="583"/>
      <c r="H24" s="426"/>
      <c r="I24" s="91"/>
      <c r="J24" s="593"/>
      <c r="K24" s="593"/>
      <c r="L24" s="589"/>
      <c r="M24" s="456"/>
      <c r="N24" s="456"/>
      <c r="O24" s="178"/>
      <c r="P24" s="178"/>
      <c r="Q24" s="179"/>
    </row>
    <row r="25" spans="1:17" ht="13.5" hidden="1" customHeight="1">
      <c r="A25" s="592"/>
      <c r="B25" s="456"/>
      <c r="C25" s="426"/>
      <c r="D25" s="426"/>
      <c r="E25" s="177" t="e">
        <f>'5- Identificación de Riesgos'!#REF!</f>
        <v>#REF!</v>
      </c>
      <c r="F25" s="437"/>
      <c r="G25" s="583"/>
      <c r="H25" s="426"/>
      <c r="I25" s="91"/>
      <c r="J25" s="593"/>
      <c r="K25" s="593"/>
      <c r="L25" s="589"/>
      <c r="M25" s="456"/>
      <c r="N25" s="456"/>
      <c r="O25" s="178"/>
      <c r="P25" s="178"/>
      <c r="Q25" s="179"/>
    </row>
    <row r="26" spans="1:17" ht="13.5" hidden="1" customHeight="1">
      <c r="A26" s="592"/>
      <c r="B26" s="456"/>
      <c r="C26" s="426"/>
      <c r="D26" s="426"/>
      <c r="E26" s="177" t="e">
        <f>'5- Identificación de Riesgos'!#REF!</f>
        <v>#REF!</v>
      </c>
      <c r="F26" s="437"/>
      <c r="G26" s="583"/>
      <c r="H26" s="426"/>
      <c r="I26" s="91"/>
      <c r="J26" s="593"/>
      <c r="K26" s="593"/>
      <c r="L26" s="589"/>
      <c r="M26" s="456"/>
      <c r="N26" s="456"/>
      <c r="O26" s="178"/>
      <c r="P26" s="178"/>
      <c r="Q26" s="179"/>
    </row>
    <row r="27" spans="1:17" ht="13.5" hidden="1" customHeight="1">
      <c r="A27" s="592"/>
      <c r="B27" s="456"/>
      <c r="C27" s="426"/>
      <c r="D27" s="426"/>
      <c r="E27" s="177" t="e">
        <f>'5- Identificación de Riesgos'!#REF!</f>
        <v>#REF!</v>
      </c>
      <c r="F27" s="437"/>
      <c r="G27" s="583"/>
      <c r="H27" s="426"/>
      <c r="I27" s="91"/>
      <c r="J27" s="593"/>
      <c r="K27" s="593"/>
      <c r="L27" s="589"/>
      <c r="M27" s="456"/>
      <c r="N27" s="456"/>
      <c r="O27" s="178"/>
      <c r="P27" s="178"/>
      <c r="Q27" s="179"/>
    </row>
    <row r="28" spans="1:17" ht="13.5" hidden="1" customHeight="1">
      <c r="A28" s="592"/>
      <c r="B28" s="456"/>
      <c r="C28" s="426"/>
      <c r="D28" s="426"/>
      <c r="E28" s="177" t="e">
        <f>'5- Identificación de Riesgos'!#REF!</f>
        <v>#REF!</v>
      </c>
      <c r="F28" s="437"/>
      <c r="G28" s="583"/>
      <c r="H28" s="426"/>
      <c r="I28" s="91"/>
      <c r="J28" s="593"/>
      <c r="K28" s="593"/>
      <c r="L28" s="589"/>
      <c r="M28" s="456"/>
      <c r="N28" s="456"/>
      <c r="O28" s="178"/>
      <c r="P28" s="178"/>
      <c r="Q28" s="179"/>
    </row>
    <row r="29" spans="1:17" ht="13.5" hidden="1" customHeight="1">
      <c r="A29" s="592"/>
      <c r="B29" s="425"/>
      <c r="C29" s="426"/>
      <c r="D29" s="426"/>
      <c r="E29" s="177">
        <f>'5- Identificación de Riesgos'!D17</f>
        <v>0</v>
      </c>
      <c r="F29" s="437"/>
      <c r="G29" s="583"/>
      <c r="H29" s="426"/>
      <c r="I29" s="92"/>
      <c r="J29" s="594"/>
      <c r="K29" s="594"/>
      <c r="L29" s="590"/>
      <c r="M29" s="425"/>
      <c r="N29" s="425"/>
      <c r="O29" s="178"/>
      <c r="P29" s="178"/>
      <c r="Q29" s="179"/>
    </row>
    <row r="30" spans="1:17" ht="13.5" customHeight="1">
      <c r="A30" s="582">
        <f>'5- Identificación de Riesgos'!A18</f>
        <v>1</v>
      </c>
      <c r="B30" s="426" t="str">
        <f>'5- Identificación de Riesgos'!B18</f>
        <v>Efectuar el reparto judicial incumpliendo requisitos</v>
      </c>
      <c r="C30" s="426" t="str">
        <f>'5- Identificación de Riesgos'!C18</f>
        <v>No  realizar el reparto, no hacerlo  oportunamente o no aplicar la normatividad.</v>
      </c>
      <c r="D30" s="426" t="s">
        <v>422</v>
      </c>
      <c r="E30" s="188" t="str">
        <f>'5- Identificación de Riesgos'!D18</f>
        <v>1.Incumplimiento del procedimiento de reparto.</v>
      </c>
      <c r="F30" s="437" t="str">
        <f>'5- Identificación de Riesgos'!H18</f>
        <v>Muy Baja - 1</v>
      </c>
      <c r="G30" s="426" t="str">
        <f>'5- Identificación de Riesgos'!M18</f>
        <v>Leve - 1</v>
      </c>
      <c r="H30" s="426" t="str">
        <f>'5- Identificación de Riesgos'!N18</f>
        <v>Bajo - 1</v>
      </c>
      <c r="I30" s="326"/>
      <c r="J30" s="579" t="str">
        <f>'6- Valoración Controles'!T18</f>
        <v>Muy Baja - 1</v>
      </c>
      <c r="K30" s="579" t="str">
        <f>'6- Valoración Controles'!U18</f>
        <v>Leve - 1</v>
      </c>
      <c r="L30" s="580" t="e">
        <f>AVERAGE(#REF!)</f>
        <v>#REF!</v>
      </c>
      <c r="M30" s="426" t="str">
        <f>'6- Valoración Controles'!V18</f>
        <v>Bajo - 1</v>
      </c>
      <c r="N30" s="426" t="s">
        <v>424</v>
      </c>
      <c r="O30" s="178"/>
      <c r="P30" s="178"/>
      <c r="Q30" s="178"/>
    </row>
    <row r="31" spans="1:17" ht="13.5" customHeight="1">
      <c r="A31" s="582"/>
      <c r="B31" s="426"/>
      <c r="C31" s="426"/>
      <c r="D31" s="426"/>
      <c r="E31" s="188" t="str">
        <f>'5- Identificación de Riesgos'!D19</f>
        <v>2.  Desconocimiento, omisión, falta de verificacion por parte del servidor judicial que realiza la tarea y desactualización de la normatividad vigente.</v>
      </c>
      <c r="F31" s="437"/>
      <c r="G31" s="583"/>
      <c r="H31" s="426"/>
      <c r="I31" s="326"/>
      <c r="J31" s="579"/>
      <c r="K31" s="579"/>
      <c r="L31" s="580"/>
      <c r="M31" s="426"/>
      <c r="N31" s="426"/>
      <c r="O31" s="178"/>
      <c r="P31" s="178"/>
      <c r="Q31" s="178"/>
    </row>
    <row r="32" spans="1:17" ht="13.5" customHeight="1">
      <c r="A32" s="582"/>
      <c r="B32" s="426"/>
      <c r="C32" s="426"/>
      <c r="D32" s="426"/>
      <c r="E32" s="188">
        <f>'5- Identificación de Riesgos'!D20</f>
        <v>0</v>
      </c>
      <c r="F32" s="437"/>
      <c r="G32" s="583"/>
      <c r="H32" s="426"/>
      <c r="I32" s="326"/>
      <c r="J32" s="579"/>
      <c r="K32" s="579"/>
      <c r="L32" s="580"/>
      <c r="M32" s="426"/>
      <c r="N32" s="426"/>
      <c r="O32" s="178"/>
      <c r="P32" s="178"/>
      <c r="Q32" s="178"/>
    </row>
    <row r="33" spans="1:17" ht="13.5" customHeight="1">
      <c r="A33" s="582"/>
      <c r="B33" s="426"/>
      <c r="C33" s="426"/>
      <c r="D33" s="426"/>
      <c r="E33" s="188" t="e">
        <f>'5- Identificación de Riesgos'!#REF!</f>
        <v>#REF!</v>
      </c>
      <c r="F33" s="437"/>
      <c r="G33" s="583"/>
      <c r="H33" s="426"/>
      <c r="I33" s="326"/>
      <c r="J33" s="579"/>
      <c r="K33" s="579"/>
      <c r="L33" s="580"/>
      <c r="M33" s="426"/>
      <c r="N33" s="426"/>
      <c r="O33" s="178"/>
      <c r="P33" s="178"/>
      <c r="Q33" s="178"/>
    </row>
    <row r="34" spans="1:17" ht="13.5" customHeight="1">
      <c r="A34" s="582"/>
      <c r="B34" s="426"/>
      <c r="C34" s="426"/>
      <c r="D34" s="426"/>
      <c r="E34" s="188" t="e">
        <f>'5- Identificación de Riesgos'!#REF!</f>
        <v>#REF!</v>
      </c>
      <c r="F34" s="437"/>
      <c r="G34" s="583"/>
      <c r="H34" s="426"/>
      <c r="I34" s="326"/>
      <c r="J34" s="579"/>
      <c r="K34" s="579"/>
      <c r="L34" s="580"/>
      <c r="M34" s="426"/>
      <c r="N34" s="426"/>
      <c r="O34" s="178"/>
      <c r="P34" s="178"/>
      <c r="Q34" s="178"/>
    </row>
    <row r="35" spans="1:17" ht="13.5" customHeight="1">
      <c r="A35" s="582"/>
      <c r="B35" s="426"/>
      <c r="C35" s="426"/>
      <c r="D35" s="426"/>
      <c r="E35" s="188" t="e">
        <f>'5- Identificación de Riesgos'!#REF!</f>
        <v>#REF!</v>
      </c>
      <c r="F35" s="437"/>
      <c r="G35" s="583"/>
      <c r="H35" s="426"/>
      <c r="I35" s="326"/>
      <c r="J35" s="579"/>
      <c r="K35" s="579"/>
      <c r="L35" s="580"/>
      <c r="M35" s="426"/>
      <c r="N35" s="426"/>
      <c r="O35" s="178"/>
      <c r="P35" s="178"/>
      <c r="Q35" s="178"/>
    </row>
    <row r="36" spans="1:17" ht="13.5" customHeight="1">
      <c r="A36" s="582"/>
      <c r="B36" s="426"/>
      <c r="C36" s="426"/>
      <c r="D36" s="426"/>
      <c r="E36" s="188" t="e">
        <f>'5- Identificación de Riesgos'!#REF!</f>
        <v>#REF!</v>
      </c>
      <c r="F36" s="437"/>
      <c r="G36" s="583"/>
      <c r="H36" s="426"/>
      <c r="I36" s="326"/>
      <c r="J36" s="579"/>
      <c r="K36" s="579"/>
      <c r="L36" s="580"/>
      <c r="M36" s="426"/>
      <c r="N36" s="426"/>
      <c r="O36" s="178"/>
      <c r="P36" s="178"/>
      <c r="Q36" s="178"/>
    </row>
    <row r="37" spans="1:17" ht="13.5" customHeight="1">
      <c r="A37" s="582"/>
      <c r="B37" s="426"/>
      <c r="C37" s="426"/>
      <c r="D37" s="426"/>
      <c r="E37" s="188" t="e">
        <f>'5- Identificación de Riesgos'!#REF!</f>
        <v>#REF!</v>
      </c>
      <c r="F37" s="437"/>
      <c r="G37" s="583"/>
      <c r="H37" s="426"/>
      <c r="I37" s="326"/>
      <c r="J37" s="579"/>
      <c r="K37" s="579"/>
      <c r="L37" s="580"/>
      <c r="M37" s="426"/>
      <c r="N37" s="426"/>
      <c r="O37" s="178"/>
      <c r="P37" s="178"/>
      <c r="Q37" s="178"/>
    </row>
    <row r="38" spans="1:17" ht="13.5" customHeight="1">
      <c r="A38" s="582"/>
      <c r="B38" s="426"/>
      <c r="C38" s="426"/>
      <c r="D38" s="426"/>
      <c r="E38" s="188" t="e">
        <f>'5- Identificación de Riesgos'!#REF!</f>
        <v>#REF!</v>
      </c>
      <c r="F38" s="437"/>
      <c r="G38" s="583"/>
      <c r="H38" s="426"/>
      <c r="I38" s="326"/>
      <c r="J38" s="579"/>
      <c r="K38" s="579"/>
      <c r="L38" s="580"/>
      <c r="M38" s="426"/>
      <c r="N38" s="426"/>
      <c r="O38" s="178"/>
      <c r="P38" s="178"/>
      <c r="Q38" s="178"/>
    </row>
    <row r="39" spans="1:17" ht="13.5" customHeight="1">
      <c r="A39" s="582"/>
      <c r="B39" s="426"/>
      <c r="C39" s="426"/>
      <c r="D39" s="426"/>
      <c r="E39" s="188">
        <f>'5- Identificación de Riesgos'!D21</f>
        <v>0</v>
      </c>
      <c r="F39" s="437"/>
      <c r="G39" s="583"/>
      <c r="H39" s="426"/>
      <c r="I39" s="326"/>
      <c r="J39" s="579"/>
      <c r="K39" s="579"/>
      <c r="L39" s="580"/>
      <c r="M39" s="426"/>
      <c r="N39" s="426"/>
      <c r="O39" s="178"/>
      <c r="P39" s="178"/>
      <c r="Q39" s="178"/>
    </row>
    <row r="40" spans="1:17" ht="13.5" customHeight="1">
      <c r="A40" s="581">
        <f>'5- Identificación de Riesgos'!A22</f>
        <v>2</v>
      </c>
      <c r="B40" s="426" t="str">
        <f>'5- Identificación de Riesgos'!B22</f>
        <v xml:space="preserve"> Efectuar notificaciones que no cumplan con los requistos</v>
      </c>
      <c r="C40" s="426" t="str">
        <f>'5- Identificación de Riesgos'!C22</f>
        <v>No  realizar las notificaciones , no hacerlo  oportunamente o no aplicar la normatividad.</v>
      </c>
      <c r="D40" s="426" t="s">
        <v>422</v>
      </c>
      <c r="E40" s="188" t="str">
        <f>'5- Identificación de Riesgos'!D22</f>
        <v>1. Errores en la digitación</v>
      </c>
      <c r="F40" s="437" t="str">
        <f>'5- Identificación de Riesgos'!H22</f>
        <v>Muy Baja - 1</v>
      </c>
      <c r="G40" s="426" t="str">
        <f>'5- Identificación de Riesgos'!M22</f>
        <v>Leve - 1</v>
      </c>
      <c r="H40" s="426" t="str">
        <f>'5- Identificación de Riesgos'!N22</f>
        <v>Bajo - 1</v>
      </c>
      <c r="I40" s="326"/>
      <c r="J40" s="579" t="str">
        <f>'6- Valoración Controles'!T22</f>
        <v>Muy Baja - 1</v>
      </c>
      <c r="K40" s="579" t="str">
        <f>'6- Valoración Controles'!U22</f>
        <v>Leve - 1</v>
      </c>
      <c r="L40" s="580" t="e">
        <f>AVERAGE(#REF!)</f>
        <v>#REF!</v>
      </c>
      <c r="M40" s="426" t="str">
        <f>'6- Valoración Controles'!V22</f>
        <v>Bajo - 1</v>
      </c>
      <c r="N40" s="426" t="s">
        <v>424</v>
      </c>
      <c r="O40" s="178"/>
      <c r="P40" s="178"/>
      <c r="Q40" s="178"/>
    </row>
    <row r="41" spans="1:17" ht="13.5" customHeight="1">
      <c r="A41" s="581"/>
      <c r="B41" s="426"/>
      <c r="C41" s="426"/>
      <c r="D41" s="426"/>
      <c r="E41" s="188" t="str">
        <f>'5- Identificación de Riesgos'!D23</f>
        <v>2.Confusión entre legislación vigente para realizar notificaciones (CGP y Ley 2213 de 2022).</v>
      </c>
      <c r="F41" s="437"/>
      <c r="G41" s="583"/>
      <c r="H41" s="426"/>
      <c r="I41" s="326"/>
      <c r="J41" s="579"/>
      <c r="K41" s="579"/>
      <c r="L41" s="580"/>
      <c r="M41" s="426"/>
      <c r="N41" s="426"/>
      <c r="O41" s="178"/>
      <c r="P41" s="178"/>
      <c r="Q41" s="178"/>
    </row>
    <row r="42" spans="1:17" ht="13.5" customHeight="1">
      <c r="A42" s="581"/>
      <c r="B42" s="426"/>
      <c r="C42" s="426"/>
      <c r="D42" s="426"/>
      <c r="E42" s="188" t="str">
        <f>'5- Identificación de Riesgos'!D24</f>
        <v xml:space="preserve">3. Falta de personal para atender el  volúmen de solicitudes recibidas. </v>
      </c>
      <c r="F42" s="437"/>
      <c r="G42" s="583"/>
      <c r="H42" s="426"/>
      <c r="I42" s="326"/>
      <c r="J42" s="579"/>
      <c r="K42" s="579"/>
      <c r="L42" s="580"/>
      <c r="M42" s="426"/>
      <c r="N42" s="426"/>
      <c r="O42" s="178"/>
      <c r="P42" s="178"/>
      <c r="Q42" s="178"/>
    </row>
    <row r="43" spans="1:17" ht="13.5" customHeight="1">
      <c r="A43" s="581"/>
      <c r="B43" s="426"/>
      <c r="C43" s="426"/>
      <c r="D43" s="426"/>
      <c r="E43" s="188" t="str">
        <f>'5- Identificación de Riesgos'!D25</f>
        <v>4. Errores en el conteo de términos relacionados con el trámite de notificación de procesos.</v>
      </c>
      <c r="F43" s="437"/>
      <c r="G43" s="583"/>
      <c r="H43" s="426"/>
      <c r="I43" s="326"/>
      <c r="J43" s="579"/>
      <c r="K43" s="579"/>
      <c r="L43" s="580"/>
      <c r="M43" s="426"/>
      <c r="N43" s="426"/>
      <c r="O43" s="178"/>
      <c r="P43" s="178"/>
      <c r="Q43" s="178"/>
    </row>
    <row r="44" spans="1:17" ht="13.5" customHeight="1">
      <c r="A44" s="581"/>
      <c r="B44" s="426"/>
      <c r="C44" s="426"/>
      <c r="D44" s="426"/>
      <c r="E44" s="188" t="str">
        <f>'5- Identificación de Riesgos'!D26</f>
        <v>5. Falta de revisión de los aplicativos SIGNOT y SIGCOM para la verificación de notificaciones.</v>
      </c>
      <c r="F44" s="437"/>
      <c r="G44" s="583"/>
      <c r="H44" s="426"/>
      <c r="I44" s="326"/>
      <c r="J44" s="579"/>
      <c r="K44" s="579"/>
      <c r="L44" s="580"/>
      <c r="M44" s="426"/>
      <c r="N44" s="426"/>
      <c r="O44" s="178"/>
      <c r="P44" s="178"/>
      <c r="Q44" s="178"/>
    </row>
    <row r="45" spans="1:17" ht="13.5" customHeight="1">
      <c r="A45" s="581"/>
      <c r="B45" s="426"/>
      <c r="C45" s="426"/>
      <c r="D45" s="426"/>
      <c r="E45" s="188" t="str">
        <f>'5- Identificación de Riesgos'!D27</f>
        <v xml:space="preserve">6, Direcciones físicas o electrónicas  de las partes interesadas erradas. </v>
      </c>
      <c r="F45" s="437"/>
      <c r="G45" s="583"/>
      <c r="H45" s="426"/>
      <c r="I45" s="326"/>
      <c r="J45" s="579"/>
      <c r="K45" s="579"/>
      <c r="L45" s="580"/>
      <c r="M45" s="426"/>
      <c r="N45" s="426"/>
      <c r="O45" s="178"/>
      <c r="P45" s="178"/>
      <c r="Q45" s="178"/>
    </row>
    <row r="46" spans="1:17" ht="13.5" customHeight="1">
      <c r="A46" s="581"/>
      <c r="B46" s="426"/>
      <c r="C46" s="426"/>
      <c r="D46" s="426"/>
      <c r="E46" s="188" t="str">
        <f>'5- Identificación de Riesgos'!D28</f>
        <v>7.  Falta de seguimiento y control al cumplimiento efectivo de la actividad asignada.</v>
      </c>
      <c r="F46" s="437"/>
      <c r="G46" s="583"/>
      <c r="H46" s="426"/>
      <c r="I46" s="326"/>
      <c r="J46" s="579"/>
      <c r="K46" s="579"/>
      <c r="L46" s="580"/>
      <c r="M46" s="426"/>
      <c r="N46" s="426"/>
      <c r="O46" s="178"/>
      <c r="P46" s="178"/>
      <c r="Q46" s="178"/>
    </row>
    <row r="47" spans="1:17" ht="13.5" customHeight="1">
      <c r="A47" s="581"/>
      <c r="B47" s="426"/>
      <c r="C47" s="426"/>
      <c r="D47" s="426"/>
      <c r="E47" s="188">
        <f>'5- Identificación de Riesgos'!D29</f>
        <v>0</v>
      </c>
      <c r="F47" s="437"/>
      <c r="G47" s="583"/>
      <c r="H47" s="426"/>
      <c r="I47" s="326"/>
      <c r="J47" s="579"/>
      <c r="K47" s="579"/>
      <c r="L47" s="580"/>
      <c r="M47" s="426"/>
      <c r="N47" s="426"/>
      <c r="O47" s="178"/>
      <c r="P47" s="178"/>
      <c r="Q47" s="178"/>
    </row>
    <row r="48" spans="1:17" ht="13.5" customHeight="1">
      <c r="A48" s="581"/>
      <c r="B48" s="426"/>
      <c r="C48" s="426"/>
      <c r="D48" s="426"/>
      <c r="E48" s="188" t="e">
        <f>'5- Identificación de Riesgos'!#REF!</f>
        <v>#REF!</v>
      </c>
      <c r="F48" s="437"/>
      <c r="G48" s="583"/>
      <c r="H48" s="426"/>
      <c r="I48" s="326"/>
      <c r="J48" s="579"/>
      <c r="K48" s="579"/>
      <c r="L48" s="580"/>
      <c r="M48" s="426"/>
      <c r="N48" s="426"/>
      <c r="O48" s="178"/>
      <c r="P48" s="178"/>
      <c r="Q48" s="178"/>
    </row>
    <row r="49" spans="1:17" ht="13.5" customHeight="1">
      <c r="A49" s="581"/>
      <c r="B49" s="426"/>
      <c r="C49" s="426"/>
      <c r="D49" s="426"/>
      <c r="E49" s="188">
        <f>'5- Identificación de Riesgos'!D30</f>
        <v>0</v>
      </c>
      <c r="F49" s="437"/>
      <c r="G49" s="583"/>
      <c r="H49" s="426"/>
      <c r="I49" s="326"/>
      <c r="J49" s="579"/>
      <c r="K49" s="579"/>
      <c r="L49" s="580"/>
      <c r="M49" s="426"/>
      <c r="N49" s="426"/>
      <c r="O49" s="178"/>
      <c r="P49" s="178"/>
      <c r="Q49" s="178"/>
    </row>
    <row r="50" spans="1:17" ht="13.5" customHeight="1">
      <c r="A50" s="581">
        <f>'5- Identificación de Riesgos'!A31</f>
        <v>3</v>
      </c>
      <c r="B50" s="426" t="str">
        <f>'5- Identificación de Riesgos'!B31</f>
        <v xml:space="preserve">Pérdida de documentos </v>
      </c>
      <c r="C50" s="426" t="str">
        <f>'5- Identificación de Riesgos'!C31</f>
        <v>Extravío temporal o definitivo de los  documentos de los procesos judiciales.</v>
      </c>
      <c r="D50" s="426" t="s">
        <v>422</v>
      </c>
      <c r="E50" s="188" t="str">
        <f>'5- Identificación de Riesgos'!D31</f>
        <v>1. Falta control y revisión en los memoriales registrados en la ventanilla virtual.</v>
      </c>
      <c r="F50" s="437" t="str">
        <f>'5- Identificación de Riesgos'!H31</f>
        <v>Muy Baja - 1</v>
      </c>
      <c r="G50" s="426" t="str">
        <f>'5- Identificación de Riesgos'!M31</f>
        <v>Leve - 1</v>
      </c>
      <c r="H50" s="426" t="str">
        <f>'5- Identificación de Riesgos'!N31</f>
        <v>Bajo - 1</v>
      </c>
      <c r="I50" s="326"/>
      <c r="J50" s="579" t="str">
        <f>'6- Valoración Controles'!T31</f>
        <v>Muy Baja - 1</v>
      </c>
      <c r="K50" s="579" t="str">
        <f>'6- Valoración Controles'!U31</f>
        <v>Leve - 1</v>
      </c>
      <c r="L50" s="580" t="e">
        <f>AVERAGE(#REF!)</f>
        <v>#REF!</v>
      </c>
      <c r="M50" s="426" t="str">
        <f>'6- Valoración Controles'!V31</f>
        <v>Bajo - 1</v>
      </c>
      <c r="N50" s="426" t="s">
        <v>424</v>
      </c>
      <c r="O50" s="178"/>
      <c r="P50" s="178"/>
      <c r="Q50" s="178"/>
    </row>
    <row r="51" spans="1:17" ht="13.5" customHeight="1">
      <c r="A51" s="581"/>
      <c r="B51" s="426"/>
      <c r="C51" s="426"/>
      <c r="D51" s="426"/>
      <c r="E51" s="188" t="str">
        <f>'5- Identificación de Riesgos'!D32</f>
        <v>2.Falta de capacitación del personal.</v>
      </c>
      <c r="F51" s="437"/>
      <c r="G51" s="583"/>
      <c r="H51" s="426"/>
      <c r="I51" s="326"/>
      <c r="J51" s="579"/>
      <c r="K51" s="579"/>
      <c r="L51" s="580"/>
      <c r="M51" s="426"/>
      <c r="N51" s="426"/>
      <c r="O51" s="178"/>
      <c r="P51" s="178"/>
      <c r="Q51" s="178"/>
    </row>
    <row r="52" spans="1:17" ht="13.5" customHeight="1">
      <c r="A52" s="581"/>
      <c r="B52" s="426"/>
      <c r="C52" s="426"/>
      <c r="D52" s="426"/>
      <c r="E52" s="188" t="str">
        <f>'5- Identificación de Riesgos'!D33</f>
        <v>3. No dar aplicación al procedimiento y protocolo operacional.</v>
      </c>
      <c r="F52" s="437"/>
      <c r="G52" s="583"/>
      <c r="H52" s="426"/>
      <c r="I52" s="326"/>
      <c r="J52" s="579"/>
      <c r="K52" s="579"/>
      <c r="L52" s="580"/>
      <c r="M52" s="426"/>
      <c r="N52" s="426"/>
      <c r="O52" s="178"/>
      <c r="P52" s="178"/>
      <c r="Q52" s="178"/>
    </row>
    <row r="53" spans="1:17" ht="13.5" customHeight="1">
      <c r="A53" s="581"/>
      <c r="B53" s="426"/>
      <c r="C53" s="426"/>
      <c r="D53" s="426"/>
      <c r="E53" s="188" t="str">
        <f>'5- Identificación de Riesgos'!D34</f>
        <v xml:space="preserve">4.Volumen excesivo de ingreso de documentos para el personal asignado,  generando demoras en la organización del documento y confusión a la hora de adjuntar el documento correcto. </v>
      </c>
      <c r="F53" s="437"/>
      <c r="G53" s="583"/>
      <c r="H53" s="426"/>
      <c r="I53" s="326"/>
      <c r="J53" s="579"/>
      <c r="K53" s="579"/>
      <c r="L53" s="580"/>
      <c r="M53" s="426"/>
      <c r="N53" s="426"/>
      <c r="O53" s="178"/>
      <c r="P53" s="178"/>
      <c r="Q53" s="178"/>
    </row>
    <row r="54" spans="1:17" ht="13.5" customHeight="1">
      <c r="A54" s="581"/>
      <c r="B54" s="426"/>
      <c r="C54" s="426"/>
      <c r="D54" s="426"/>
      <c r="E54" s="188" t="str">
        <f>'5- Identificación de Riesgos'!D35</f>
        <v>5. Eliminación de documentos digitales por error involuntario.</v>
      </c>
      <c r="F54" s="437"/>
      <c r="G54" s="583"/>
      <c r="H54" s="426"/>
      <c r="I54" s="326"/>
      <c r="J54" s="579"/>
      <c r="K54" s="579"/>
      <c r="L54" s="580"/>
      <c r="M54" s="426"/>
      <c r="N54" s="426"/>
      <c r="O54" s="178"/>
      <c r="P54" s="178"/>
      <c r="Q54" s="178"/>
    </row>
    <row r="55" spans="1:17" ht="13.5" customHeight="1">
      <c r="A55" s="581"/>
      <c r="B55" s="426"/>
      <c r="C55" s="426"/>
      <c r="D55" s="426"/>
      <c r="E55" s="188" t="e">
        <f>'5- Identificación de Riesgos'!#REF!</f>
        <v>#REF!</v>
      </c>
      <c r="F55" s="437"/>
      <c r="G55" s="583"/>
      <c r="H55" s="426"/>
      <c r="I55" s="326"/>
      <c r="J55" s="579"/>
      <c r="K55" s="579"/>
      <c r="L55" s="580"/>
      <c r="M55" s="426"/>
      <c r="N55" s="426"/>
      <c r="O55" s="178"/>
      <c r="P55" s="178"/>
      <c r="Q55" s="178"/>
    </row>
    <row r="56" spans="1:17" ht="13.5" customHeight="1">
      <c r="A56" s="581"/>
      <c r="B56" s="426"/>
      <c r="C56" s="426"/>
      <c r="D56" s="426"/>
      <c r="E56" s="188">
        <f>'5- Identificación de Riesgos'!D36</f>
        <v>0</v>
      </c>
      <c r="F56" s="437"/>
      <c r="G56" s="583"/>
      <c r="H56" s="426"/>
      <c r="I56" s="326"/>
      <c r="J56" s="579"/>
      <c r="K56" s="579"/>
      <c r="L56" s="580"/>
      <c r="M56" s="426"/>
      <c r="N56" s="426"/>
      <c r="O56" s="178"/>
      <c r="P56" s="178"/>
      <c r="Q56" s="178"/>
    </row>
    <row r="57" spans="1:17" ht="13.5" customHeight="1">
      <c r="A57" s="581"/>
      <c r="B57" s="426"/>
      <c r="C57" s="426"/>
      <c r="D57" s="426"/>
      <c r="E57" s="188" t="e">
        <f>'5- Identificación de Riesgos'!#REF!</f>
        <v>#REF!</v>
      </c>
      <c r="F57" s="437"/>
      <c r="G57" s="583"/>
      <c r="H57" s="426"/>
      <c r="I57" s="326"/>
      <c r="J57" s="579"/>
      <c r="K57" s="579"/>
      <c r="L57" s="580"/>
      <c r="M57" s="426"/>
      <c r="N57" s="426"/>
      <c r="O57" s="178"/>
      <c r="P57" s="178"/>
      <c r="Q57" s="178"/>
    </row>
    <row r="58" spans="1:17" ht="13.5" customHeight="1">
      <c r="A58" s="581"/>
      <c r="B58" s="426"/>
      <c r="C58" s="426"/>
      <c r="D58" s="426"/>
      <c r="E58" s="188" t="e">
        <f>'5- Identificación de Riesgos'!#REF!</f>
        <v>#REF!</v>
      </c>
      <c r="F58" s="437"/>
      <c r="G58" s="583"/>
      <c r="H58" s="426"/>
      <c r="I58" s="326"/>
      <c r="J58" s="579"/>
      <c r="K58" s="579"/>
      <c r="L58" s="580"/>
      <c r="M58" s="426"/>
      <c r="N58" s="426"/>
      <c r="O58" s="178"/>
      <c r="P58" s="178"/>
      <c r="Q58" s="178"/>
    </row>
    <row r="59" spans="1:17" ht="13.5" customHeight="1">
      <c r="A59" s="581"/>
      <c r="B59" s="426"/>
      <c r="C59" s="426"/>
      <c r="D59" s="426"/>
      <c r="E59" s="188">
        <f>'5- Identificación de Riesgos'!D37</f>
        <v>0</v>
      </c>
      <c r="F59" s="437"/>
      <c r="G59" s="583"/>
      <c r="H59" s="426"/>
      <c r="I59" s="326"/>
      <c r="J59" s="579"/>
      <c r="K59" s="579"/>
      <c r="L59" s="580"/>
      <c r="M59" s="426"/>
      <c r="N59" s="426"/>
      <c r="O59" s="178"/>
      <c r="P59" s="178"/>
      <c r="Q59" s="178"/>
    </row>
    <row r="60" spans="1:17" ht="13.5" hidden="1" customHeight="1">
      <c r="A60" s="581">
        <f>'5- Identificación de Riesgos'!A42</f>
        <v>0</v>
      </c>
      <c r="B60" s="426" t="str">
        <f>'5- Identificación de Riesgos'!B38</f>
        <v>Pérdida de información</v>
      </c>
      <c r="C60" s="426" t="str">
        <f>'5- Identificación de Riesgos'!C38</f>
        <v>Extravio de informacion al no realizar debidamente las copias de seguridad.</v>
      </c>
      <c r="D60" s="426" t="s">
        <v>422</v>
      </c>
      <c r="E60" s="188" t="str">
        <f>'5- Identificación de Riesgos'!D38</f>
        <v>1, Ataques cibernéticos a los sistemas de información de la entidad.</v>
      </c>
      <c r="F60" s="437" t="str">
        <f>'5- Identificación de Riesgos'!H38</f>
        <v>Muy Baja - 1</v>
      </c>
      <c r="G60" s="426" t="str">
        <f>'5- Identificación de Riesgos'!M38</f>
        <v>Leve - 1</v>
      </c>
      <c r="H60" s="426" t="str">
        <f>'5- Identificación de Riesgos'!N38</f>
        <v>Bajo - 1</v>
      </c>
      <c r="I60" s="326"/>
      <c r="J60" s="579" t="str">
        <f>'6- Valoración Controles'!T38</f>
        <v>Muy Baja - 1</v>
      </c>
      <c r="K60" s="579" t="str">
        <f>'6- Valoración Controles'!U38</f>
        <v>Leve - 1</v>
      </c>
      <c r="L60" s="580" t="e">
        <f>AVERAGE(#REF!)</f>
        <v>#REF!</v>
      </c>
      <c r="M60" s="426" t="str">
        <f>'6- Valoración Controles'!V38</f>
        <v>Bajo - 1</v>
      </c>
      <c r="N60" s="426" t="s">
        <v>423</v>
      </c>
      <c r="O60" s="178"/>
      <c r="P60" s="178"/>
      <c r="Q60" s="178"/>
    </row>
    <row r="61" spans="1:17" ht="13.5" hidden="1" customHeight="1">
      <c r="A61" s="581"/>
      <c r="B61" s="426"/>
      <c r="C61" s="426"/>
      <c r="D61" s="426"/>
      <c r="E61" s="188" t="str">
        <f>'5- Identificación de Riesgos'!D39</f>
        <v>2. Virus informáticos, Malware,</v>
      </c>
      <c r="F61" s="437"/>
      <c r="G61" s="583"/>
      <c r="H61" s="426"/>
      <c r="I61" s="326"/>
      <c r="J61" s="579"/>
      <c r="K61" s="579"/>
      <c r="L61" s="580"/>
      <c r="M61" s="426"/>
      <c r="N61" s="426"/>
      <c r="O61" s="178"/>
      <c r="P61" s="178"/>
      <c r="Q61" s="178"/>
    </row>
    <row r="62" spans="1:17" ht="13.5" hidden="1" customHeight="1">
      <c r="A62" s="581"/>
      <c r="B62" s="426"/>
      <c r="C62" s="426"/>
      <c r="D62" s="426"/>
      <c r="E62" s="188" t="str">
        <f>'5- Identificación de Riesgos'!D40</f>
        <v>3. Ocurrencia de fenómenos naturales (Inundación, quema de bosques, sismo, vendavales).</v>
      </c>
      <c r="F62" s="437"/>
      <c r="G62" s="583"/>
      <c r="H62" s="426"/>
      <c r="I62" s="326"/>
      <c r="J62" s="579"/>
      <c r="K62" s="579"/>
      <c r="L62" s="580"/>
      <c r="M62" s="426"/>
      <c r="N62" s="426"/>
      <c r="O62" s="178"/>
      <c r="P62" s="178"/>
      <c r="Q62" s="178"/>
    </row>
    <row r="63" spans="1:17" ht="13.5" hidden="1" customHeight="1">
      <c r="A63" s="581"/>
      <c r="B63" s="426"/>
      <c r="C63" s="426"/>
      <c r="D63" s="426"/>
      <c r="E63" s="188" t="str">
        <f>'5- Identificación de Riesgos'!D41</f>
        <v>4. Daños eléctricos.</v>
      </c>
      <c r="F63" s="437"/>
      <c r="G63" s="583"/>
      <c r="H63" s="426"/>
      <c r="I63" s="326"/>
      <c r="J63" s="579"/>
      <c r="K63" s="579"/>
      <c r="L63" s="580"/>
      <c r="M63" s="426"/>
      <c r="N63" s="426"/>
      <c r="O63" s="178"/>
      <c r="P63" s="178"/>
      <c r="Q63" s="178"/>
    </row>
    <row r="64" spans="1:17" ht="13.5" hidden="1" customHeight="1">
      <c r="A64" s="581"/>
      <c r="B64" s="426"/>
      <c r="C64" s="426"/>
      <c r="D64" s="426"/>
      <c r="E64" s="188" t="str">
        <f>'5- Identificación de Riesgos'!D42</f>
        <v>5. Mala manipulación de los equipos</v>
      </c>
      <c r="F64" s="437"/>
      <c r="G64" s="583"/>
      <c r="H64" s="426"/>
      <c r="I64" s="326"/>
      <c r="J64" s="579"/>
      <c r="K64" s="579"/>
      <c r="L64" s="580"/>
      <c r="M64" s="426"/>
      <c r="N64" s="426"/>
      <c r="O64" s="178"/>
      <c r="P64" s="178"/>
      <c r="Q64" s="178"/>
    </row>
    <row r="65" spans="1:17" ht="13.5" hidden="1" customHeight="1">
      <c r="A65" s="581"/>
      <c r="B65" s="426"/>
      <c r="C65" s="426"/>
      <c r="D65" s="426"/>
      <c r="E65" s="188" t="str">
        <f>'5- Identificación de Riesgos'!D43</f>
        <v>6. No realización de los procedimientos de copias de seguridad</v>
      </c>
      <c r="F65" s="437"/>
      <c r="G65" s="583"/>
      <c r="H65" s="426"/>
      <c r="I65" s="326"/>
      <c r="J65" s="579"/>
      <c r="K65" s="579"/>
      <c r="L65" s="580"/>
      <c r="M65" s="426"/>
      <c r="N65" s="426"/>
      <c r="O65" s="178"/>
      <c r="P65" s="178"/>
      <c r="Q65" s="178"/>
    </row>
    <row r="66" spans="1:17" ht="13.5" hidden="1" customHeight="1">
      <c r="A66" s="581"/>
      <c r="B66" s="426"/>
      <c r="C66" s="426"/>
      <c r="D66" s="426"/>
      <c r="E66" s="188">
        <f>'5- Identificación de Riesgos'!D44</f>
        <v>0</v>
      </c>
      <c r="F66" s="437"/>
      <c r="G66" s="583"/>
      <c r="H66" s="426"/>
      <c r="I66" s="326"/>
      <c r="J66" s="579"/>
      <c r="K66" s="579"/>
      <c r="L66" s="580"/>
      <c r="M66" s="426"/>
      <c r="N66" s="426"/>
      <c r="O66" s="178"/>
      <c r="P66" s="178"/>
      <c r="Q66" s="178"/>
    </row>
    <row r="67" spans="1:17" ht="13.5" hidden="1" customHeight="1">
      <c r="A67" s="581"/>
      <c r="B67" s="426"/>
      <c r="C67" s="426"/>
      <c r="D67" s="426"/>
      <c r="E67" s="188" t="e">
        <f>'5- Identificación de Riesgos'!#REF!</f>
        <v>#REF!</v>
      </c>
      <c r="F67" s="437"/>
      <c r="G67" s="583"/>
      <c r="H67" s="426"/>
      <c r="I67" s="326"/>
      <c r="J67" s="579"/>
      <c r="K67" s="579"/>
      <c r="L67" s="580"/>
      <c r="M67" s="426"/>
      <c r="N67" s="426"/>
      <c r="O67" s="178"/>
      <c r="P67" s="178"/>
      <c r="Q67" s="178"/>
    </row>
    <row r="68" spans="1:17" ht="13.5" hidden="1" customHeight="1">
      <c r="A68" s="581"/>
      <c r="B68" s="426"/>
      <c r="C68" s="426"/>
      <c r="D68" s="426"/>
      <c r="E68" s="188" t="e">
        <f>'5- Identificación de Riesgos'!#REF!</f>
        <v>#REF!</v>
      </c>
      <c r="F68" s="437"/>
      <c r="G68" s="583"/>
      <c r="H68" s="426"/>
      <c r="I68" s="326"/>
      <c r="J68" s="579"/>
      <c r="K68" s="579"/>
      <c r="L68" s="580"/>
      <c r="M68" s="426"/>
      <c r="N68" s="426"/>
      <c r="O68" s="178"/>
      <c r="P68" s="178"/>
      <c r="Q68" s="178"/>
    </row>
    <row r="69" spans="1:17" ht="13.5" hidden="1" customHeight="1" thickBot="1">
      <c r="A69" s="581"/>
      <c r="B69" s="426"/>
      <c r="C69" s="426"/>
      <c r="D69" s="426"/>
      <c r="E69" s="188">
        <f>'5- Identificación de Riesgos'!D45</f>
        <v>0</v>
      </c>
      <c r="F69" s="437"/>
      <c r="G69" s="583"/>
      <c r="H69" s="426"/>
      <c r="I69" s="326"/>
      <c r="J69" s="579"/>
      <c r="K69" s="579"/>
      <c r="L69" s="580"/>
      <c r="M69" s="426"/>
      <c r="N69" s="426"/>
      <c r="O69" s="178"/>
      <c r="P69" s="178"/>
      <c r="Q69" s="178"/>
    </row>
    <row r="70" spans="1:17" ht="13.5" hidden="1" customHeight="1">
      <c r="A70" s="581">
        <f>'5- Identificación de Riesgos'!A52</f>
        <v>8</v>
      </c>
      <c r="B70" s="426" t="str">
        <f>'5- Identificación de Riesgos'!B46</f>
        <v xml:space="preserve">Tecnológicos-Fallas del sistema interno y externo del Centro de Servicios. </v>
      </c>
      <c r="C70" s="426" t="str">
        <f>'5- Identificación de Riesgos'!C46</f>
        <v>Fallas tecnológicas en los aplicativos internos y externos del centro de servicios.</v>
      </c>
      <c r="D70" s="426" t="s">
        <v>422</v>
      </c>
      <c r="E70" s="188" t="e">
        <f>'5- Identificación de Riesgos'!#REF!</f>
        <v>#REF!</v>
      </c>
      <c r="F70" s="437" t="str">
        <f>'5- Identificación de Riesgos'!H46</f>
        <v>Muy Baja - 1</v>
      </c>
      <c r="G70" s="426" t="str">
        <f>'5- Identificación de Riesgos'!M46</f>
        <v>Leve - 1</v>
      </c>
      <c r="H70" s="426" t="str">
        <f>'5- Identificación de Riesgos'!N46</f>
        <v>Bajo - 1</v>
      </c>
      <c r="I70" s="326"/>
      <c r="J70" s="579" t="str">
        <f>'6- Valoración Controles'!T46</f>
        <v>Muy Baja - 1</v>
      </c>
      <c r="K70" s="579" t="str">
        <f>'6- Valoración Controles'!U46</f>
        <v>Leve - 1</v>
      </c>
      <c r="L70" s="580" t="e">
        <f>AVERAGE(#REF!)</f>
        <v>#REF!</v>
      </c>
      <c r="M70" s="426" t="str">
        <f>'6- Valoración Controles'!V46</f>
        <v>Bajo - 1</v>
      </c>
      <c r="N70" s="426" t="s">
        <v>423</v>
      </c>
      <c r="O70" s="178"/>
      <c r="P70" s="178"/>
      <c r="Q70" s="178"/>
    </row>
    <row r="71" spans="1:17" ht="13.5" hidden="1" customHeight="1">
      <c r="A71" s="581"/>
      <c r="B71" s="426"/>
      <c r="C71" s="426"/>
      <c r="D71" s="426"/>
      <c r="E71" s="188" t="e">
        <f>'5- Identificación de Riesgos'!#REF!</f>
        <v>#REF!</v>
      </c>
      <c r="F71" s="437"/>
      <c r="G71" s="583"/>
      <c r="H71" s="426"/>
      <c r="I71" s="326"/>
      <c r="J71" s="579"/>
      <c r="K71" s="579"/>
      <c r="L71" s="580"/>
      <c r="M71" s="426"/>
      <c r="N71" s="426"/>
      <c r="O71" s="178"/>
      <c r="P71" s="178"/>
      <c r="Q71" s="178"/>
    </row>
    <row r="72" spans="1:17" ht="13.5" hidden="1" customHeight="1">
      <c r="A72" s="581"/>
      <c r="B72" s="426"/>
      <c r="C72" s="426"/>
      <c r="D72" s="426"/>
      <c r="E72" s="188" t="e">
        <f>'5- Identificación de Riesgos'!#REF!</f>
        <v>#REF!</v>
      </c>
      <c r="F72" s="437"/>
      <c r="G72" s="583"/>
      <c r="H72" s="426"/>
      <c r="I72" s="326"/>
      <c r="J72" s="579"/>
      <c r="K72" s="579"/>
      <c r="L72" s="580"/>
      <c r="M72" s="426"/>
      <c r="N72" s="426"/>
      <c r="O72" s="178"/>
      <c r="P72" s="178"/>
      <c r="Q72" s="178"/>
    </row>
    <row r="73" spans="1:17" ht="13.5" hidden="1" customHeight="1">
      <c r="A73" s="581"/>
      <c r="B73" s="426"/>
      <c r="C73" s="426"/>
      <c r="D73" s="426"/>
      <c r="E73" s="188" t="e">
        <f>'5- Identificación de Riesgos'!#REF!</f>
        <v>#REF!</v>
      </c>
      <c r="F73" s="437"/>
      <c r="G73" s="583"/>
      <c r="H73" s="426"/>
      <c r="I73" s="326"/>
      <c r="J73" s="579"/>
      <c r="K73" s="579"/>
      <c r="L73" s="580"/>
      <c r="M73" s="426"/>
      <c r="N73" s="426"/>
      <c r="O73" s="178"/>
      <c r="P73" s="178"/>
      <c r="Q73" s="178"/>
    </row>
    <row r="74" spans="1:17" ht="13.5" hidden="1" customHeight="1">
      <c r="A74" s="581"/>
      <c r="B74" s="426"/>
      <c r="C74" s="426"/>
      <c r="D74" s="426"/>
      <c r="E74" s="188" t="e">
        <f>'5- Identificación de Riesgos'!#REF!</f>
        <v>#REF!</v>
      </c>
      <c r="F74" s="437"/>
      <c r="G74" s="583"/>
      <c r="H74" s="426"/>
      <c r="I74" s="326"/>
      <c r="J74" s="579"/>
      <c r="K74" s="579"/>
      <c r="L74" s="580"/>
      <c r="M74" s="426"/>
      <c r="N74" s="426"/>
      <c r="O74" s="178"/>
      <c r="P74" s="178"/>
      <c r="Q74" s="178"/>
    </row>
    <row r="75" spans="1:17" ht="13.5" hidden="1" customHeight="1">
      <c r="A75" s="581"/>
      <c r="B75" s="426"/>
      <c r="C75" s="426"/>
      <c r="D75" s="426"/>
      <c r="E75" s="188" t="e">
        <f>'5- Identificación de Riesgos'!#REF!</f>
        <v>#REF!</v>
      </c>
      <c r="F75" s="437"/>
      <c r="G75" s="583"/>
      <c r="H75" s="426"/>
      <c r="I75" s="326"/>
      <c r="J75" s="579"/>
      <c r="K75" s="579"/>
      <c r="L75" s="580"/>
      <c r="M75" s="426"/>
      <c r="N75" s="426"/>
      <c r="O75" s="178"/>
      <c r="P75" s="178"/>
      <c r="Q75" s="178"/>
    </row>
    <row r="76" spans="1:17" ht="13.5" hidden="1" customHeight="1">
      <c r="A76" s="581"/>
      <c r="B76" s="426"/>
      <c r="C76" s="426"/>
      <c r="D76" s="426"/>
      <c r="E76" s="188" t="e">
        <f>'5- Identificación de Riesgos'!#REF!</f>
        <v>#REF!</v>
      </c>
      <c r="F76" s="437"/>
      <c r="G76" s="583"/>
      <c r="H76" s="426"/>
      <c r="I76" s="326"/>
      <c r="J76" s="579"/>
      <c r="K76" s="579"/>
      <c r="L76" s="580"/>
      <c r="M76" s="426"/>
      <c r="N76" s="426"/>
      <c r="O76" s="178"/>
      <c r="P76" s="178"/>
      <c r="Q76" s="178"/>
    </row>
    <row r="77" spans="1:17" ht="13.5" hidden="1" customHeight="1">
      <c r="A77" s="581"/>
      <c r="B77" s="426"/>
      <c r="C77" s="426"/>
      <c r="D77" s="426"/>
      <c r="E77" s="188" t="e">
        <f>'5- Identificación de Riesgos'!#REF!</f>
        <v>#REF!</v>
      </c>
      <c r="F77" s="437"/>
      <c r="G77" s="583"/>
      <c r="H77" s="426"/>
      <c r="I77" s="326"/>
      <c r="J77" s="579"/>
      <c r="K77" s="579"/>
      <c r="L77" s="580"/>
      <c r="M77" s="426"/>
      <c r="N77" s="426"/>
      <c r="O77" s="178"/>
      <c r="P77" s="178"/>
      <c r="Q77" s="178"/>
    </row>
    <row r="78" spans="1:17" ht="13.5" hidden="1" customHeight="1">
      <c r="A78" s="581"/>
      <c r="B78" s="426"/>
      <c r="C78" s="426"/>
      <c r="D78" s="426"/>
      <c r="E78" s="188" t="e">
        <f>'5- Identificación de Riesgos'!#REF!</f>
        <v>#REF!</v>
      </c>
      <c r="F78" s="437"/>
      <c r="G78" s="583"/>
      <c r="H78" s="426"/>
      <c r="I78" s="326"/>
      <c r="J78" s="579"/>
      <c r="K78" s="579"/>
      <c r="L78" s="580"/>
      <c r="M78" s="426"/>
      <c r="N78" s="426"/>
      <c r="O78" s="178"/>
      <c r="P78" s="178"/>
      <c r="Q78" s="178"/>
    </row>
    <row r="79" spans="1:17" ht="13.5" hidden="1" customHeight="1" thickBot="1">
      <c r="A79" s="581"/>
      <c r="B79" s="426"/>
      <c r="C79" s="426"/>
      <c r="D79" s="426"/>
      <c r="E79" s="188" t="e">
        <f>'5- Identificación de Riesgos'!#REF!</f>
        <v>#REF!</v>
      </c>
      <c r="F79" s="437"/>
      <c r="G79" s="583"/>
      <c r="H79" s="426"/>
      <c r="I79" s="326"/>
      <c r="J79" s="579"/>
      <c r="K79" s="579"/>
      <c r="L79" s="580"/>
      <c r="M79" s="426"/>
      <c r="N79" s="426"/>
      <c r="O79" s="178"/>
      <c r="P79" s="178"/>
      <c r="Q79" s="178"/>
    </row>
    <row r="80" spans="1:17" ht="15" hidden="1" customHeight="1">
      <c r="A80" s="581">
        <f>'5- Identificación de Riesgos'!A62</f>
        <v>10</v>
      </c>
      <c r="B80" s="426" t="str">
        <f>'5- Identificación de Riesgos'!B52</f>
        <v xml:space="preserve">Afectaciones ambientales </v>
      </c>
      <c r="C80" s="426" t="str">
        <f>'5- Identificación de Riesgos'!C52</f>
        <v>Se tienen afectaciones ambientales que generen impactos negativos en el entorno.</v>
      </c>
      <c r="D80" s="426" t="s">
        <v>422</v>
      </c>
      <c r="E80" s="188" t="e">
        <f>'5- Identificación de Riesgos'!#REF!</f>
        <v>#REF!</v>
      </c>
      <c r="F80" s="437" t="str">
        <f>'5- Identificación de Riesgos'!H52</f>
        <v>Muy Baja - 1</v>
      </c>
      <c r="G80" s="426" t="str">
        <f>'5- Identificación de Riesgos'!M52</f>
        <v>Leve - 1</v>
      </c>
      <c r="H80" s="426" t="str">
        <f>'5- Identificación de Riesgos'!N52</f>
        <v>Bajo - 1</v>
      </c>
      <c r="I80" s="326"/>
      <c r="J80" s="579" t="str">
        <f>'6- Valoración Controles'!T52</f>
        <v>Muy Baja - 1</v>
      </c>
      <c r="K80" s="579" t="str">
        <f>'6- Valoración Controles'!U52</f>
        <v>Leve - 1</v>
      </c>
      <c r="L80" s="580" t="e">
        <f>AVERAGE(#REF!)</f>
        <v>#REF!</v>
      </c>
      <c r="M80" s="426" t="str">
        <f>'6- Valoración Controles'!V52</f>
        <v>Bajo - 1</v>
      </c>
      <c r="N80" s="426" t="s">
        <v>423</v>
      </c>
      <c r="O80" s="178"/>
      <c r="P80" s="178"/>
      <c r="Q80" s="178"/>
    </row>
    <row r="81" spans="1:17" ht="15" hidden="1" customHeight="1">
      <c r="A81" s="581"/>
      <c r="B81" s="426"/>
      <c r="C81" s="426"/>
      <c r="D81" s="426"/>
      <c r="E81" s="188" t="e">
        <f>'5- Identificación de Riesgos'!#REF!</f>
        <v>#REF!</v>
      </c>
      <c r="F81" s="437"/>
      <c r="G81" s="583"/>
      <c r="H81" s="426"/>
      <c r="I81" s="326"/>
      <c r="J81" s="579"/>
      <c r="K81" s="579"/>
      <c r="L81" s="580"/>
      <c r="M81" s="426"/>
      <c r="N81" s="426"/>
      <c r="O81" s="178"/>
      <c r="P81" s="178"/>
      <c r="Q81" s="178"/>
    </row>
    <row r="82" spans="1:17" ht="15" hidden="1" customHeight="1">
      <c r="A82" s="581"/>
      <c r="B82" s="426"/>
      <c r="C82" s="426"/>
      <c r="D82" s="426"/>
      <c r="E82" s="188" t="e">
        <f>'5- Identificación de Riesgos'!#REF!</f>
        <v>#REF!</v>
      </c>
      <c r="F82" s="437"/>
      <c r="G82" s="583"/>
      <c r="H82" s="426"/>
      <c r="I82" s="326"/>
      <c r="J82" s="579"/>
      <c r="K82" s="579"/>
      <c r="L82" s="580"/>
      <c r="M82" s="426"/>
      <c r="N82" s="426"/>
      <c r="O82" s="178"/>
      <c r="P82" s="178"/>
      <c r="Q82" s="178"/>
    </row>
    <row r="83" spans="1:17" ht="15" hidden="1" customHeight="1">
      <c r="A83" s="581"/>
      <c r="B83" s="426"/>
      <c r="C83" s="426"/>
      <c r="D83" s="426"/>
      <c r="E83" s="188" t="e">
        <f>'5- Identificación de Riesgos'!#REF!</f>
        <v>#REF!</v>
      </c>
      <c r="F83" s="437"/>
      <c r="G83" s="583"/>
      <c r="H83" s="426"/>
      <c r="I83" s="326"/>
      <c r="J83" s="579"/>
      <c r="K83" s="579"/>
      <c r="L83" s="580"/>
      <c r="M83" s="426"/>
      <c r="N83" s="426"/>
      <c r="O83" s="178"/>
      <c r="P83" s="178"/>
      <c r="Q83" s="178"/>
    </row>
    <row r="84" spans="1:17" ht="15" hidden="1" customHeight="1">
      <c r="A84" s="581"/>
      <c r="B84" s="426"/>
      <c r="C84" s="426"/>
      <c r="D84" s="426"/>
      <c r="E84" s="188" t="e">
        <f>'5- Identificación de Riesgos'!#REF!</f>
        <v>#REF!</v>
      </c>
      <c r="F84" s="437"/>
      <c r="G84" s="583"/>
      <c r="H84" s="426"/>
      <c r="I84" s="326"/>
      <c r="J84" s="579"/>
      <c r="K84" s="579"/>
      <c r="L84" s="580"/>
      <c r="M84" s="426"/>
      <c r="N84" s="426"/>
      <c r="O84" s="178"/>
      <c r="P84" s="178"/>
      <c r="Q84" s="178"/>
    </row>
    <row r="85" spans="1:17" ht="15" hidden="1" customHeight="1">
      <c r="A85" s="581"/>
      <c r="B85" s="426"/>
      <c r="C85" s="426"/>
      <c r="D85" s="426"/>
      <c r="E85" s="188" t="e">
        <f>'5- Identificación de Riesgos'!#REF!</f>
        <v>#REF!</v>
      </c>
      <c r="F85" s="437"/>
      <c r="G85" s="583"/>
      <c r="H85" s="426"/>
      <c r="I85" s="326"/>
      <c r="J85" s="579"/>
      <c r="K85" s="579"/>
      <c r="L85" s="580"/>
      <c r="M85" s="426"/>
      <c r="N85" s="426"/>
      <c r="O85" s="178"/>
      <c r="P85" s="178"/>
      <c r="Q85" s="178"/>
    </row>
    <row r="86" spans="1:17" ht="15" hidden="1" customHeight="1">
      <c r="A86" s="581"/>
      <c r="B86" s="426"/>
      <c r="C86" s="426"/>
      <c r="D86" s="426"/>
      <c r="E86" s="188" t="e">
        <f>'5- Identificación de Riesgos'!#REF!</f>
        <v>#REF!</v>
      </c>
      <c r="F86" s="437"/>
      <c r="G86" s="583"/>
      <c r="H86" s="426"/>
      <c r="I86" s="326"/>
      <c r="J86" s="579"/>
      <c r="K86" s="579"/>
      <c r="L86" s="580"/>
      <c r="M86" s="426"/>
      <c r="N86" s="426"/>
      <c r="O86" s="178"/>
      <c r="P86" s="178"/>
      <c r="Q86" s="178"/>
    </row>
    <row r="87" spans="1:17" ht="15" hidden="1" customHeight="1">
      <c r="A87" s="581"/>
      <c r="B87" s="426"/>
      <c r="C87" s="426"/>
      <c r="D87" s="426"/>
      <c r="E87" s="188" t="e">
        <f>'5- Identificación de Riesgos'!#REF!</f>
        <v>#REF!</v>
      </c>
      <c r="F87" s="437"/>
      <c r="G87" s="583"/>
      <c r="H87" s="426"/>
      <c r="I87" s="326"/>
      <c r="J87" s="579"/>
      <c r="K87" s="579"/>
      <c r="L87" s="580"/>
      <c r="M87" s="426"/>
      <c r="N87" s="426"/>
      <c r="O87" s="178"/>
      <c r="P87" s="178"/>
      <c r="Q87" s="178"/>
    </row>
    <row r="88" spans="1:17" ht="15" hidden="1" customHeight="1">
      <c r="A88" s="581"/>
      <c r="B88" s="426"/>
      <c r="C88" s="426"/>
      <c r="D88" s="426"/>
      <c r="E88" s="188" t="e">
        <f>'5- Identificación de Riesgos'!#REF!</f>
        <v>#REF!</v>
      </c>
      <c r="F88" s="437"/>
      <c r="G88" s="583"/>
      <c r="H88" s="426"/>
      <c r="I88" s="326"/>
      <c r="J88" s="579"/>
      <c r="K88" s="579"/>
      <c r="L88" s="580"/>
      <c r="M88" s="426"/>
      <c r="N88" s="426"/>
      <c r="O88" s="178"/>
      <c r="P88" s="178"/>
      <c r="Q88" s="178"/>
    </row>
    <row r="89" spans="1:17" ht="15.75" hidden="1" customHeight="1" thickBot="1">
      <c r="A89" s="581"/>
      <c r="B89" s="426"/>
      <c r="C89" s="426"/>
      <c r="D89" s="426"/>
      <c r="E89" s="188" t="e">
        <f>'5- Identificación de Riesgos'!#REF!</f>
        <v>#REF!</v>
      </c>
      <c r="F89" s="437"/>
      <c r="G89" s="583"/>
      <c r="H89" s="426"/>
      <c r="I89" s="326"/>
      <c r="J89" s="579"/>
      <c r="K89" s="579"/>
      <c r="L89" s="580"/>
      <c r="M89" s="426"/>
      <c r="N89" s="426"/>
      <c r="O89" s="178"/>
      <c r="P89" s="178"/>
      <c r="Q89" s="178"/>
    </row>
    <row r="90" spans="1:17">
      <c r="A90" s="581">
        <f>'5- Identificación de Riesgos'!A58</f>
        <v>4</v>
      </c>
      <c r="B90" s="426" t="str">
        <f>'5- Identificación de Riesgos'!B58</f>
        <v xml:space="preserve">Recibir , ofrecer, prometer , entregar o aceptar dádivas o beneficios a nombre propio o de terceros para  expedir, alterar,retener , extraviar o entregar  documentos  sin el lleno de requisitos legales </v>
      </c>
      <c r="C90" s="426" t="str">
        <f>'5- Identificación de Riesgos'!C58</f>
        <v xml:space="preserve"> Realizar trámites sin el cumplimiento de los requisitos legales  o  con informacion falsa.</v>
      </c>
      <c r="D90" s="426" t="s">
        <v>422</v>
      </c>
      <c r="E90" s="188" t="e">
        <f>'5- Identificación de Riesgos'!#REF!</f>
        <v>#REF!</v>
      </c>
      <c r="F90" s="437" t="str">
        <f>'5- Identificación de Riesgos'!H58</f>
        <v>Muy Baja - 1</v>
      </c>
      <c r="G90" s="426" t="str">
        <f>'5- Identificación de Riesgos'!M58</f>
        <v>Menor - 2</v>
      </c>
      <c r="H90" s="426" t="str">
        <f>'5- Identificación de Riesgos'!N58</f>
        <v>Bajo - 2</v>
      </c>
      <c r="I90" s="326"/>
      <c r="J90" s="579" t="str">
        <f>'6- Valoración Controles'!T58</f>
        <v>Muy Baja - 1</v>
      </c>
      <c r="K90" s="579" t="str">
        <f>'6- Valoración Controles'!U58</f>
        <v>Menor - 2</v>
      </c>
      <c r="L90" s="580" t="e">
        <f>AVERAGE(#REF!)</f>
        <v>#REF!</v>
      </c>
      <c r="M90" s="426" t="str">
        <f>'6- Valoración Controles'!V58</f>
        <v>Bajo - 2</v>
      </c>
      <c r="N90" s="426" t="s">
        <v>424</v>
      </c>
      <c r="O90" s="178"/>
      <c r="P90" s="178"/>
      <c r="Q90" s="178"/>
    </row>
    <row r="91" spans="1:17">
      <c r="A91" s="581"/>
      <c r="B91" s="426"/>
      <c r="C91" s="426"/>
      <c r="D91" s="426"/>
      <c r="E91" s="188" t="e">
        <f>'5- Identificación de Riesgos'!#REF!</f>
        <v>#REF!</v>
      </c>
      <c r="F91" s="437"/>
      <c r="G91" s="583"/>
      <c r="H91" s="426"/>
      <c r="I91" s="326"/>
      <c r="J91" s="579"/>
      <c r="K91" s="579"/>
      <c r="L91" s="580"/>
      <c r="M91" s="426"/>
      <c r="N91" s="426"/>
      <c r="O91" s="178"/>
      <c r="P91" s="178"/>
      <c r="Q91" s="178"/>
    </row>
    <row r="92" spans="1:17">
      <c r="A92" s="581"/>
      <c r="B92" s="426"/>
      <c r="C92" s="426"/>
      <c r="D92" s="426"/>
      <c r="E92" s="188" t="e">
        <f>'5- Identificación de Riesgos'!#REF!</f>
        <v>#REF!</v>
      </c>
      <c r="F92" s="437"/>
      <c r="G92" s="583"/>
      <c r="H92" s="426"/>
      <c r="I92" s="326"/>
      <c r="J92" s="579"/>
      <c r="K92" s="579"/>
      <c r="L92" s="580"/>
      <c r="M92" s="426"/>
      <c r="N92" s="426"/>
      <c r="O92" s="178"/>
      <c r="P92" s="178"/>
      <c r="Q92" s="178"/>
    </row>
    <row r="93" spans="1:17">
      <c r="A93" s="581"/>
      <c r="B93" s="426"/>
      <c r="C93" s="426"/>
      <c r="D93" s="426"/>
      <c r="E93" s="188" t="e">
        <f>'5- Identificación de Riesgos'!#REF!</f>
        <v>#REF!</v>
      </c>
      <c r="F93" s="437"/>
      <c r="G93" s="583"/>
      <c r="H93" s="426"/>
      <c r="I93" s="326"/>
      <c r="J93" s="579"/>
      <c r="K93" s="579"/>
      <c r="L93" s="580"/>
      <c r="M93" s="426"/>
      <c r="N93" s="426"/>
      <c r="O93" s="178"/>
      <c r="P93" s="178"/>
      <c r="Q93" s="178"/>
    </row>
    <row r="94" spans="1:17">
      <c r="A94" s="581"/>
      <c r="B94" s="426"/>
      <c r="C94" s="426"/>
      <c r="D94" s="426"/>
      <c r="E94" s="188" t="e">
        <f>'5- Identificación de Riesgos'!#REF!</f>
        <v>#REF!</v>
      </c>
      <c r="F94" s="437"/>
      <c r="G94" s="583"/>
      <c r="H94" s="426"/>
      <c r="I94" s="326"/>
      <c r="J94" s="579"/>
      <c r="K94" s="579"/>
      <c r="L94" s="580"/>
      <c r="M94" s="426"/>
      <c r="N94" s="426"/>
      <c r="O94" s="178"/>
      <c r="P94" s="178"/>
      <c r="Q94" s="178"/>
    </row>
    <row r="95" spans="1:17">
      <c r="A95" s="581"/>
      <c r="B95" s="426"/>
      <c r="C95" s="426"/>
      <c r="D95" s="426"/>
      <c r="E95" s="188" t="e">
        <f>'5- Identificación de Riesgos'!#REF!</f>
        <v>#REF!</v>
      </c>
      <c r="F95" s="437"/>
      <c r="G95" s="583"/>
      <c r="H95" s="426"/>
      <c r="I95" s="326"/>
      <c r="J95" s="579"/>
      <c r="K95" s="579"/>
      <c r="L95" s="580"/>
      <c r="M95" s="426"/>
      <c r="N95" s="426"/>
      <c r="O95" s="178"/>
      <c r="P95" s="178"/>
      <c r="Q95" s="178"/>
    </row>
    <row r="96" spans="1:17">
      <c r="A96" s="581"/>
      <c r="B96" s="426"/>
      <c r="C96" s="426"/>
      <c r="D96" s="426"/>
      <c r="E96" s="188" t="e">
        <f>'5- Identificación de Riesgos'!#REF!</f>
        <v>#REF!</v>
      </c>
      <c r="F96" s="437"/>
      <c r="G96" s="583"/>
      <c r="H96" s="426"/>
      <c r="I96" s="326"/>
      <c r="J96" s="579"/>
      <c r="K96" s="579"/>
      <c r="L96" s="580"/>
      <c r="M96" s="426"/>
      <c r="N96" s="426"/>
      <c r="O96" s="178"/>
      <c r="P96" s="178"/>
      <c r="Q96" s="178"/>
    </row>
    <row r="97" spans="1:17">
      <c r="A97" s="581"/>
      <c r="B97" s="426"/>
      <c r="C97" s="426"/>
      <c r="D97" s="426"/>
      <c r="E97" s="188" t="e">
        <f>'5- Identificación de Riesgos'!#REF!</f>
        <v>#REF!</v>
      </c>
      <c r="F97" s="437"/>
      <c r="G97" s="583"/>
      <c r="H97" s="426"/>
      <c r="I97" s="326"/>
      <c r="J97" s="579"/>
      <c r="K97" s="579"/>
      <c r="L97" s="580"/>
      <c r="M97" s="426"/>
      <c r="N97" s="426"/>
      <c r="O97" s="178"/>
      <c r="P97" s="178"/>
      <c r="Q97" s="178"/>
    </row>
    <row r="98" spans="1:17">
      <c r="A98" s="581"/>
      <c r="B98" s="426"/>
      <c r="C98" s="426"/>
      <c r="D98" s="426"/>
      <c r="E98" s="188" t="e">
        <f>'5- Identificación de Riesgos'!#REF!</f>
        <v>#REF!</v>
      </c>
      <c r="F98" s="437"/>
      <c r="G98" s="583"/>
      <c r="H98" s="426"/>
      <c r="I98" s="326"/>
      <c r="J98" s="579"/>
      <c r="K98" s="579"/>
      <c r="L98" s="580"/>
      <c r="M98" s="426"/>
      <c r="N98" s="426"/>
      <c r="O98" s="178"/>
      <c r="P98" s="178"/>
      <c r="Q98" s="178"/>
    </row>
    <row r="99" spans="1:17">
      <c r="A99" s="581"/>
      <c r="B99" s="426"/>
      <c r="C99" s="426"/>
      <c r="D99" s="426"/>
      <c r="E99" s="188" t="e">
        <f>'5- Identificación de Riesgos'!#REF!</f>
        <v>#REF!</v>
      </c>
      <c r="F99" s="437"/>
      <c r="G99" s="583"/>
      <c r="H99" s="426"/>
      <c r="I99" s="326"/>
      <c r="J99" s="579"/>
      <c r="K99" s="579"/>
      <c r="L99" s="580"/>
      <c r="M99" s="426"/>
      <c r="N99" s="426"/>
      <c r="O99" s="178"/>
      <c r="P99" s="178"/>
      <c r="Q99" s="178"/>
    </row>
    <row r="100" spans="1:17" hidden="1">
      <c r="A100" s="591">
        <v>10</v>
      </c>
      <c r="B100" s="456" t="str">
        <f>'5- Identificación de Riesgos'!B62</f>
        <v>Interrupción o demora en el Servicio Público de Administrar  Justicia.</v>
      </c>
      <c r="C100" s="425" t="str">
        <f>'5- Identificación de Riesgos'!C62</f>
        <v>Suceso de fuerza mayor que imposibilitan la gestión judicial</v>
      </c>
      <c r="D100" s="425" t="s">
        <v>422</v>
      </c>
      <c r="E100" s="177" t="e">
        <f>'5- Identificación de Riesgos'!#REF!</f>
        <v>#REF!</v>
      </c>
      <c r="F100" s="440" t="str">
        <f>'5- Identificación de Riesgos'!H62</f>
        <v>Muy Baja - 1</v>
      </c>
      <c r="G100" s="425" t="str">
        <f>'5- Identificación de Riesgos'!M62</f>
        <v>Leve - 1</v>
      </c>
      <c r="H100" s="425" t="str">
        <f>'5- Identificación de Riesgos'!N62</f>
        <v>Bajo - 1</v>
      </c>
      <c r="I100" s="91"/>
      <c r="J100" s="593" t="str">
        <f>'6- Valoración Controles'!T62</f>
        <v>Muy Baja - 1</v>
      </c>
      <c r="K100" s="593" t="str">
        <f>'6- Valoración Controles'!U62</f>
        <v>Leve - 1</v>
      </c>
      <c r="L100" s="589" t="e">
        <f>AVERAGE(#REF!)</f>
        <v>#REF!</v>
      </c>
      <c r="M100" s="456" t="str">
        <f>'6- Valoración Controles'!V62</f>
        <v>Bajo - 1</v>
      </c>
      <c r="N100" s="456" t="s">
        <v>423</v>
      </c>
      <c r="O100" s="324"/>
      <c r="P100" s="324"/>
      <c r="Q100" s="325"/>
    </row>
    <row r="101" spans="1:17" hidden="1">
      <c r="A101" s="592"/>
      <c r="B101" s="456"/>
      <c r="C101" s="426"/>
      <c r="D101" s="426"/>
      <c r="E101" s="177" t="e">
        <f>'5- Identificación de Riesgos'!#REF!</f>
        <v>#REF!</v>
      </c>
      <c r="F101" s="437"/>
      <c r="G101" s="583"/>
      <c r="H101" s="426"/>
      <c r="I101" s="91"/>
      <c r="J101" s="593"/>
      <c r="K101" s="593"/>
      <c r="L101" s="589"/>
      <c r="M101" s="456"/>
      <c r="N101" s="456"/>
      <c r="O101" s="178"/>
      <c r="P101" s="178"/>
      <c r="Q101" s="179"/>
    </row>
    <row r="102" spans="1:17" hidden="1">
      <c r="A102" s="592"/>
      <c r="B102" s="456"/>
      <c r="C102" s="426"/>
      <c r="D102" s="426"/>
      <c r="E102" s="177" t="e">
        <f>'5- Identificación de Riesgos'!#REF!</f>
        <v>#REF!</v>
      </c>
      <c r="F102" s="437"/>
      <c r="G102" s="583"/>
      <c r="H102" s="426"/>
      <c r="I102" s="91"/>
      <c r="J102" s="593"/>
      <c r="K102" s="593"/>
      <c r="L102" s="589"/>
      <c r="M102" s="456"/>
      <c r="N102" s="456"/>
      <c r="O102" s="178"/>
      <c r="P102" s="178"/>
      <c r="Q102" s="179"/>
    </row>
    <row r="103" spans="1:17" hidden="1">
      <c r="A103" s="592"/>
      <c r="B103" s="456"/>
      <c r="C103" s="426"/>
      <c r="D103" s="426"/>
      <c r="E103" s="177" t="e">
        <f>'5- Identificación de Riesgos'!#REF!</f>
        <v>#REF!</v>
      </c>
      <c r="F103" s="437"/>
      <c r="G103" s="583"/>
      <c r="H103" s="426"/>
      <c r="I103" s="91"/>
      <c r="J103" s="593"/>
      <c r="K103" s="593"/>
      <c r="L103" s="589"/>
      <c r="M103" s="456"/>
      <c r="N103" s="456"/>
      <c r="O103" s="178"/>
      <c r="P103" s="178"/>
      <c r="Q103" s="179"/>
    </row>
    <row r="104" spans="1:17" hidden="1">
      <c r="A104" s="592"/>
      <c r="B104" s="456"/>
      <c r="C104" s="426"/>
      <c r="D104" s="426"/>
      <c r="E104" s="177" t="e">
        <f>'5- Identificación de Riesgos'!#REF!</f>
        <v>#REF!</v>
      </c>
      <c r="F104" s="437"/>
      <c r="G104" s="583"/>
      <c r="H104" s="426"/>
      <c r="I104" s="91"/>
      <c r="J104" s="593"/>
      <c r="K104" s="593"/>
      <c r="L104" s="589"/>
      <c r="M104" s="456"/>
      <c r="N104" s="456"/>
      <c r="O104" s="178"/>
      <c r="P104" s="178"/>
      <c r="Q104" s="179"/>
    </row>
    <row r="105" spans="1:17" hidden="1">
      <c r="A105" s="592"/>
      <c r="B105" s="456"/>
      <c r="C105" s="426"/>
      <c r="D105" s="426"/>
      <c r="E105" s="177" t="e">
        <f>'5- Identificación de Riesgos'!#REF!</f>
        <v>#REF!</v>
      </c>
      <c r="F105" s="437"/>
      <c r="G105" s="583"/>
      <c r="H105" s="426"/>
      <c r="I105" s="91"/>
      <c r="J105" s="593"/>
      <c r="K105" s="593"/>
      <c r="L105" s="589"/>
      <c r="M105" s="456"/>
      <c r="N105" s="456"/>
      <c r="O105" s="178"/>
      <c r="P105" s="178"/>
      <c r="Q105" s="179"/>
    </row>
    <row r="106" spans="1:17" hidden="1">
      <c r="A106" s="592"/>
      <c r="B106" s="456"/>
      <c r="C106" s="426"/>
      <c r="D106" s="426"/>
      <c r="E106" s="177" t="e">
        <f>'5- Identificación de Riesgos'!#REF!</f>
        <v>#REF!</v>
      </c>
      <c r="F106" s="437"/>
      <c r="G106" s="583"/>
      <c r="H106" s="426"/>
      <c r="I106" s="91"/>
      <c r="J106" s="593"/>
      <c r="K106" s="593"/>
      <c r="L106" s="589"/>
      <c r="M106" s="456"/>
      <c r="N106" s="456"/>
      <c r="O106" s="178"/>
      <c r="P106" s="178"/>
      <c r="Q106" s="179"/>
    </row>
    <row r="107" spans="1:17" hidden="1">
      <c r="A107" s="592"/>
      <c r="B107" s="456"/>
      <c r="C107" s="426"/>
      <c r="D107" s="426"/>
      <c r="E107" s="177" t="e">
        <f>'5- Identificación de Riesgos'!#REF!</f>
        <v>#REF!</v>
      </c>
      <c r="F107" s="437"/>
      <c r="G107" s="583"/>
      <c r="H107" s="426"/>
      <c r="I107" s="91"/>
      <c r="J107" s="593"/>
      <c r="K107" s="593"/>
      <c r="L107" s="589"/>
      <c r="M107" s="456"/>
      <c r="N107" s="456"/>
      <c r="O107" s="178"/>
      <c r="P107" s="178"/>
      <c r="Q107" s="179"/>
    </row>
    <row r="108" spans="1:17" hidden="1">
      <c r="A108" s="592"/>
      <c r="B108" s="456"/>
      <c r="C108" s="426"/>
      <c r="D108" s="426"/>
      <c r="E108" s="177" t="e">
        <f>'5- Identificación de Riesgos'!#REF!</f>
        <v>#REF!</v>
      </c>
      <c r="F108" s="437"/>
      <c r="G108" s="583"/>
      <c r="H108" s="426"/>
      <c r="I108" s="91"/>
      <c r="J108" s="593"/>
      <c r="K108" s="593"/>
      <c r="L108" s="589"/>
      <c r="M108" s="456"/>
      <c r="N108" s="456"/>
      <c r="O108" s="178"/>
      <c r="P108" s="178"/>
      <c r="Q108" s="179"/>
    </row>
    <row r="109" spans="1:17" ht="15.75" hidden="1" thickBot="1">
      <c r="A109" s="603"/>
      <c r="B109" s="457"/>
      <c r="C109" s="427"/>
      <c r="D109" s="427"/>
      <c r="E109" s="180" t="e">
        <f>'5- Identificación de Riesgos'!#REF!</f>
        <v>#REF!</v>
      </c>
      <c r="F109" s="438"/>
      <c r="G109" s="604"/>
      <c r="H109" s="427"/>
      <c r="I109" s="154"/>
      <c r="J109" s="594"/>
      <c r="K109" s="594"/>
      <c r="L109" s="590"/>
      <c r="M109" s="425"/>
      <c r="N109" s="457"/>
      <c r="O109" s="181"/>
      <c r="P109" s="181"/>
      <c r="Q109" s="182"/>
    </row>
  </sheetData>
  <mergeCells count="148">
    <mergeCell ref="L100:L109"/>
    <mergeCell ref="M100:M109"/>
    <mergeCell ref="N100:N109"/>
    <mergeCell ref="A100:A109"/>
    <mergeCell ref="B100:B109"/>
    <mergeCell ref="C100:C109"/>
    <mergeCell ref="D100:D109"/>
    <mergeCell ref="F100:F109"/>
    <mergeCell ref="G100:G109"/>
    <mergeCell ref="H100:H109"/>
    <mergeCell ref="J100:J109"/>
    <mergeCell ref="K100:K109"/>
    <mergeCell ref="L80:L89"/>
    <mergeCell ref="M80:M89"/>
    <mergeCell ref="N80:N89"/>
    <mergeCell ref="A90:A99"/>
    <mergeCell ref="B90:B99"/>
    <mergeCell ref="C90:C99"/>
    <mergeCell ref="D90:D99"/>
    <mergeCell ref="F90:F99"/>
    <mergeCell ref="G90:G99"/>
    <mergeCell ref="H90:H99"/>
    <mergeCell ref="J90:J99"/>
    <mergeCell ref="K90:K99"/>
    <mergeCell ref="L90:L99"/>
    <mergeCell ref="M90:M99"/>
    <mergeCell ref="N90:N99"/>
    <mergeCell ref="A80:A89"/>
    <mergeCell ref="B80:B89"/>
    <mergeCell ref="C80:C89"/>
    <mergeCell ref="D80:D89"/>
    <mergeCell ref="F80:F89"/>
    <mergeCell ref="G80:G89"/>
    <mergeCell ref="H80:H89"/>
    <mergeCell ref="J80:J89"/>
    <mergeCell ref="K80:K89"/>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s>
  <conditionalFormatting sqref="F10 F20 F30 F40 F50">
    <cfRule type="containsText" dxfId="379" priority="587" operator="containsText" text="Muy Baja">
      <formula>NOT(ISERROR(SEARCH("Muy Baja",F10)))</formula>
    </cfRule>
    <cfRule type="containsText" dxfId="378" priority="588" operator="containsText" text="Baja">
      <formula>NOT(ISERROR(SEARCH("Baja",F10)))</formula>
    </cfRule>
    <cfRule type="containsText" dxfId="377" priority="589" operator="containsText" text="Muy Alta">
      <formula>NOT(ISERROR(SEARCH("Muy Alta",F10)))</formula>
    </cfRule>
    <cfRule type="containsText" dxfId="376" priority="591" operator="containsText" text="Alta">
      <formula>NOT(ISERROR(SEARCH("Alta",F10)))</formula>
    </cfRule>
    <cfRule type="containsText" dxfId="375" priority="592" operator="containsText" text="Media">
      <formula>NOT(ISERROR(SEARCH("Media",F10)))</formula>
    </cfRule>
    <cfRule type="containsText" dxfId="374" priority="593" operator="containsText" text="Media">
      <formula>NOT(ISERROR(SEARCH("Media",F10)))</formula>
    </cfRule>
    <cfRule type="containsText" dxfId="373" priority="594" operator="containsText" text="Media">
      <formula>NOT(ISERROR(SEARCH("Media",F10)))</formula>
    </cfRule>
    <cfRule type="containsText" dxfId="372" priority="595" operator="containsText" text="Muy Baja">
      <formula>NOT(ISERROR(SEARCH("Muy Baja",F10)))</formula>
    </cfRule>
    <cfRule type="containsText" dxfId="371" priority="596" operator="containsText" text="Baja">
      <formula>NOT(ISERROR(SEARCH("Baja",F10)))</formula>
    </cfRule>
    <cfRule type="containsText" dxfId="370" priority="597" operator="containsText" text="Muy Baja">
      <formula>NOT(ISERROR(SEARCH("Muy Baja",F10)))</formula>
    </cfRule>
    <cfRule type="containsText" dxfId="369" priority="598" operator="containsText" text="Muy Baja">
      <formula>NOT(ISERROR(SEARCH("Muy Baja",F10)))</formula>
    </cfRule>
    <cfRule type="containsText" dxfId="368" priority="599" operator="containsText" text="Muy Baja">
      <formula>NOT(ISERROR(SEARCH("Muy Baja",F10)))</formula>
    </cfRule>
    <cfRule type="containsText" dxfId="367" priority="600" operator="containsText" text="Muy Baja'Tabla probabilidad'!">
      <formula>NOT(ISERROR(SEARCH("Muy Baja'Tabla probabilidad'!",F10)))</formula>
    </cfRule>
    <cfRule type="containsText" dxfId="366" priority="601" operator="containsText" text="Muy bajo">
      <formula>NOT(ISERROR(SEARCH("Muy bajo",F10)))</formula>
    </cfRule>
    <cfRule type="containsText" dxfId="365" priority="602" operator="containsText" text="Alta">
      <formula>NOT(ISERROR(SEARCH("Alta",F10)))</formula>
    </cfRule>
    <cfRule type="containsText" dxfId="364" priority="603" operator="containsText" text="Media">
      <formula>NOT(ISERROR(SEARCH("Media",F10)))</formula>
    </cfRule>
    <cfRule type="containsText" dxfId="363" priority="604" operator="containsText" text="Baja">
      <formula>NOT(ISERROR(SEARCH("Baja",F10)))</formula>
    </cfRule>
    <cfRule type="containsText" dxfId="362" priority="605" operator="containsText" text="Muy baja">
      <formula>NOT(ISERROR(SEARCH("Muy baja",F10)))</formula>
    </cfRule>
    <cfRule type="cellIs" dxfId="361" priority="608" operator="between">
      <formula>1</formula>
      <formula>2</formula>
    </cfRule>
    <cfRule type="cellIs" dxfId="360" priority="609" operator="between">
      <formula>0</formula>
      <formula>2</formula>
    </cfRule>
  </conditionalFormatting>
  <conditionalFormatting sqref="F60">
    <cfRule type="containsText" dxfId="359" priority="189" operator="containsText" text="Muy Baja">
      <formula>NOT(ISERROR(SEARCH("Muy Baja",F60)))</formula>
    </cfRule>
    <cfRule type="containsText" dxfId="358" priority="190" operator="containsText" text="Baja">
      <formula>NOT(ISERROR(SEARCH("Baja",F60)))</formula>
    </cfRule>
    <cfRule type="containsText" dxfId="357" priority="191" operator="containsText" text="Muy Alta">
      <formula>NOT(ISERROR(SEARCH("Muy Alta",F60)))</formula>
    </cfRule>
    <cfRule type="containsText" dxfId="356" priority="192" operator="containsText" text="Alta">
      <formula>NOT(ISERROR(SEARCH("Alta",F60)))</formula>
    </cfRule>
    <cfRule type="containsText" dxfId="355" priority="193" operator="containsText" text="Media">
      <formula>NOT(ISERROR(SEARCH("Media",F60)))</formula>
    </cfRule>
    <cfRule type="containsText" dxfId="354" priority="194" operator="containsText" text="Media">
      <formula>NOT(ISERROR(SEARCH("Media",F60)))</formula>
    </cfRule>
    <cfRule type="containsText" dxfId="353" priority="195" operator="containsText" text="Media">
      <formula>NOT(ISERROR(SEARCH("Media",F60)))</formula>
    </cfRule>
    <cfRule type="containsText" dxfId="352" priority="196" operator="containsText" text="Muy Baja">
      <formula>NOT(ISERROR(SEARCH("Muy Baja",F60)))</formula>
    </cfRule>
    <cfRule type="containsText" dxfId="351" priority="197" operator="containsText" text="Baja">
      <formula>NOT(ISERROR(SEARCH("Baja",F60)))</formula>
    </cfRule>
    <cfRule type="containsText" dxfId="350" priority="198" operator="containsText" text="Muy Baja">
      <formula>NOT(ISERROR(SEARCH("Muy Baja",F60)))</formula>
    </cfRule>
    <cfRule type="containsText" dxfId="349" priority="199" operator="containsText" text="Muy Baja">
      <formula>NOT(ISERROR(SEARCH("Muy Baja",F60)))</formula>
    </cfRule>
    <cfRule type="containsText" dxfId="348" priority="200" operator="containsText" text="Muy Baja">
      <formula>NOT(ISERROR(SEARCH("Muy Baja",F60)))</formula>
    </cfRule>
    <cfRule type="containsText" dxfId="347" priority="201" operator="containsText" text="Muy Baja'Tabla probabilidad'!">
      <formula>NOT(ISERROR(SEARCH("Muy Baja'Tabla probabilidad'!",F60)))</formula>
    </cfRule>
    <cfRule type="containsText" dxfId="346" priority="202" operator="containsText" text="Muy bajo">
      <formula>NOT(ISERROR(SEARCH("Muy bajo",F60)))</formula>
    </cfRule>
    <cfRule type="containsText" dxfId="345" priority="203" operator="containsText" text="Alta">
      <formula>NOT(ISERROR(SEARCH("Alta",F60)))</formula>
    </cfRule>
    <cfRule type="containsText" dxfId="344" priority="204" operator="containsText" text="Media">
      <formula>NOT(ISERROR(SEARCH("Media",F60)))</formula>
    </cfRule>
    <cfRule type="containsText" dxfId="343" priority="205" operator="containsText" text="Baja">
      <formula>NOT(ISERROR(SEARCH("Baja",F60)))</formula>
    </cfRule>
    <cfRule type="containsText" dxfId="342" priority="206" operator="containsText" text="Muy baja">
      <formula>NOT(ISERROR(SEARCH("Muy baja",F60)))</formula>
    </cfRule>
    <cfRule type="cellIs" dxfId="341" priority="209" operator="between">
      <formula>1</formula>
      <formula>2</formula>
    </cfRule>
    <cfRule type="cellIs" dxfId="340" priority="210" operator="between">
      <formula>0</formula>
      <formula>2</formula>
    </cfRule>
  </conditionalFormatting>
  <conditionalFormatting sqref="F70 F80 F90 F100">
    <cfRule type="containsText" dxfId="339" priority="63" operator="containsText" text="Muy Baja">
      <formula>NOT(ISERROR(SEARCH("Muy Baja",F70)))</formula>
    </cfRule>
    <cfRule type="containsText" dxfId="338" priority="64" operator="containsText" text="Baja">
      <formula>NOT(ISERROR(SEARCH("Baja",F70)))</formula>
    </cfRule>
    <cfRule type="containsText" dxfId="337" priority="65" operator="containsText" text="Muy Alta">
      <formula>NOT(ISERROR(SEARCH("Muy Alta",F70)))</formula>
    </cfRule>
    <cfRule type="containsText" dxfId="336" priority="66" operator="containsText" text="Alta">
      <formula>NOT(ISERROR(SEARCH("Alta",F70)))</formula>
    </cfRule>
    <cfRule type="containsText" dxfId="335" priority="67" operator="containsText" text="Media">
      <formula>NOT(ISERROR(SEARCH("Media",F70)))</formula>
    </cfRule>
    <cfRule type="containsText" dxfId="334" priority="68" operator="containsText" text="Media">
      <formula>NOT(ISERROR(SEARCH("Media",F70)))</formula>
    </cfRule>
    <cfRule type="containsText" dxfId="333" priority="69" operator="containsText" text="Media">
      <formula>NOT(ISERROR(SEARCH("Media",F70)))</formula>
    </cfRule>
    <cfRule type="containsText" dxfId="332" priority="70" operator="containsText" text="Muy Baja">
      <formula>NOT(ISERROR(SEARCH("Muy Baja",F70)))</formula>
    </cfRule>
    <cfRule type="containsText" dxfId="331" priority="71" operator="containsText" text="Baja">
      <formula>NOT(ISERROR(SEARCH("Baja",F70)))</formula>
    </cfRule>
    <cfRule type="containsText" dxfId="330" priority="72" operator="containsText" text="Muy Baja">
      <formula>NOT(ISERROR(SEARCH("Muy Baja",F70)))</formula>
    </cfRule>
    <cfRule type="containsText" dxfId="329" priority="73" operator="containsText" text="Muy Baja">
      <formula>NOT(ISERROR(SEARCH("Muy Baja",F70)))</formula>
    </cfRule>
    <cfRule type="containsText" dxfId="328" priority="74" operator="containsText" text="Muy Baja">
      <formula>NOT(ISERROR(SEARCH("Muy Baja",F70)))</formula>
    </cfRule>
    <cfRule type="containsText" dxfId="327" priority="75" operator="containsText" text="Muy Baja'Tabla probabilidad'!">
      <formula>NOT(ISERROR(SEARCH("Muy Baja'Tabla probabilidad'!",F70)))</formula>
    </cfRule>
    <cfRule type="containsText" dxfId="326" priority="76" operator="containsText" text="Muy bajo">
      <formula>NOT(ISERROR(SEARCH("Muy bajo",F70)))</formula>
    </cfRule>
    <cfRule type="containsText" dxfId="325" priority="77" operator="containsText" text="Alta">
      <formula>NOT(ISERROR(SEARCH("Alta",F70)))</formula>
    </cfRule>
    <cfRule type="containsText" dxfId="324" priority="78" operator="containsText" text="Media">
      <formula>NOT(ISERROR(SEARCH("Media",F70)))</formula>
    </cfRule>
    <cfRule type="containsText" dxfId="323" priority="79" operator="containsText" text="Baja">
      <formula>NOT(ISERROR(SEARCH("Baja",F70)))</formula>
    </cfRule>
    <cfRule type="containsText" dxfId="322" priority="80" operator="containsText" text="Muy baja">
      <formula>NOT(ISERROR(SEARCH("Muy baja",F70)))</formula>
    </cfRule>
    <cfRule type="cellIs" dxfId="321" priority="83" operator="between">
      <formula>1</formula>
      <formula>2</formula>
    </cfRule>
    <cfRule type="cellIs" dxfId="320" priority="84" operator="between">
      <formula>0</formula>
      <formula>2</formula>
    </cfRule>
  </conditionalFormatting>
  <conditionalFormatting sqref="G10 G20 G30 G40 G50">
    <cfRule type="containsText" dxfId="319" priority="581" operator="containsText" text="Catastrófico">
      <formula>NOT(ISERROR(SEARCH("Catastrófico",G10)))</formula>
    </cfRule>
    <cfRule type="containsText" dxfId="318" priority="582" operator="containsText" text="Mayor">
      <formula>NOT(ISERROR(SEARCH("Mayor",G10)))</formula>
    </cfRule>
    <cfRule type="containsText" dxfId="317" priority="583" operator="containsText" text="Alta">
      <formula>NOT(ISERROR(SEARCH("Alta",G10)))</formula>
    </cfRule>
    <cfRule type="containsText" dxfId="316" priority="584" operator="containsText" text="Moderado">
      <formula>NOT(ISERROR(SEARCH("Moderado",G10)))</formula>
    </cfRule>
    <cfRule type="containsText" dxfId="315" priority="585" operator="containsText" text="Menor">
      <formula>NOT(ISERROR(SEARCH("Menor",G10)))</formula>
    </cfRule>
    <cfRule type="containsText" dxfId="314" priority="586" operator="containsText" text="Leve">
      <formula>NOT(ISERROR(SEARCH("Leve",G10)))</formula>
    </cfRule>
  </conditionalFormatting>
  <conditionalFormatting sqref="G60">
    <cfRule type="containsText" dxfId="313" priority="183" operator="containsText" text="Catastrófico">
      <formula>NOT(ISERROR(SEARCH("Catastrófico",G60)))</formula>
    </cfRule>
    <cfRule type="containsText" dxfId="312" priority="184" operator="containsText" text="Mayor">
      <formula>NOT(ISERROR(SEARCH("Mayor",G60)))</formula>
    </cfRule>
    <cfRule type="containsText" dxfId="311" priority="185" operator="containsText" text="Alta">
      <formula>NOT(ISERROR(SEARCH("Alta",G60)))</formula>
    </cfRule>
    <cfRule type="containsText" dxfId="310" priority="186" operator="containsText" text="Moderado">
      <formula>NOT(ISERROR(SEARCH("Moderado",G60)))</formula>
    </cfRule>
    <cfRule type="containsText" dxfId="309" priority="187" operator="containsText" text="Menor">
      <formula>NOT(ISERROR(SEARCH("Menor",G60)))</formula>
    </cfRule>
    <cfRule type="containsText" dxfId="308" priority="188" operator="containsText" text="Leve">
      <formula>NOT(ISERROR(SEARCH("Leve",G60)))</formula>
    </cfRule>
  </conditionalFormatting>
  <conditionalFormatting sqref="G70 G80 G90 G100">
    <cfRule type="containsText" dxfId="307" priority="57" operator="containsText" text="Catastrófico">
      <formula>NOT(ISERROR(SEARCH("Catastrófico",G70)))</formula>
    </cfRule>
    <cfRule type="containsText" dxfId="306" priority="58" operator="containsText" text="Mayor">
      <formula>NOT(ISERROR(SEARCH("Mayor",G70)))</formula>
    </cfRule>
    <cfRule type="containsText" dxfId="305" priority="59" operator="containsText" text="Alta">
      <formula>NOT(ISERROR(SEARCH("Alta",G70)))</formula>
    </cfRule>
    <cfRule type="containsText" dxfId="304" priority="60" operator="containsText" text="Moderado">
      <formula>NOT(ISERROR(SEARCH("Moderado",G70)))</formula>
    </cfRule>
    <cfRule type="containsText" dxfId="303" priority="61" operator="containsText" text="Menor">
      <formula>NOT(ISERROR(SEARCH("Menor",G70)))</formula>
    </cfRule>
    <cfRule type="containsText" dxfId="302" priority="62" operator="containsText" text="Leve">
      <formula>NOT(ISERROR(SEARCH("Leve",G70)))</formula>
    </cfRule>
  </conditionalFormatting>
  <conditionalFormatting sqref="H10:I10 H20:I20 H30:I30 H40:I40 H50:I50 H60:I60 H70:I70 H80:I80 H90:I90 H100:I100">
    <cfRule type="containsText" dxfId="301" priority="576" operator="containsText" text="Extremo">
      <formula>NOT(ISERROR(SEARCH("Extremo",H10)))</formula>
    </cfRule>
    <cfRule type="containsText" dxfId="300" priority="577" operator="containsText" text="Alto">
      <formula>NOT(ISERROR(SEARCH("Alto",H10)))</formula>
    </cfRule>
    <cfRule type="containsText" dxfId="299" priority="578" operator="containsText" text="Bajo">
      <formula>NOT(ISERROR(SEARCH("Bajo",H10)))</formula>
    </cfRule>
    <cfRule type="containsText" dxfId="298" priority="579" operator="containsText" text="Moderado">
      <formula>NOT(ISERROR(SEARCH("Moderado",H10)))</formula>
    </cfRule>
    <cfRule type="containsText" dxfId="297" priority="580" operator="containsText" text="Extremo">
      <formula>NOT(ISERROR(SEARCH("Extremo",H10)))</formula>
    </cfRule>
  </conditionalFormatting>
  <conditionalFormatting sqref="J10:J49">
    <cfRule type="containsText" dxfId="296" priority="545" operator="containsText" text="Muy Alta">
      <formula>NOT(ISERROR(SEARCH("Muy Alta",J10)))</formula>
    </cfRule>
    <cfRule type="containsText" dxfId="295" priority="546" operator="containsText" text="Alta">
      <formula>NOT(ISERROR(SEARCH("Alta",J10)))</formula>
    </cfRule>
    <cfRule type="containsText" dxfId="294" priority="547" operator="containsText" text="Media">
      <formula>NOT(ISERROR(SEARCH("Media",J10)))</formula>
    </cfRule>
    <cfRule type="containsText" dxfId="293" priority="548" operator="containsText" text="Baja">
      <formula>NOT(ISERROR(SEARCH("Baja",J10)))</formula>
    </cfRule>
    <cfRule type="containsText" dxfId="292" priority="549" operator="containsText" text="Muy Baja">
      <formula>NOT(ISERROR(SEARCH("Muy Baja",J10)))</formula>
    </cfRule>
  </conditionalFormatting>
  <conditionalFormatting sqref="J10:J109">
    <cfRule type="containsText" dxfId="291" priority="263" operator="containsText" text="Muy Baja">
      <formula>NOT(ISERROR(SEARCH("Muy Baja",J10)))</formula>
    </cfRule>
  </conditionalFormatting>
  <conditionalFormatting sqref="J50:J109">
    <cfRule type="containsText" dxfId="290" priority="253" operator="containsText" text="Muy Baja">
      <formula>NOT(ISERROR(SEARCH("Muy Baja",J50)))</formula>
    </cfRule>
    <cfRule type="containsText" dxfId="289" priority="259" operator="containsText" text="Muy Alta">
      <formula>NOT(ISERROR(SEARCH("Muy Alta",J50)))</formula>
    </cfRule>
    <cfRule type="containsText" dxfId="288" priority="260" operator="containsText" text="Alta">
      <formula>NOT(ISERROR(SEARCH("Alta",J50)))</formula>
    </cfRule>
    <cfRule type="containsText" dxfId="287" priority="261" operator="containsText" text="Media">
      <formula>NOT(ISERROR(SEARCH("Media",J50)))</formula>
    </cfRule>
    <cfRule type="containsText" dxfId="286" priority="262" operator="containsText" text="Baja">
      <formula>NOT(ISERROR(SEARCH("Baja",J50)))</formula>
    </cfRule>
  </conditionalFormatting>
  <conditionalFormatting sqref="K10:K109">
    <cfRule type="containsText" dxfId="285" priority="254" operator="containsText" text="Catastrófico">
      <formula>NOT(ISERROR(SEARCH("Catastrófico",K10)))</formula>
    </cfRule>
    <cfRule type="containsText" dxfId="284" priority="255" operator="containsText" text="Moderado">
      <formula>NOT(ISERROR(SEARCH("Moderado",K10)))</formula>
    </cfRule>
    <cfRule type="containsText" dxfId="283" priority="256" operator="containsText" text="Menor">
      <formula>NOT(ISERROR(SEARCH("Menor",K10)))</formula>
    </cfRule>
    <cfRule type="containsText" dxfId="282" priority="257" operator="containsText" text="Leve">
      <formula>NOT(ISERROR(SEARCH("Leve",K10)))</formula>
    </cfRule>
    <cfRule type="containsText" dxfId="281" priority="258" operator="containsText" text="Mayor">
      <formula>NOT(ISERROR(SEARCH("Mayor",K10)))</formula>
    </cfRule>
  </conditionalFormatting>
  <conditionalFormatting sqref="M10 M20 M30 M40">
    <cfRule type="containsText" dxfId="280" priority="550" operator="containsText" text="Extremo">
      <formula>NOT(ISERROR(SEARCH("Extremo",M10)))</formula>
    </cfRule>
    <cfRule type="containsText" dxfId="279" priority="551" operator="containsText" text="Alto">
      <formula>NOT(ISERROR(SEARCH("Alto",M10)))</formula>
    </cfRule>
    <cfRule type="containsText" dxfId="278" priority="552" operator="containsText" text="Moderado">
      <formula>NOT(ISERROR(SEARCH("Moderado",M10)))</formula>
    </cfRule>
    <cfRule type="containsText" dxfId="277" priority="553" operator="containsText" text="Menor">
      <formula>NOT(ISERROR(SEARCH("Menor",M10)))</formula>
    </cfRule>
    <cfRule type="containsText" dxfId="276" priority="554" operator="containsText" text="Bajo">
      <formula>NOT(ISERROR(SEARCH("Bajo",M10)))</formula>
    </cfRule>
    <cfRule type="containsText" dxfId="275" priority="555" operator="containsText" text="Moderado">
      <formula>NOT(ISERROR(SEARCH("Moderado",M10)))</formula>
    </cfRule>
    <cfRule type="containsText" dxfId="274" priority="556" operator="containsText" text="Extremo">
      <formula>NOT(ISERROR(SEARCH("Extremo",M10)))</formula>
    </cfRule>
    <cfRule type="containsText" dxfId="273" priority="557" operator="containsText" text="Baja">
      <formula>NOT(ISERROR(SEARCH("Baja",M10)))</formula>
    </cfRule>
    <cfRule type="containsText" dxfId="272" priority="558" operator="containsText" text="Alto">
      <formula>NOT(ISERROR(SEARCH("Alto",M10)))</formula>
    </cfRule>
  </conditionalFormatting>
  <conditionalFormatting sqref="M50">
    <cfRule type="containsText" dxfId="271" priority="264" operator="containsText" text="Extremo">
      <formula>NOT(ISERROR(SEARCH("Extremo",M50)))</formula>
    </cfRule>
    <cfRule type="containsText" dxfId="270" priority="265" operator="containsText" text="Alto">
      <formula>NOT(ISERROR(SEARCH("Alto",M50)))</formula>
    </cfRule>
    <cfRule type="containsText" dxfId="269" priority="266" operator="containsText" text="Moderado">
      <formula>NOT(ISERROR(SEARCH("Moderado",M50)))</formula>
    </cfRule>
    <cfRule type="containsText" dxfId="268" priority="267" operator="containsText" text="Menor">
      <formula>NOT(ISERROR(SEARCH("Menor",M50)))</formula>
    </cfRule>
    <cfRule type="containsText" dxfId="267" priority="268" operator="containsText" text="Bajo">
      <formula>NOT(ISERROR(SEARCH("Bajo",M50)))</formula>
    </cfRule>
    <cfRule type="containsText" dxfId="266" priority="269" operator="containsText" text="Moderado">
      <formula>NOT(ISERROR(SEARCH("Moderado",M50)))</formula>
    </cfRule>
    <cfRule type="containsText" dxfId="265" priority="270" operator="containsText" text="Extremo">
      <formula>NOT(ISERROR(SEARCH("Extremo",M50)))</formula>
    </cfRule>
    <cfRule type="containsText" dxfId="264" priority="271" operator="containsText" text="Baja">
      <formula>NOT(ISERROR(SEARCH("Baja",M50)))</formula>
    </cfRule>
    <cfRule type="containsText" dxfId="263" priority="272" operator="containsText" text="Alto">
      <formula>NOT(ISERROR(SEARCH("Alto",M50)))</formula>
    </cfRule>
  </conditionalFormatting>
  <conditionalFormatting sqref="M60 M70 M80 M90 M100">
    <cfRule type="containsText" dxfId="262" priority="169" operator="containsText" text="Extremo">
      <formula>NOT(ISERROR(SEARCH("Extremo",M60)))</formula>
    </cfRule>
    <cfRule type="containsText" dxfId="261" priority="170" operator="containsText" text="Alto">
      <formula>NOT(ISERROR(SEARCH("Alto",M60)))</formula>
    </cfRule>
    <cfRule type="containsText" dxfId="260" priority="171" operator="containsText" text="Moderado">
      <formula>NOT(ISERROR(SEARCH("Moderado",M60)))</formula>
    </cfRule>
    <cfRule type="containsText" dxfId="259" priority="172" operator="containsText" text="Menor">
      <formula>NOT(ISERROR(SEARCH("Menor",M60)))</formula>
    </cfRule>
    <cfRule type="containsText" dxfId="258" priority="173" operator="containsText" text="Bajo">
      <formula>NOT(ISERROR(SEARCH("Bajo",M60)))</formula>
    </cfRule>
    <cfRule type="containsText" dxfId="257" priority="174" operator="containsText" text="Moderado">
      <formula>NOT(ISERROR(SEARCH("Moderado",M60)))</formula>
    </cfRule>
    <cfRule type="containsText" dxfId="256" priority="175" operator="containsText" text="Extremo">
      <formula>NOT(ISERROR(SEARCH("Extremo",M60)))</formula>
    </cfRule>
    <cfRule type="containsText" dxfId="255" priority="176" operator="containsText" text="Baja">
      <formula>NOT(ISERROR(SEARCH("Baja",M60)))</formula>
    </cfRule>
    <cfRule type="containsText" dxfId="254" priority="177" operator="containsText" text="Alto">
      <formula>NOT(ISERROR(SEARCH("Alto",M60)))</formula>
    </cfRule>
  </conditionalFormatting>
  <dataValidations count="1">
    <dataValidation type="list" allowBlank="1" showInputMessage="1" showErrorMessage="1" sqref="D10:D10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 F80 F90 F100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0"/>
    <col min="15" max="15" width="102.7109375" style="215" customWidth="1"/>
    <col min="16" max="32" width="11.5703125" style="98"/>
    <col min="33" max="36" width="11.42578125" style="3"/>
    <col min="37" max="138" width="11.42578125" style="2"/>
  </cols>
  <sheetData>
    <row r="1" spans="1:138" s="2" customFormat="1">
      <c r="E1" s="47"/>
      <c r="N1" s="127"/>
      <c r="O1" s="210"/>
      <c r="P1" s="3"/>
      <c r="Q1" s="3"/>
      <c r="R1" s="3"/>
      <c r="S1" s="3"/>
      <c r="T1" s="3"/>
      <c r="U1" s="3"/>
      <c r="V1" s="3"/>
      <c r="W1" s="3"/>
      <c r="X1" s="3"/>
      <c r="Y1" s="3"/>
      <c r="Z1" s="3"/>
      <c r="AA1" s="3"/>
      <c r="AB1" s="3"/>
      <c r="AC1" s="3"/>
      <c r="AD1" s="3"/>
      <c r="AE1" s="3"/>
      <c r="AF1" s="3"/>
      <c r="AG1" s="3"/>
      <c r="AH1" s="3"/>
      <c r="AI1" s="3"/>
      <c r="AJ1" s="3"/>
    </row>
    <row r="2" spans="1:138" ht="24" thickBot="1">
      <c r="A2" s="2"/>
      <c r="B2" s="614" t="s">
        <v>425</v>
      </c>
      <c r="C2" s="614"/>
      <c r="D2" s="614"/>
      <c r="E2" s="614"/>
      <c r="F2" s="88"/>
      <c r="G2" s="2"/>
      <c r="H2" s="2"/>
      <c r="I2" s="2"/>
      <c r="J2" s="2"/>
      <c r="K2" s="2"/>
      <c r="L2" s="2"/>
      <c r="M2" s="2"/>
      <c r="N2" s="127"/>
      <c r="O2" s="210"/>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7"/>
      <c r="O3" s="210"/>
      <c r="P3" s="3"/>
      <c r="Q3" s="3"/>
      <c r="R3" s="3"/>
      <c r="S3" s="3"/>
      <c r="T3" s="3"/>
      <c r="U3" s="3"/>
      <c r="V3" s="3"/>
      <c r="W3" s="3"/>
      <c r="X3" s="3"/>
      <c r="Y3" s="3"/>
      <c r="Z3" s="3"/>
      <c r="AA3" s="3"/>
      <c r="AB3" s="3"/>
      <c r="AC3" s="3"/>
      <c r="AD3" s="3"/>
      <c r="AE3" s="3"/>
      <c r="AF3" s="3"/>
    </row>
    <row r="4" spans="1:138" ht="21">
      <c r="A4" s="2"/>
      <c r="B4" s="63"/>
      <c r="C4" s="64" t="s">
        <v>426</v>
      </c>
      <c r="D4" s="64"/>
      <c r="E4" s="64" t="s">
        <v>427</v>
      </c>
      <c r="F4" s="65"/>
      <c r="G4" s="2"/>
      <c r="H4" s="2"/>
      <c r="I4" s="2"/>
      <c r="J4" s="2"/>
      <c r="K4" s="2"/>
      <c r="L4" s="2"/>
      <c r="M4" s="2"/>
      <c r="N4" s="127"/>
      <c r="O4" s="210"/>
      <c r="P4" s="3"/>
      <c r="Q4" s="3"/>
      <c r="R4" s="3"/>
      <c r="S4" s="3"/>
      <c r="T4" s="3"/>
      <c r="U4" s="3"/>
      <c r="V4" s="3"/>
      <c r="W4" s="3"/>
      <c r="X4" s="3"/>
      <c r="Y4" s="3"/>
      <c r="Z4" s="3"/>
      <c r="AA4" s="3"/>
      <c r="AB4" s="3"/>
      <c r="AC4" s="3"/>
      <c r="AD4" s="3"/>
      <c r="AE4" s="3"/>
      <c r="AF4" s="3"/>
    </row>
    <row r="5" spans="1:138" ht="40.5">
      <c r="A5" s="2"/>
      <c r="B5" s="63"/>
      <c r="C5" s="64" t="s">
        <v>428</v>
      </c>
      <c r="D5" s="64"/>
      <c r="E5" s="66" t="s">
        <v>429</v>
      </c>
      <c r="F5" s="64" t="s">
        <v>427</v>
      </c>
      <c r="G5" s="2"/>
      <c r="H5" s="2"/>
      <c r="I5" s="2"/>
      <c r="J5" s="2"/>
      <c r="K5" s="2"/>
      <c r="L5" s="2"/>
      <c r="M5" s="2"/>
      <c r="N5" s="127"/>
      <c r="O5" s="210"/>
      <c r="P5" s="3"/>
      <c r="Q5" s="3"/>
      <c r="R5" s="3"/>
      <c r="S5" s="3"/>
      <c r="T5" s="3"/>
      <c r="U5" s="3"/>
      <c r="V5" s="3"/>
      <c r="W5" s="3"/>
      <c r="X5" s="3"/>
      <c r="Y5" s="3"/>
      <c r="Z5" s="3"/>
      <c r="AA5" s="3"/>
      <c r="AB5" s="3"/>
      <c r="AC5" s="3"/>
      <c r="AD5" s="3"/>
      <c r="AE5" s="3"/>
      <c r="AF5" s="3"/>
    </row>
    <row r="6" spans="1:138" ht="20.25">
      <c r="A6" s="2"/>
      <c r="B6" s="67" t="s">
        <v>430</v>
      </c>
      <c r="C6" s="112" t="s">
        <v>431</v>
      </c>
      <c r="D6" s="68">
        <v>0.04</v>
      </c>
      <c r="E6" s="69" t="s">
        <v>432</v>
      </c>
      <c r="F6" s="70">
        <v>1</v>
      </c>
      <c r="G6" s="2"/>
      <c r="H6" s="52"/>
      <c r="I6" s="2"/>
      <c r="J6" s="2"/>
      <c r="K6" s="2"/>
      <c r="L6" s="2"/>
      <c r="M6" s="2"/>
      <c r="N6" s="127"/>
      <c r="O6" s="211"/>
      <c r="P6" s="3"/>
      <c r="Q6" s="3"/>
      <c r="R6" s="3"/>
      <c r="S6" s="3"/>
      <c r="T6" s="3"/>
      <c r="U6" s="3"/>
      <c r="V6" s="3"/>
      <c r="W6" s="3"/>
      <c r="X6" s="3"/>
      <c r="Y6" s="3"/>
      <c r="Z6" s="3"/>
      <c r="AA6" s="3"/>
      <c r="AB6" s="3"/>
      <c r="AC6" s="3"/>
      <c r="AD6" s="3"/>
      <c r="AE6" s="3"/>
      <c r="AF6" s="3"/>
    </row>
    <row r="7" spans="1:138" ht="20.25">
      <c r="A7" s="2"/>
      <c r="B7" s="71" t="s">
        <v>433</v>
      </c>
      <c r="C7" s="112" t="s">
        <v>434</v>
      </c>
      <c r="D7" s="68">
        <v>0.09</v>
      </c>
      <c r="E7" s="69" t="s">
        <v>435</v>
      </c>
      <c r="F7" s="70">
        <v>2</v>
      </c>
      <c r="G7" s="2"/>
      <c r="H7" s="2"/>
      <c r="I7" s="2"/>
      <c r="J7" s="2"/>
      <c r="K7" s="2"/>
      <c r="L7" s="2"/>
      <c r="M7" s="2"/>
      <c r="N7" s="127"/>
      <c r="O7" s="211"/>
      <c r="P7" s="3"/>
      <c r="Q7" s="3"/>
      <c r="R7" s="3"/>
      <c r="S7" s="3"/>
      <c r="T7" s="3"/>
      <c r="U7" s="3"/>
      <c r="V7" s="3"/>
      <c r="W7" s="3"/>
      <c r="X7" s="3"/>
      <c r="Y7" s="3"/>
      <c r="Z7" s="3"/>
      <c r="AA7" s="3"/>
      <c r="AB7" s="3"/>
      <c r="AC7" s="3"/>
      <c r="AD7" s="3"/>
      <c r="AE7" s="3"/>
      <c r="AF7" s="3"/>
    </row>
    <row r="8" spans="1:138" ht="20.25">
      <c r="A8" s="2"/>
      <c r="B8" s="72" t="s">
        <v>436</v>
      </c>
      <c r="C8" s="112" t="s">
        <v>437</v>
      </c>
      <c r="D8" s="68">
        <v>0.28999999999999998</v>
      </c>
      <c r="E8" s="69" t="s">
        <v>438</v>
      </c>
      <c r="F8" s="70">
        <v>3</v>
      </c>
      <c r="G8" s="2"/>
      <c r="H8" s="2"/>
      <c r="I8" s="2"/>
      <c r="J8" s="2"/>
      <c r="K8" s="2"/>
      <c r="L8" s="2"/>
      <c r="M8" s="2"/>
      <c r="N8" s="127"/>
      <c r="O8" s="211"/>
      <c r="P8" s="3"/>
      <c r="Q8" s="3"/>
      <c r="R8" s="3"/>
      <c r="S8" s="3"/>
      <c r="T8" s="3"/>
      <c r="U8" s="3"/>
      <c r="V8" s="3"/>
      <c r="W8" s="3"/>
      <c r="X8" s="3"/>
      <c r="Y8" s="3"/>
      <c r="Z8" s="3"/>
      <c r="AA8" s="3"/>
      <c r="AB8" s="3"/>
      <c r="AC8" s="3"/>
      <c r="AD8" s="3"/>
      <c r="AE8" s="3"/>
      <c r="AF8" s="3"/>
    </row>
    <row r="9" spans="1:138" ht="20.25">
      <c r="A9" s="2"/>
      <c r="B9" s="73" t="s">
        <v>439</v>
      </c>
      <c r="C9" s="112" t="s">
        <v>440</v>
      </c>
      <c r="D9" s="68">
        <v>0.49</v>
      </c>
      <c r="E9" s="69" t="s">
        <v>441</v>
      </c>
      <c r="F9" s="70">
        <v>4</v>
      </c>
      <c r="G9" s="2"/>
      <c r="H9" s="2"/>
      <c r="I9" s="2"/>
      <c r="J9" s="2"/>
      <c r="K9" s="2"/>
      <c r="L9" s="2"/>
      <c r="M9" s="2"/>
      <c r="N9" s="127"/>
      <c r="O9" s="211"/>
      <c r="P9" s="3"/>
      <c r="Q9" s="3"/>
      <c r="R9" s="3"/>
      <c r="S9" s="3"/>
      <c r="T9" s="3"/>
      <c r="U9" s="3"/>
      <c r="V9" s="3"/>
      <c r="W9" s="3"/>
      <c r="X9" s="3"/>
      <c r="Y9" s="3"/>
      <c r="Z9" s="3"/>
      <c r="AA9" s="3"/>
      <c r="AB9" s="3"/>
      <c r="AC9" s="3"/>
      <c r="AD9" s="3"/>
      <c r="AE9" s="3"/>
      <c r="AF9" s="3"/>
    </row>
    <row r="10" spans="1:138" ht="20.25">
      <c r="A10" s="2"/>
      <c r="B10" s="74" t="s">
        <v>442</v>
      </c>
      <c r="C10" s="112" t="s">
        <v>443</v>
      </c>
      <c r="D10" s="68">
        <v>1</v>
      </c>
      <c r="E10" s="69" t="s">
        <v>444</v>
      </c>
      <c r="F10" s="70">
        <v>5</v>
      </c>
      <c r="G10" s="2"/>
      <c r="H10" s="2"/>
      <c r="I10" s="93" t="s">
        <v>346</v>
      </c>
      <c r="J10" s="2"/>
      <c r="K10" s="2"/>
      <c r="L10" s="2"/>
      <c r="M10" s="2"/>
      <c r="N10" s="127"/>
      <c r="O10" s="211"/>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7"/>
      <c r="O11" s="210"/>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7"/>
      <c r="O12" s="210"/>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7"/>
      <c r="O13" s="210"/>
      <c r="P13" s="3"/>
      <c r="Q13" s="3"/>
      <c r="R13" s="3"/>
      <c r="S13" s="3"/>
      <c r="T13" s="3"/>
      <c r="U13" s="3"/>
      <c r="V13" s="3"/>
      <c r="W13" s="3"/>
      <c r="X13" s="3"/>
      <c r="Y13" s="3"/>
      <c r="Z13" s="3"/>
      <c r="AA13" s="3"/>
      <c r="AB13" s="3"/>
      <c r="AC13" s="3"/>
      <c r="AD13" s="3"/>
      <c r="AE13" s="3"/>
      <c r="AF13" s="3"/>
    </row>
    <row r="14" spans="1:138" ht="23.25">
      <c r="A14" s="2"/>
      <c r="B14" s="615" t="s">
        <v>445</v>
      </c>
      <c r="C14" s="615"/>
      <c r="D14" s="615"/>
      <c r="E14" s="615"/>
      <c r="F14" s="100"/>
      <c r="G14" s="62"/>
      <c r="H14" s="2"/>
      <c r="I14" s="2"/>
      <c r="J14" s="2"/>
      <c r="K14" s="2"/>
      <c r="L14" s="2"/>
      <c r="M14" s="2"/>
      <c r="N14" s="127"/>
      <c r="O14" s="210"/>
      <c r="P14" s="3"/>
      <c r="Q14" s="3"/>
      <c r="R14" s="3"/>
      <c r="S14" s="3"/>
      <c r="T14" s="3"/>
      <c r="U14" s="3"/>
      <c r="V14" s="3"/>
      <c r="W14" s="3"/>
      <c r="X14" s="3"/>
      <c r="Y14" s="3"/>
      <c r="Z14" s="3"/>
      <c r="AA14" s="3"/>
      <c r="AB14" s="3"/>
      <c r="AC14" s="3"/>
      <c r="AD14" s="3"/>
      <c r="AE14" s="3"/>
      <c r="AF14" s="3"/>
    </row>
    <row r="15" spans="1:138">
      <c r="A15" s="2"/>
      <c r="B15" s="99"/>
      <c r="C15" s="99"/>
      <c r="D15" s="99"/>
      <c r="E15" s="99"/>
      <c r="F15" s="101"/>
      <c r="G15" s="2"/>
      <c r="H15" s="2"/>
      <c r="I15" s="2"/>
      <c r="J15" s="2"/>
      <c r="K15" s="2"/>
      <c r="L15" s="2"/>
      <c r="M15" s="2"/>
      <c r="N15" s="127"/>
      <c r="O15" s="210"/>
      <c r="P15" s="3"/>
      <c r="Q15" s="3"/>
      <c r="R15" s="3"/>
      <c r="S15" s="3"/>
      <c r="T15" s="3"/>
      <c r="U15" s="3"/>
      <c r="V15" s="3"/>
      <c r="W15" s="3"/>
      <c r="X15" s="3"/>
      <c r="Y15" s="3"/>
      <c r="Z15" s="3"/>
      <c r="AA15" s="3"/>
      <c r="AB15" s="3"/>
      <c r="AC15" s="3"/>
      <c r="AD15" s="3"/>
      <c r="AE15" s="3"/>
      <c r="AF15" s="3"/>
    </row>
    <row r="16" spans="1:138" s="78" customFormat="1" ht="20.25">
      <c r="A16" s="76"/>
      <c r="B16" s="102"/>
      <c r="C16" s="613" t="s">
        <v>300</v>
      </c>
      <c r="D16" s="613"/>
      <c r="E16" s="613"/>
      <c r="F16" s="103"/>
      <c r="G16" s="76"/>
      <c r="H16" s="76"/>
      <c r="I16" s="94" t="s">
        <v>294</v>
      </c>
      <c r="J16" s="76"/>
      <c r="K16" s="76"/>
      <c r="L16" s="76"/>
      <c r="M16" s="76"/>
      <c r="N16" s="128"/>
      <c r="O16" s="212"/>
      <c r="P16" s="105"/>
      <c r="Q16" s="105"/>
      <c r="R16" s="105"/>
      <c r="S16" s="105"/>
      <c r="T16" s="105"/>
      <c r="U16" s="105"/>
      <c r="V16" s="105"/>
      <c r="W16" s="105"/>
      <c r="X16" s="105"/>
      <c r="Y16" s="105"/>
      <c r="Z16" s="105"/>
      <c r="AA16" s="105"/>
      <c r="AB16" s="105"/>
      <c r="AC16" s="105"/>
      <c r="AD16" s="105"/>
      <c r="AE16" s="105"/>
      <c r="AF16" s="105"/>
      <c r="AG16" s="105"/>
      <c r="AH16" s="105"/>
      <c r="AI16" s="105"/>
      <c r="AJ16" s="105"/>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446</v>
      </c>
      <c r="C17" s="611" t="s">
        <v>301</v>
      </c>
      <c r="D17" s="611"/>
      <c r="E17" s="611"/>
      <c r="F17" s="104">
        <v>1</v>
      </c>
      <c r="G17" s="76"/>
      <c r="H17" s="76"/>
      <c r="I17" s="93" t="s">
        <v>300</v>
      </c>
      <c r="J17" s="76"/>
      <c r="K17" s="76"/>
      <c r="L17" s="76"/>
      <c r="M17" s="76"/>
      <c r="N17" s="128"/>
      <c r="O17" s="213"/>
      <c r="P17" s="105"/>
      <c r="Q17" s="105"/>
      <c r="R17" s="105"/>
      <c r="S17" s="105"/>
      <c r="T17" s="105"/>
      <c r="U17" s="105"/>
      <c r="V17" s="105"/>
      <c r="W17" s="105"/>
      <c r="X17" s="105"/>
      <c r="Y17" s="105"/>
      <c r="Z17" s="105"/>
      <c r="AA17" s="105"/>
      <c r="AB17" s="105"/>
      <c r="AC17" s="105"/>
      <c r="AD17" s="105"/>
      <c r="AE17" s="105"/>
      <c r="AF17" s="105"/>
      <c r="AG17" s="105"/>
      <c r="AH17" s="105"/>
      <c r="AI17" s="105"/>
      <c r="AJ17" s="105"/>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447</v>
      </c>
      <c r="C18" s="611" t="s">
        <v>354</v>
      </c>
      <c r="D18" s="611"/>
      <c r="E18" s="611"/>
      <c r="F18" s="104">
        <v>2</v>
      </c>
      <c r="G18" s="76"/>
      <c r="H18" s="76"/>
      <c r="I18" s="93" t="s">
        <v>448</v>
      </c>
      <c r="J18" s="76"/>
      <c r="K18" s="76"/>
      <c r="L18" s="76"/>
      <c r="M18" s="76"/>
      <c r="N18" s="128"/>
      <c r="O18" s="213"/>
      <c r="P18" s="105"/>
      <c r="Q18" s="105"/>
      <c r="R18" s="105"/>
      <c r="S18" s="105"/>
      <c r="T18" s="105"/>
      <c r="U18" s="105"/>
      <c r="V18" s="105"/>
      <c r="W18" s="105"/>
      <c r="X18" s="105"/>
      <c r="Y18" s="105"/>
      <c r="Z18" s="105"/>
      <c r="AA18" s="105"/>
      <c r="AB18" s="105"/>
      <c r="AC18" s="105"/>
      <c r="AD18" s="105"/>
      <c r="AE18" s="105"/>
      <c r="AF18" s="105"/>
      <c r="AG18" s="105"/>
      <c r="AH18" s="105"/>
      <c r="AI18" s="105"/>
      <c r="AJ18" s="105"/>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449</v>
      </c>
      <c r="C19" s="611" t="s">
        <v>450</v>
      </c>
      <c r="D19" s="611"/>
      <c r="E19" s="611"/>
      <c r="F19" s="104">
        <v>3</v>
      </c>
      <c r="G19" s="76"/>
      <c r="H19" s="76"/>
      <c r="I19" s="93" t="s">
        <v>422</v>
      </c>
      <c r="J19" s="76"/>
      <c r="K19" s="76"/>
      <c r="L19" s="76"/>
      <c r="M19" s="76"/>
      <c r="N19" s="128"/>
      <c r="O19" s="213"/>
      <c r="P19" s="105"/>
      <c r="Q19" s="105"/>
      <c r="R19" s="105"/>
      <c r="S19" s="105"/>
      <c r="T19" s="105"/>
      <c r="U19" s="105"/>
      <c r="V19" s="105"/>
      <c r="W19" s="105"/>
      <c r="X19" s="105"/>
      <c r="Y19" s="105"/>
      <c r="Z19" s="105"/>
      <c r="AA19" s="105"/>
      <c r="AB19" s="105"/>
      <c r="AC19" s="105"/>
      <c r="AD19" s="105"/>
      <c r="AE19" s="105"/>
      <c r="AF19" s="105"/>
      <c r="AG19" s="105"/>
      <c r="AH19" s="105"/>
      <c r="AI19" s="105"/>
      <c r="AJ19" s="105"/>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451</v>
      </c>
      <c r="C20" s="611" t="s">
        <v>452</v>
      </c>
      <c r="D20" s="611"/>
      <c r="E20" s="611"/>
      <c r="F20" s="104">
        <v>4</v>
      </c>
      <c r="G20" s="76"/>
      <c r="H20" s="76"/>
      <c r="I20" s="93" t="s">
        <v>311</v>
      </c>
      <c r="J20" s="76"/>
      <c r="K20" s="76"/>
      <c r="L20" s="76"/>
      <c r="M20" s="76"/>
      <c r="N20" s="128"/>
      <c r="O20" s="213"/>
      <c r="P20" s="105"/>
      <c r="Q20" s="105"/>
      <c r="R20" s="105"/>
      <c r="S20" s="105"/>
      <c r="T20" s="105"/>
      <c r="U20" s="105"/>
      <c r="V20" s="105"/>
      <c r="W20" s="105"/>
      <c r="X20" s="105"/>
      <c r="Y20" s="105"/>
      <c r="Z20" s="105"/>
      <c r="AA20" s="105"/>
      <c r="AB20" s="105"/>
      <c r="AC20" s="105"/>
      <c r="AD20" s="105"/>
      <c r="AE20" s="105"/>
      <c r="AF20" s="105"/>
      <c r="AG20" s="105"/>
      <c r="AH20" s="105"/>
      <c r="AI20" s="105"/>
      <c r="AJ20" s="105"/>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453</v>
      </c>
      <c r="C21" s="611" t="s">
        <v>454</v>
      </c>
      <c r="D21" s="611"/>
      <c r="E21" s="611"/>
      <c r="F21" s="104">
        <v>5</v>
      </c>
      <c r="G21" s="76"/>
      <c r="H21" s="76"/>
      <c r="I21" s="93" t="str">
        <f>C48</f>
        <v>Interrupción o afectación en la prestación del servicio administrativo</v>
      </c>
      <c r="J21" s="76"/>
      <c r="K21" s="76"/>
      <c r="L21" s="76"/>
      <c r="M21" s="76"/>
      <c r="N21" s="128"/>
      <c r="O21" s="213"/>
      <c r="P21" s="105"/>
      <c r="Q21" s="105"/>
      <c r="R21" s="105"/>
      <c r="S21" s="105"/>
      <c r="T21" s="105"/>
      <c r="U21" s="105"/>
      <c r="V21" s="105"/>
      <c r="W21" s="105"/>
      <c r="X21" s="105"/>
      <c r="Y21" s="105"/>
      <c r="Z21" s="105"/>
      <c r="AA21" s="105"/>
      <c r="AB21" s="105"/>
      <c r="AC21" s="105"/>
      <c r="AD21" s="105"/>
      <c r="AE21" s="105"/>
      <c r="AF21" s="105"/>
      <c r="AG21" s="105"/>
      <c r="AH21" s="105"/>
      <c r="AI21" s="105"/>
      <c r="AJ21" s="105"/>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8"/>
      <c r="O22" s="212"/>
      <c r="P22" s="105"/>
      <c r="Q22" s="105"/>
      <c r="R22" s="105"/>
      <c r="S22" s="105"/>
      <c r="T22" s="105"/>
      <c r="U22" s="105"/>
      <c r="V22" s="105"/>
      <c r="W22" s="105"/>
      <c r="X22" s="105"/>
      <c r="Y22" s="105"/>
      <c r="Z22" s="105"/>
      <c r="AA22" s="105"/>
      <c r="AB22" s="105"/>
      <c r="AC22" s="105"/>
      <c r="AD22" s="105"/>
      <c r="AE22" s="105"/>
      <c r="AF22" s="105"/>
      <c r="AG22" s="105"/>
      <c r="AH22" s="105"/>
      <c r="AI22" s="105"/>
      <c r="AJ22" s="105"/>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8"/>
      <c r="O23" s="212"/>
      <c r="P23" s="105"/>
      <c r="Q23" s="105"/>
      <c r="R23" s="105"/>
      <c r="S23" s="105"/>
      <c r="T23" s="105"/>
      <c r="U23" s="105"/>
      <c r="V23" s="105"/>
      <c r="W23" s="105"/>
      <c r="X23" s="105"/>
      <c r="Y23" s="105"/>
      <c r="Z23" s="105"/>
      <c r="AA23" s="105"/>
      <c r="AB23" s="105"/>
      <c r="AC23" s="105"/>
      <c r="AD23" s="105"/>
      <c r="AE23" s="105"/>
      <c r="AF23" s="105"/>
      <c r="AG23" s="105"/>
      <c r="AH23" s="105"/>
      <c r="AI23" s="105"/>
      <c r="AJ23" s="105"/>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12" t="s">
        <v>448</v>
      </c>
      <c r="D24" s="612"/>
      <c r="E24" s="612"/>
      <c r="F24" s="85"/>
      <c r="G24" s="76"/>
      <c r="H24" s="76"/>
      <c r="I24" s="76"/>
      <c r="J24" s="76"/>
      <c r="K24" s="76"/>
      <c r="L24" s="76"/>
      <c r="M24" s="76"/>
      <c r="N24" s="128"/>
      <c r="O24" s="212"/>
      <c r="P24" s="105"/>
      <c r="Q24" s="105"/>
      <c r="R24" s="105"/>
      <c r="S24" s="105"/>
      <c r="T24" s="105"/>
      <c r="U24" s="105"/>
      <c r="V24" s="105"/>
      <c r="W24" s="105"/>
      <c r="X24" s="105"/>
      <c r="Y24" s="105"/>
      <c r="Z24" s="105"/>
      <c r="AA24" s="105"/>
      <c r="AB24" s="105"/>
      <c r="AC24" s="105"/>
      <c r="AD24" s="105"/>
      <c r="AE24" s="105"/>
      <c r="AF24" s="105"/>
      <c r="AG24" s="105"/>
      <c r="AH24" s="105"/>
      <c r="AI24" s="105"/>
      <c r="AJ24" s="105"/>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446</v>
      </c>
      <c r="C25" s="611" t="s">
        <v>455</v>
      </c>
      <c r="D25" s="611"/>
      <c r="E25" s="611"/>
      <c r="F25" s="104">
        <v>1</v>
      </c>
      <c r="G25" s="76"/>
      <c r="H25" s="76"/>
      <c r="I25" s="76"/>
      <c r="J25" s="76"/>
      <c r="K25" s="76"/>
      <c r="L25" s="76"/>
      <c r="M25" s="76"/>
      <c r="N25" s="128"/>
      <c r="O25" s="214"/>
      <c r="P25" s="105"/>
      <c r="Q25" s="105"/>
      <c r="R25" s="105"/>
      <c r="S25" s="105"/>
      <c r="T25" s="105"/>
      <c r="U25" s="105"/>
      <c r="V25" s="105"/>
      <c r="W25" s="105"/>
      <c r="X25" s="105"/>
      <c r="Y25" s="105"/>
      <c r="Z25" s="105"/>
      <c r="AA25" s="105"/>
      <c r="AB25" s="105"/>
      <c r="AC25" s="105"/>
      <c r="AD25" s="105"/>
      <c r="AE25" s="105"/>
      <c r="AF25" s="105"/>
      <c r="AG25" s="105"/>
      <c r="AH25" s="105"/>
      <c r="AI25" s="105"/>
      <c r="AJ25" s="105"/>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447</v>
      </c>
      <c r="C26" s="611" t="s">
        <v>456</v>
      </c>
      <c r="D26" s="611"/>
      <c r="E26" s="611"/>
      <c r="F26" s="104">
        <v>2</v>
      </c>
      <c r="G26" s="76"/>
      <c r="H26" s="76"/>
      <c r="I26" s="84"/>
      <c r="J26" s="84"/>
      <c r="K26" s="84"/>
      <c r="L26" s="84"/>
      <c r="M26" s="84"/>
      <c r="N26" s="129"/>
      <c r="O26" s="214"/>
      <c r="P26" s="105"/>
      <c r="Q26" s="105"/>
      <c r="R26" s="105"/>
      <c r="S26" s="105"/>
      <c r="T26" s="105"/>
      <c r="U26" s="105"/>
      <c r="V26" s="105"/>
      <c r="W26" s="105"/>
      <c r="X26" s="105"/>
      <c r="Y26" s="105"/>
      <c r="Z26" s="105"/>
      <c r="AA26" s="105"/>
      <c r="AB26" s="105"/>
      <c r="AC26" s="105"/>
      <c r="AD26" s="105"/>
      <c r="AE26" s="105"/>
      <c r="AF26" s="105"/>
      <c r="AG26" s="105"/>
      <c r="AH26" s="105"/>
      <c r="AI26" s="105"/>
      <c r="AJ26" s="105"/>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449</v>
      </c>
      <c r="C27" s="611" t="s">
        <v>457</v>
      </c>
      <c r="D27" s="611"/>
      <c r="E27" s="611"/>
      <c r="F27" s="104">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29"/>
      <c r="O27" s="214"/>
      <c r="P27" s="105"/>
      <c r="Q27" s="105"/>
      <c r="R27" s="105"/>
      <c r="S27" s="105"/>
      <c r="T27" s="105"/>
      <c r="U27" s="105"/>
      <c r="V27" s="105"/>
      <c r="W27" s="105"/>
      <c r="X27" s="105"/>
      <c r="Y27" s="105"/>
      <c r="Z27" s="105"/>
      <c r="AA27" s="105"/>
      <c r="AB27" s="105"/>
      <c r="AC27" s="105"/>
      <c r="AD27" s="105"/>
      <c r="AE27" s="105"/>
      <c r="AF27" s="105"/>
      <c r="AG27" s="105"/>
      <c r="AH27" s="105"/>
      <c r="AI27" s="105"/>
      <c r="AJ27" s="105"/>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451</v>
      </c>
      <c r="C28" s="611" t="s">
        <v>458</v>
      </c>
      <c r="D28" s="611"/>
      <c r="E28" s="611"/>
      <c r="F28" s="104">
        <v>4</v>
      </c>
      <c r="G28" s="76"/>
      <c r="H28" s="76"/>
      <c r="I28" s="84" t="str">
        <v xml:space="preserve">Si el hecho llegara a presentarse, tendría bajo impacto o efecto sobre la entidad.
</v>
      </c>
      <c r="J28" s="84"/>
      <c r="K28" s="84"/>
      <c r="L28" s="84"/>
      <c r="M28" s="84"/>
      <c r="N28" s="129"/>
      <c r="O28" s="214"/>
      <c r="P28" s="105"/>
      <c r="Q28" s="105"/>
      <c r="R28" s="105"/>
      <c r="S28" s="105"/>
      <c r="T28" s="105"/>
      <c r="U28" s="105"/>
      <c r="V28" s="105"/>
      <c r="W28" s="105"/>
      <c r="X28" s="105"/>
      <c r="Y28" s="105"/>
      <c r="Z28" s="105"/>
      <c r="AA28" s="105"/>
      <c r="AB28" s="105"/>
      <c r="AC28" s="105"/>
      <c r="AD28" s="105"/>
      <c r="AE28" s="105"/>
      <c r="AF28" s="105"/>
      <c r="AG28" s="105"/>
      <c r="AH28" s="105"/>
      <c r="AI28" s="105"/>
      <c r="AJ28" s="105"/>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453</v>
      </c>
      <c r="C29" s="611" t="s">
        <v>459</v>
      </c>
      <c r="D29" s="611"/>
      <c r="E29" s="611"/>
      <c r="F29" s="104">
        <v>5</v>
      </c>
      <c r="G29" s="76"/>
      <c r="H29" s="76"/>
      <c r="I29" s="84" t="str">
        <v xml:space="preserve">Si el hecho llegara a presentarse, tendría medianas consecuencias o efectos sobre la entidad.
</v>
      </c>
      <c r="J29" s="84"/>
      <c r="K29" s="84"/>
      <c r="L29" s="84"/>
      <c r="M29" s="84"/>
      <c r="N29" s="129"/>
      <c r="O29" s="214"/>
      <c r="P29" s="105"/>
      <c r="Q29" s="105"/>
      <c r="R29" s="105"/>
      <c r="S29" s="105"/>
      <c r="T29" s="105"/>
      <c r="U29" s="105"/>
      <c r="V29" s="105"/>
      <c r="W29" s="105"/>
      <c r="X29" s="105"/>
      <c r="Y29" s="105"/>
      <c r="Z29" s="105"/>
      <c r="AA29" s="105"/>
      <c r="AB29" s="105"/>
      <c r="AC29" s="105"/>
      <c r="AD29" s="105"/>
      <c r="AE29" s="105"/>
      <c r="AF29" s="105"/>
      <c r="AG29" s="105"/>
      <c r="AH29" s="105"/>
      <c r="AI29" s="105"/>
      <c r="AJ29" s="105"/>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29"/>
      <c r="O30" s="212"/>
      <c r="P30" s="105"/>
      <c r="Q30" s="105"/>
      <c r="R30" s="105"/>
      <c r="S30" s="105"/>
      <c r="T30" s="105"/>
      <c r="U30" s="105"/>
      <c r="V30" s="105"/>
      <c r="W30" s="105"/>
      <c r="X30" s="105"/>
      <c r="Y30" s="105"/>
      <c r="Z30" s="105"/>
      <c r="AA30" s="105"/>
      <c r="AB30" s="105"/>
      <c r="AC30" s="105"/>
      <c r="AD30" s="105"/>
      <c r="AE30" s="105"/>
      <c r="AF30" s="105"/>
      <c r="AG30" s="105"/>
      <c r="AH30" s="105"/>
      <c r="AI30" s="105"/>
      <c r="AJ30" s="105"/>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29"/>
      <c r="O31" s="212"/>
      <c r="P31" s="105"/>
      <c r="Q31" s="105"/>
      <c r="R31" s="105"/>
      <c r="S31" s="105"/>
      <c r="T31" s="105"/>
      <c r="U31" s="105"/>
      <c r="V31" s="105"/>
      <c r="W31" s="105"/>
      <c r="X31" s="105"/>
      <c r="Y31" s="105"/>
      <c r="Z31" s="105"/>
      <c r="AA31" s="105"/>
      <c r="AB31" s="105"/>
      <c r="AC31" s="105"/>
      <c r="AD31" s="105"/>
      <c r="AE31" s="105"/>
      <c r="AF31" s="105"/>
      <c r="AG31" s="105"/>
      <c r="AH31" s="105"/>
      <c r="AI31" s="105"/>
      <c r="AJ31" s="105"/>
    </row>
    <row r="32" spans="1:138" s="76" customFormat="1" ht="20.25">
      <c r="B32" s="102"/>
      <c r="C32" s="613" t="s">
        <v>422</v>
      </c>
      <c r="D32" s="613"/>
      <c r="E32" s="613"/>
      <c r="F32" s="85"/>
      <c r="I32" s="84"/>
      <c r="J32" s="84"/>
      <c r="K32" s="84"/>
      <c r="L32" s="84"/>
      <c r="M32" s="84"/>
      <c r="N32" s="129"/>
      <c r="O32" s="212"/>
      <c r="P32" s="105"/>
      <c r="Q32" s="105"/>
      <c r="R32" s="105"/>
      <c r="S32" s="105"/>
      <c r="T32" s="105"/>
      <c r="U32" s="105"/>
      <c r="V32" s="105"/>
      <c r="W32" s="105"/>
      <c r="X32" s="105"/>
      <c r="Y32" s="105"/>
      <c r="Z32" s="105"/>
      <c r="AA32" s="105"/>
      <c r="AB32" s="105"/>
      <c r="AC32" s="105"/>
      <c r="AD32" s="105"/>
      <c r="AE32" s="105"/>
      <c r="AF32" s="105"/>
      <c r="AG32" s="105"/>
      <c r="AH32" s="105"/>
      <c r="AI32" s="105"/>
      <c r="AJ32" s="105"/>
    </row>
    <row r="33" spans="2:36" s="76" customFormat="1" ht="20.25">
      <c r="B33" s="67" t="s">
        <v>446</v>
      </c>
      <c r="C33" s="611" t="s">
        <v>460</v>
      </c>
      <c r="D33" s="611"/>
      <c r="E33" s="611"/>
      <c r="F33" s="106">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29"/>
      <c r="O33" s="212"/>
      <c r="P33" s="105"/>
      <c r="Q33" s="105"/>
      <c r="R33" s="105"/>
      <c r="S33" s="105"/>
      <c r="T33" s="105"/>
      <c r="U33" s="105"/>
      <c r="V33" s="105"/>
      <c r="W33" s="105"/>
      <c r="X33" s="105"/>
      <c r="Y33" s="105"/>
      <c r="Z33" s="105"/>
      <c r="AA33" s="105"/>
      <c r="AB33" s="105"/>
      <c r="AC33" s="105"/>
      <c r="AD33" s="105"/>
      <c r="AE33" s="105"/>
      <c r="AF33" s="105"/>
      <c r="AG33" s="105"/>
      <c r="AH33" s="105"/>
      <c r="AI33" s="105"/>
      <c r="AJ33" s="105"/>
    </row>
    <row r="34" spans="2:36" s="76" customFormat="1" ht="20.25">
      <c r="B34" s="71" t="s">
        <v>447</v>
      </c>
      <c r="C34" s="611" t="s">
        <v>461</v>
      </c>
      <c r="D34" s="611"/>
      <c r="E34" s="611"/>
      <c r="F34" s="106">
        <v>2</v>
      </c>
      <c r="I34" s="84" t="str">
        <v xml:space="preserve">Si el hecho llegara a presentarse, tendría bajo impacto o efecto sobre la entidad.
</v>
      </c>
      <c r="J34" s="84"/>
      <c r="K34" s="84"/>
      <c r="L34" s="84"/>
      <c r="M34" s="84"/>
      <c r="N34" s="129"/>
      <c r="O34" s="212"/>
      <c r="P34" s="105"/>
      <c r="Q34" s="105"/>
      <c r="R34" s="105"/>
      <c r="S34" s="105"/>
      <c r="T34" s="105"/>
      <c r="U34" s="105"/>
      <c r="V34" s="105"/>
      <c r="W34" s="105"/>
      <c r="X34" s="105"/>
      <c r="Y34" s="105"/>
      <c r="Z34" s="105"/>
      <c r="AA34" s="105"/>
      <c r="AB34" s="105"/>
      <c r="AC34" s="105"/>
      <c r="AD34" s="105"/>
      <c r="AE34" s="105"/>
      <c r="AF34" s="105"/>
      <c r="AG34" s="105"/>
      <c r="AH34" s="105"/>
      <c r="AI34" s="105"/>
      <c r="AJ34" s="105"/>
    </row>
    <row r="35" spans="2:36" s="76" customFormat="1" ht="20.25">
      <c r="B35" s="72" t="s">
        <v>449</v>
      </c>
      <c r="C35" s="611" t="s">
        <v>462</v>
      </c>
      <c r="D35" s="611"/>
      <c r="E35" s="611"/>
      <c r="F35" s="106">
        <v>3</v>
      </c>
      <c r="I35" s="84" t="str">
        <v xml:space="preserve">Si el hecho llegara a presentarse, tendría medianas consecuencias o efectos sobre la entidad.
</v>
      </c>
      <c r="J35" s="84"/>
      <c r="K35" s="84"/>
      <c r="L35" s="84"/>
      <c r="M35" s="84"/>
      <c r="N35" s="129"/>
      <c r="O35" s="212"/>
      <c r="P35" s="105"/>
      <c r="Q35" s="105"/>
      <c r="R35" s="105"/>
      <c r="S35" s="105"/>
      <c r="T35" s="105"/>
      <c r="U35" s="105"/>
      <c r="V35" s="105"/>
      <c r="W35" s="105"/>
      <c r="X35" s="105"/>
      <c r="Y35" s="105"/>
      <c r="Z35" s="105"/>
      <c r="AA35" s="105"/>
      <c r="AB35" s="105"/>
      <c r="AC35" s="105"/>
      <c r="AD35" s="105"/>
      <c r="AE35" s="105"/>
      <c r="AF35" s="105"/>
      <c r="AG35" s="105"/>
      <c r="AH35" s="105"/>
      <c r="AI35" s="105"/>
      <c r="AJ35" s="105"/>
    </row>
    <row r="36" spans="2:36" s="76" customFormat="1" ht="20.25">
      <c r="B36" s="73" t="s">
        <v>451</v>
      </c>
      <c r="C36" s="611" t="s">
        <v>463</v>
      </c>
      <c r="D36" s="611"/>
      <c r="E36" s="611"/>
      <c r="F36" s="106">
        <v>4</v>
      </c>
      <c r="I36" s="84" t="str">
        <v xml:space="preserve">Si el hecho llegara a presentarse, tendría altas consecuencias o efectos sobre la entidad
</v>
      </c>
      <c r="J36" s="84"/>
      <c r="K36" s="84"/>
      <c r="L36" s="84"/>
      <c r="M36" s="84"/>
      <c r="N36" s="129"/>
      <c r="O36" s="212"/>
      <c r="P36" s="105"/>
      <c r="Q36" s="105"/>
      <c r="R36" s="105"/>
      <c r="S36" s="105"/>
      <c r="T36" s="105"/>
      <c r="U36" s="105"/>
      <c r="V36" s="105"/>
      <c r="W36" s="105"/>
      <c r="X36" s="105"/>
      <c r="Y36" s="105"/>
      <c r="Z36" s="105"/>
      <c r="AA36" s="105"/>
      <c r="AB36" s="105"/>
      <c r="AC36" s="105"/>
      <c r="AD36" s="105"/>
      <c r="AE36" s="105"/>
      <c r="AF36" s="105"/>
      <c r="AG36" s="105"/>
      <c r="AH36" s="105"/>
      <c r="AI36" s="105"/>
      <c r="AJ36" s="105"/>
    </row>
    <row r="37" spans="2:36" s="76" customFormat="1" ht="20.25">
      <c r="B37" s="74" t="s">
        <v>453</v>
      </c>
      <c r="C37" s="611" t="s">
        <v>464</v>
      </c>
      <c r="D37" s="611"/>
      <c r="E37" s="611"/>
      <c r="F37" s="106">
        <v>5</v>
      </c>
      <c r="I37" s="84" t="str">
        <v xml:space="preserve">Si el hecho llegara a presentarse, tendría desastrosas consecuencias o efectos sobre la entidad.
</v>
      </c>
      <c r="J37" s="84"/>
      <c r="K37" s="84"/>
      <c r="L37" s="84"/>
      <c r="M37" s="84"/>
      <c r="N37" s="129"/>
      <c r="O37" s="212"/>
      <c r="P37" s="105"/>
      <c r="Q37" s="105"/>
      <c r="R37" s="105"/>
      <c r="S37" s="105"/>
      <c r="T37" s="105"/>
      <c r="U37" s="105"/>
      <c r="V37" s="105"/>
      <c r="W37" s="105"/>
      <c r="X37" s="105"/>
      <c r="Y37" s="105"/>
      <c r="Z37" s="105"/>
      <c r="AA37" s="105"/>
      <c r="AB37" s="105"/>
      <c r="AC37" s="105"/>
      <c r="AD37" s="105"/>
      <c r="AE37" s="105"/>
      <c r="AF37" s="105"/>
      <c r="AG37" s="105"/>
      <c r="AH37" s="105"/>
      <c r="AI37" s="105"/>
      <c r="AJ37" s="105"/>
    </row>
    <row r="38" spans="2:36" s="76" customFormat="1" ht="20.25">
      <c r="B38" s="86"/>
      <c r="C38" s="86"/>
      <c r="D38" s="86"/>
      <c r="E38" s="86"/>
      <c r="F38" s="85"/>
      <c r="I38" s="84"/>
      <c r="J38" s="84"/>
      <c r="K38" s="84"/>
      <c r="L38" s="84"/>
      <c r="M38" s="84"/>
      <c r="N38" s="129"/>
      <c r="O38" s="212"/>
      <c r="P38" s="105"/>
      <c r="Q38" s="105"/>
      <c r="R38" s="105"/>
      <c r="S38" s="105"/>
      <c r="T38" s="105"/>
      <c r="U38" s="105"/>
      <c r="V38" s="105"/>
      <c r="W38" s="105"/>
      <c r="X38" s="105"/>
      <c r="Y38" s="105"/>
      <c r="Z38" s="105"/>
      <c r="AA38" s="105"/>
      <c r="AB38" s="105"/>
      <c r="AC38" s="105"/>
      <c r="AD38" s="105"/>
      <c r="AE38" s="105"/>
      <c r="AF38" s="105"/>
      <c r="AG38" s="105"/>
      <c r="AH38" s="105"/>
      <c r="AI38" s="105"/>
      <c r="AJ38" s="105"/>
    </row>
    <row r="39" spans="2:36" s="76" customFormat="1" ht="20.25">
      <c r="B39" s="86"/>
      <c r="C39" s="86"/>
      <c r="D39" s="86"/>
      <c r="E39" s="86"/>
      <c r="F39" s="85"/>
      <c r="N39" s="128"/>
      <c r="O39" s="212"/>
      <c r="P39" s="105"/>
      <c r="Q39" s="105"/>
      <c r="R39" s="105"/>
      <c r="S39" s="105"/>
      <c r="T39" s="105"/>
      <c r="U39" s="105"/>
      <c r="V39" s="105"/>
      <c r="W39" s="105"/>
      <c r="X39" s="105"/>
      <c r="Y39" s="105"/>
      <c r="Z39" s="105"/>
      <c r="AA39" s="105"/>
      <c r="AB39" s="105"/>
      <c r="AC39" s="105"/>
      <c r="AD39" s="105"/>
      <c r="AE39" s="105"/>
      <c r="AF39" s="105"/>
      <c r="AG39" s="105"/>
      <c r="AH39" s="105"/>
      <c r="AI39" s="105"/>
      <c r="AJ39" s="105"/>
    </row>
    <row r="40" spans="2:36" s="76" customFormat="1" ht="20.25">
      <c r="B40" s="77"/>
      <c r="C40" s="613" t="s">
        <v>311</v>
      </c>
      <c r="D40" s="613"/>
      <c r="E40" s="613"/>
      <c r="F40" s="85"/>
      <c r="N40" s="128"/>
      <c r="O40" s="212"/>
      <c r="P40" s="105"/>
      <c r="Q40" s="105"/>
      <c r="R40" s="105"/>
      <c r="S40" s="105"/>
      <c r="T40" s="105"/>
      <c r="U40" s="105"/>
      <c r="V40" s="105"/>
      <c r="W40" s="105"/>
      <c r="X40" s="105"/>
      <c r="Y40" s="105"/>
      <c r="Z40" s="105"/>
      <c r="AA40" s="105"/>
      <c r="AB40" s="105"/>
      <c r="AC40" s="105"/>
      <c r="AD40" s="105"/>
      <c r="AE40" s="105"/>
      <c r="AF40" s="105"/>
      <c r="AG40" s="105"/>
      <c r="AH40" s="105"/>
      <c r="AI40" s="105"/>
      <c r="AJ40" s="105"/>
    </row>
    <row r="41" spans="2:36" s="76" customFormat="1" ht="20.25">
      <c r="B41" s="107" t="s">
        <v>446</v>
      </c>
      <c r="C41" s="611" t="s">
        <v>312</v>
      </c>
      <c r="D41" s="611"/>
      <c r="E41" s="611"/>
      <c r="F41" s="106">
        <v>1</v>
      </c>
      <c r="N41" s="128"/>
      <c r="O41" s="212"/>
      <c r="P41" s="105"/>
      <c r="Q41" s="105"/>
      <c r="R41" s="105"/>
      <c r="S41" s="105"/>
      <c r="T41" s="105"/>
      <c r="U41" s="105"/>
      <c r="V41" s="105"/>
      <c r="W41" s="105"/>
      <c r="X41" s="105"/>
      <c r="Y41" s="105"/>
      <c r="Z41" s="105"/>
      <c r="AA41" s="105"/>
      <c r="AB41" s="105"/>
      <c r="AC41" s="105"/>
      <c r="AD41" s="105"/>
      <c r="AE41" s="105"/>
      <c r="AF41" s="105"/>
      <c r="AG41" s="105"/>
      <c r="AH41" s="105"/>
      <c r="AI41" s="105"/>
      <c r="AJ41" s="105"/>
    </row>
    <row r="42" spans="2:36" s="76" customFormat="1" ht="20.25">
      <c r="B42" s="108" t="s">
        <v>447</v>
      </c>
      <c r="C42" s="611" t="s">
        <v>465</v>
      </c>
      <c r="D42" s="611"/>
      <c r="E42" s="611"/>
      <c r="F42" s="106">
        <v>2</v>
      </c>
      <c r="N42" s="128"/>
      <c r="O42" s="212"/>
      <c r="P42" s="105"/>
      <c r="Q42" s="105"/>
      <c r="R42" s="105"/>
      <c r="S42" s="105"/>
      <c r="T42" s="105"/>
      <c r="U42" s="105"/>
      <c r="V42" s="105"/>
      <c r="W42" s="105"/>
      <c r="X42" s="105"/>
      <c r="Y42" s="105"/>
      <c r="Z42" s="105"/>
      <c r="AA42" s="105"/>
      <c r="AB42" s="105"/>
      <c r="AC42" s="105"/>
      <c r="AD42" s="105"/>
      <c r="AE42" s="105"/>
      <c r="AF42" s="105"/>
      <c r="AG42" s="105"/>
      <c r="AH42" s="105"/>
      <c r="AI42" s="105"/>
      <c r="AJ42" s="105"/>
    </row>
    <row r="43" spans="2:36" s="76" customFormat="1" ht="20.25">
      <c r="B43" s="109" t="s">
        <v>449</v>
      </c>
      <c r="C43" s="611" t="s">
        <v>466</v>
      </c>
      <c r="D43" s="611"/>
      <c r="E43" s="611"/>
      <c r="F43" s="106">
        <v>3</v>
      </c>
      <c r="N43" s="128"/>
      <c r="O43" s="212"/>
      <c r="P43" s="105"/>
      <c r="Q43" s="105"/>
      <c r="R43" s="105"/>
      <c r="S43" s="105"/>
      <c r="T43" s="105"/>
      <c r="U43" s="105"/>
      <c r="V43" s="105"/>
      <c r="W43" s="105"/>
      <c r="X43" s="105"/>
      <c r="Y43" s="105"/>
      <c r="Z43" s="105"/>
      <c r="AA43" s="105"/>
      <c r="AB43" s="105"/>
      <c r="AC43" s="105"/>
      <c r="AD43" s="105"/>
      <c r="AE43" s="105"/>
      <c r="AF43" s="105"/>
      <c r="AG43" s="105"/>
      <c r="AH43" s="105"/>
      <c r="AI43" s="105"/>
      <c r="AJ43" s="105"/>
    </row>
    <row r="44" spans="2:36" s="76" customFormat="1" ht="20.25">
      <c r="B44" s="110" t="s">
        <v>451</v>
      </c>
      <c r="C44" s="611" t="s">
        <v>467</v>
      </c>
      <c r="D44" s="611"/>
      <c r="E44" s="611"/>
      <c r="F44" s="106">
        <v>4</v>
      </c>
      <c r="N44" s="128"/>
      <c r="O44" s="212"/>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2:36" s="76" customFormat="1" ht="20.25">
      <c r="B45" s="111" t="s">
        <v>453</v>
      </c>
      <c r="C45" s="611" t="s">
        <v>468</v>
      </c>
      <c r="D45" s="611"/>
      <c r="E45" s="611"/>
      <c r="F45" s="106">
        <v>5</v>
      </c>
      <c r="N45" s="128"/>
      <c r="O45" s="212"/>
      <c r="P45" s="105"/>
      <c r="Q45" s="105"/>
      <c r="R45" s="105"/>
      <c r="S45" s="105"/>
      <c r="T45" s="105"/>
      <c r="U45" s="105"/>
      <c r="V45" s="105"/>
      <c r="W45" s="105"/>
      <c r="X45" s="105"/>
      <c r="Y45" s="105"/>
      <c r="Z45" s="105"/>
      <c r="AA45" s="105"/>
      <c r="AB45" s="105"/>
      <c r="AC45" s="105"/>
      <c r="AD45" s="105"/>
      <c r="AE45" s="105"/>
      <c r="AF45" s="105"/>
      <c r="AG45" s="105"/>
      <c r="AH45" s="105"/>
      <c r="AI45" s="105"/>
      <c r="AJ45" s="105"/>
    </row>
    <row r="46" spans="2:36" s="76" customFormat="1" ht="20.25">
      <c r="B46" s="84"/>
      <c r="C46" s="84" t="s">
        <v>469</v>
      </c>
      <c r="D46" s="84"/>
      <c r="F46" s="85"/>
      <c r="N46" s="128"/>
      <c r="O46" s="212"/>
      <c r="P46" s="105"/>
      <c r="Q46" s="105"/>
      <c r="R46" s="105"/>
      <c r="S46" s="105"/>
      <c r="T46" s="105"/>
      <c r="U46" s="105"/>
      <c r="V46" s="105"/>
      <c r="W46" s="105"/>
      <c r="X46" s="105"/>
      <c r="Y46" s="105"/>
      <c r="Z46" s="105"/>
      <c r="AA46" s="105"/>
      <c r="AB46" s="105"/>
      <c r="AC46" s="105"/>
      <c r="AD46" s="105"/>
      <c r="AE46" s="105"/>
      <c r="AF46" s="105"/>
      <c r="AG46" s="105"/>
      <c r="AH46" s="105"/>
      <c r="AI46" s="105"/>
      <c r="AJ46" s="105"/>
    </row>
    <row r="47" spans="2:36" s="76" customFormat="1" ht="20.25">
      <c r="B47" s="84"/>
      <c r="C47" s="84"/>
      <c r="D47" s="84"/>
      <c r="F47" s="85"/>
      <c r="N47" s="128"/>
      <c r="O47" s="212"/>
      <c r="P47" s="105"/>
      <c r="Q47" s="105"/>
      <c r="R47" s="105"/>
      <c r="S47" s="105"/>
      <c r="T47" s="105"/>
      <c r="U47" s="105"/>
      <c r="V47" s="105"/>
      <c r="W47" s="105"/>
      <c r="X47" s="105"/>
      <c r="Y47" s="105"/>
      <c r="Z47" s="105"/>
      <c r="AA47" s="105"/>
      <c r="AB47" s="105"/>
      <c r="AC47" s="105"/>
      <c r="AD47" s="105"/>
      <c r="AE47" s="105"/>
      <c r="AF47" s="105"/>
      <c r="AG47" s="105"/>
      <c r="AH47" s="105"/>
      <c r="AI47" s="105"/>
      <c r="AJ47" s="105"/>
    </row>
    <row r="48" spans="2:36" s="76" customFormat="1" ht="20.25">
      <c r="B48" s="77"/>
      <c r="C48" s="612" t="s">
        <v>470</v>
      </c>
      <c r="D48" s="612"/>
      <c r="E48" s="612"/>
      <c r="F48" s="85"/>
      <c r="N48" s="128"/>
      <c r="O48" s="212"/>
      <c r="P48" s="105"/>
      <c r="Q48" s="105"/>
      <c r="R48" s="105"/>
      <c r="S48" s="105"/>
      <c r="T48" s="105"/>
      <c r="U48" s="105"/>
      <c r="V48" s="105"/>
      <c r="W48" s="105"/>
      <c r="X48" s="105"/>
      <c r="Y48" s="105"/>
      <c r="Z48" s="105"/>
      <c r="AA48" s="105"/>
      <c r="AB48" s="105"/>
      <c r="AC48" s="105"/>
      <c r="AD48" s="105"/>
      <c r="AE48" s="105"/>
      <c r="AF48" s="105"/>
      <c r="AG48" s="105"/>
      <c r="AH48" s="105"/>
      <c r="AI48" s="105"/>
      <c r="AJ48" s="105"/>
    </row>
    <row r="49" spans="2:36" s="76" customFormat="1" ht="20.25" customHeight="1">
      <c r="B49" s="79" t="s">
        <v>446</v>
      </c>
      <c r="C49" s="608" t="s">
        <v>471</v>
      </c>
      <c r="D49" s="609"/>
      <c r="E49" s="610"/>
      <c r="F49" s="70">
        <v>1</v>
      </c>
      <c r="N49" s="128"/>
      <c r="O49" s="212"/>
      <c r="P49" s="105"/>
      <c r="Q49" s="105"/>
      <c r="R49" s="105"/>
      <c r="S49" s="105"/>
      <c r="T49" s="105"/>
      <c r="U49" s="105"/>
      <c r="V49" s="105"/>
      <c r="W49" s="105"/>
      <c r="X49" s="105"/>
      <c r="Y49" s="105"/>
      <c r="Z49" s="105"/>
      <c r="AA49" s="105"/>
      <c r="AB49" s="105"/>
      <c r="AC49" s="105"/>
      <c r="AD49" s="105"/>
      <c r="AE49" s="105"/>
      <c r="AF49" s="105"/>
      <c r="AG49" s="105"/>
      <c r="AH49" s="105"/>
      <c r="AI49" s="105"/>
      <c r="AJ49" s="105"/>
    </row>
    <row r="50" spans="2:36" s="76" customFormat="1" ht="20.25" customHeight="1">
      <c r="B50" s="80" t="s">
        <v>447</v>
      </c>
      <c r="C50" s="608" t="s">
        <v>472</v>
      </c>
      <c r="D50" s="609"/>
      <c r="E50" s="610"/>
      <c r="F50" s="70">
        <v>2</v>
      </c>
      <c r="N50" s="128"/>
      <c r="O50" s="212"/>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2:36" s="76" customFormat="1" ht="20.25" customHeight="1">
      <c r="B51" s="81" t="s">
        <v>449</v>
      </c>
      <c r="C51" s="608" t="s">
        <v>473</v>
      </c>
      <c r="D51" s="609"/>
      <c r="E51" s="610"/>
      <c r="F51" s="70">
        <v>3</v>
      </c>
      <c r="N51" s="128"/>
      <c r="O51" s="212"/>
      <c r="P51" s="105"/>
      <c r="Q51" s="105"/>
      <c r="R51" s="105"/>
      <c r="S51" s="105"/>
      <c r="T51" s="105"/>
      <c r="U51" s="105"/>
      <c r="V51" s="105"/>
      <c r="W51" s="105"/>
      <c r="X51" s="105"/>
      <c r="Y51" s="105"/>
      <c r="Z51" s="105"/>
      <c r="AA51" s="105"/>
      <c r="AB51" s="105"/>
      <c r="AC51" s="105"/>
      <c r="AD51" s="105"/>
      <c r="AE51" s="105"/>
      <c r="AF51" s="105"/>
      <c r="AG51" s="105"/>
      <c r="AH51" s="105"/>
      <c r="AI51" s="105"/>
      <c r="AJ51" s="105"/>
    </row>
    <row r="52" spans="2:36" s="76" customFormat="1" ht="20.25" customHeight="1">
      <c r="B52" s="82" t="s">
        <v>451</v>
      </c>
      <c r="C52" s="608" t="s">
        <v>474</v>
      </c>
      <c r="D52" s="609"/>
      <c r="E52" s="610"/>
      <c r="F52" s="70">
        <v>4</v>
      </c>
      <c r="N52" s="128"/>
      <c r="O52" s="212"/>
      <c r="P52" s="105"/>
      <c r="Q52" s="105"/>
      <c r="R52" s="105"/>
      <c r="S52" s="105"/>
      <c r="T52" s="105"/>
      <c r="U52" s="105"/>
      <c r="V52" s="105"/>
      <c r="W52" s="105"/>
      <c r="X52" s="105"/>
      <c r="Y52" s="105"/>
      <c r="Z52" s="105"/>
      <c r="AA52" s="105"/>
      <c r="AB52" s="105"/>
      <c r="AC52" s="105"/>
      <c r="AD52" s="105"/>
      <c r="AE52" s="105"/>
      <c r="AF52" s="105"/>
      <c r="AG52" s="105"/>
      <c r="AH52" s="105"/>
      <c r="AI52" s="105"/>
      <c r="AJ52" s="105"/>
    </row>
    <row r="53" spans="2:36" s="76" customFormat="1" ht="20.25" customHeight="1">
      <c r="B53" s="83" t="s">
        <v>453</v>
      </c>
      <c r="C53" s="608" t="s">
        <v>475</v>
      </c>
      <c r="D53" s="609"/>
      <c r="E53" s="610"/>
      <c r="F53" s="70">
        <v>5</v>
      </c>
      <c r="N53" s="128"/>
      <c r="O53" s="212"/>
      <c r="P53" s="105"/>
      <c r="Q53" s="105"/>
      <c r="R53" s="105"/>
      <c r="S53" s="105"/>
      <c r="T53" s="105"/>
      <c r="U53" s="105"/>
      <c r="V53" s="105"/>
      <c r="W53" s="105"/>
      <c r="X53" s="105"/>
      <c r="Y53" s="105"/>
      <c r="Z53" s="105"/>
      <c r="AA53" s="105"/>
      <c r="AB53" s="105"/>
      <c r="AC53" s="105"/>
      <c r="AD53" s="105"/>
      <c r="AE53" s="105"/>
      <c r="AF53" s="105"/>
      <c r="AG53" s="105"/>
      <c r="AH53" s="105"/>
      <c r="AI53" s="105"/>
      <c r="AJ53" s="105"/>
    </row>
    <row r="54" spans="2:36" s="76" customFormat="1" ht="20.25">
      <c r="B54" s="84"/>
      <c r="C54" s="84"/>
      <c r="D54" s="84"/>
      <c r="E54" s="84"/>
      <c r="F54" s="85"/>
      <c r="N54" s="128"/>
      <c r="O54" s="212"/>
      <c r="P54" s="105"/>
      <c r="Q54" s="105"/>
      <c r="R54" s="105"/>
      <c r="S54" s="105"/>
      <c r="T54" s="105"/>
      <c r="U54" s="105"/>
      <c r="V54" s="105"/>
      <c r="W54" s="105"/>
      <c r="X54" s="105"/>
      <c r="Y54" s="105"/>
      <c r="Z54" s="105"/>
      <c r="AA54" s="105"/>
      <c r="AB54" s="105"/>
      <c r="AC54" s="105"/>
      <c r="AD54" s="105"/>
      <c r="AE54" s="105"/>
      <c r="AF54" s="105"/>
      <c r="AG54" s="105"/>
      <c r="AH54" s="105"/>
      <c r="AI54" s="105"/>
      <c r="AJ54" s="105"/>
    </row>
    <row r="55" spans="2:36" s="76" customFormat="1" ht="20.25">
      <c r="N55" s="128"/>
      <c r="O55" s="212"/>
      <c r="P55" s="105"/>
      <c r="Q55" s="105"/>
      <c r="R55" s="105"/>
      <c r="S55" s="105"/>
      <c r="T55" s="105"/>
      <c r="U55" s="105"/>
      <c r="V55" s="105"/>
      <c r="W55" s="105"/>
      <c r="X55" s="105"/>
      <c r="Y55" s="105"/>
      <c r="Z55" s="105"/>
      <c r="AA55" s="105"/>
      <c r="AB55" s="105"/>
      <c r="AC55" s="105"/>
      <c r="AD55" s="105"/>
      <c r="AE55" s="105"/>
      <c r="AF55" s="105"/>
      <c r="AG55" s="105"/>
      <c r="AH55" s="105"/>
      <c r="AI55" s="105"/>
      <c r="AJ55" s="105"/>
    </row>
    <row r="56" spans="2:36" s="76" customFormat="1" ht="20.25" customHeight="1">
      <c r="B56" s="77"/>
      <c r="C56" s="96" t="s">
        <v>346</v>
      </c>
      <c r="D56" s="96"/>
      <c r="E56" s="96"/>
      <c r="F56" s="85"/>
      <c r="N56" s="128"/>
      <c r="O56" s="212"/>
      <c r="P56" s="105"/>
      <c r="Q56" s="105"/>
      <c r="R56" s="105"/>
      <c r="S56" s="105"/>
      <c r="T56" s="105"/>
      <c r="U56" s="105"/>
      <c r="V56" s="105"/>
      <c r="W56" s="105"/>
      <c r="X56" s="105"/>
      <c r="Y56" s="105"/>
      <c r="Z56" s="105"/>
      <c r="AA56" s="105"/>
      <c r="AB56" s="105"/>
      <c r="AC56" s="105"/>
      <c r="AD56" s="105"/>
      <c r="AE56" s="105"/>
      <c r="AF56" s="105"/>
      <c r="AG56" s="105"/>
      <c r="AH56" s="105"/>
      <c r="AI56" s="105"/>
      <c r="AJ56" s="105"/>
    </row>
    <row r="57" spans="2:36" s="76" customFormat="1" ht="20.25" customHeight="1">
      <c r="B57" s="79" t="s">
        <v>446</v>
      </c>
      <c r="C57" s="605" t="s">
        <v>347</v>
      </c>
      <c r="D57" s="606"/>
      <c r="E57" s="607"/>
      <c r="F57" s="70">
        <v>1</v>
      </c>
      <c r="N57" s="128"/>
      <c r="O57" s="212"/>
      <c r="P57" s="105"/>
      <c r="Q57" s="105"/>
      <c r="R57" s="105"/>
      <c r="S57" s="105"/>
      <c r="T57" s="105"/>
      <c r="U57" s="105"/>
      <c r="V57" s="105"/>
      <c r="W57" s="105"/>
      <c r="X57" s="105"/>
      <c r="Y57" s="105"/>
      <c r="Z57" s="105"/>
      <c r="AA57" s="105"/>
      <c r="AB57" s="105"/>
      <c r="AC57" s="105"/>
      <c r="AD57" s="105"/>
      <c r="AE57" s="105"/>
      <c r="AF57" s="105"/>
      <c r="AG57" s="105"/>
      <c r="AH57" s="105"/>
      <c r="AI57" s="105"/>
      <c r="AJ57" s="105"/>
    </row>
    <row r="58" spans="2:36" s="76" customFormat="1" ht="20.25" customHeight="1">
      <c r="B58" s="80" t="s">
        <v>447</v>
      </c>
      <c r="C58" s="605" t="s">
        <v>476</v>
      </c>
      <c r="D58" s="606"/>
      <c r="E58" s="607"/>
      <c r="F58" s="70">
        <v>2</v>
      </c>
      <c r="N58" s="128"/>
      <c r="O58" s="212"/>
      <c r="P58" s="105"/>
      <c r="Q58" s="105"/>
      <c r="R58" s="105"/>
      <c r="S58" s="105"/>
      <c r="T58" s="105"/>
      <c r="U58" s="105"/>
      <c r="V58" s="105"/>
      <c r="W58" s="105"/>
      <c r="X58" s="105"/>
      <c r="Y58" s="105"/>
      <c r="Z58" s="105"/>
      <c r="AA58" s="105"/>
      <c r="AB58" s="105"/>
      <c r="AC58" s="105"/>
      <c r="AD58" s="105"/>
      <c r="AE58" s="105"/>
      <c r="AF58" s="105"/>
      <c r="AG58" s="105"/>
      <c r="AH58" s="105"/>
      <c r="AI58" s="105"/>
      <c r="AJ58" s="105"/>
    </row>
    <row r="59" spans="2:36" s="76" customFormat="1" ht="20.25" customHeight="1">
      <c r="B59" s="81" t="s">
        <v>449</v>
      </c>
      <c r="C59" s="605" t="s">
        <v>477</v>
      </c>
      <c r="D59" s="606"/>
      <c r="E59" s="607"/>
      <c r="F59" s="70">
        <v>3</v>
      </c>
      <c r="N59" s="128"/>
      <c r="O59" s="212"/>
      <c r="P59" s="105"/>
      <c r="Q59" s="105"/>
      <c r="R59" s="105"/>
      <c r="S59" s="105"/>
      <c r="T59" s="105"/>
      <c r="U59" s="105"/>
      <c r="V59" s="105"/>
      <c r="W59" s="105"/>
      <c r="X59" s="105"/>
      <c r="Y59" s="105"/>
      <c r="Z59" s="105"/>
      <c r="AA59" s="105"/>
      <c r="AB59" s="105"/>
      <c r="AC59" s="105"/>
      <c r="AD59" s="105"/>
      <c r="AE59" s="105"/>
      <c r="AF59" s="105"/>
      <c r="AG59" s="105"/>
      <c r="AH59" s="105"/>
      <c r="AI59" s="105"/>
      <c r="AJ59" s="105"/>
    </row>
    <row r="60" spans="2:36" s="76" customFormat="1" ht="20.25" customHeight="1">
      <c r="B60" s="82" t="s">
        <v>451</v>
      </c>
      <c r="C60" s="605" t="s">
        <v>478</v>
      </c>
      <c r="D60" s="606"/>
      <c r="E60" s="607"/>
      <c r="F60" s="70">
        <v>4</v>
      </c>
      <c r="N60" s="128"/>
      <c r="O60" s="212"/>
      <c r="P60" s="105"/>
      <c r="Q60" s="105"/>
      <c r="R60" s="105"/>
      <c r="S60" s="105"/>
      <c r="T60" s="105"/>
      <c r="U60" s="105"/>
      <c r="V60" s="105"/>
      <c r="W60" s="105"/>
      <c r="X60" s="105"/>
      <c r="Y60" s="105"/>
      <c r="Z60" s="105"/>
      <c r="AA60" s="105"/>
      <c r="AB60" s="105"/>
      <c r="AC60" s="105"/>
      <c r="AD60" s="105"/>
      <c r="AE60" s="105"/>
      <c r="AF60" s="105"/>
      <c r="AG60" s="105"/>
      <c r="AH60" s="105"/>
      <c r="AI60" s="105"/>
      <c r="AJ60" s="105"/>
    </row>
    <row r="61" spans="2:36" s="76" customFormat="1" ht="20.25" customHeight="1">
      <c r="B61" s="83" t="s">
        <v>453</v>
      </c>
      <c r="C61" s="605" t="s">
        <v>479</v>
      </c>
      <c r="D61" s="606"/>
      <c r="E61" s="607"/>
      <c r="F61" s="70">
        <v>5</v>
      </c>
      <c r="N61" s="128"/>
      <c r="O61" s="212"/>
      <c r="P61" s="105"/>
      <c r="Q61" s="105"/>
      <c r="R61" s="105"/>
      <c r="S61" s="105"/>
      <c r="T61" s="105"/>
      <c r="U61" s="105"/>
      <c r="V61" s="105"/>
      <c r="W61" s="105"/>
      <c r="X61" s="105"/>
      <c r="Y61" s="105"/>
      <c r="Z61" s="105"/>
      <c r="AA61" s="105"/>
      <c r="AB61" s="105"/>
      <c r="AC61" s="105"/>
      <c r="AD61" s="105"/>
      <c r="AE61" s="105"/>
      <c r="AF61" s="105"/>
      <c r="AG61" s="105"/>
      <c r="AH61" s="105"/>
      <c r="AI61" s="105"/>
      <c r="AJ61" s="105"/>
    </row>
    <row r="62" spans="2:36" s="76" customFormat="1" ht="20.25">
      <c r="E62" s="87"/>
      <c r="N62" s="128"/>
      <c r="O62" s="212"/>
      <c r="P62" s="105"/>
      <c r="Q62" s="105"/>
      <c r="R62" s="105"/>
      <c r="S62" s="105"/>
      <c r="T62" s="105"/>
      <c r="U62" s="105"/>
      <c r="V62" s="105"/>
      <c r="W62" s="105"/>
      <c r="X62" s="105"/>
      <c r="Y62" s="105"/>
      <c r="Z62" s="105"/>
      <c r="AA62" s="105"/>
      <c r="AB62" s="105"/>
      <c r="AC62" s="105"/>
      <c r="AD62" s="105"/>
      <c r="AE62" s="105"/>
      <c r="AF62" s="105"/>
      <c r="AG62" s="105"/>
      <c r="AH62" s="105"/>
      <c r="AI62" s="105"/>
      <c r="AJ62" s="105"/>
    </row>
    <row r="63" spans="2:36" s="76" customFormat="1" ht="20.25">
      <c r="E63" s="87"/>
      <c r="N63" s="128"/>
      <c r="O63" s="212"/>
      <c r="P63" s="105"/>
      <c r="Q63" s="105"/>
      <c r="R63" s="105"/>
      <c r="S63" s="105"/>
      <c r="T63" s="105"/>
      <c r="U63" s="105"/>
      <c r="V63" s="105"/>
      <c r="W63" s="105"/>
      <c r="X63" s="105"/>
      <c r="Y63" s="105"/>
      <c r="Z63" s="105"/>
      <c r="AA63" s="105"/>
      <c r="AB63" s="105"/>
      <c r="AC63" s="105"/>
      <c r="AD63" s="105"/>
      <c r="AE63" s="105"/>
      <c r="AF63" s="105"/>
      <c r="AG63" s="105"/>
      <c r="AH63" s="105"/>
      <c r="AI63" s="105"/>
      <c r="AJ63" s="105"/>
    </row>
    <row r="64" spans="2:36" s="76" customFormat="1" ht="20.25">
      <c r="E64" s="87"/>
      <c r="N64" s="128"/>
      <c r="O64" s="212"/>
      <c r="P64" s="105"/>
      <c r="Q64" s="105"/>
      <c r="R64" s="105"/>
      <c r="S64" s="105"/>
      <c r="T64" s="105"/>
      <c r="U64" s="105"/>
      <c r="V64" s="105"/>
      <c r="W64" s="105"/>
      <c r="X64" s="105"/>
      <c r="Y64" s="105"/>
      <c r="Z64" s="105"/>
      <c r="AA64" s="105"/>
      <c r="AB64" s="105"/>
      <c r="AC64" s="105"/>
      <c r="AD64" s="105"/>
      <c r="AE64" s="105"/>
      <c r="AF64" s="105"/>
      <c r="AG64" s="105"/>
      <c r="AH64" s="105"/>
      <c r="AI64" s="105"/>
      <c r="AJ64" s="105"/>
    </row>
    <row r="65" spans="5:36" s="76" customFormat="1" ht="20.25">
      <c r="E65" s="87"/>
      <c r="N65" s="128"/>
      <c r="O65" s="212"/>
      <c r="P65" s="105"/>
      <c r="Q65" s="105"/>
      <c r="R65" s="105"/>
      <c r="S65" s="105"/>
      <c r="T65" s="105"/>
      <c r="U65" s="105"/>
      <c r="V65" s="105"/>
      <c r="W65" s="105"/>
      <c r="X65" s="105"/>
      <c r="Y65" s="105"/>
      <c r="Z65" s="105"/>
      <c r="AA65" s="105"/>
      <c r="AB65" s="105"/>
      <c r="AC65" s="105"/>
      <c r="AD65" s="105"/>
      <c r="AE65" s="105"/>
      <c r="AF65" s="105"/>
      <c r="AG65" s="105"/>
      <c r="AH65" s="105"/>
      <c r="AI65" s="105"/>
      <c r="AJ65" s="105"/>
    </row>
    <row r="66" spans="5:36" s="76" customFormat="1" ht="20.25">
      <c r="E66" s="87"/>
      <c r="N66" s="128"/>
      <c r="O66" s="212"/>
      <c r="P66" s="105"/>
      <c r="Q66" s="105"/>
      <c r="R66" s="105"/>
      <c r="S66" s="105"/>
      <c r="T66" s="105"/>
      <c r="U66" s="105"/>
      <c r="V66" s="105"/>
      <c r="W66" s="105"/>
      <c r="X66" s="105"/>
      <c r="Y66" s="105"/>
      <c r="Z66" s="105"/>
      <c r="AA66" s="105"/>
      <c r="AB66" s="105"/>
      <c r="AC66" s="105"/>
      <c r="AD66" s="105"/>
      <c r="AE66" s="105"/>
      <c r="AF66" s="105"/>
      <c r="AG66" s="105"/>
      <c r="AH66" s="105"/>
      <c r="AI66" s="105"/>
      <c r="AJ66" s="105"/>
    </row>
    <row r="67" spans="5:36" s="76" customFormat="1" ht="20.25">
      <c r="E67" s="87"/>
      <c r="N67" s="128"/>
      <c r="O67" s="212"/>
      <c r="P67" s="105"/>
      <c r="Q67" s="105"/>
      <c r="R67" s="105"/>
      <c r="S67" s="105"/>
      <c r="T67" s="105"/>
      <c r="U67" s="105"/>
      <c r="V67" s="105"/>
      <c r="W67" s="105"/>
      <c r="X67" s="105"/>
      <c r="Y67" s="105"/>
      <c r="Z67" s="105"/>
      <c r="AA67" s="105"/>
      <c r="AB67" s="105"/>
      <c r="AC67" s="105"/>
      <c r="AD67" s="105"/>
      <c r="AE67" s="105"/>
      <c r="AF67" s="105"/>
      <c r="AG67" s="105"/>
      <c r="AH67" s="105"/>
      <c r="AI67" s="105"/>
      <c r="AJ67" s="105"/>
    </row>
    <row r="68" spans="5:36" s="76" customFormat="1" ht="20.25">
      <c r="E68" s="87"/>
      <c r="N68" s="128"/>
      <c r="O68" s="212"/>
      <c r="P68" s="105"/>
      <c r="Q68" s="105"/>
      <c r="R68" s="105"/>
      <c r="S68" s="105"/>
      <c r="T68" s="105"/>
      <c r="U68" s="105"/>
      <c r="V68" s="105"/>
      <c r="W68" s="105"/>
      <c r="X68" s="105"/>
      <c r="Y68" s="105"/>
      <c r="Z68" s="105"/>
      <c r="AA68" s="105"/>
      <c r="AB68" s="105"/>
      <c r="AC68" s="105"/>
      <c r="AD68" s="105"/>
      <c r="AE68" s="105"/>
      <c r="AF68" s="105"/>
      <c r="AG68" s="105"/>
      <c r="AH68" s="105"/>
      <c r="AI68" s="105"/>
      <c r="AJ68" s="105"/>
    </row>
    <row r="69" spans="5:36" s="76" customFormat="1" ht="20.25">
      <c r="E69" s="87"/>
      <c r="N69" s="128"/>
      <c r="O69" s="212"/>
      <c r="P69" s="105"/>
      <c r="Q69" s="105"/>
      <c r="R69" s="105"/>
      <c r="S69" s="105"/>
      <c r="T69" s="105"/>
      <c r="U69" s="105"/>
      <c r="V69" s="105"/>
      <c r="W69" s="105"/>
      <c r="X69" s="105"/>
      <c r="Y69" s="105"/>
      <c r="Z69" s="105"/>
      <c r="AA69" s="105"/>
      <c r="AB69" s="105"/>
      <c r="AC69" s="105"/>
      <c r="AD69" s="105"/>
      <c r="AE69" s="105"/>
      <c r="AF69" s="105"/>
      <c r="AG69" s="105"/>
      <c r="AH69" s="105"/>
      <c r="AI69" s="105"/>
      <c r="AJ69" s="105"/>
    </row>
    <row r="70" spans="5:36" s="76" customFormat="1" ht="20.25">
      <c r="E70" s="87"/>
      <c r="N70" s="128"/>
      <c r="O70" s="212"/>
      <c r="P70" s="105"/>
      <c r="Q70" s="105"/>
      <c r="R70" s="105"/>
      <c r="S70" s="105"/>
      <c r="T70" s="105"/>
      <c r="U70" s="105"/>
      <c r="V70" s="105"/>
      <c r="W70" s="105"/>
      <c r="X70" s="105"/>
      <c r="Y70" s="105"/>
      <c r="Z70" s="105"/>
      <c r="AA70" s="105"/>
      <c r="AB70" s="105"/>
      <c r="AC70" s="105"/>
      <c r="AD70" s="105"/>
      <c r="AE70" s="105"/>
      <c r="AF70" s="105"/>
      <c r="AG70" s="105"/>
      <c r="AH70" s="105"/>
      <c r="AI70" s="105"/>
      <c r="AJ70" s="105"/>
    </row>
    <row r="71" spans="5:36" s="76" customFormat="1" ht="20.25">
      <c r="E71" s="87"/>
      <c r="N71" s="128"/>
      <c r="O71" s="212"/>
      <c r="P71" s="105"/>
      <c r="Q71" s="105"/>
      <c r="R71" s="105"/>
      <c r="S71" s="105"/>
      <c r="T71" s="105"/>
      <c r="U71" s="105"/>
      <c r="V71" s="105"/>
      <c r="W71" s="105"/>
      <c r="X71" s="105"/>
      <c r="Y71" s="105"/>
      <c r="Z71" s="105"/>
      <c r="AA71" s="105"/>
      <c r="AB71" s="105"/>
      <c r="AC71" s="105"/>
      <c r="AD71" s="105"/>
      <c r="AE71" s="105"/>
      <c r="AF71" s="105"/>
      <c r="AG71" s="105"/>
      <c r="AH71" s="105"/>
      <c r="AI71" s="105"/>
      <c r="AJ71" s="105"/>
    </row>
    <row r="72" spans="5:36" s="76" customFormat="1" ht="20.25">
      <c r="E72" s="87"/>
      <c r="N72" s="128"/>
      <c r="O72" s="212"/>
      <c r="P72" s="105"/>
      <c r="Q72" s="105"/>
      <c r="R72" s="105"/>
      <c r="S72" s="105"/>
      <c r="T72" s="105"/>
      <c r="U72" s="105"/>
      <c r="V72" s="105"/>
      <c r="W72" s="105"/>
      <c r="X72" s="105"/>
      <c r="Y72" s="105"/>
      <c r="Z72" s="105"/>
      <c r="AA72" s="105"/>
      <c r="AB72" s="105"/>
      <c r="AC72" s="105"/>
      <c r="AD72" s="105"/>
      <c r="AE72" s="105"/>
      <c r="AF72" s="105"/>
      <c r="AG72" s="105"/>
      <c r="AH72" s="105"/>
      <c r="AI72" s="105"/>
      <c r="AJ72" s="105"/>
    </row>
    <row r="73" spans="5:36" s="76" customFormat="1" ht="20.25">
      <c r="E73" s="87"/>
      <c r="N73" s="128"/>
      <c r="O73" s="212"/>
      <c r="P73" s="105"/>
      <c r="Q73" s="105"/>
      <c r="R73" s="105"/>
      <c r="S73" s="105"/>
      <c r="T73" s="105"/>
      <c r="U73" s="105"/>
      <c r="V73" s="105"/>
      <c r="W73" s="105"/>
      <c r="X73" s="105"/>
      <c r="Y73" s="105"/>
      <c r="Z73" s="105"/>
      <c r="AA73" s="105"/>
      <c r="AB73" s="105"/>
      <c r="AC73" s="105"/>
      <c r="AD73" s="105"/>
      <c r="AE73" s="105"/>
      <c r="AF73" s="105"/>
      <c r="AG73" s="105"/>
      <c r="AH73" s="105"/>
      <c r="AI73" s="105"/>
      <c r="AJ73" s="105"/>
    </row>
    <row r="74" spans="5:36" s="76" customFormat="1" ht="20.25">
      <c r="E74" s="87"/>
      <c r="N74" s="128"/>
      <c r="O74" s="212"/>
      <c r="P74" s="105"/>
      <c r="Q74" s="105"/>
      <c r="R74" s="105"/>
      <c r="S74" s="105"/>
      <c r="T74" s="105"/>
      <c r="U74" s="105"/>
      <c r="V74" s="105"/>
      <c r="W74" s="105"/>
      <c r="X74" s="105"/>
      <c r="Y74" s="105"/>
      <c r="Z74" s="105"/>
      <c r="AA74" s="105"/>
      <c r="AB74" s="105"/>
      <c r="AC74" s="105"/>
      <c r="AD74" s="105"/>
      <c r="AE74" s="105"/>
      <c r="AF74" s="105"/>
      <c r="AG74" s="105"/>
      <c r="AH74" s="105"/>
      <c r="AI74" s="105"/>
      <c r="AJ74" s="105"/>
    </row>
    <row r="75" spans="5:36" s="76" customFormat="1" ht="20.25">
      <c r="E75" s="87"/>
      <c r="N75" s="128"/>
      <c r="O75" s="212"/>
      <c r="P75" s="105"/>
      <c r="Q75" s="105"/>
      <c r="R75" s="105"/>
      <c r="S75" s="105"/>
      <c r="T75" s="105"/>
      <c r="U75" s="105"/>
      <c r="V75" s="105"/>
      <c r="W75" s="105"/>
      <c r="X75" s="105"/>
      <c r="Y75" s="105"/>
      <c r="Z75" s="105"/>
      <c r="AA75" s="105"/>
      <c r="AB75" s="105"/>
      <c r="AC75" s="105"/>
      <c r="AD75" s="105"/>
      <c r="AE75" s="105"/>
      <c r="AF75" s="105"/>
      <c r="AG75" s="105"/>
      <c r="AH75" s="105"/>
      <c r="AI75" s="105"/>
      <c r="AJ75" s="105"/>
    </row>
    <row r="76" spans="5:36" s="76" customFormat="1" ht="20.25">
      <c r="E76" s="87"/>
      <c r="N76" s="128"/>
      <c r="O76" s="212"/>
      <c r="P76" s="105"/>
      <c r="Q76" s="105"/>
      <c r="R76" s="105"/>
      <c r="S76" s="105"/>
      <c r="T76" s="105"/>
      <c r="U76" s="105"/>
      <c r="V76" s="105"/>
      <c r="W76" s="105"/>
      <c r="X76" s="105"/>
      <c r="Y76" s="105"/>
      <c r="Z76" s="105"/>
      <c r="AA76" s="105"/>
      <c r="AB76" s="105"/>
      <c r="AC76" s="105"/>
      <c r="AD76" s="105"/>
      <c r="AE76" s="105"/>
      <c r="AF76" s="105"/>
      <c r="AG76" s="105"/>
      <c r="AH76" s="105"/>
      <c r="AI76" s="105"/>
      <c r="AJ76" s="105"/>
    </row>
    <row r="77" spans="5:36" s="76" customFormat="1" ht="20.25">
      <c r="E77" s="87"/>
      <c r="N77" s="128"/>
      <c r="O77" s="212"/>
      <c r="P77" s="105"/>
      <c r="Q77" s="105"/>
      <c r="R77" s="105"/>
      <c r="S77" s="105"/>
      <c r="T77" s="105"/>
      <c r="U77" s="105"/>
      <c r="V77" s="105"/>
      <c r="W77" s="105"/>
      <c r="X77" s="105"/>
      <c r="Y77" s="105"/>
      <c r="Z77" s="105"/>
      <c r="AA77" s="105"/>
      <c r="AB77" s="105"/>
      <c r="AC77" s="105"/>
      <c r="AD77" s="105"/>
      <c r="AE77" s="105"/>
      <c r="AF77" s="105"/>
      <c r="AG77" s="105"/>
      <c r="AH77" s="105"/>
      <c r="AI77" s="105"/>
      <c r="AJ77" s="105"/>
    </row>
    <row r="78" spans="5:36" s="76" customFormat="1" ht="20.25">
      <c r="E78" s="87"/>
      <c r="N78" s="128"/>
      <c r="O78" s="212"/>
      <c r="P78" s="105"/>
      <c r="Q78" s="105"/>
      <c r="R78" s="105"/>
      <c r="S78" s="105"/>
      <c r="T78" s="105"/>
      <c r="U78" s="105"/>
      <c r="V78" s="105"/>
      <c r="W78" s="105"/>
      <c r="X78" s="105"/>
      <c r="Y78" s="105"/>
      <c r="Z78" s="105"/>
      <c r="AA78" s="105"/>
      <c r="AB78" s="105"/>
      <c r="AC78" s="105"/>
      <c r="AD78" s="105"/>
      <c r="AE78" s="105"/>
      <c r="AF78" s="105"/>
      <c r="AG78" s="105"/>
      <c r="AH78" s="105"/>
      <c r="AI78" s="105"/>
      <c r="AJ78" s="105"/>
    </row>
    <row r="79" spans="5:36" s="76" customFormat="1" ht="20.25">
      <c r="E79" s="87"/>
      <c r="N79" s="128"/>
      <c r="O79" s="212"/>
      <c r="P79" s="105"/>
      <c r="Q79" s="105"/>
      <c r="R79" s="105"/>
      <c r="S79" s="105"/>
      <c r="T79" s="105"/>
      <c r="U79" s="105"/>
      <c r="V79" s="105"/>
      <c r="W79" s="105"/>
      <c r="X79" s="105"/>
      <c r="Y79" s="105"/>
      <c r="Z79" s="105"/>
      <c r="AA79" s="105"/>
      <c r="AB79" s="105"/>
      <c r="AC79" s="105"/>
      <c r="AD79" s="105"/>
      <c r="AE79" s="105"/>
      <c r="AF79" s="105"/>
      <c r="AG79" s="105"/>
      <c r="AH79" s="105"/>
      <c r="AI79" s="105"/>
      <c r="AJ79" s="105"/>
    </row>
    <row r="80" spans="5:36" s="76" customFormat="1" ht="20.25">
      <c r="E80" s="87"/>
      <c r="N80" s="128"/>
      <c r="O80" s="212"/>
      <c r="P80" s="105"/>
      <c r="Q80" s="105"/>
      <c r="R80" s="105"/>
      <c r="S80" s="105"/>
      <c r="T80" s="105"/>
      <c r="U80" s="105"/>
      <c r="V80" s="105"/>
      <c r="W80" s="105"/>
      <c r="X80" s="105"/>
      <c r="Y80" s="105"/>
      <c r="Z80" s="105"/>
      <c r="AA80" s="105"/>
      <c r="AB80" s="105"/>
      <c r="AC80" s="105"/>
      <c r="AD80" s="105"/>
      <c r="AE80" s="105"/>
      <c r="AF80" s="105"/>
      <c r="AG80" s="105"/>
      <c r="AH80" s="105"/>
      <c r="AI80" s="105"/>
      <c r="AJ80" s="105"/>
    </row>
    <row r="81" spans="5:36" s="76" customFormat="1" ht="20.25">
      <c r="E81" s="87"/>
      <c r="N81" s="128"/>
      <c r="O81" s="212"/>
      <c r="P81" s="105"/>
      <c r="Q81" s="105"/>
      <c r="R81" s="105"/>
      <c r="S81" s="105"/>
      <c r="T81" s="105"/>
      <c r="U81" s="105"/>
      <c r="V81" s="105"/>
      <c r="W81" s="105"/>
      <c r="X81" s="105"/>
      <c r="Y81" s="105"/>
      <c r="Z81" s="105"/>
      <c r="AA81" s="105"/>
      <c r="AB81" s="105"/>
      <c r="AC81" s="105"/>
      <c r="AD81" s="105"/>
      <c r="AE81" s="105"/>
      <c r="AF81" s="105"/>
      <c r="AG81" s="105"/>
      <c r="AH81" s="105"/>
      <c r="AI81" s="105"/>
      <c r="AJ81" s="105"/>
    </row>
    <row r="82" spans="5:36" s="76" customFormat="1" ht="20.25">
      <c r="E82" s="87"/>
      <c r="N82" s="128"/>
      <c r="O82" s="212"/>
      <c r="P82" s="105"/>
      <c r="Q82" s="105"/>
      <c r="R82" s="105"/>
      <c r="S82" s="105"/>
      <c r="T82" s="105"/>
      <c r="U82" s="105"/>
      <c r="V82" s="105"/>
      <c r="W82" s="105"/>
      <c r="X82" s="105"/>
      <c r="Y82" s="105"/>
      <c r="Z82" s="105"/>
      <c r="AA82" s="105"/>
      <c r="AB82" s="105"/>
      <c r="AC82" s="105"/>
      <c r="AD82" s="105"/>
      <c r="AE82" s="105"/>
      <c r="AF82" s="105"/>
      <c r="AG82" s="105"/>
      <c r="AH82" s="105"/>
      <c r="AI82" s="105"/>
      <c r="AJ82" s="105"/>
    </row>
    <row r="83" spans="5:36" s="76" customFormat="1" ht="20.25">
      <c r="E83" s="87"/>
      <c r="N83" s="128"/>
      <c r="O83" s="212"/>
      <c r="P83" s="105"/>
      <c r="Q83" s="105"/>
      <c r="R83" s="105"/>
      <c r="S83" s="105"/>
      <c r="T83" s="105"/>
      <c r="U83" s="105"/>
      <c r="V83" s="105"/>
      <c r="W83" s="105"/>
      <c r="X83" s="105"/>
      <c r="Y83" s="105"/>
      <c r="Z83" s="105"/>
      <c r="AA83" s="105"/>
      <c r="AB83" s="105"/>
      <c r="AC83" s="105"/>
      <c r="AD83" s="105"/>
      <c r="AE83" s="105"/>
      <c r="AF83" s="105"/>
      <c r="AG83" s="105"/>
      <c r="AH83" s="105"/>
      <c r="AI83" s="105"/>
      <c r="AJ83" s="105"/>
    </row>
    <row r="84" spans="5:36" s="76" customFormat="1" ht="20.25">
      <c r="E84" s="87"/>
      <c r="N84" s="128"/>
      <c r="O84" s="212"/>
      <c r="P84" s="105"/>
      <c r="Q84" s="105"/>
      <c r="R84" s="105"/>
      <c r="S84" s="105"/>
      <c r="T84" s="105"/>
      <c r="U84" s="105"/>
      <c r="V84" s="105"/>
      <c r="W84" s="105"/>
      <c r="X84" s="105"/>
      <c r="Y84" s="105"/>
      <c r="Z84" s="105"/>
      <c r="AA84" s="105"/>
      <c r="AB84" s="105"/>
      <c r="AC84" s="105"/>
      <c r="AD84" s="105"/>
      <c r="AE84" s="105"/>
      <c r="AF84" s="105"/>
      <c r="AG84" s="105"/>
      <c r="AH84" s="105"/>
      <c r="AI84" s="105"/>
      <c r="AJ84" s="105"/>
    </row>
    <row r="85" spans="5:36" s="76" customFormat="1" ht="20.25">
      <c r="E85" s="87"/>
      <c r="N85" s="128"/>
      <c r="O85" s="212"/>
      <c r="P85" s="105"/>
      <c r="Q85" s="105"/>
      <c r="R85" s="105"/>
      <c r="S85" s="105"/>
      <c r="T85" s="105"/>
      <c r="U85" s="105"/>
      <c r="V85" s="105"/>
      <c r="W85" s="105"/>
      <c r="X85" s="105"/>
      <c r="Y85" s="105"/>
      <c r="Z85" s="105"/>
      <c r="AA85" s="105"/>
      <c r="AB85" s="105"/>
      <c r="AC85" s="105"/>
      <c r="AD85" s="105"/>
      <c r="AE85" s="105"/>
      <c r="AF85" s="105"/>
      <c r="AG85" s="105"/>
      <c r="AH85" s="105"/>
      <c r="AI85" s="105"/>
      <c r="AJ85" s="105"/>
    </row>
    <row r="86" spans="5:36" s="76" customFormat="1" ht="20.25">
      <c r="E86" s="87"/>
      <c r="N86" s="128"/>
      <c r="O86" s="212"/>
      <c r="P86" s="105"/>
      <c r="Q86" s="105"/>
      <c r="R86" s="105"/>
      <c r="S86" s="105"/>
      <c r="T86" s="105"/>
      <c r="U86" s="105"/>
      <c r="V86" s="105"/>
      <c r="W86" s="105"/>
      <c r="X86" s="105"/>
      <c r="Y86" s="105"/>
      <c r="Z86" s="105"/>
      <c r="AA86" s="105"/>
      <c r="AB86" s="105"/>
      <c r="AC86" s="105"/>
      <c r="AD86" s="105"/>
      <c r="AE86" s="105"/>
      <c r="AF86" s="105"/>
      <c r="AG86" s="105"/>
      <c r="AH86" s="105"/>
      <c r="AI86" s="105"/>
      <c r="AJ86" s="105"/>
    </row>
    <row r="87" spans="5:36" s="76" customFormat="1" ht="20.25">
      <c r="E87" s="87"/>
      <c r="N87" s="128"/>
      <c r="O87" s="212"/>
      <c r="P87" s="105"/>
      <c r="Q87" s="105"/>
      <c r="R87" s="105"/>
      <c r="S87" s="105"/>
      <c r="T87" s="105"/>
      <c r="U87" s="105"/>
      <c r="V87" s="105"/>
      <c r="W87" s="105"/>
      <c r="X87" s="105"/>
      <c r="Y87" s="105"/>
      <c r="Z87" s="105"/>
      <c r="AA87" s="105"/>
      <c r="AB87" s="105"/>
      <c r="AC87" s="105"/>
      <c r="AD87" s="105"/>
      <c r="AE87" s="105"/>
      <c r="AF87" s="105"/>
      <c r="AG87" s="105"/>
      <c r="AH87" s="105"/>
      <c r="AI87" s="105"/>
      <c r="AJ87" s="105"/>
    </row>
    <row r="88" spans="5:36" s="76" customFormat="1" ht="20.25">
      <c r="E88" s="87"/>
      <c r="N88" s="128"/>
      <c r="O88" s="212"/>
      <c r="P88" s="105"/>
      <c r="Q88" s="105"/>
      <c r="R88" s="105"/>
      <c r="S88" s="105"/>
      <c r="T88" s="105"/>
      <c r="U88" s="105"/>
      <c r="V88" s="105"/>
      <c r="W88" s="105"/>
      <c r="X88" s="105"/>
      <c r="Y88" s="105"/>
      <c r="Z88" s="105"/>
      <c r="AA88" s="105"/>
      <c r="AB88" s="105"/>
      <c r="AC88" s="105"/>
      <c r="AD88" s="105"/>
      <c r="AE88" s="105"/>
      <c r="AF88" s="105"/>
      <c r="AG88" s="105"/>
      <c r="AH88" s="105"/>
      <c r="AI88" s="105"/>
      <c r="AJ88" s="105"/>
    </row>
    <row r="89" spans="5:36" s="76" customFormat="1" ht="20.25">
      <c r="E89" s="87"/>
      <c r="N89" s="128"/>
      <c r="O89" s="212"/>
      <c r="P89" s="105"/>
      <c r="Q89" s="105"/>
      <c r="R89" s="105"/>
      <c r="S89" s="105"/>
      <c r="T89" s="105"/>
      <c r="U89" s="105"/>
      <c r="V89" s="105"/>
      <c r="W89" s="105"/>
      <c r="X89" s="105"/>
      <c r="Y89" s="105"/>
      <c r="Z89" s="105"/>
      <c r="AA89" s="105"/>
      <c r="AB89" s="105"/>
      <c r="AC89" s="105"/>
      <c r="AD89" s="105"/>
      <c r="AE89" s="105"/>
      <c r="AF89" s="105"/>
      <c r="AG89" s="105"/>
      <c r="AH89" s="105"/>
      <c r="AI89" s="105"/>
      <c r="AJ89" s="105"/>
    </row>
    <row r="90" spans="5:36" s="76" customFormat="1" ht="20.25">
      <c r="E90" s="87"/>
      <c r="N90" s="128"/>
      <c r="O90" s="212"/>
      <c r="P90" s="105"/>
      <c r="Q90" s="105"/>
      <c r="R90" s="105"/>
      <c r="S90" s="105"/>
      <c r="T90" s="105"/>
      <c r="U90" s="105"/>
      <c r="V90" s="105"/>
      <c r="W90" s="105"/>
      <c r="X90" s="105"/>
      <c r="Y90" s="105"/>
      <c r="Z90" s="105"/>
      <c r="AA90" s="105"/>
      <c r="AB90" s="105"/>
      <c r="AC90" s="105"/>
      <c r="AD90" s="105"/>
      <c r="AE90" s="105"/>
      <c r="AF90" s="105"/>
      <c r="AG90" s="105"/>
      <c r="AH90" s="105"/>
      <c r="AI90" s="105"/>
      <c r="AJ90" s="105"/>
    </row>
    <row r="91" spans="5:36" s="76" customFormat="1" ht="20.25">
      <c r="E91" s="87"/>
      <c r="N91" s="128"/>
      <c r="O91" s="212"/>
      <c r="P91" s="105"/>
      <c r="Q91" s="105"/>
      <c r="R91" s="105"/>
      <c r="S91" s="105"/>
      <c r="T91" s="105"/>
      <c r="U91" s="105"/>
      <c r="V91" s="105"/>
      <c r="W91" s="105"/>
      <c r="X91" s="105"/>
      <c r="Y91" s="105"/>
      <c r="Z91" s="105"/>
      <c r="AA91" s="105"/>
      <c r="AB91" s="105"/>
      <c r="AC91" s="105"/>
      <c r="AD91" s="105"/>
      <c r="AE91" s="105"/>
      <c r="AF91" s="105"/>
      <c r="AG91" s="105"/>
      <c r="AH91" s="105"/>
      <c r="AI91" s="105"/>
      <c r="AJ91" s="105"/>
    </row>
    <row r="92" spans="5:36" s="76" customFormat="1" ht="20.25">
      <c r="E92" s="87"/>
      <c r="N92" s="128"/>
      <c r="O92" s="212"/>
      <c r="P92" s="105"/>
      <c r="Q92" s="105"/>
      <c r="R92" s="105"/>
      <c r="S92" s="105"/>
      <c r="T92" s="105"/>
      <c r="U92" s="105"/>
      <c r="V92" s="105"/>
      <c r="W92" s="105"/>
      <c r="X92" s="105"/>
      <c r="Y92" s="105"/>
      <c r="Z92" s="105"/>
      <c r="AA92" s="105"/>
      <c r="AB92" s="105"/>
      <c r="AC92" s="105"/>
      <c r="AD92" s="105"/>
      <c r="AE92" s="105"/>
      <c r="AF92" s="105"/>
      <c r="AG92" s="105"/>
      <c r="AH92" s="105"/>
      <c r="AI92" s="105"/>
      <c r="AJ92" s="105"/>
    </row>
    <row r="93" spans="5:36" s="76" customFormat="1" ht="20.25">
      <c r="E93" s="87"/>
      <c r="N93" s="128"/>
      <c r="O93" s="212"/>
      <c r="P93" s="105"/>
      <c r="Q93" s="105"/>
      <c r="R93" s="105"/>
      <c r="S93" s="105"/>
      <c r="T93" s="105"/>
      <c r="U93" s="105"/>
      <c r="V93" s="105"/>
      <c r="W93" s="105"/>
      <c r="X93" s="105"/>
      <c r="Y93" s="105"/>
      <c r="Z93" s="105"/>
      <c r="AA93" s="105"/>
      <c r="AB93" s="105"/>
      <c r="AC93" s="105"/>
      <c r="AD93" s="105"/>
      <c r="AE93" s="105"/>
      <c r="AF93" s="105"/>
      <c r="AG93" s="105"/>
      <c r="AH93" s="105"/>
      <c r="AI93" s="105"/>
      <c r="AJ93" s="105"/>
    </row>
    <row r="94" spans="5:36" s="76" customFormat="1" ht="20.25">
      <c r="E94" s="87"/>
      <c r="N94" s="128"/>
      <c r="O94" s="212"/>
      <c r="P94" s="105"/>
      <c r="Q94" s="105"/>
      <c r="R94" s="105"/>
      <c r="S94" s="105"/>
      <c r="T94" s="105"/>
      <c r="U94" s="105"/>
      <c r="V94" s="105"/>
      <c r="W94" s="105"/>
      <c r="X94" s="105"/>
      <c r="Y94" s="105"/>
      <c r="Z94" s="105"/>
      <c r="AA94" s="105"/>
      <c r="AB94" s="105"/>
      <c r="AC94" s="105"/>
      <c r="AD94" s="105"/>
      <c r="AE94" s="105"/>
      <c r="AF94" s="105"/>
      <c r="AG94" s="105"/>
      <c r="AH94" s="105"/>
      <c r="AI94" s="105"/>
      <c r="AJ94" s="105"/>
    </row>
    <row r="95" spans="5:36" s="76" customFormat="1" ht="20.25">
      <c r="E95" s="87"/>
      <c r="N95" s="128"/>
      <c r="O95" s="212"/>
      <c r="P95" s="105"/>
      <c r="Q95" s="105"/>
      <c r="R95" s="105"/>
      <c r="S95" s="105"/>
      <c r="T95" s="105"/>
      <c r="U95" s="105"/>
      <c r="V95" s="105"/>
      <c r="W95" s="105"/>
      <c r="X95" s="105"/>
      <c r="Y95" s="105"/>
      <c r="Z95" s="105"/>
      <c r="AA95" s="105"/>
      <c r="AB95" s="105"/>
      <c r="AC95" s="105"/>
      <c r="AD95" s="105"/>
      <c r="AE95" s="105"/>
      <c r="AF95" s="105"/>
      <c r="AG95" s="105"/>
      <c r="AH95" s="105"/>
      <c r="AI95" s="105"/>
      <c r="AJ95" s="105"/>
    </row>
    <row r="96" spans="5:36" s="76" customFormat="1" ht="20.25">
      <c r="E96" s="87"/>
      <c r="N96" s="128"/>
      <c r="O96" s="212"/>
      <c r="P96" s="105"/>
      <c r="Q96" s="105"/>
      <c r="R96" s="105"/>
      <c r="S96" s="105"/>
      <c r="T96" s="105"/>
      <c r="U96" s="105"/>
      <c r="V96" s="105"/>
      <c r="W96" s="105"/>
      <c r="X96" s="105"/>
      <c r="Y96" s="105"/>
      <c r="Z96" s="105"/>
      <c r="AA96" s="105"/>
      <c r="AB96" s="105"/>
      <c r="AC96" s="105"/>
      <c r="AD96" s="105"/>
      <c r="AE96" s="105"/>
      <c r="AF96" s="105"/>
      <c r="AG96" s="105"/>
      <c r="AH96" s="105"/>
      <c r="AI96" s="105"/>
      <c r="AJ96" s="105"/>
    </row>
    <row r="97" spans="5:36" s="76" customFormat="1" ht="20.25">
      <c r="E97" s="87"/>
      <c r="N97" s="128"/>
      <c r="O97" s="212"/>
      <c r="P97" s="105"/>
      <c r="Q97" s="105"/>
      <c r="R97" s="105"/>
      <c r="S97" s="105"/>
      <c r="T97" s="105"/>
      <c r="U97" s="105"/>
      <c r="V97" s="105"/>
      <c r="W97" s="105"/>
      <c r="X97" s="105"/>
      <c r="Y97" s="105"/>
      <c r="Z97" s="105"/>
      <c r="AA97" s="105"/>
      <c r="AB97" s="105"/>
      <c r="AC97" s="105"/>
      <c r="AD97" s="105"/>
      <c r="AE97" s="105"/>
      <c r="AF97" s="105"/>
      <c r="AG97" s="105"/>
      <c r="AH97" s="105"/>
      <c r="AI97" s="105"/>
      <c r="AJ97" s="105"/>
    </row>
    <row r="98" spans="5:36" s="76" customFormat="1" ht="20.25">
      <c r="E98" s="87"/>
      <c r="N98" s="128"/>
      <c r="O98" s="212"/>
      <c r="P98" s="105"/>
      <c r="Q98" s="105"/>
      <c r="R98" s="105"/>
      <c r="S98" s="105"/>
      <c r="T98" s="105"/>
      <c r="U98" s="105"/>
      <c r="V98" s="105"/>
      <c r="W98" s="105"/>
      <c r="X98" s="105"/>
      <c r="Y98" s="105"/>
      <c r="Z98" s="105"/>
      <c r="AA98" s="105"/>
      <c r="AB98" s="105"/>
      <c r="AC98" s="105"/>
      <c r="AD98" s="105"/>
      <c r="AE98" s="105"/>
      <c r="AF98" s="105"/>
      <c r="AG98" s="105"/>
      <c r="AH98" s="105"/>
      <c r="AI98" s="105"/>
      <c r="AJ98" s="105"/>
    </row>
    <row r="99" spans="5:36" s="76" customFormat="1" ht="20.25">
      <c r="E99" s="87"/>
      <c r="N99" s="128"/>
      <c r="O99" s="212"/>
      <c r="P99" s="105"/>
      <c r="Q99" s="105"/>
      <c r="R99" s="105"/>
      <c r="S99" s="105"/>
      <c r="T99" s="105"/>
      <c r="U99" s="105"/>
      <c r="V99" s="105"/>
      <c r="W99" s="105"/>
      <c r="X99" s="105"/>
      <c r="Y99" s="105"/>
      <c r="Z99" s="105"/>
      <c r="AA99" s="105"/>
      <c r="AB99" s="105"/>
      <c r="AC99" s="105"/>
      <c r="AD99" s="105"/>
      <c r="AE99" s="105"/>
      <c r="AF99" s="105"/>
      <c r="AG99" s="105"/>
      <c r="AH99" s="105"/>
      <c r="AI99" s="105"/>
      <c r="AJ99" s="105"/>
    </row>
    <row r="100" spans="5:36" s="76" customFormat="1" ht="20.25">
      <c r="E100" s="87"/>
      <c r="N100" s="128"/>
      <c r="O100" s="212"/>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row>
    <row r="101" spans="5:36" s="76" customFormat="1" ht="20.25">
      <c r="E101" s="87"/>
      <c r="N101" s="128"/>
      <c r="O101" s="212"/>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row>
    <row r="102" spans="5:36" s="76" customFormat="1" ht="20.25">
      <c r="E102" s="87"/>
      <c r="N102" s="128"/>
      <c r="O102" s="212"/>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row>
    <row r="103" spans="5:36" s="76" customFormat="1" ht="20.25">
      <c r="E103" s="87"/>
      <c r="N103" s="128"/>
      <c r="O103" s="212"/>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row>
    <row r="104" spans="5:36" s="76" customFormat="1" ht="20.25">
      <c r="E104" s="87"/>
      <c r="N104" s="128"/>
      <c r="O104" s="212"/>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row>
    <row r="105" spans="5:36" s="76" customFormat="1" ht="20.25">
      <c r="E105" s="87"/>
      <c r="N105" s="128"/>
      <c r="O105" s="212"/>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row>
    <row r="106" spans="5:36" s="76" customFormat="1" ht="20.25">
      <c r="E106" s="87"/>
      <c r="N106" s="128"/>
      <c r="O106" s="212"/>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row>
    <row r="107" spans="5:36" s="76" customFormat="1" ht="20.25">
      <c r="E107" s="87"/>
      <c r="N107" s="128"/>
      <c r="O107" s="212"/>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row>
    <row r="108" spans="5:36" s="76" customFormat="1" ht="20.25">
      <c r="E108" s="87"/>
      <c r="N108" s="128"/>
      <c r="O108" s="212"/>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row>
    <row r="109" spans="5:36" s="76" customFormat="1" ht="20.25">
      <c r="E109" s="87"/>
      <c r="N109" s="128"/>
      <c r="O109" s="212"/>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row>
    <row r="110" spans="5:36" s="76" customFormat="1" ht="20.25">
      <c r="E110" s="87"/>
      <c r="N110" s="128"/>
      <c r="O110" s="212"/>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row>
    <row r="111" spans="5:36" s="76" customFormat="1" ht="20.25">
      <c r="E111" s="87"/>
      <c r="N111" s="128"/>
      <c r="O111" s="212"/>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row>
    <row r="112" spans="5:36" s="76" customFormat="1" ht="20.25">
      <c r="E112" s="87"/>
      <c r="N112" s="128"/>
      <c r="O112" s="212"/>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row>
    <row r="113" spans="5:36" s="76" customFormat="1" ht="20.25">
      <c r="E113" s="87"/>
      <c r="N113" s="128"/>
      <c r="O113" s="212"/>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row>
    <row r="114" spans="5:36" s="76" customFormat="1" ht="20.25">
      <c r="E114" s="87"/>
      <c r="N114" s="128"/>
      <c r="O114" s="212"/>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row>
    <row r="115" spans="5:36" s="76" customFormat="1" ht="20.25">
      <c r="E115" s="87"/>
      <c r="N115" s="128"/>
      <c r="O115" s="212"/>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row>
    <row r="116" spans="5:36" s="76" customFormat="1" ht="20.25">
      <c r="E116" s="87"/>
      <c r="N116" s="128"/>
      <c r="O116" s="212"/>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row>
    <row r="117" spans="5:36" s="76" customFormat="1" ht="20.25">
      <c r="E117" s="87"/>
      <c r="N117" s="128"/>
      <c r="O117" s="212"/>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row>
    <row r="118" spans="5:36" s="76" customFormat="1" ht="20.25">
      <c r="E118" s="87"/>
      <c r="N118" s="128"/>
      <c r="O118" s="212"/>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row>
    <row r="119" spans="5:36" s="76" customFormat="1" ht="20.25">
      <c r="E119" s="87"/>
      <c r="N119" s="128"/>
      <c r="O119" s="212"/>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row>
    <row r="120" spans="5:36" s="76" customFormat="1" ht="20.25">
      <c r="E120" s="87"/>
      <c r="N120" s="128"/>
      <c r="O120" s="212"/>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row>
    <row r="121" spans="5:36" s="76" customFormat="1" ht="20.25">
      <c r="E121" s="87"/>
      <c r="N121" s="128"/>
      <c r="O121" s="212"/>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row>
    <row r="122" spans="5:36" s="76" customFormat="1" ht="20.25">
      <c r="E122" s="87"/>
      <c r="N122" s="128"/>
      <c r="O122" s="212"/>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row>
    <row r="123" spans="5:36" s="76" customFormat="1" ht="20.25">
      <c r="E123" s="87"/>
      <c r="N123" s="128"/>
      <c r="O123" s="212"/>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row>
    <row r="124" spans="5:36" s="76" customFormat="1" ht="20.25">
      <c r="E124" s="87"/>
      <c r="N124" s="128"/>
      <c r="O124" s="212"/>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row>
    <row r="125" spans="5:36" s="76" customFormat="1" ht="20.25">
      <c r="E125" s="87"/>
      <c r="N125" s="128"/>
      <c r="O125" s="212"/>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row>
    <row r="126" spans="5:36" s="76" customFormat="1" ht="20.25">
      <c r="E126" s="87"/>
      <c r="N126" s="128"/>
      <c r="O126" s="212"/>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row>
    <row r="127" spans="5:36" s="76" customFormat="1" ht="20.25">
      <c r="E127" s="87"/>
      <c r="N127" s="128"/>
      <c r="O127" s="212"/>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row>
    <row r="128" spans="5:36" s="76" customFormat="1" ht="20.25">
      <c r="E128" s="87"/>
      <c r="N128" s="128"/>
      <c r="O128" s="212"/>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row>
    <row r="129" spans="5:36" s="76" customFormat="1" ht="20.25">
      <c r="E129" s="87"/>
      <c r="N129" s="128"/>
      <c r="O129" s="212"/>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row>
    <row r="130" spans="5:36" s="76" customFormat="1" ht="20.25">
      <c r="E130" s="87"/>
      <c r="N130" s="128"/>
      <c r="O130" s="212"/>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row>
    <row r="131" spans="5:36" s="76" customFormat="1" ht="20.25">
      <c r="E131" s="87"/>
      <c r="N131" s="128"/>
      <c r="O131" s="212"/>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row>
    <row r="132" spans="5:36" s="76" customFormat="1" ht="20.25">
      <c r="E132" s="87"/>
      <c r="N132" s="128"/>
      <c r="O132" s="212"/>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row>
    <row r="133" spans="5:36" s="76" customFormat="1" ht="20.25">
      <c r="E133" s="87"/>
      <c r="N133" s="128"/>
      <c r="O133" s="212"/>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row>
    <row r="134" spans="5:36" s="76" customFormat="1" ht="20.25">
      <c r="E134" s="87"/>
      <c r="N134" s="128"/>
      <c r="O134" s="212"/>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row>
    <row r="135" spans="5:36" s="76" customFormat="1" ht="20.25">
      <c r="E135" s="87"/>
      <c r="N135" s="128"/>
      <c r="O135" s="212"/>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row>
    <row r="136" spans="5:36" s="76" customFormat="1" ht="20.25">
      <c r="E136" s="87"/>
      <c r="N136" s="128"/>
      <c r="O136" s="212"/>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row>
    <row r="137" spans="5:36" s="76" customFormat="1" ht="20.25">
      <c r="E137" s="87"/>
      <c r="N137" s="128"/>
      <c r="O137" s="212"/>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row>
    <row r="138" spans="5:36" s="76" customFormat="1" ht="20.25">
      <c r="E138" s="87"/>
      <c r="N138" s="128"/>
      <c r="O138" s="212"/>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row>
    <row r="139" spans="5:36" s="76" customFormat="1" ht="20.25">
      <c r="E139" s="87"/>
      <c r="N139" s="128"/>
      <c r="O139" s="212"/>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row>
    <row r="140" spans="5:36" s="76" customFormat="1" ht="20.25">
      <c r="E140" s="87"/>
      <c r="N140" s="128"/>
      <c r="O140" s="212"/>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row>
    <row r="141" spans="5:36" s="76" customFormat="1" ht="20.25">
      <c r="E141" s="87"/>
      <c r="N141" s="128"/>
      <c r="O141" s="212"/>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row>
    <row r="142" spans="5:36" s="76" customFormat="1" ht="20.25">
      <c r="E142" s="87"/>
      <c r="N142" s="128"/>
      <c r="O142" s="212"/>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row>
    <row r="143" spans="5:36" s="76" customFormat="1" ht="20.25">
      <c r="E143" s="87"/>
      <c r="N143" s="128"/>
      <c r="O143" s="212"/>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row>
    <row r="144" spans="5:36" s="76" customFormat="1" ht="20.25">
      <c r="E144" s="87"/>
      <c r="N144" s="128"/>
      <c r="O144" s="212"/>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row>
    <row r="145" spans="5:36" s="76" customFormat="1" ht="20.25">
      <c r="E145" s="87"/>
      <c r="N145" s="128"/>
      <c r="O145" s="212"/>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row>
    <row r="146" spans="5:36" s="76" customFormat="1" ht="20.25">
      <c r="E146" s="87"/>
      <c r="N146" s="128"/>
      <c r="O146" s="212"/>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row>
    <row r="147" spans="5:36" s="76" customFormat="1" ht="20.25">
      <c r="E147" s="87"/>
      <c r="N147" s="128"/>
      <c r="O147" s="212"/>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row>
    <row r="148" spans="5:36" s="76" customFormat="1" ht="20.25">
      <c r="E148" s="87"/>
      <c r="N148" s="128"/>
      <c r="O148" s="212"/>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row>
    <row r="149" spans="5:36" s="76" customFormat="1" ht="20.25">
      <c r="E149" s="87"/>
      <c r="N149" s="128"/>
      <c r="O149" s="212"/>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row>
    <row r="150" spans="5:36" s="76" customFormat="1" ht="20.25">
      <c r="E150" s="87"/>
      <c r="N150" s="128"/>
      <c r="O150" s="212"/>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row>
    <row r="151" spans="5:36" s="76" customFormat="1" ht="20.25">
      <c r="E151" s="87"/>
      <c r="N151" s="128"/>
      <c r="O151" s="212"/>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row>
    <row r="152" spans="5:36" s="76" customFormat="1" ht="20.25">
      <c r="E152" s="87"/>
      <c r="N152" s="128"/>
      <c r="O152" s="212"/>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row>
    <row r="153" spans="5:36" s="76" customFormat="1" ht="20.25">
      <c r="E153" s="87"/>
      <c r="N153" s="128"/>
      <c r="O153" s="212"/>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row>
    <row r="154" spans="5:36" s="76" customFormat="1" ht="20.25">
      <c r="E154" s="87"/>
      <c r="N154" s="128"/>
      <c r="O154" s="212"/>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row>
    <row r="155" spans="5:36" s="76" customFormat="1" ht="20.25">
      <c r="E155" s="87"/>
      <c r="N155" s="128"/>
      <c r="O155" s="212"/>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row>
    <row r="156" spans="5:36" s="76" customFormat="1" ht="20.25">
      <c r="E156" s="87"/>
      <c r="N156" s="128"/>
      <c r="O156" s="212"/>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row>
    <row r="157" spans="5:36" s="76" customFormat="1" ht="20.25">
      <c r="E157" s="87"/>
      <c r="N157" s="128"/>
      <c r="O157" s="212"/>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row>
    <row r="158" spans="5:36" s="76" customFormat="1" ht="20.25">
      <c r="E158" s="87"/>
      <c r="N158" s="128"/>
      <c r="O158" s="212"/>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row>
    <row r="159" spans="5:36" s="76" customFormat="1" ht="20.25">
      <c r="E159" s="87"/>
      <c r="N159" s="128"/>
      <c r="O159" s="212"/>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row>
    <row r="160" spans="5:36" s="76" customFormat="1" ht="20.25">
      <c r="E160" s="87"/>
      <c r="N160" s="128"/>
      <c r="O160" s="212"/>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row>
    <row r="161" spans="5:36" s="76" customFormat="1" ht="20.25">
      <c r="E161" s="87"/>
      <c r="N161" s="128"/>
      <c r="O161" s="212"/>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row>
    <row r="162" spans="5:36" s="76" customFormat="1" ht="20.25">
      <c r="E162" s="87"/>
      <c r="N162" s="128"/>
      <c r="O162" s="212"/>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row>
    <row r="163" spans="5:36" s="76" customFormat="1" ht="20.25">
      <c r="E163" s="87"/>
      <c r="N163" s="128"/>
      <c r="O163" s="212"/>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row>
    <row r="164" spans="5:36" s="76" customFormat="1" ht="20.25">
      <c r="E164" s="87"/>
      <c r="N164" s="128"/>
      <c r="O164" s="212"/>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row>
    <row r="165" spans="5:36" s="76" customFormat="1" ht="20.25">
      <c r="E165" s="87"/>
      <c r="N165" s="128"/>
      <c r="O165" s="212"/>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row>
    <row r="166" spans="5:36" s="76" customFormat="1" ht="20.25">
      <c r="E166" s="87"/>
      <c r="N166" s="128"/>
      <c r="O166" s="212"/>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row>
    <row r="167" spans="5:36" s="76" customFormat="1" ht="20.25">
      <c r="E167" s="87"/>
      <c r="N167" s="128"/>
      <c r="O167" s="212"/>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row>
    <row r="168" spans="5:36" s="76" customFormat="1" ht="20.25">
      <c r="E168" s="87"/>
      <c r="N168" s="128"/>
      <c r="O168" s="212"/>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row>
    <row r="169" spans="5:36" s="76" customFormat="1" ht="20.25">
      <c r="E169" s="87"/>
      <c r="N169" s="128"/>
      <c r="O169" s="212"/>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row>
    <row r="170" spans="5:36" s="76" customFormat="1" ht="20.25">
      <c r="E170" s="87"/>
      <c r="N170" s="128"/>
      <c r="O170" s="212"/>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row>
    <row r="171" spans="5:36" s="76" customFormat="1" ht="20.25">
      <c r="E171" s="87"/>
      <c r="N171" s="128"/>
      <c r="O171" s="212"/>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row>
    <row r="172" spans="5:36" s="76" customFormat="1" ht="20.25">
      <c r="E172" s="87"/>
      <c r="N172" s="128"/>
      <c r="O172" s="212"/>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row>
    <row r="173" spans="5:36" s="76" customFormat="1" ht="20.25">
      <c r="E173" s="87"/>
      <c r="N173" s="128"/>
      <c r="O173" s="212"/>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row>
    <row r="174" spans="5:36" s="76" customFormat="1" ht="20.25">
      <c r="E174" s="87"/>
      <c r="N174" s="128"/>
      <c r="O174" s="212"/>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row>
    <row r="175" spans="5:36" s="76" customFormat="1" ht="20.25">
      <c r="E175" s="87"/>
      <c r="N175" s="128"/>
      <c r="O175" s="212"/>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row>
    <row r="176" spans="5:36" s="76" customFormat="1" ht="20.25">
      <c r="E176" s="87"/>
      <c r="N176" s="128"/>
      <c r="O176" s="212"/>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row>
    <row r="177" spans="5:36" s="76" customFormat="1" ht="20.25">
      <c r="E177" s="87"/>
      <c r="N177" s="128"/>
      <c r="O177" s="212"/>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row>
    <row r="178" spans="5:36" s="76" customFormat="1" ht="20.25">
      <c r="E178" s="87"/>
      <c r="N178" s="128"/>
      <c r="O178" s="212"/>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row>
    <row r="179" spans="5:36" s="76" customFormat="1" ht="20.25">
      <c r="E179" s="87"/>
      <c r="N179" s="128"/>
      <c r="O179" s="212"/>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row>
    <row r="180" spans="5:36" s="76" customFormat="1" ht="20.25">
      <c r="E180" s="87"/>
      <c r="N180" s="128"/>
      <c r="O180" s="212"/>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row>
    <row r="181" spans="5:36" s="76" customFormat="1" ht="20.25">
      <c r="E181" s="87"/>
      <c r="N181" s="128"/>
      <c r="O181" s="212"/>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row>
    <row r="182" spans="5:36" s="76" customFormat="1" ht="20.25">
      <c r="E182" s="87"/>
      <c r="N182" s="128"/>
      <c r="O182" s="212"/>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row>
    <row r="183" spans="5:36" s="76" customFormat="1" ht="20.25">
      <c r="E183" s="87"/>
      <c r="N183" s="128"/>
      <c r="O183" s="212"/>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row>
    <row r="184" spans="5:36" s="76" customFormat="1" ht="20.25">
      <c r="E184" s="87"/>
      <c r="N184" s="128"/>
      <c r="O184" s="212"/>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row>
    <row r="185" spans="5:36" s="76" customFormat="1" ht="20.25">
      <c r="E185" s="87"/>
      <c r="N185" s="128"/>
      <c r="O185" s="212"/>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row>
    <row r="186" spans="5:36" s="76" customFormat="1" ht="20.25">
      <c r="E186" s="87"/>
      <c r="N186" s="128"/>
      <c r="O186" s="212"/>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row>
    <row r="187" spans="5:36" s="76" customFormat="1" ht="20.25">
      <c r="E187" s="87"/>
      <c r="N187" s="128"/>
      <c r="O187" s="212"/>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row>
    <row r="188" spans="5:36" s="76" customFormat="1" ht="20.25">
      <c r="E188" s="87"/>
      <c r="N188" s="128"/>
      <c r="O188" s="212"/>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row>
    <row r="189" spans="5:36" s="76" customFormat="1" ht="20.25">
      <c r="E189" s="87"/>
      <c r="N189" s="128"/>
      <c r="O189" s="212"/>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row>
    <row r="190" spans="5:36" s="76" customFormat="1" ht="20.25">
      <c r="E190" s="87"/>
      <c r="N190" s="128"/>
      <c r="O190" s="212"/>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row>
    <row r="191" spans="5:36" s="76" customFormat="1" ht="20.25">
      <c r="E191" s="87"/>
      <c r="N191" s="128"/>
      <c r="O191" s="212"/>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row>
    <row r="192" spans="5:36" s="76" customFormat="1" ht="20.25">
      <c r="E192" s="87"/>
      <c r="N192" s="128"/>
      <c r="O192" s="212"/>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row>
    <row r="193" spans="5:36" s="76" customFormat="1" ht="20.25">
      <c r="E193" s="87"/>
      <c r="N193" s="128"/>
      <c r="O193" s="212"/>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row>
    <row r="194" spans="5:36" s="76" customFormat="1" ht="20.25">
      <c r="E194" s="87"/>
      <c r="N194" s="128"/>
      <c r="O194" s="212"/>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row>
    <row r="195" spans="5:36" s="76" customFormat="1" ht="20.25">
      <c r="E195" s="87"/>
      <c r="N195" s="128"/>
      <c r="O195" s="212"/>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row>
    <row r="196" spans="5:36" s="76" customFormat="1" ht="20.25">
      <c r="E196" s="87"/>
      <c r="N196" s="128"/>
      <c r="O196" s="212"/>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row>
    <row r="197" spans="5:36" s="76" customFormat="1" ht="20.25">
      <c r="E197" s="87"/>
      <c r="N197" s="128"/>
      <c r="O197" s="212"/>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row>
    <row r="198" spans="5:36" s="76" customFormat="1" ht="20.25">
      <c r="E198" s="87"/>
      <c r="N198" s="128"/>
      <c r="O198" s="212"/>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row>
    <row r="199" spans="5:36" s="2" customFormat="1">
      <c r="E199" s="47"/>
      <c r="N199" s="127"/>
      <c r="O199" s="210"/>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7"/>
      <c r="O200" s="210"/>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7"/>
      <c r="O201" s="210"/>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7"/>
      <c r="O202" s="210"/>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7"/>
      <c r="O203" s="210"/>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7"/>
      <c r="O204" s="210"/>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7"/>
      <c r="O205" s="210"/>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7"/>
      <c r="O206" s="210"/>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7"/>
      <c r="O207" s="210"/>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7"/>
      <c r="O208" s="210"/>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7"/>
      <c r="O209" s="210"/>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7"/>
      <c r="O210" s="210"/>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7"/>
      <c r="O211" s="210"/>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7"/>
      <c r="O212" s="210"/>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7"/>
      <c r="O213" s="210"/>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7"/>
      <c r="O214" s="210"/>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7"/>
      <c r="O215" s="210"/>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7"/>
      <c r="O216" s="210"/>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7"/>
      <c r="O217" s="210"/>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7"/>
      <c r="O218" s="210"/>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7"/>
      <c r="O219" s="210"/>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7"/>
      <c r="O220" s="210"/>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7"/>
      <c r="O221" s="210"/>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7"/>
      <c r="O222" s="210"/>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7"/>
      <c r="O223" s="210"/>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7"/>
      <c r="O224" s="210"/>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7"/>
      <c r="O225" s="210"/>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7"/>
      <c r="O226" s="210"/>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7"/>
      <c r="O227" s="210"/>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7"/>
      <c r="O228" s="210"/>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7"/>
      <c r="O229" s="210"/>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7"/>
      <c r="O230" s="210"/>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7"/>
      <c r="O231" s="210"/>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7"/>
      <c r="O232" s="210"/>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7"/>
      <c r="O233" s="210"/>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7"/>
      <c r="O234" s="210"/>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7"/>
      <c r="O235" s="210"/>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7"/>
      <c r="O236" s="210"/>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7"/>
      <c r="O237" s="210"/>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7"/>
      <c r="O238" s="210"/>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7"/>
      <c r="O239" s="210"/>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7"/>
      <c r="O240" s="210"/>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7"/>
      <c r="O241" s="210"/>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7"/>
      <c r="O242" s="210"/>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7"/>
      <c r="O243" s="210"/>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7"/>
      <c r="O244" s="210"/>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7"/>
      <c r="O245" s="210"/>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7"/>
      <c r="O246" s="210"/>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7"/>
      <c r="O247" s="210"/>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7"/>
      <c r="O248" s="210"/>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7"/>
      <c r="O249" s="210"/>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7"/>
      <c r="O250" s="210"/>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7"/>
      <c r="O251" s="210"/>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7"/>
      <c r="O252" s="210"/>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7"/>
      <c r="O253" s="210"/>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7"/>
      <c r="O254" s="210"/>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7"/>
      <c r="O255" s="210"/>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7"/>
      <c r="O256" s="210"/>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7"/>
      <c r="O257" s="210"/>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7"/>
      <c r="O258" s="210"/>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7"/>
      <c r="O259" s="210"/>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7"/>
      <c r="O260" s="210"/>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7"/>
      <c r="O261" s="210"/>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7"/>
      <c r="O262" s="210"/>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7"/>
      <c r="O263" s="210"/>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7"/>
      <c r="O264" s="210"/>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7"/>
      <c r="O265" s="210"/>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7"/>
      <c r="O266" s="210"/>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7"/>
      <c r="O267" s="210"/>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7"/>
      <c r="O268" s="210"/>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7"/>
      <c r="O269" s="210"/>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7"/>
      <c r="O270" s="210"/>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7"/>
      <c r="O271" s="210"/>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7"/>
      <c r="O272" s="210"/>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7"/>
      <c r="O273" s="210"/>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7"/>
      <c r="O274" s="210"/>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7"/>
      <c r="O275" s="210"/>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7"/>
      <c r="O276" s="210"/>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7"/>
      <c r="O277" s="210"/>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7"/>
      <c r="O278" s="210"/>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7"/>
      <c r="O279" s="210"/>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7"/>
      <c r="O280" s="210"/>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7"/>
      <c r="O281" s="210"/>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7"/>
      <c r="O282" s="210"/>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7"/>
      <c r="O283" s="210"/>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7"/>
      <c r="O284" s="210"/>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7"/>
      <c r="O285" s="210"/>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7"/>
      <c r="O286" s="210"/>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7"/>
      <c r="O287" s="210"/>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7"/>
      <c r="O288" s="210"/>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7"/>
      <c r="O289" s="210"/>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7"/>
      <c r="O290" s="210"/>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7"/>
      <c r="O291" s="210"/>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7"/>
      <c r="O292" s="210"/>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7"/>
      <c r="O293" s="210"/>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7"/>
      <c r="O294" s="210"/>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7"/>
      <c r="O295" s="210"/>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7"/>
      <c r="O296" s="210"/>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7"/>
      <c r="O297" s="210"/>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7"/>
      <c r="O298" s="210"/>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7"/>
      <c r="O299" s="210"/>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7"/>
      <c r="O300" s="210"/>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7"/>
      <c r="O301" s="210"/>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7"/>
      <c r="O302" s="210"/>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7"/>
      <c r="O303" s="210"/>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7"/>
      <c r="O304" s="210"/>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7"/>
      <c r="O305" s="210"/>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7"/>
      <c r="O306" s="210"/>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7"/>
      <c r="O307" s="210"/>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7"/>
      <c r="O308" s="210"/>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7"/>
      <c r="O309" s="210"/>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7"/>
      <c r="O310" s="210"/>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7"/>
      <c r="O311" s="210"/>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7"/>
      <c r="O312" s="210"/>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7"/>
      <c r="O313" s="210"/>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7"/>
      <c r="O314" s="210"/>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7"/>
      <c r="O315" s="210"/>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7"/>
      <c r="O316" s="210"/>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7"/>
      <c r="O317" s="210"/>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7"/>
      <c r="O318" s="210"/>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7"/>
      <c r="O319" s="210"/>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7"/>
      <c r="O320" s="210"/>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7"/>
      <c r="O321" s="210"/>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7"/>
      <c r="O322" s="210"/>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7"/>
      <c r="O323" s="210"/>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7"/>
      <c r="O324" s="210"/>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7"/>
      <c r="O325" s="210"/>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7"/>
      <c r="O326" s="210"/>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7"/>
      <c r="O327" s="210"/>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7"/>
      <c r="O328" s="210"/>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7"/>
      <c r="O329" s="210"/>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7"/>
      <c r="O330" s="210"/>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7"/>
      <c r="O331" s="210"/>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7"/>
      <c r="O332" s="210"/>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7"/>
      <c r="O333" s="210"/>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7"/>
      <c r="O334" s="210"/>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7"/>
      <c r="O335" s="210"/>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7"/>
      <c r="O336" s="210"/>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7"/>
      <c r="O337" s="210"/>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7"/>
      <c r="O338" s="210"/>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7"/>
      <c r="O339" s="210"/>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7"/>
      <c r="O340" s="210"/>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7"/>
      <c r="O341" s="210"/>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7"/>
      <c r="O342" s="210"/>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7"/>
      <c r="O343" s="210"/>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7"/>
      <c r="O344" s="210"/>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7"/>
      <c r="O345" s="210"/>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7"/>
      <c r="O346" s="210"/>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7"/>
      <c r="O347" s="210"/>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7"/>
      <c r="O348" s="210"/>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7"/>
      <c r="O349" s="210"/>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7"/>
      <c r="O350" s="210"/>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7"/>
      <c r="O351" s="210"/>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7"/>
      <c r="O352" s="210"/>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7"/>
      <c r="O353" s="210"/>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7"/>
      <c r="O354" s="210"/>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7"/>
      <c r="O355" s="210"/>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7"/>
      <c r="O356" s="210"/>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7"/>
      <c r="O357" s="210"/>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7"/>
      <c r="O358" s="210"/>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7"/>
      <c r="O359" s="210"/>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7"/>
      <c r="O360" s="210"/>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7"/>
      <c r="O361" s="210"/>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7"/>
      <c r="O362" s="210"/>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7"/>
      <c r="O363" s="210"/>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7"/>
      <c r="O364" s="210"/>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7"/>
      <c r="O365" s="210"/>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7"/>
      <c r="O366" s="210"/>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7"/>
      <c r="O367" s="210"/>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7"/>
      <c r="O368" s="210"/>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7"/>
      <c r="O369" s="210"/>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7"/>
      <c r="O370" s="210"/>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7"/>
      <c r="O371" s="210"/>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7"/>
      <c r="O372" s="210"/>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7"/>
      <c r="O373" s="210"/>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7"/>
      <c r="O374" s="210"/>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7"/>
      <c r="O375" s="210"/>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7"/>
      <c r="O376" s="210"/>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7"/>
      <c r="O377" s="210"/>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7"/>
      <c r="O378" s="210"/>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7"/>
      <c r="O379" s="210"/>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7"/>
      <c r="O380" s="210"/>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7"/>
      <c r="O381" s="210"/>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7"/>
      <c r="O382" s="210"/>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7"/>
      <c r="O383" s="210"/>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7"/>
      <c r="O384" s="210"/>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7"/>
      <c r="O385" s="210"/>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7"/>
      <c r="O386" s="210"/>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7"/>
      <c r="O387" s="210"/>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7"/>
      <c r="O388" s="210"/>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7"/>
      <c r="O389" s="210"/>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7"/>
      <c r="O390" s="210"/>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7"/>
      <c r="O391" s="210"/>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7"/>
      <c r="O392" s="210"/>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7"/>
      <c r="O393" s="210"/>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7"/>
      <c r="O394" s="210"/>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7"/>
      <c r="O395" s="210"/>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7"/>
      <c r="O396" s="210"/>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7"/>
      <c r="O397" s="210"/>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7"/>
      <c r="O398" s="210"/>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7"/>
      <c r="O399" s="210"/>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7"/>
      <c r="O400" s="210"/>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7"/>
      <c r="O401" s="210"/>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7"/>
      <c r="O402" s="210"/>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7"/>
      <c r="O403" s="210"/>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7"/>
      <c r="O404" s="210"/>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7"/>
      <c r="O405" s="210"/>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7"/>
      <c r="O406" s="210"/>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7"/>
      <c r="O407" s="210"/>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7"/>
      <c r="O408" s="210"/>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7"/>
      <c r="O409" s="210"/>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7"/>
      <c r="O410" s="210"/>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7"/>
      <c r="O411" s="210"/>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7"/>
      <c r="O412" s="210"/>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7"/>
      <c r="O413" s="210"/>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7"/>
      <c r="O414" s="210"/>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7"/>
      <c r="O415" s="210"/>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7"/>
      <c r="O416" s="210"/>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7"/>
      <c r="O417" s="210"/>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7"/>
      <c r="O418" s="210"/>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7"/>
      <c r="O419" s="210"/>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7"/>
      <c r="O420" s="210"/>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7"/>
      <c r="O421" s="210"/>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7"/>
      <c r="O422" s="210"/>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7"/>
      <c r="O423" s="210"/>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7"/>
      <c r="O424" s="210"/>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7"/>
      <c r="O425" s="210"/>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7"/>
      <c r="O426" s="210"/>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7"/>
      <c r="O427" s="210"/>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7"/>
      <c r="O428" s="210"/>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7"/>
      <c r="O429" s="210"/>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7"/>
      <c r="O430" s="210"/>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7"/>
      <c r="O431" s="210"/>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7"/>
      <c r="O432" s="210"/>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7"/>
      <c r="O433" s="210"/>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7"/>
      <c r="O434" s="210"/>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7"/>
      <c r="O435" s="210"/>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7"/>
      <c r="O436" s="210"/>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7"/>
      <c r="O437" s="210"/>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7"/>
      <c r="O438" s="210"/>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7"/>
      <c r="O439" s="210"/>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7"/>
      <c r="O440" s="210"/>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7"/>
      <c r="O441" s="210"/>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7"/>
      <c r="O442" s="210"/>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7"/>
      <c r="O443" s="210"/>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7"/>
      <c r="O444" s="210"/>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7"/>
      <c r="O445" s="210"/>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7"/>
      <c r="O446" s="210"/>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7"/>
      <c r="O447" s="210"/>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7"/>
      <c r="O448" s="210"/>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7"/>
      <c r="O449" s="210"/>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7"/>
      <c r="O450" s="210"/>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7"/>
      <c r="O451" s="210"/>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7"/>
      <c r="O452" s="210"/>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7"/>
      <c r="O453" s="210"/>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7"/>
      <c r="O454" s="210"/>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7"/>
      <c r="O455" s="210"/>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7"/>
      <c r="O456" s="210"/>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7"/>
      <c r="O457" s="210"/>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7"/>
      <c r="O458" s="210"/>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7"/>
      <c r="O459" s="210"/>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7"/>
      <c r="O460" s="210"/>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7"/>
      <c r="O461" s="210"/>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7"/>
      <c r="O462" s="210"/>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7"/>
      <c r="O463" s="210"/>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7"/>
      <c r="O464" s="210"/>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7"/>
      <c r="O465" s="210"/>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7"/>
      <c r="O466" s="210"/>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7"/>
      <c r="O467" s="210"/>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7"/>
      <c r="O468" s="210"/>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7"/>
      <c r="O469" s="210"/>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7"/>
      <c r="O470" s="210"/>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7"/>
      <c r="O471" s="210"/>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7"/>
      <c r="O472" s="210"/>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7"/>
      <c r="O473" s="210"/>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7"/>
      <c r="O474" s="210"/>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7"/>
      <c r="O475" s="210"/>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7"/>
      <c r="O476" s="210"/>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7"/>
      <c r="O477" s="210"/>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7"/>
      <c r="O478" s="210"/>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7"/>
      <c r="O479" s="210"/>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7"/>
      <c r="O480" s="210"/>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7"/>
      <c r="O481" s="210"/>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7"/>
      <c r="O482" s="210"/>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7"/>
      <c r="O483" s="210"/>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7"/>
      <c r="O484" s="210"/>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7"/>
      <c r="O485" s="210"/>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7"/>
      <c r="O486" s="210"/>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7"/>
      <c r="O487" s="210"/>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7"/>
      <c r="O488" s="210"/>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7"/>
      <c r="O489" s="210"/>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7"/>
      <c r="O490" s="210"/>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7"/>
      <c r="O491" s="210"/>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7"/>
      <c r="O492" s="210"/>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7"/>
      <c r="O493" s="210"/>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7"/>
      <c r="O494" s="210"/>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7"/>
      <c r="O495" s="210"/>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7"/>
      <c r="O496" s="210"/>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7"/>
      <c r="O497" s="210"/>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7"/>
      <c r="O498" s="210"/>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7"/>
      <c r="O499" s="210"/>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7"/>
      <c r="O500" s="210"/>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7"/>
      <c r="O501" s="210"/>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7"/>
      <c r="O502" s="210"/>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7"/>
      <c r="O503" s="210"/>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7"/>
      <c r="O504" s="210"/>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7"/>
      <c r="O505" s="210"/>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7"/>
      <c r="O506" s="210"/>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7"/>
      <c r="O507" s="210"/>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7"/>
      <c r="O508" s="210"/>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7"/>
      <c r="O509" s="210"/>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7"/>
      <c r="O510" s="210"/>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7"/>
      <c r="O511" s="210"/>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7"/>
      <c r="O512" s="210"/>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7"/>
      <c r="O513" s="210"/>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7"/>
      <c r="O514" s="210"/>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7"/>
      <c r="O515" s="210"/>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7"/>
      <c r="O516" s="210"/>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7"/>
      <c r="O517" s="210"/>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7"/>
      <c r="O518" s="210"/>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7"/>
      <c r="O519" s="210"/>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7"/>
      <c r="O520" s="210"/>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7"/>
      <c r="O521" s="210"/>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7"/>
      <c r="O522" s="210"/>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7"/>
      <c r="O523" s="210"/>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7"/>
      <c r="O524" s="210"/>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7"/>
      <c r="O525" s="210"/>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7"/>
      <c r="O526" s="210"/>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7"/>
      <c r="O527" s="210"/>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7"/>
      <c r="O528" s="210"/>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7"/>
      <c r="O529" s="210"/>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7"/>
      <c r="O530" s="210"/>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7"/>
      <c r="O531" s="210"/>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7"/>
      <c r="O532" s="210"/>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7"/>
      <c r="O533" s="210"/>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7"/>
      <c r="O534" s="210"/>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7"/>
      <c r="O535" s="210"/>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7"/>
      <c r="O536" s="210"/>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7"/>
      <c r="O537" s="210"/>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7"/>
      <c r="O538" s="210"/>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7"/>
      <c r="O539" s="210"/>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7"/>
      <c r="O540" s="210"/>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7"/>
      <c r="O541" s="210"/>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7"/>
      <c r="O542" s="210"/>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7"/>
      <c r="O543" s="210"/>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7"/>
      <c r="O544" s="210"/>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7"/>
      <c r="O545" s="210"/>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7"/>
      <c r="O546" s="210"/>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7"/>
      <c r="O547" s="210"/>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7"/>
      <c r="O548" s="210"/>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7"/>
      <c r="O549" s="210"/>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7"/>
      <c r="O550" s="210"/>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7"/>
      <c r="O551" s="210"/>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7"/>
      <c r="O552" s="210"/>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7"/>
      <c r="O553" s="210"/>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7"/>
      <c r="O554" s="210"/>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7"/>
      <c r="O555" s="210"/>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7"/>
      <c r="O556" s="210"/>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7"/>
      <c r="O557" s="210"/>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7"/>
      <c r="O558" s="210"/>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7"/>
      <c r="O559" s="210"/>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7"/>
      <c r="O560" s="210"/>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7"/>
      <c r="O561" s="210"/>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7"/>
      <c r="O562" s="210"/>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7"/>
      <c r="O563" s="210"/>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7"/>
      <c r="O564" s="210"/>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7"/>
      <c r="O565" s="210"/>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7"/>
      <c r="O566" s="210"/>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7"/>
      <c r="O567" s="210"/>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7"/>
      <c r="O568" s="210"/>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7"/>
      <c r="O569" s="210"/>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7"/>
      <c r="O570" s="210"/>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7"/>
      <c r="O571" s="210"/>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7"/>
      <c r="O572" s="210"/>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7"/>
      <c r="O573" s="210"/>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7"/>
      <c r="O574" s="210"/>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7"/>
      <c r="O575" s="210"/>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7"/>
      <c r="O576" s="210"/>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7"/>
      <c r="O577" s="210"/>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7"/>
      <c r="O578" s="210"/>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7"/>
      <c r="O579" s="210"/>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7"/>
      <c r="O580" s="210"/>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7"/>
      <c r="O581" s="210"/>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7"/>
      <c r="O582" s="210"/>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7"/>
      <c r="O583" s="210"/>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7"/>
      <c r="O584" s="210"/>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7"/>
      <c r="O585" s="210"/>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7"/>
      <c r="O586" s="210"/>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7"/>
      <c r="O587" s="210"/>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7"/>
      <c r="O588" s="210"/>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7"/>
      <c r="O589" s="210"/>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7"/>
      <c r="O590" s="210"/>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7"/>
      <c r="O591" s="210"/>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7"/>
      <c r="O592" s="210"/>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7"/>
      <c r="O593" s="210"/>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7"/>
      <c r="O594" s="210"/>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7"/>
      <c r="O595" s="210"/>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7"/>
      <c r="O596" s="210"/>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7"/>
      <c r="O597" s="210"/>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7"/>
      <c r="O598" s="210"/>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7"/>
      <c r="O599" s="210"/>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7"/>
      <c r="O600" s="210"/>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7"/>
      <c r="O601" s="210"/>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7"/>
      <c r="O602" s="210"/>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7"/>
      <c r="O603" s="210"/>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7"/>
      <c r="O604" s="210"/>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7"/>
      <c r="O605" s="210"/>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7"/>
      <c r="O606" s="210"/>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7"/>
      <c r="O607" s="210"/>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7"/>
      <c r="O608" s="210"/>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7"/>
      <c r="O609" s="210"/>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7"/>
      <c r="O610" s="210"/>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7"/>
      <c r="O611" s="210"/>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7"/>
      <c r="O612" s="210"/>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7"/>
      <c r="O613" s="210"/>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7"/>
      <c r="O614" s="210"/>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7"/>
      <c r="O615" s="210"/>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7"/>
      <c r="O616" s="210"/>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7"/>
      <c r="O617" s="210"/>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7"/>
      <c r="O618" s="210"/>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7"/>
      <c r="O619" s="210"/>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7"/>
      <c r="O620" s="210"/>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7"/>
      <c r="O621" s="210"/>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7"/>
      <c r="O622" s="210"/>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7"/>
      <c r="O623" s="210"/>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7"/>
      <c r="O624" s="210"/>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7"/>
      <c r="O625" s="210"/>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7"/>
      <c r="O626" s="210"/>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7"/>
      <c r="O627" s="210"/>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7"/>
      <c r="O628" s="210"/>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7"/>
      <c r="O629" s="210"/>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7"/>
      <c r="O630" s="210"/>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7"/>
      <c r="O631" s="210"/>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7"/>
      <c r="O632" s="210"/>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7"/>
      <c r="O633" s="210"/>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7"/>
      <c r="O634" s="210"/>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7"/>
      <c r="O635" s="210"/>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7"/>
      <c r="O636" s="210"/>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7"/>
      <c r="O637" s="210"/>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7"/>
      <c r="O638" s="210"/>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7"/>
      <c r="O639" s="210"/>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7"/>
      <c r="O640" s="210"/>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7"/>
      <c r="O641" s="210"/>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7"/>
      <c r="O642" s="210"/>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7"/>
      <c r="O643" s="210"/>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7"/>
      <c r="O644" s="210"/>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7"/>
      <c r="O645" s="210"/>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7"/>
      <c r="O646" s="210"/>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7"/>
      <c r="O647" s="210"/>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7"/>
      <c r="O648" s="210"/>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7"/>
      <c r="O649" s="210"/>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7"/>
      <c r="O650" s="210"/>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7"/>
      <c r="O651" s="210"/>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7"/>
      <c r="O652" s="210"/>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7"/>
      <c r="O653" s="210"/>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7"/>
      <c r="O654" s="210"/>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7"/>
      <c r="O655" s="210"/>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7"/>
      <c r="O656" s="210"/>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7"/>
      <c r="O657" s="210"/>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7"/>
      <c r="O658" s="210"/>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7"/>
      <c r="O659" s="210"/>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7"/>
      <c r="O660" s="210"/>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7"/>
      <c r="O661" s="210"/>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7"/>
      <c r="O662" s="210"/>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7"/>
      <c r="O663" s="210"/>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7"/>
      <c r="O664" s="210"/>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7"/>
      <c r="O665" s="210"/>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7"/>
      <c r="O666" s="210"/>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7"/>
      <c r="O667" s="210"/>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7"/>
      <c r="O668" s="210"/>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7"/>
      <c r="O669" s="210"/>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7"/>
      <c r="O670" s="210"/>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7"/>
      <c r="O671" s="210"/>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7"/>
      <c r="O672" s="210"/>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7"/>
      <c r="O673" s="210"/>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7"/>
      <c r="O674" s="210"/>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7"/>
      <c r="O675" s="210"/>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7"/>
      <c r="O676" s="210"/>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7"/>
      <c r="O677" s="210"/>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7"/>
      <c r="O678" s="210"/>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7"/>
      <c r="O679" s="210"/>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7"/>
      <c r="O680" s="210"/>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7"/>
      <c r="O681" s="210"/>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7"/>
      <c r="O682" s="210"/>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7"/>
      <c r="O683" s="210"/>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7"/>
      <c r="O684" s="210"/>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7"/>
      <c r="O685" s="210"/>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7"/>
      <c r="O686" s="210"/>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7"/>
      <c r="O687" s="210"/>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7"/>
      <c r="O688" s="210"/>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7"/>
      <c r="O689" s="210"/>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7"/>
      <c r="O690" s="210"/>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7"/>
      <c r="O691" s="210"/>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7"/>
      <c r="O692" s="210"/>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7"/>
      <c r="O693" s="210"/>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7"/>
      <c r="O694" s="210"/>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7"/>
      <c r="O695" s="210"/>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7"/>
      <c r="O696" s="210"/>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7"/>
      <c r="O697" s="210"/>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7"/>
      <c r="O698" s="210"/>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7"/>
      <c r="O699" s="210"/>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7"/>
      <c r="O700" s="210"/>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7"/>
      <c r="O701" s="210"/>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7"/>
      <c r="O702" s="210"/>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7"/>
      <c r="O703" s="210"/>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7"/>
      <c r="O704" s="210"/>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7"/>
      <c r="O705" s="210"/>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7"/>
      <c r="O706" s="210"/>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7"/>
      <c r="O707" s="210"/>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7"/>
      <c r="O708" s="210"/>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7"/>
      <c r="O709" s="210"/>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7"/>
      <c r="O710" s="210"/>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7"/>
      <c r="O711" s="210"/>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7"/>
      <c r="O712" s="210"/>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7"/>
      <c r="O713" s="210"/>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7"/>
      <c r="O714" s="210"/>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7"/>
      <c r="O715" s="210"/>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7"/>
      <c r="O716" s="210"/>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7"/>
      <c r="O717" s="210"/>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7"/>
      <c r="O718" s="210"/>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3"/>
      <c r="C3" s="114"/>
      <c r="D3" s="114"/>
      <c r="E3" s="114"/>
      <c r="F3" s="114"/>
      <c r="G3" s="114"/>
      <c r="H3" s="114"/>
      <c r="I3" s="115"/>
    </row>
    <row r="4" spans="2:19">
      <c r="B4" s="618" t="s">
        <v>480</v>
      </c>
      <c r="C4" s="619"/>
      <c r="D4" s="619"/>
      <c r="E4" s="620" t="s">
        <v>481</v>
      </c>
      <c r="F4" s="620"/>
      <c r="G4" s="620"/>
      <c r="H4" s="620"/>
      <c r="I4" s="621"/>
      <c r="Q4" s="622" t="s">
        <v>482</v>
      </c>
      <c r="R4" s="622"/>
    </row>
    <row r="5" spans="2:19">
      <c r="B5" s="618"/>
      <c r="C5" s="619"/>
      <c r="D5" s="619"/>
      <c r="E5" s="620"/>
      <c r="F5" s="620"/>
      <c r="G5" s="620"/>
      <c r="H5" s="620"/>
      <c r="I5" s="621"/>
      <c r="Q5" s="622"/>
      <c r="R5" s="622"/>
    </row>
    <row r="6" spans="2:19">
      <c r="B6" s="618"/>
      <c r="C6" s="619"/>
      <c r="D6" s="619"/>
      <c r="E6" s="620"/>
      <c r="F6" s="620"/>
      <c r="G6" s="620"/>
      <c r="H6" s="620"/>
      <c r="I6" s="621"/>
      <c r="Q6" s="622"/>
      <c r="R6" s="622"/>
    </row>
    <row r="7" spans="2:19" ht="15.75" thickBot="1">
      <c r="B7" s="116"/>
      <c r="I7" s="117"/>
    </row>
    <row r="8" spans="2:19" ht="62.25" customHeight="1" thickBot="1">
      <c r="B8" s="623" t="s">
        <v>427</v>
      </c>
      <c r="C8" s="624"/>
      <c r="D8" s="56" t="s">
        <v>483</v>
      </c>
      <c r="E8" s="57">
        <v>5</v>
      </c>
      <c r="F8" s="57">
        <v>10</v>
      </c>
      <c r="G8" s="57">
        <v>15</v>
      </c>
      <c r="H8" s="57">
        <v>20</v>
      </c>
      <c r="I8" s="118">
        <v>25</v>
      </c>
      <c r="K8" s="625" t="s">
        <v>484</v>
      </c>
      <c r="L8" s="626"/>
      <c r="M8" s="626"/>
      <c r="N8" s="626"/>
      <c r="O8" s="626"/>
      <c r="P8" s="627"/>
      <c r="Q8" s="628" t="s">
        <v>485</v>
      </c>
      <c r="R8" s="628"/>
      <c r="S8" s="16" t="s">
        <v>486</v>
      </c>
    </row>
    <row r="9" spans="2:19" ht="62.25" customHeight="1" thickBot="1">
      <c r="B9" s="623"/>
      <c r="C9" s="624"/>
      <c r="D9" s="56" t="s">
        <v>487</v>
      </c>
      <c r="E9" s="58">
        <v>4</v>
      </c>
      <c r="F9" s="58">
        <v>8</v>
      </c>
      <c r="G9" s="57">
        <v>12</v>
      </c>
      <c r="H9" s="57">
        <v>16</v>
      </c>
      <c r="I9" s="118">
        <v>20</v>
      </c>
      <c r="K9" s="629" t="s">
        <v>488</v>
      </c>
      <c r="L9" s="630"/>
      <c r="M9" s="630"/>
      <c r="N9" s="630"/>
      <c r="O9" s="630"/>
      <c r="P9" s="630"/>
      <c r="Q9" s="631" t="s">
        <v>489</v>
      </c>
      <c r="R9" s="632"/>
      <c r="S9" s="16" t="s">
        <v>423</v>
      </c>
    </row>
    <row r="10" spans="2:19" ht="62.25" customHeight="1" thickBot="1">
      <c r="B10" s="623"/>
      <c r="C10" s="624"/>
      <c r="D10" s="56" t="s">
        <v>490</v>
      </c>
      <c r="E10" s="58">
        <v>3</v>
      </c>
      <c r="F10" s="58">
        <v>6</v>
      </c>
      <c r="G10" s="58">
        <v>9</v>
      </c>
      <c r="H10" s="57">
        <v>12</v>
      </c>
      <c r="I10" s="118">
        <v>15</v>
      </c>
      <c r="K10" s="633" t="s">
        <v>449</v>
      </c>
      <c r="L10" s="634"/>
      <c r="M10" s="634"/>
      <c r="N10" s="634"/>
      <c r="O10" s="634"/>
      <c r="P10" s="634"/>
      <c r="Q10" s="628" t="s">
        <v>491</v>
      </c>
      <c r="R10" s="628"/>
      <c r="S10" s="16" t="s">
        <v>492</v>
      </c>
    </row>
    <row r="11" spans="2:19" ht="62.25" customHeight="1">
      <c r="B11" s="623"/>
      <c r="C11" s="624"/>
      <c r="D11" s="56" t="s">
        <v>493</v>
      </c>
      <c r="E11" s="59">
        <v>2</v>
      </c>
      <c r="F11" s="58">
        <v>4</v>
      </c>
      <c r="G11" s="58">
        <v>6</v>
      </c>
      <c r="H11" s="57">
        <v>8</v>
      </c>
      <c r="I11" s="118">
        <v>10</v>
      </c>
      <c r="K11" s="635" t="s">
        <v>494</v>
      </c>
      <c r="L11" s="636"/>
      <c r="M11" s="636"/>
      <c r="N11" s="636"/>
      <c r="O11" s="636"/>
      <c r="P11" s="636"/>
      <c r="Q11" s="628" t="s">
        <v>424</v>
      </c>
      <c r="R11" s="637"/>
      <c r="S11" s="16" t="s">
        <v>424</v>
      </c>
    </row>
    <row r="12" spans="2:19" ht="62.25" customHeight="1">
      <c r="B12" s="623"/>
      <c r="C12" s="624"/>
      <c r="D12" s="56" t="s">
        <v>495</v>
      </c>
      <c r="E12" s="59">
        <v>1</v>
      </c>
      <c r="F12" s="59">
        <v>2</v>
      </c>
      <c r="G12" s="58">
        <v>3</v>
      </c>
      <c r="H12" s="57">
        <v>4</v>
      </c>
      <c r="I12" s="118">
        <v>5</v>
      </c>
    </row>
    <row r="13" spans="2:19" ht="62.25" customHeight="1" thickBot="1">
      <c r="B13" s="119"/>
      <c r="C13" s="616" t="s">
        <v>496</v>
      </c>
      <c r="D13" s="617"/>
      <c r="E13" s="120" t="s">
        <v>497</v>
      </c>
      <c r="F13" s="120" t="s">
        <v>498</v>
      </c>
      <c r="G13" s="120" t="s">
        <v>499</v>
      </c>
      <c r="H13" s="120" t="s">
        <v>500</v>
      </c>
      <c r="I13" s="121" t="s">
        <v>501</v>
      </c>
    </row>
    <row r="17" spans="4:6">
      <c r="D17" s="16"/>
      <c r="E17" s="16"/>
      <c r="F17" s="16"/>
    </row>
    <row r="18" spans="4:6" ht="15.75">
      <c r="D18" s="21" t="s">
        <v>502</v>
      </c>
      <c r="E18" s="122" t="s">
        <v>494</v>
      </c>
      <c r="F18" s="122">
        <v>1</v>
      </c>
    </row>
    <row r="19" spans="4:6">
      <c r="D19" s="21" t="s">
        <v>503</v>
      </c>
      <c r="E19" s="21" t="s">
        <v>494</v>
      </c>
      <c r="F19" s="21">
        <v>2</v>
      </c>
    </row>
    <row r="20" spans="4:6">
      <c r="D20" s="21" t="s">
        <v>504</v>
      </c>
      <c r="E20" s="21" t="s">
        <v>449</v>
      </c>
      <c r="F20" s="21">
        <v>2</v>
      </c>
    </row>
    <row r="21" spans="4:6">
      <c r="D21" s="21" t="s">
        <v>505</v>
      </c>
      <c r="E21" s="21" t="s">
        <v>506</v>
      </c>
      <c r="F21" s="21">
        <v>3</v>
      </c>
    </row>
    <row r="22" spans="4:6">
      <c r="D22" s="21" t="s">
        <v>507</v>
      </c>
      <c r="E22" s="21" t="s">
        <v>484</v>
      </c>
      <c r="F22" s="21">
        <v>4</v>
      </c>
    </row>
    <row r="23" spans="4:6">
      <c r="D23" s="21" t="s">
        <v>508</v>
      </c>
      <c r="E23" s="21" t="s">
        <v>494</v>
      </c>
      <c r="F23" s="21">
        <v>1</v>
      </c>
    </row>
    <row r="24" spans="4:6">
      <c r="D24" s="21" t="s">
        <v>509</v>
      </c>
      <c r="E24" s="21" t="s">
        <v>449</v>
      </c>
      <c r="F24" s="21">
        <v>2</v>
      </c>
    </row>
    <row r="25" spans="4:6">
      <c r="D25" s="21" t="s">
        <v>510</v>
      </c>
      <c r="E25" s="21" t="s">
        <v>449</v>
      </c>
      <c r="F25" s="21">
        <v>2</v>
      </c>
    </row>
    <row r="26" spans="4:6">
      <c r="D26" s="21" t="s">
        <v>511</v>
      </c>
      <c r="E26" s="21" t="s">
        <v>488</v>
      </c>
      <c r="F26" s="21">
        <v>3</v>
      </c>
    </row>
    <row r="27" spans="4:6">
      <c r="D27" s="21" t="s">
        <v>512</v>
      </c>
      <c r="E27" s="21" t="s">
        <v>484</v>
      </c>
      <c r="F27" s="21">
        <v>4</v>
      </c>
    </row>
    <row r="28" spans="4:6">
      <c r="D28" s="21" t="s">
        <v>513</v>
      </c>
      <c r="E28" s="21" t="s">
        <v>449</v>
      </c>
      <c r="F28" s="21">
        <v>2</v>
      </c>
    </row>
    <row r="29" spans="4:6">
      <c r="D29" s="21" t="s">
        <v>514</v>
      </c>
      <c r="E29" s="21" t="s">
        <v>449</v>
      </c>
      <c r="F29" s="21">
        <v>2</v>
      </c>
    </row>
    <row r="30" spans="4:6">
      <c r="D30" s="21" t="s">
        <v>515</v>
      </c>
      <c r="E30" s="21" t="s">
        <v>449</v>
      </c>
      <c r="F30" s="21">
        <v>2</v>
      </c>
    </row>
    <row r="31" spans="4:6">
      <c r="D31" s="21" t="s">
        <v>516</v>
      </c>
      <c r="E31" s="21" t="s">
        <v>488</v>
      </c>
      <c r="F31" s="21">
        <v>3</v>
      </c>
    </row>
    <row r="32" spans="4:6">
      <c r="D32" s="21" t="s">
        <v>517</v>
      </c>
      <c r="E32" s="21" t="s">
        <v>484</v>
      </c>
      <c r="F32" s="21">
        <v>4</v>
      </c>
    </row>
    <row r="33" spans="4:6">
      <c r="D33" s="21" t="s">
        <v>518</v>
      </c>
      <c r="E33" s="21" t="s">
        <v>449</v>
      </c>
      <c r="F33" s="21">
        <v>2</v>
      </c>
    </row>
    <row r="34" spans="4:6">
      <c r="D34" s="21" t="s">
        <v>519</v>
      </c>
      <c r="E34" s="21" t="s">
        <v>449</v>
      </c>
      <c r="F34" s="21">
        <v>2</v>
      </c>
    </row>
    <row r="35" spans="4:6">
      <c r="D35" s="21" t="s">
        <v>520</v>
      </c>
      <c r="E35" s="21" t="s">
        <v>488</v>
      </c>
      <c r="F35" s="21">
        <v>3</v>
      </c>
    </row>
    <row r="36" spans="4:6">
      <c r="D36" s="21" t="s">
        <v>521</v>
      </c>
      <c r="E36" s="21" t="s">
        <v>488</v>
      </c>
      <c r="F36" s="21">
        <v>3</v>
      </c>
    </row>
    <row r="37" spans="4:6">
      <c r="D37" s="21" t="s">
        <v>522</v>
      </c>
      <c r="E37" s="21" t="s">
        <v>484</v>
      </c>
      <c r="F37" s="21">
        <v>4</v>
      </c>
    </row>
    <row r="38" spans="4:6">
      <c r="D38" s="21" t="s">
        <v>523</v>
      </c>
      <c r="E38" s="21" t="s">
        <v>488</v>
      </c>
      <c r="F38" s="21">
        <v>3</v>
      </c>
    </row>
    <row r="39" spans="4:6">
      <c r="D39" s="21" t="s">
        <v>524</v>
      </c>
      <c r="E39" s="21" t="s">
        <v>488</v>
      </c>
      <c r="F39" s="21">
        <v>3</v>
      </c>
    </row>
    <row r="40" spans="4:6">
      <c r="D40" s="21" t="s">
        <v>525</v>
      </c>
      <c r="E40" s="21" t="s">
        <v>488</v>
      </c>
      <c r="F40" s="21">
        <v>3</v>
      </c>
    </row>
    <row r="41" spans="4:6">
      <c r="D41" s="21" t="s">
        <v>526</v>
      </c>
      <c r="E41" s="21" t="s">
        <v>488</v>
      </c>
      <c r="F41" s="21">
        <v>3</v>
      </c>
    </row>
    <row r="42" spans="4:6">
      <c r="D42" s="21" t="s">
        <v>527</v>
      </c>
      <c r="E42" s="21" t="s">
        <v>484</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99"/>
  <sheetViews>
    <sheetView showGridLines="0" tabSelected="1" topLeftCell="I39" zoomScaleNormal="100" workbookViewId="0">
      <selection activeCell="Q96" sqref="Q9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3"/>
      <c r="B1" s="654"/>
      <c r="C1" s="657"/>
      <c r="D1" s="657"/>
      <c r="E1" s="657"/>
      <c r="F1" s="657"/>
      <c r="G1" s="657"/>
      <c r="H1" s="657"/>
      <c r="I1" s="657"/>
      <c r="J1" s="658"/>
      <c r="K1" s="652"/>
      <c r="L1" s="652"/>
      <c r="M1" s="65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55"/>
      <c r="B2" s="656"/>
      <c r="C2" s="659"/>
      <c r="D2" s="659"/>
      <c r="E2" s="659"/>
      <c r="F2" s="659"/>
      <c r="G2" s="659"/>
      <c r="H2" s="659"/>
      <c r="I2" s="659"/>
      <c r="J2" s="660"/>
      <c r="K2" s="652"/>
      <c r="L2" s="652"/>
      <c r="M2" s="65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59"/>
      <c r="D3" s="659"/>
      <c r="E3" s="659"/>
      <c r="F3" s="659"/>
      <c r="G3" s="659"/>
      <c r="H3" s="659"/>
      <c r="I3" s="659"/>
      <c r="J3" s="660"/>
      <c r="K3" s="652"/>
      <c r="L3" s="652"/>
      <c r="M3" s="65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77" t="s">
        <v>271</v>
      </c>
      <c r="B4" s="577"/>
      <c r="C4" s="550" t="s">
        <v>272</v>
      </c>
      <c r="D4" s="550"/>
      <c r="E4" s="550"/>
      <c r="F4" s="550"/>
      <c r="G4" s="550"/>
      <c r="H4" s="550"/>
      <c r="I4" s="550"/>
      <c r="J4" s="550"/>
      <c r="K4" s="550"/>
      <c r="L4" s="550"/>
      <c r="M4" s="55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77" t="s">
        <v>273</v>
      </c>
      <c r="B5" s="577"/>
      <c r="C5" s="578" t="s">
        <v>274</v>
      </c>
      <c r="D5" s="578"/>
      <c r="E5" s="578"/>
      <c r="F5" s="578"/>
      <c r="G5" s="578"/>
      <c r="H5" s="578"/>
      <c r="I5" s="578"/>
      <c r="J5" s="578"/>
      <c r="K5" s="578"/>
      <c r="L5" s="578"/>
      <c r="M5" s="57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77" t="s">
        <v>275</v>
      </c>
      <c r="B6" s="577"/>
      <c r="C6" s="674" t="s">
        <v>276</v>
      </c>
      <c r="D6" s="675"/>
      <c r="E6" s="675"/>
      <c r="F6" s="675"/>
      <c r="G6" s="675"/>
      <c r="H6" s="675"/>
      <c r="I6" s="675"/>
      <c r="J6" s="675"/>
      <c r="K6" s="675"/>
      <c r="L6" s="675"/>
      <c r="M6" s="67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9" t="s">
        <v>528</v>
      </c>
      <c r="B7" s="670"/>
      <c r="C7" s="671"/>
      <c r="D7" s="672" t="s">
        <v>529</v>
      </c>
      <c r="E7" s="672"/>
      <c r="F7" s="672"/>
      <c r="G7" s="673" t="s">
        <v>530</v>
      </c>
      <c r="H7" s="680" t="s">
        <v>531</v>
      </c>
      <c r="I7" s="682" t="s">
        <v>532</v>
      </c>
      <c r="J7" s="683"/>
      <c r="K7" s="682" t="s">
        <v>533</v>
      </c>
      <c r="L7" s="683"/>
      <c r="M7" s="684" t="s">
        <v>534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213</v>
      </c>
      <c r="C8" s="34" t="s">
        <v>215</v>
      </c>
      <c r="D8" s="27" t="s">
        <v>225</v>
      </c>
      <c r="E8" s="27" t="s">
        <v>535</v>
      </c>
      <c r="F8" s="27" t="s">
        <v>536</v>
      </c>
      <c r="G8" s="673"/>
      <c r="H8" s="681"/>
      <c r="I8" s="28" t="s">
        <v>537</v>
      </c>
      <c r="J8" s="28" t="s">
        <v>538</v>
      </c>
      <c r="K8" s="28" t="s">
        <v>539</v>
      </c>
      <c r="L8" s="28" t="s">
        <v>540</v>
      </c>
      <c r="M8" s="68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2"/>
      <c r="B9" s="663"/>
      <c r="C9" s="663"/>
      <c r="D9" s="663"/>
      <c r="E9" s="663"/>
      <c r="F9" s="663"/>
      <c r="G9" s="66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hidden="1" customHeight="1">
      <c r="A10" s="664">
        <f>'7- Mapa Final'!A10</f>
        <v>1</v>
      </c>
      <c r="B10" s="665" t="str">
        <f>'7- Mapa Final'!B10</f>
        <v>Reparto inequitativo</v>
      </c>
      <c r="C10" s="665" t="str">
        <f>'7- Mapa Final'!C10</f>
        <v>No reporte de novedades, por parte de los despachos judiciales.</v>
      </c>
      <c r="D10" s="650" t="str">
        <f>'7- Mapa Final'!J10</f>
        <v>Muy Baja - 1</v>
      </c>
      <c r="E10" s="651" t="str">
        <f>'7- Mapa Final'!K10</f>
        <v>Leve - 1</v>
      </c>
      <c r="F10" s="677" t="str">
        <f>'7- Mapa Final'!M10</f>
        <v>Bajo - 1</v>
      </c>
      <c r="G10" s="431" t="s">
        <v>424</v>
      </c>
      <c r="H10" s="678"/>
      <c r="I10" s="678"/>
      <c r="J10" s="678"/>
      <c r="K10" s="666">
        <v>45292</v>
      </c>
      <c r="L10" s="666">
        <v>45382</v>
      </c>
      <c r="M10" s="667"/>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hidden="1" customHeight="1">
      <c r="A11" s="649"/>
      <c r="B11" s="639"/>
      <c r="C11" s="639"/>
      <c r="D11" s="641"/>
      <c r="E11" s="643"/>
      <c r="F11" s="647"/>
      <c r="G11" s="426"/>
      <c r="H11" s="645"/>
      <c r="I11" s="645"/>
      <c r="J11" s="645"/>
      <c r="K11" s="645"/>
      <c r="L11" s="645"/>
      <c r="M11" s="66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hidden="1" customHeight="1">
      <c r="A12" s="649"/>
      <c r="B12" s="639"/>
      <c r="C12" s="639"/>
      <c r="D12" s="641"/>
      <c r="E12" s="643"/>
      <c r="F12" s="647"/>
      <c r="G12" s="426"/>
      <c r="H12" s="645"/>
      <c r="I12" s="645"/>
      <c r="J12" s="645"/>
      <c r="K12" s="645"/>
      <c r="L12" s="645"/>
      <c r="M12" s="66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hidden="1" customHeight="1">
      <c r="A13" s="649"/>
      <c r="B13" s="639"/>
      <c r="C13" s="639"/>
      <c r="D13" s="641"/>
      <c r="E13" s="643"/>
      <c r="F13" s="647"/>
      <c r="G13" s="426"/>
      <c r="H13" s="645"/>
      <c r="I13" s="645"/>
      <c r="J13" s="645"/>
      <c r="K13" s="645"/>
      <c r="L13" s="645"/>
      <c r="M13" s="66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hidden="1" customHeight="1">
      <c r="A14" s="649"/>
      <c r="B14" s="639"/>
      <c r="C14" s="639"/>
      <c r="D14" s="641"/>
      <c r="E14" s="643"/>
      <c r="F14" s="647"/>
      <c r="G14" s="426"/>
      <c r="H14" s="645"/>
      <c r="I14" s="645"/>
      <c r="J14" s="645"/>
      <c r="K14" s="645"/>
      <c r="L14" s="645"/>
      <c r="M14" s="66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hidden="1" customHeight="1">
      <c r="A15" s="649"/>
      <c r="B15" s="639"/>
      <c r="C15" s="639"/>
      <c r="D15" s="641"/>
      <c r="E15" s="643"/>
      <c r="F15" s="647"/>
      <c r="G15" s="426"/>
      <c r="H15" s="645"/>
      <c r="I15" s="645"/>
      <c r="J15" s="645"/>
      <c r="K15" s="645"/>
      <c r="L15" s="645"/>
      <c r="M15" s="66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hidden="1" customHeight="1">
      <c r="A16" s="649"/>
      <c r="B16" s="639"/>
      <c r="C16" s="639"/>
      <c r="D16" s="641"/>
      <c r="E16" s="643"/>
      <c r="F16" s="647"/>
      <c r="G16" s="426"/>
      <c r="H16" s="645"/>
      <c r="I16" s="645"/>
      <c r="J16" s="645"/>
      <c r="K16" s="645"/>
      <c r="L16" s="645"/>
      <c r="M16" s="66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hidden="1" customHeight="1">
      <c r="A17" s="649"/>
      <c r="B17" s="639"/>
      <c r="C17" s="639"/>
      <c r="D17" s="641"/>
      <c r="E17" s="643"/>
      <c r="F17" s="647"/>
      <c r="G17" s="426"/>
      <c r="H17" s="645"/>
      <c r="I17" s="645"/>
      <c r="J17" s="645"/>
      <c r="K17" s="645"/>
      <c r="L17" s="645"/>
      <c r="M17" s="66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hidden="1" customHeight="1">
      <c r="A18" s="649"/>
      <c r="B18" s="639"/>
      <c r="C18" s="639"/>
      <c r="D18" s="641"/>
      <c r="E18" s="643"/>
      <c r="F18" s="647"/>
      <c r="G18" s="426"/>
      <c r="H18" s="645"/>
      <c r="I18" s="645"/>
      <c r="J18" s="645"/>
      <c r="K18" s="645"/>
      <c r="L18" s="645"/>
      <c r="M18" s="66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hidden="1" customHeight="1">
      <c r="A19" s="649"/>
      <c r="B19" s="639"/>
      <c r="C19" s="639"/>
      <c r="D19" s="641"/>
      <c r="E19" s="643"/>
      <c r="F19" s="647"/>
      <c r="G19" s="426"/>
      <c r="H19" s="645"/>
      <c r="I19" s="645"/>
      <c r="J19" s="645"/>
      <c r="K19" s="645"/>
      <c r="L19" s="645"/>
      <c r="M19" s="66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hidden="1">
      <c r="A20" s="649">
        <f>'7- Mapa Final'!A20</f>
        <v>2</v>
      </c>
      <c r="B20" s="639" t="str">
        <f>'7- Mapa Final'!B20</f>
        <v>Tecnológicos- falla del sistema institucional de reparto (SARJ y Justicia XXI)</v>
      </c>
      <c r="C20" s="639" t="str">
        <f>'7- Mapa Final'!C20</f>
        <v xml:space="preserve"> Falla tecnológica en los sistemas institucionales de reparto.</v>
      </c>
      <c r="D20" s="640" t="str">
        <f>'7- Mapa Final'!J20</f>
        <v>Muy Baja - 1</v>
      </c>
      <c r="E20" s="642" t="str">
        <f>'7- Mapa Final'!K20</f>
        <v>Leve - 1</v>
      </c>
      <c r="F20" s="647" t="str">
        <f>'7- Mapa Final'!M20</f>
        <v>Bajo - 1</v>
      </c>
      <c r="G20" s="426" t="s">
        <v>486</v>
      </c>
      <c r="H20" s="645"/>
      <c r="I20" s="645"/>
      <c r="J20" s="645"/>
      <c r="K20" s="645"/>
      <c r="L20" s="645"/>
      <c r="M20" s="668"/>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hidden="1" customHeight="1">
      <c r="A21" s="649"/>
      <c r="B21" s="639"/>
      <c r="C21" s="639"/>
      <c r="D21" s="641"/>
      <c r="E21" s="643"/>
      <c r="F21" s="647"/>
      <c r="G21" s="426"/>
      <c r="H21" s="645"/>
      <c r="I21" s="645"/>
      <c r="J21" s="645"/>
      <c r="K21" s="645"/>
      <c r="L21" s="645"/>
      <c r="M21" s="66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hidden="1" customHeight="1">
      <c r="A22" s="649"/>
      <c r="B22" s="639"/>
      <c r="C22" s="639"/>
      <c r="D22" s="641"/>
      <c r="E22" s="643"/>
      <c r="F22" s="647"/>
      <c r="G22" s="426"/>
      <c r="H22" s="645"/>
      <c r="I22" s="645"/>
      <c r="J22" s="645"/>
      <c r="K22" s="645"/>
      <c r="L22" s="645"/>
      <c r="M22" s="66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hidden="1" customHeight="1">
      <c r="A23" s="649"/>
      <c r="B23" s="639"/>
      <c r="C23" s="639"/>
      <c r="D23" s="641"/>
      <c r="E23" s="643"/>
      <c r="F23" s="647"/>
      <c r="G23" s="426"/>
      <c r="H23" s="645"/>
      <c r="I23" s="645"/>
      <c r="J23" s="645"/>
      <c r="K23" s="645"/>
      <c r="L23" s="645"/>
      <c r="M23" s="66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hidden="1" customHeight="1">
      <c r="A24" s="649"/>
      <c r="B24" s="639"/>
      <c r="C24" s="639"/>
      <c r="D24" s="641"/>
      <c r="E24" s="643"/>
      <c r="F24" s="647"/>
      <c r="G24" s="426"/>
      <c r="H24" s="645"/>
      <c r="I24" s="645"/>
      <c r="J24" s="645"/>
      <c r="K24" s="645"/>
      <c r="L24" s="645"/>
      <c r="M24" s="66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idden="1">
      <c r="A25" s="649"/>
      <c r="B25" s="639"/>
      <c r="C25" s="639"/>
      <c r="D25" s="641"/>
      <c r="E25" s="643"/>
      <c r="F25" s="647"/>
      <c r="G25" s="426"/>
      <c r="H25" s="645"/>
      <c r="I25" s="645"/>
      <c r="J25" s="645"/>
      <c r="K25" s="645"/>
      <c r="L25" s="645"/>
      <c r="M25" s="668"/>
      <c r="N25" s="33"/>
      <c r="O25" s="33"/>
    </row>
    <row r="26" spans="1:169" hidden="1">
      <c r="A26" s="649"/>
      <c r="B26" s="639"/>
      <c r="C26" s="639"/>
      <c r="D26" s="641"/>
      <c r="E26" s="643"/>
      <c r="F26" s="647"/>
      <c r="G26" s="426"/>
      <c r="H26" s="645"/>
      <c r="I26" s="645"/>
      <c r="J26" s="645"/>
      <c r="K26" s="645"/>
      <c r="L26" s="645"/>
      <c r="M26" s="668"/>
      <c r="N26" s="33"/>
      <c r="O26" s="33"/>
    </row>
    <row r="27" spans="1:169" hidden="1">
      <c r="A27" s="649"/>
      <c r="B27" s="639"/>
      <c r="C27" s="639"/>
      <c r="D27" s="641"/>
      <c r="E27" s="643"/>
      <c r="F27" s="647"/>
      <c r="G27" s="426"/>
      <c r="H27" s="645"/>
      <c r="I27" s="645"/>
      <c r="J27" s="645"/>
      <c r="K27" s="645"/>
      <c r="L27" s="645"/>
      <c r="M27" s="668"/>
      <c r="N27" s="33"/>
      <c r="O27" s="33"/>
    </row>
    <row r="28" spans="1:169" hidden="1">
      <c r="A28" s="649"/>
      <c r="B28" s="639"/>
      <c r="C28" s="639"/>
      <c r="D28" s="641"/>
      <c r="E28" s="643"/>
      <c r="F28" s="647"/>
      <c r="G28" s="426"/>
      <c r="H28" s="645"/>
      <c r="I28" s="645"/>
      <c r="J28" s="645"/>
      <c r="K28" s="645"/>
      <c r="L28" s="645"/>
      <c r="M28" s="668"/>
      <c r="N28" s="33"/>
      <c r="O28" s="33"/>
    </row>
    <row r="29" spans="1:169" hidden="1">
      <c r="A29" s="649"/>
      <c r="B29" s="639"/>
      <c r="C29" s="639"/>
      <c r="D29" s="641"/>
      <c r="E29" s="643"/>
      <c r="F29" s="647"/>
      <c r="G29" s="426"/>
      <c r="H29" s="645"/>
      <c r="I29" s="645"/>
      <c r="J29" s="645"/>
      <c r="K29" s="645"/>
      <c r="L29" s="645"/>
      <c r="M29" s="668"/>
      <c r="N29" s="33"/>
      <c r="O29" s="33"/>
    </row>
    <row r="30" spans="1:169" s="25" customFormat="1" ht="12.75">
      <c r="A30" s="638">
        <f>'7- Mapa Final'!A30</f>
        <v>1</v>
      </c>
      <c r="B30" s="639" t="str">
        <f>'7- Mapa Final'!B30</f>
        <v>Efectuar el reparto judicial incumpliendo requisitos</v>
      </c>
      <c r="C30" s="639" t="str">
        <f>'7- Mapa Final'!C30</f>
        <v>No  realizar el reparto, no hacerlo  oportunamente o no aplicar la normatividad.</v>
      </c>
      <c r="D30" s="640" t="str">
        <f>'7- Mapa Final'!J30</f>
        <v>Muy Baja - 1</v>
      </c>
      <c r="E30" s="642" t="str">
        <f>'7- Mapa Final'!K30</f>
        <v>Leve - 1</v>
      </c>
      <c r="F30" s="647" t="str">
        <f>'7- Mapa Final'!M30</f>
        <v>Bajo - 1</v>
      </c>
      <c r="G30" s="426" t="s">
        <v>424</v>
      </c>
      <c r="H30" s="648" t="s">
        <v>552</v>
      </c>
      <c r="I30" s="644"/>
      <c r="J30" s="644" t="s">
        <v>553</v>
      </c>
      <c r="K30" s="644">
        <v>45670</v>
      </c>
      <c r="L30" s="644">
        <v>45747</v>
      </c>
      <c r="M30" s="661" t="s">
        <v>554</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39"/>
      <c r="C31" s="639"/>
      <c r="D31" s="641"/>
      <c r="E31" s="643"/>
      <c r="F31" s="647"/>
      <c r="G31" s="426"/>
      <c r="H31" s="648"/>
      <c r="I31" s="645"/>
      <c r="J31" s="645"/>
      <c r="K31" s="645"/>
      <c r="L31" s="645"/>
      <c r="M31" s="66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39"/>
      <c r="C32" s="639"/>
      <c r="D32" s="641"/>
      <c r="E32" s="643"/>
      <c r="F32" s="647"/>
      <c r="G32" s="426"/>
      <c r="H32" s="648"/>
      <c r="I32" s="645"/>
      <c r="J32" s="645"/>
      <c r="K32" s="645"/>
      <c r="L32" s="645"/>
      <c r="M32" s="66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39"/>
      <c r="C33" s="639"/>
      <c r="D33" s="641"/>
      <c r="E33" s="643"/>
      <c r="F33" s="647"/>
      <c r="G33" s="426"/>
      <c r="H33" s="648"/>
      <c r="I33" s="645"/>
      <c r="J33" s="645"/>
      <c r="K33" s="645"/>
      <c r="L33" s="645"/>
      <c r="M33" s="66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39"/>
      <c r="C34" s="639"/>
      <c r="D34" s="641"/>
      <c r="E34" s="643"/>
      <c r="F34" s="647"/>
      <c r="G34" s="426"/>
      <c r="H34" s="648"/>
      <c r="I34" s="645"/>
      <c r="J34" s="645"/>
      <c r="K34" s="645"/>
      <c r="L34" s="645"/>
      <c r="M34" s="66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39"/>
      <c r="C35" s="639"/>
      <c r="D35" s="641"/>
      <c r="E35" s="643"/>
      <c r="F35" s="647"/>
      <c r="G35" s="426"/>
      <c r="H35" s="648"/>
      <c r="I35" s="645"/>
      <c r="J35" s="645"/>
      <c r="K35" s="645"/>
      <c r="L35" s="645"/>
      <c r="M35" s="661"/>
      <c r="N35" s="33"/>
      <c r="O35" s="33"/>
    </row>
    <row r="36" spans="1:169">
      <c r="A36" s="638"/>
      <c r="B36" s="639"/>
      <c r="C36" s="639"/>
      <c r="D36" s="641"/>
      <c r="E36" s="643"/>
      <c r="F36" s="647"/>
      <c r="G36" s="426"/>
      <c r="H36" s="648"/>
      <c r="I36" s="645"/>
      <c r="J36" s="645"/>
      <c r="K36" s="645"/>
      <c r="L36" s="645"/>
      <c r="M36" s="661"/>
      <c r="N36" s="33"/>
      <c r="O36" s="33"/>
    </row>
    <row r="37" spans="1:169">
      <c r="A37" s="638"/>
      <c r="B37" s="639"/>
      <c r="C37" s="639"/>
      <c r="D37" s="641"/>
      <c r="E37" s="643"/>
      <c r="F37" s="647"/>
      <c r="G37" s="426"/>
      <c r="H37" s="648"/>
      <c r="I37" s="645"/>
      <c r="J37" s="645"/>
      <c r="K37" s="645"/>
      <c r="L37" s="645"/>
      <c r="M37" s="661"/>
      <c r="N37" s="33"/>
      <c r="O37" s="33"/>
    </row>
    <row r="38" spans="1:169">
      <c r="A38" s="638"/>
      <c r="B38" s="639"/>
      <c r="C38" s="639"/>
      <c r="D38" s="641"/>
      <c r="E38" s="643"/>
      <c r="F38" s="647"/>
      <c r="G38" s="426"/>
      <c r="H38" s="648"/>
      <c r="I38" s="645"/>
      <c r="J38" s="645"/>
      <c r="K38" s="645"/>
      <c r="L38" s="645"/>
      <c r="M38" s="661"/>
      <c r="N38" s="33"/>
      <c r="O38" s="33"/>
    </row>
    <row r="39" spans="1:169">
      <c r="A39" s="638"/>
      <c r="B39" s="639"/>
      <c r="C39" s="639"/>
      <c r="D39" s="641"/>
      <c r="E39" s="643"/>
      <c r="F39" s="647"/>
      <c r="G39" s="426"/>
      <c r="H39" s="648"/>
      <c r="I39" s="645"/>
      <c r="J39" s="645"/>
      <c r="K39" s="645"/>
      <c r="L39" s="645"/>
      <c r="M39" s="661"/>
      <c r="N39" s="33"/>
      <c r="O39" s="33"/>
    </row>
    <row r="40" spans="1:169" s="25" customFormat="1" ht="12.75">
      <c r="A40" s="638">
        <f>'7- Mapa Final'!A40</f>
        <v>2</v>
      </c>
      <c r="B40" s="639" t="str">
        <f>'7- Mapa Final'!B40</f>
        <v xml:space="preserve"> Efectuar notificaciones que no cumplan con los requistos</v>
      </c>
      <c r="C40" s="639" t="str">
        <f>'7- Mapa Final'!C40</f>
        <v>No  realizar las notificaciones , no hacerlo  oportunamente o no aplicar la normatividad.</v>
      </c>
      <c r="D40" s="640" t="str">
        <f>'7- Mapa Final'!J40</f>
        <v>Muy Baja - 1</v>
      </c>
      <c r="E40" s="642" t="str">
        <f>'7- Mapa Final'!K40</f>
        <v>Leve - 1</v>
      </c>
      <c r="F40" s="647" t="str">
        <f>'7- Mapa Final'!M40</f>
        <v>Bajo - 1</v>
      </c>
      <c r="G40" s="426" t="s">
        <v>424</v>
      </c>
      <c r="H40" s="648" t="s">
        <v>549</v>
      </c>
      <c r="I40" s="644"/>
      <c r="J40" s="644" t="s">
        <v>553</v>
      </c>
      <c r="K40" s="644">
        <v>45670</v>
      </c>
      <c r="L40" s="644">
        <v>45747</v>
      </c>
      <c r="M40" s="646" t="s">
        <v>555</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39"/>
      <c r="C41" s="639"/>
      <c r="D41" s="641"/>
      <c r="E41" s="643"/>
      <c r="F41" s="647"/>
      <c r="G41" s="426"/>
      <c r="H41" s="648"/>
      <c r="I41" s="645"/>
      <c r="J41" s="645"/>
      <c r="K41" s="645"/>
      <c r="L41" s="645"/>
      <c r="M41" s="646"/>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39"/>
      <c r="C42" s="639"/>
      <c r="D42" s="641"/>
      <c r="E42" s="643"/>
      <c r="F42" s="647"/>
      <c r="G42" s="426"/>
      <c r="H42" s="648"/>
      <c r="I42" s="645"/>
      <c r="J42" s="645"/>
      <c r="K42" s="645"/>
      <c r="L42" s="645"/>
      <c r="M42" s="646"/>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39"/>
      <c r="C43" s="639"/>
      <c r="D43" s="641"/>
      <c r="E43" s="643"/>
      <c r="F43" s="647"/>
      <c r="G43" s="426"/>
      <c r="H43" s="648"/>
      <c r="I43" s="645"/>
      <c r="J43" s="645"/>
      <c r="K43" s="645"/>
      <c r="L43" s="645"/>
      <c r="M43" s="646"/>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39"/>
      <c r="C44" s="639"/>
      <c r="D44" s="641"/>
      <c r="E44" s="643"/>
      <c r="F44" s="647"/>
      <c r="G44" s="426"/>
      <c r="H44" s="648"/>
      <c r="I44" s="645"/>
      <c r="J44" s="645"/>
      <c r="K44" s="645"/>
      <c r="L44" s="645"/>
      <c r="M44" s="646"/>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39"/>
      <c r="C45" s="639"/>
      <c r="D45" s="641"/>
      <c r="E45" s="643"/>
      <c r="F45" s="647"/>
      <c r="G45" s="426"/>
      <c r="H45" s="648"/>
      <c r="I45" s="645"/>
      <c r="J45" s="645"/>
      <c r="K45" s="645"/>
      <c r="L45" s="645"/>
      <c r="M45" s="646"/>
      <c r="N45" s="33"/>
      <c r="O45" s="33"/>
    </row>
    <row r="46" spans="1:169">
      <c r="A46" s="638"/>
      <c r="B46" s="639"/>
      <c r="C46" s="639"/>
      <c r="D46" s="641"/>
      <c r="E46" s="643"/>
      <c r="F46" s="647"/>
      <c r="G46" s="426"/>
      <c r="H46" s="648"/>
      <c r="I46" s="645"/>
      <c r="J46" s="645"/>
      <c r="K46" s="645"/>
      <c r="L46" s="645"/>
      <c r="M46" s="646"/>
      <c r="N46" s="33"/>
      <c r="O46" s="33"/>
    </row>
    <row r="47" spans="1:169">
      <c r="A47" s="638"/>
      <c r="B47" s="639"/>
      <c r="C47" s="639"/>
      <c r="D47" s="641"/>
      <c r="E47" s="643"/>
      <c r="F47" s="647"/>
      <c r="G47" s="426"/>
      <c r="H47" s="648"/>
      <c r="I47" s="645"/>
      <c r="J47" s="645"/>
      <c r="K47" s="645"/>
      <c r="L47" s="645"/>
      <c r="M47" s="646"/>
      <c r="N47" s="33"/>
      <c r="O47" s="33"/>
    </row>
    <row r="48" spans="1:169">
      <c r="A48" s="638"/>
      <c r="B48" s="639"/>
      <c r="C48" s="639"/>
      <c r="D48" s="641"/>
      <c r="E48" s="643"/>
      <c r="F48" s="647"/>
      <c r="G48" s="426"/>
      <c r="H48" s="648"/>
      <c r="I48" s="645"/>
      <c r="J48" s="645"/>
      <c r="K48" s="645"/>
      <c r="L48" s="645"/>
      <c r="M48" s="646"/>
      <c r="N48" s="33"/>
      <c r="O48" s="33"/>
    </row>
    <row r="49" spans="1:169">
      <c r="A49" s="638"/>
      <c r="B49" s="639"/>
      <c r="C49" s="639"/>
      <c r="D49" s="641"/>
      <c r="E49" s="643"/>
      <c r="F49" s="647"/>
      <c r="G49" s="426"/>
      <c r="H49" s="648"/>
      <c r="I49" s="645"/>
      <c r="J49" s="645"/>
      <c r="K49" s="645"/>
      <c r="L49" s="645"/>
      <c r="M49" s="646"/>
      <c r="N49" s="33"/>
      <c r="O49" s="33"/>
    </row>
    <row r="50" spans="1:169" s="25" customFormat="1" ht="12.75">
      <c r="A50" s="638">
        <f>'7- Mapa Final'!A50</f>
        <v>3</v>
      </c>
      <c r="B50" s="639" t="str">
        <f>'7- Mapa Final'!B50</f>
        <v xml:space="preserve">Pérdida de documentos </v>
      </c>
      <c r="C50" s="639" t="str">
        <f>'7- Mapa Final'!C50</f>
        <v>Extravío temporal o definitivo de los  documentos de los procesos judiciales.</v>
      </c>
      <c r="D50" s="640" t="str">
        <f>'7- Mapa Final'!J50</f>
        <v>Muy Baja - 1</v>
      </c>
      <c r="E50" s="642" t="str">
        <f>'7- Mapa Final'!K50</f>
        <v>Leve - 1</v>
      </c>
      <c r="F50" s="647" t="str">
        <f>'7- Mapa Final'!M50</f>
        <v>Bajo - 1</v>
      </c>
      <c r="G50" s="426" t="s">
        <v>424</v>
      </c>
      <c r="H50" s="648" t="s">
        <v>550</v>
      </c>
      <c r="I50" s="644"/>
      <c r="J50" s="644" t="s">
        <v>553</v>
      </c>
      <c r="K50" s="644">
        <v>45670</v>
      </c>
      <c r="L50" s="644">
        <v>45747</v>
      </c>
      <c r="M50" s="646" t="s">
        <v>556</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39"/>
      <c r="C51" s="639"/>
      <c r="D51" s="641"/>
      <c r="E51" s="643"/>
      <c r="F51" s="647"/>
      <c r="G51" s="426"/>
      <c r="H51" s="648"/>
      <c r="I51" s="645"/>
      <c r="J51" s="645"/>
      <c r="K51" s="645"/>
      <c r="L51" s="645"/>
      <c r="M51" s="646"/>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39"/>
      <c r="C52" s="639"/>
      <c r="D52" s="641"/>
      <c r="E52" s="643"/>
      <c r="F52" s="647"/>
      <c r="G52" s="426"/>
      <c r="H52" s="648"/>
      <c r="I52" s="645"/>
      <c r="J52" s="645"/>
      <c r="K52" s="645"/>
      <c r="L52" s="645"/>
      <c r="M52" s="646"/>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39"/>
      <c r="C53" s="639"/>
      <c r="D53" s="641"/>
      <c r="E53" s="643"/>
      <c r="F53" s="647"/>
      <c r="G53" s="426"/>
      <c r="H53" s="648"/>
      <c r="I53" s="645"/>
      <c r="J53" s="645"/>
      <c r="K53" s="645"/>
      <c r="L53" s="645"/>
      <c r="M53" s="646"/>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39"/>
      <c r="C54" s="639"/>
      <c r="D54" s="641"/>
      <c r="E54" s="643"/>
      <c r="F54" s="647"/>
      <c r="G54" s="426"/>
      <c r="H54" s="648"/>
      <c r="I54" s="645"/>
      <c r="J54" s="645"/>
      <c r="K54" s="645"/>
      <c r="L54" s="645"/>
      <c r="M54" s="646"/>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t="23.25" customHeight="1">
      <c r="A55" s="638"/>
      <c r="B55" s="639"/>
      <c r="C55" s="639"/>
      <c r="D55" s="641"/>
      <c r="E55" s="643"/>
      <c r="F55" s="647"/>
      <c r="G55" s="426"/>
      <c r="H55" s="648"/>
      <c r="I55" s="645"/>
      <c r="J55" s="645"/>
      <c r="K55" s="645"/>
      <c r="L55" s="645"/>
      <c r="M55" s="646"/>
      <c r="N55" s="33"/>
      <c r="O55" s="33"/>
    </row>
    <row r="56" spans="1:169">
      <c r="A56" s="638"/>
      <c r="B56" s="639"/>
      <c r="C56" s="639"/>
      <c r="D56" s="641"/>
      <c r="E56" s="643"/>
      <c r="F56" s="647"/>
      <c r="G56" s="426"/>
      <c r="H56" s="648"/>
      <c r="I56" s="645"/>
      <c r="J56" s="645"/>
      <c r="K56" s="645"/>
      <c r="L56" s="645"/>
      <c r="M56" s="646"/>
      <c r="N56" s="33"/>
      <c r="O56" s="33"/>
    </row>
    <row r="57" spans="1:169">
      <c r="A57" s="638"/>
      <c r="B57" s="639"/>
      <c r="C57" s="639"/>
      <c r="D57" s="641"/>
      <c r="E57" s="643"/>
      <c r="F57" s="647"/>
      <c r="G57" s="426"/>
      <c r="H57" s="648"/>
      <c r="I57" s="645"/>
      <c r="J57" s="645"/>
      <c r="K57" s="645"/>
      <c r="L57" s="645"/>
      <c r="M57" s="646"/>
      <c r="N57" s="33"/>
      <c r="O57" s="33"/>
    </row>
    <row r="58" spans="1:169">
      <c r="A58" s="638"/>
      <c r="B58" s="639"/>
      <c r="C58" s="639"/>
      <c r="D58" s="641"/>
      <c r="E58" s="643"/>
      <c r="F58" s="647"/>
      <c r="G58" s="426"/>
      <c r="H58" s="648"/>
      <c r="I58" s="645"/>
      <c r="J58" s="645"/>
      <c r="K58" s="645"/>
      <c r="L58" s="645"/>
      <c r="M58" s="646"/>
      <c r="N58" s="33"/>
      <c r="O58" s="33"/>
    </row>
    <row r="59" spans="1:169" ht="32.25" customHeight="1">
      <c r="A59" s="638"/>
      <c r="B59" s="639"/>
      <c r="C59" s="639"/>
      <c r="D59" s="641"/>
      <c r="E59" s="643"/>
      <c r="F59" s="647"/>
      <c r="G59" s="426"/>
      <c r="H59" s="648"/>
      <c r="I59" s="645"/>
      <c r="J59" s="645"/>
      <c r="K59" s="645"/>
      <c r="L59" s="645"/>
      <c r="M59" s="646"/>
      <c r="N59" s="33"/>
      <c r="O59" s="33"/>
    </row>
    <row r="60" spans="1:169" s="25" customFormat="1" ht="12.75" hidden="1" customHeight="1">
      <c r="A60" s="638">
        <f>'7- Mapa Final'!A60</f>
        <v>0</v>
      </c>
      <c r="B60" s="639" t="str">
        <f>'7- Mapa Final'!B60</f>
        <v>Pérdida de información</v>
      </c>
      <c r="C60" s="639" t="str">
        <f>'7- Mapa Final'!C60</f>
        <v>Extravio de informacion al no realizar debidamente las copias de seguridad.</v>
      </c>
      <c r="D60" s="640" t="str">
        <f>'7- Mapa Final'!J60</f>
        <v>Muy Baja - 1</v>
      </c>
      <c r="E60" s="642" t="str">
        <f>'7- Mapa Final'!K60</f>
        <v>Leve - 1</v>
      </c>
      <c r="F60" s="647" t="str">
        <f>'7- Mapa Final'!M60</f>
        <v>Bajo - 1</v>
      </c>
      <c r="G60" s="426" t="s">
        <v>423</v>
      </c>
      <c r="H60" s="645"/>
      <c r="I60" s="644"/>
      <c r="J60" s="644"/>
      <c r="K60" s="644">
        <v>45670</v>
      </c>
      <c r="L60" s="644">
        <v>45747</v>
      </c>
      <c r="M60" s="679"/>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38"/>
      <c r="B61" s="639"/>
      <c r="C61" s="639"/>
      <c r="D61" s="641"/>
      <c r="E61" s="643"/>
      <c r="F61" s="647"/>
      <c r="G61" s="426"/>
      <c r="H61" s="645"/>
      <c r="I61" s="645"/>
      <c r="J61" s="645"/>
      <c r="K61" s="645"/>
      <c r="L61" s="645"/>
      <c r="M61" s="679"/>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38"/>
      <c r="B62" s="639"/>
      <c r="C62" s="639"/>
      <c r="D62" s="641"/>
      <c r="E62" s="643"/>
      <c r="F62" s="647"/>
      <c r="G62" s="426"/>
      <c r="H62" s="645"/>
      <c r="I62" s="645"/>
      <c r="J62" s="645"/>
      <c r="K62" s="645"/>
      <c r="L62" s="645"/>
      <c r="M62" s="679"/>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38"/>
      <c r="B63" s="639"/>
      <c r="C63" s="639"/>
      <c r="D63" s="641"/>
      <c r="E63" s="643"/>
      <c r="F63" s="647"/>
      <c r="G63" s="426"/>
      <c r="H63" s="645"/>
      <c r="I63" s="645"/>
      <c r="J63" s="645"/>
      <c r="K63" s="645"/>
      <c r="L63" s="645"/>
      <c r="M63" s="679"/>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38"/>
      <c r="B64" s="639"/>
      <c r="C64" s="639"/>
      <c r="D64" s="641"/>
      <c r="E64" s="643"/>
      <c r="F64" s="647"/>
      <c r="G64" s="426"/>
      <c r="H64" s="645"/>
      <c r="I64" s="645"/>
      <c r="J64" s="645"/>
      <c r="K64" s="645"/>
      <c r="L64" s="645"/>
      <c r="M64" s="679"/>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t="15" hidden="1" customHeight="1">
      <c r="A65" s="638"/>
      <c r="B65" s="639"/>
      <c r="C65" s="639"/>
      <c r="D65" s="641"/>
      <c r="E65" s="643"/>
      <c r="F65" s="647"/>
      <c r="G65" s="426"/>
      <c r="H65" s="645"/>
      <c r="I65" s="645"/>
      <c r="J65" s="645"/>
      <c r="K65" s="645"/>
      <c r="L65" s="645"/>
      <c r="M65" s="679"/>
      <c r="N65" s="33"/>
      <c r="O65" s="33"/>
    </row>
    <row r="66" spans="1:169" ht="15" hidden="1" customHeight="1">
      <c r="A66" s="638"/>
      <c r="B66" s="639"/>
      <c r="C66" s="639"/>
      <c r="D66" s="641"/>
      <c r="E66" s="643"/>
      <c r="F66" s="647"/>
      <c r="G66" s="426"/>
      <c r="H66" s="645"/>
      <c r="I66" s="645"/>
      <c r="J66" s="645"/>
      <c r="K66" s="645"/>
      <c r="L66" s="645"/>
      <c r="M66" s="679"/>
      <c r="N66" s="33"/>
      <c r="O66" s="33"/>
    </row>
    <row r="67" spans="1:169" ht="15" hidden="1" customHeight="1">
      <c r="A67" s="638"/>
      <c r="B67" s="639"/>
      <c r="C67" s="639"/>
      <c r="D67" s="641"/>
      <c r="E67" s="643"/>
      <c r="F67" s="647"/>
      <c r="G67" s="426"/>
      <c r="H67" s="645"/>
      <c r="I67" s="645"/>
      <c r="J67" s="645"/>
      <c r="K67" s="645"/>
      <c r="L67" s="645"/>
      <c r="M67" s="679"/>
      <c r="N67" s="33"/>
      <c r="O67" s="33"/>
    </row>
    <row r="68" spans="1:169" ht="15" hidden="1" customHeight="1">
      <c r="A68" s="638"/>
      <c r="B68" s="639"/>
      <c r="C68" s="639"/>
      <c r="D68" s="641"/>
      <c r="E68" s="643"/>
      <c r="F68" s="647"/>
      <c r="G68" s="426"/>
      <c r="H68" s="645"/>
      <c r="I68" s="645"/>
      <c r="J68" s="645"/>
      <c r="K68" s="645"/>
      <c r="L68" s="645"/>
      <c r="M68" s="679"/>
      <c r="N68" s="33"/>
      <c r="O68" s="33"/>
    </row>
    <row r="69" spans="1:169" ht="15.75" hidden="1" customHeight="1" thickBot="1">
      <c r="A69" s="638"/>
      <c r="B69" s="639"/>
      <c r="C69" s="639"/>
      <c r="D69" s="641"/>
      <c r="E69" s="643"/>
      <c r="F69" s="647"/>
      <c r="G69" s="426"/>
      <c r="H69" s="645"/>
      <c r="I69" s="645"/>
      <c r="J69" s="645"/>
      <c r="K69" s="645"/>
      <c r="L69" s="645"/>
      <c r="M69" s="679"/>
      <c r="N69" s="33"/>
      <c r="O69" s="33"/>
    </row>
    <row r="70" spans="1:169" s="25" customFormat="1" ht="12.75" hidden="1" customHeight="1">
      <c r="A70" s="638">
        <f>'7- Mapa Final'!A70</f>
        <v>8</v>
      </c>
      <c r="B70" s="639" t="str">
        <f>'7- Mapa Final'!B70</f>
        <v xml:space="preserve">Tecnológicos-Fallas del sistema interno y externo del Centro de Servicios. </v>
      </c>
      <c r="C70" s="639" t="str">
        <f>'7- Mapa Final'!C70</f>
        <v>Fallas tecnológicas en los aplicativos internos y externos del centro de servicios.</v>
      </c>
      <c r="D70" s="640" t="str">
        <f>'7- Mapa Final'!J70</f>
        <v>Muy Baja - 1</v>
      </c>
      <c r="E70" s="642" t="str">
        <f>'7- Mapa Final'!K70</f>
        <v>Leve - 1</v>
      </c>
      <c r="F70" s="647" t="str">
        <f>'7- Mapa Final'!M70</f>
        <v>Bajo - 1</v>
      </c>
      <c r="G70" s="426" t="s">
        <v>423</v>
      </c>
      <c r="H70" s="645"/>
      <c r="I70" s="644"/>
      <c r="J70" s="644"/>
      <c r="K70" s="644">
        <v>45670</v>
      </c>
      <c r="L70" s="644">
        <v>45747</v>
      </c>
      <c r="M70" s="679"/>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8"/>
      <c r="B71" s="639"/>
      <c r="C71" s="639"/>
      <c r="D71" s="641"/>
      <c r="E71" s="643"/>
      <c r="F71" s="647"/>
      <c r="G71" s="426"/>
      <c r="H71" s="645"/>
      <c r="I71" s="645"/>
      <c r="J71" s="645"/>
      <c r="K71" s="645"/>
      <c r="L71" s="645"/>
      <c r="M71" s="679"/>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8"/>
      <c r="B72" s="639"/>
      <c r="C72" s="639"/>
      <c r="D72" s="641"/>
      <c r="E72" s="643"/>
      <c r="F72" s="647"/>
      <c r="G72" s="426"/>
      <c r="H72" s="645"/>
      <c r="I72" s="645"/>
      <c r="J72" s="645"/>
      <c r="K72" s="645"/>
      <c r="L72" s="645"/>
      <c r="M72" s="679"/>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8"/>
      <c r="B73" s="639"/>
      <c r="C73" s="639"/>
      <c r="D73" s="641"/>
      <c r="E73" s="643"/>
      <c r="F73" s="647"/>
      <c r="G73" s="426"/>
      <c r="H73" s="645"/>
      <c r="I73" s="645"/>
      <c r="J73" s="645"/>
      <c r="K73" s="645"/>
      <c r="L73" s="645"/>
      <c r="M73" s="679"/>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8"/>
      <c r="B74" s="639"/>
      <c r="C74" s="639"/>
      <c r="D74" s="641"/>
      <c r="E74" s="643"/>
      <c r="F74" s="647"/>
      <c r="G74" s="426"/>
      <c r="H74" s="645"/>
      <c r="I74" s="645"/>
      <c r="J74" s="645"/>
      <c r="K74" s="645"/>
      <c r="L74" s="645"/>
      <c r="M74" s="679"/>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t="15" hidden="1" customHeight="1">
      <c r="A75" s="638"/>
      <c r="B75" s="639"/>
      <c r="C75" s="639"/>
      <c r="D75" s="641"/>
      <c r="E75" s="643"/>
      <c r="F75" s="647"/>
      <c r="G75" s="426"/>
      <c r="H75" s="645"/>
      <c r="I75" s="645"/>
      <c r="J75" s="645"/>
      <c r="K75" s="645"/>
      <c r="L75" s="645"/>
      <c r="M75" s="679"/>
      <c r="N75" s="33"/>
      <c r="O75" s="33"/>
    </row>
    <row r="76" spans="1:169" ht="15" hidden="1" customHeight="1">
      <c r="A76" s="638"/>
      <c r="B76" s="639"/>
      <c r="C76" s="639"/>
      <c r="D76" s="641"/>
      <c r="E76" s="643"/>
      <c r="F76" s="647"/>
      <c r="G76" s="426"/>
      <c r="H76" s="645"/>
      <c r="I76" s="645"/>
      <c r="J76" s="645"/>
      <c r="K76" s="645"/>
      <c r="L76" s="645"/>
      <c r="M76" s="679"/>
      <c r="N76" s="33"/>
      <c r="O76" s="33"/>
    </row>
    <row r="77" spans="1:169" ht="15" hidden="1" customHeight="1">
      <c r="A77" s="638"/>
      <c r="B77" s="639"/>
      <c r="C77" s="639"/>
      <c r="D77" s="641"/>
      <c r="E77" s="643"/>
      <c r="F77" s="647"/>
      <c r="G77" s="426"/>
      <c r="H77" s="645"/>
      <c r="I77" s="645"/>
      <c r="J77" s="645"/>
      <c r="K77" s="645"/>
      <c r="L77" s="645"/>
      <c r="M77" s="679"/>
      <c r="N77" s="33"/>
      <c r="O77" s="33"/>
    </row>
    <row r="78" spans="1:169" ht="15" hidden="1" customHeight="1">
      <c r="A78" s="638"/>
      <c r="B78" s="639"/>
      <c r="C78" s="639"/>
      <c r="D78" s="641"/>
      <c r="E78" s="643"/>
      <c r="F78" s="647"/>
      <c r="G78" s="426"/>
      <c r="H78" s="645"/>
      <c r="I78" s="645"/>
      <c r="J78" s="645"/>
      <c r="K78" s="645"/>
      <c r="L78" s="645"/>
      <c r="M78" s="679"/>
      <c r="N78" s="33"/>
      <c r="O78" s="33"/>
    </row>
    <row r="79" spans="1:169" ht="15.75" hidden="1" customHeight="1" thickBot="1">
      <c r="A79" s="638"/>
      <c r="B79" s="639"/>
      <c r="C79" s="639"/>
      <c r="D79" s="641"/>
      <c r="E79" s="643"/>
      <c r="F79" s="647"/>
      <c r="G79" s="426"/>
      <c r="H79" s="645"/>
      <c r="I79" s="645"/>
      <c r="J79" s="645"/>
      <c r="K79" s="645"/>
      <c r="L79" s="645"/>
      <c r="M79" s="679"/>
      <c r="N79" s="33"/>
      <c r="O79" s="33"/>
    </row>
    <row r="80" spans="1:169" ht="15" hidden="1" customHeight="1">
      <c r="A80" s="638">
        <f>'7- Mapa Final'!A80</f>
        <v>10</v>
      </c>
      <c r="B80" s="639" t="str">
        <f>'7- Mapa Final'!B80</f>
        <v xml:space="preserve">Afectaciones ambientales </v>
      </c>
      <c r="C80" s="639" t="str">
        <f>'7- Mapa Final'!C80</f>
        <v>Se tienen afectaciones ambientales que generen impactos negativos en el entorno.</v>
      </c>
      <c r="D80" s="640" t="str">
        <f>'7- Mapa Final'!J80</f>
        <v>Muy Baja - 1</v>
      </c>
      <c r="E80" s="642" t="str">
        <f>'7- Mapa Final'!K80</f>
        <v>Leve - 1</v>
      </c>
      <c r="F80" s="647" t="str">
        <f>'7- Mapa Final'!M80</f>
        <v>Bajo - 1</v>
      </c>
      <c r="G80" s="426" t="s">
        <v>423</v>
      </c>
      <c r="H80" s="645"/>
      <c r="I80" s="644"/>
      <c r="J80" s="644"/>
      <c r="K80" s="644">
        <v>45670</v>
      </c>
      <c r="L80" s="644">
        <v>45747</v>
      </c>
      <c r="M80" s="679"/>
    </row>
    <row r="81" spans="1:13" ht="15" hidden="1" customHeight="1">
      <c r="A81" s="638"/>
      <c r="B81" s="639"/>
      <c r="C81" s="639"/>
      <c r="D81" s="641"/>
      <c r="E81" s="643"/>
      <c r="F81" s="647"/>
      <c r="G81" s="426"/>
      <c r="H81" s="645"/>
      <c r="I81" s="645"/>
      <c r="J81" s="645"/>
      <c r="K81" s="645"/>
      <c r="L81" s="645"/>
      <c r="M81" s="679"/>
    </row>
    <row r="82" spans="1:13" ht="15" hidden="1" customHeight="1">
      <c r="A82" s="638"/>
      <c r="B82" s="639"/>
      <c r="C82" s="639"/>
      <c r="D82" s="641"/>
      <c r="E82" s="643"/>
      <c r="F82" s="647"/>
      <c r="G82" s="426"/>
      <c r="H82" s="645"/>
      <c r="I82" s="645"/>
      <c r="J82" s="645"/>
      <c r="K82" s="645"/>
      <c r="L82" s="645"/>
      <c r="M82" s="679"/>
    </row>
    <row r="83" spans="1:13" ht="15" hidden="1" customHeight="1">
      <c r="A83" s="638"/>
      <c r="B83" s="639"/>
      <c r="C83" s="639"/>
      <c r="D83" s="641"/>
      <c r="E83" s="643"/>
      <c r="F83" s="647"/>
      <c r="G83" s="426"/>
      <c r="H83" s="645"/>
      <c r="I83" s="645"/>
      <c r="J83" s="645"/>
      <c r="K83" s="645"/>
      <c r="L83" s="645"/>
      <c r="M83" s="679"/>
    </row>
    <row r="84" spans="1:13" ht="15" hidden="1" customHeight="1">
      <c r="A84" s="638"/>
      <c r="B84" s="639"/>
      <c r="C84" s="639"/>
      <c r="D84" s="641"/>
      <c r="E84" s="643"/>
      <c r="F84" s="647"/>
      <c r="G84" s="426"/>
      <c r="H84" s="645"/>
      <c r="I84" s="645"/>
      <c r="J84" s="645"/>
      <c r="K84" s="645"/>
      <c r="L84" s="645"/>
      <c r="M84" s="679"/>
    </row>
    <row r="85" spans="1:13" ht="15" hidden="1" customHeight="1">
      <c r="A85" s="638"/>
      <c r="B85" s="639"/>
      <c r="C85" s="639"/>
      <c r="D85" s="641"/>
      <c r="E85" s="643"/>
      <c r="F85" s="647"/>
      <c r="G85" s="426"/>
      <c r="H85" s="645"/>
      <c r="I85" s="645"/>
      <c r="J85" s="645"/>
      <c r="K85" s="645"/>
      <c r="L85" s="645"/>
      <c r="M85" s="679"/>
    </row>
    <row r="86" spans="1:13" ht="15" hidden="1" customHeight="1">
      <c r="A86" s="638"/>
      <c r="B86" s="639"/>
      <c r="C86" s="639"/>
      <c r="D86" s="641"/>
      <c r="E86" s="643"/>
      <c r="F86" s="647"/>
      <c r="G86" s="426"/>
      <c r="H86" s="645"/>
      <c r="I86" s="645"/>
      <c r="J86" s="645"/>
      <c r="K86" s="645"/>
      <c r="L86" s="645"/>
      <c r="M86" s="679"/>
    </row>
    <row r="87" spans="1:13" ht="15" hidden="1" customHeight="1">
      <c r="A87" s="638"/>
      <c r="B87" s="639"/>
      <c r="C87" s="639"/>
      <c r="D87" s="641"/>
      <c r="E87" s="643"/>
      <c r="F87" s="647"/>
      <c r="G87" s="426"/>
      <c r="H87" s="645"/>
      <c r="I87" s="645"/>
      <c r="J87" s="645"/>
      <c r="K87" s="645"/>
      <c r="L87" s="645"/>
      <c r="M87" s="679"/>
    </row>
    <row r="88" spans="1:13" ht="15" hidden="1" customHeight="1">
      <c r="A88" s="638"/>
      <c r="B88" s="639"/>
      <c r="C88" s="639"/>
      <c r="D88" s="641"/>
      <c r="E88" s="643"/>
      <c r="F88" s="647"/>
      <c r="G88" s="426"/>
      <c r="H88" s="645"/>
      <c r="I88" s="645"/>
      <c r="J88" s="645"/>
      <c r="K88" s="645"/>
      <c r="L88" s="645"/>
      <c r="M88" s="679"/>
    </row>
    <row r="89" spans="1:13" ht="15.75" hidden="1" customHeight="1" thickBot="1">
      <c r="A89" s="638"/>
      <c r="B89" s="639"/>
      <c r="C89" s="639"/>
      <c r="D89" s="641"/>
      <c r="E89" s="643"/>
      <c r="F89" s="647"/>
      <c r="G89" s="426"/>
      <c r="H89" s="645"/>
      <c r="I89" s="645"/>
      <c r="J89" s="645"/>
      <c r="K89" s="645"/>
      <c r="L89" s="645"/>
      <c r="M89" s="679"/>
    </row>
    <row r="90" spans="1:13">
      <c r="A90" s="638">
        <f>'7- Mapa Final'!A90</f>
        <v>4</v>
      </c>
      <c r="B90" s="639" t="str">
        <f>'7- Mapa Final'!B90</f>
        <v xml:space="preserve">Recibir , ofrecer, prometer , entregar o aceptar dádivas o beneficios a nombre propio o de terceros para  expedir, alterar,retener , extraviar o entregar  documentos  sin el lleno de requisitos legales </v>
      </c>
      <c r="C90" s="639" t="str">
        <f>'7- Mapa Final'!C90</f>
        <v xml:space="preserve"> Realizar trámites sin el cumplimiento de los requisitos legales  o  con informacion falsa.</v>
      </c>
      <c r="D90" s="640" t="str">
        <f>'7- Mapa Final'!J90</f>
        <v>Muy Baja - 1</v>
      </c>
      <c r="E90" s="642" t="str">
        <f>'7- Mapa Final'!K90</f>
        <v>Menor - 2</v>
      </c>
      <c r="F90" s="647" t="str">
        <f>'7- Mapa Final'!M90</f>
        <v>Bajo - 2</v>
      </c>
      <c r="G90" s="426" t="s">
        <v>424</v>
      </c>
      <c r="H90" s="648" t="s">
        <v>551</v>
      </c>
      <c r="I90" s="644"/>
      <c r="J90" s="644" t="s">
        <v>553</v>
      </c>
      <c r="K90" s="644">
        <v>45670</v>
      </c>
      <c r="L90" s="644">
        <v>45747</v>
      </c>
      <c r="M90" s="646" t="s">
        <v>557</v>
      </c>
    </row>
    <row r="91" spans="1:13">
      <c r="A91" s="638"/>
      <c r="B91" s="639"/>
      <c r="C91" s="639"/>
      <c r="D91" s="641"/>
      <c r="E91" s="643"/>
      <c r="F91" s="647"/>
      <c r="G91" s="426"/>
      <c r="H91" s="648"/>
      <c r="I91" s="645"/>
      <c r="J91" s="645"/>
      <c r="K91" s="645"/>
      <c r="L91" s="645"/>
      <c r="M91" s="646"/>
    </row>
    <row r="92" spans="1:13">
      <c r="A92" s="638"/>
      <c r="B92" s="639"/>
      <c r="C92" s="639"/>
      <c r="D92" s="641"/>
      <c r="E92" s="643"/>
      <c r="F92" s="647"/>
      <c r="G92" s="426"/>
      <c r="H92" s="648"/>
      <c r="I92" s="645"/>
      <c r="J92" s="645"/>
      <c r="K92" s="645"/>
      <c r="L92" s="645"/>
      <c r="M92" s="646"/>
    </row>
    <row r="93" spans="1:13">
      <c r="A93" s="638"/>
      <c r="B93" s="639"/>
      <c r="C93" s="639"/>
      <c r="D93" s="641"/>
      <c r="E93" s="643"/>
      <c r="F93" s="647"/>
      <c r="G93" s="426"/>
      <c r="H93" s="648"/>
      <c r="I93" s="645"/>
      <c r="J93" s="645"/>
      <c r="K93" s="645"/>
      <c r="L93" s="645"/>
      <c r="M93" s="646"/>
    </row>
    <row r="94" spans="1:13">
      <c r="A94" s="638"/>
      <c r="B94" s="639"/>
      <c r="C94" s="639"/>
      <c r="D94" s="641"/>
      <c r="E94" s="643"/>
      <c r="F94" s="647"/>
      <c r="G94" s="426"/>
      <c r="H94" s="648"/>
      <c r="I94" s="645"/>
      <c r="J94" s="645"/>
      <c r="K94" s="645"/>
      <c r="L94" s="645"/>
      <c r="M94" s="646"/>
    </row>
    <row r="95" spans="1:13">
      <c r="A95" s="638"/>
      <c r="B95" s="639"/>
      <c r="C95" s="639"/>
      <c r="D95" s="641"/>
      <c r="E95" s="643"/>
      <c r="F95" s="647"/>
      <c r="G95" s="426"/>
      <c r="H95" s="648"/>
      <c r="I95" s="645"/>
      <c r="J95" s="645"/>
      <c r="K95" s="645"/>
      <c r="L95" s="645"/>
      <c r="M95" s="646"/>
    </row>
    <row r="96" spans="1:13">
      <c r="A96" s="638"/>
      <c r="B96" s="639"/>
      <c r="C96" s="639"/>
      <c r="D96" s="641"/>
      <c r="E96" s="643"/>
      <c r="F96" s="647"/>
      <c r="G96" s="426"/>
      <c r="H96" s="648"/>
      <c r="I96" s="645"/>
      <c r="J96" s="645"/>
      <c r="K96" s="645"/>
      <c r="L96" s="645"/>
      <c r="M96" s="646"/>
    </row>
    <row r="97" spans="1:13">
      <c r="A97" s="638"/>
      <c r="B97" s="639"/>
      <c r="C97" s="639"/>
      <c r="D97" s="641"/>
      <c r="E97" s="643"/>
      <c r="F97" s="647"/>
      <c r="G97" s="426"/>
      <c r="H97" s="648"/>
      <c r="I97" s="645"/>
      <c r="J97" s="645"/>
      <c r="K97" s="645"/>
      <c r="L97" s="645"/>
      <c r="M97" s="646"/>
    </row>
    <row r="98" spans="1:13">
      <c r="A98" s="638"/>
      <c r="B98" s="639"/>
      <c r="C98" s="639"/>
      <c r="D98" s="641"/>
      <c r="E98" s="643"/>
      <c r="F98" s="647"/>
      <c r="G98" s="426"/>
      <c r="H98" s="648"/>
      <c r="I98" s="645"/>
      <c r="J98" s="645"/>
      <c r="K98" s="645"/>
      <c r="L98" s="645"/>
      <c r="M98" s="646"/>
    </row>
    <row r="99" spans="1:13">
      <c r="A99" s="638"/>
      <c r="B99" s="639"/>
      <c r="C99" s="639"/>
      <c r="D99" s="641"/>
      <c r="E99" s="643"/>
      <c r="F99" s="647"/>
      <c r="G99" s="426"/>
      <c r="H99" s="648"/>
      <c r="I99" s="645"/>
      <c r="J99" s="645"/>
      <c r="K99" s="645"/>
      <c r="L99" s="645"/>
      <c r="M99" s="646"/>
    </row>
  </sheetData>
  <mergeCells count="134">
    <mergeCell ref="J90:J99"/>
    <mergeCell ref="K90:K99"/>
    <mergeCell ref="L90:L99"/>
    <mergeCell ref="M90:M99"/>
    <mergeCell ref="A80:A89"/>
    <mergeCell ref="B80:B89"/>
    <mergeCell ref="C80:C89"/>
    <mergeCell ref="D80:D89"/>
    <mergeCell ref="E80:E89"/>
    <mergeCell ref="F80:F89"/>
    <mergeCell ref="G80:G89"/>
    <mergeCell ref="A90:A99"/>
    <mergeCell ref="B90:B99"/>
    <mergeCell ref="C90:C99"/>
    <mergeCell ref="D90:D99"/>
    <mergeCell ref="E90:E99"/>
    <mergeCell ref="F90:F99"/>
    <mergeCell ref="G90:G99"/>
    <mergeCell ref="H90:H99"/>
    <mergeCell ref="I90:I99"/>
    <mergeCell ref="H80:H89"/>
    <mergeCell ref="I80:I89"/>
    <mergeCell ref="K70:K79"/>
    <mergeCell ref="L70:L79"/>
    <mergeCell ref="M70:M79"/>
    <mergeCell ref="F70:F79"/>
    <mergeCell ref="G70:G79"/>
    <mergeCell ref="H70:H79"/>
    <mergeCell ref="I70:I79"/>
    <mergeCell ref="J70:J79"/>
    <mergeCell ref="J80:J89"/>
    <mergeCell ref="K80:K89"/>
    <mergeCell ref="L80:L89"/>
    <mergeCell ref="M80:M8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F10:F19"/>
    <mergeCell ref="G10:G19"/>
    <mergeCell ref="H10:H19"/>
    <mergeCell ref="I10:I19"/>
    <mergeCell ref="J10:J19"/>
    <mergeCell ref="K10:K19"/>
    <mergeCell ref="J20:J29"/>
    <mergeCell ref="K20:K29"/>
    <mergeCell ref="E20:E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247" priority="815" operator="containsText" text="3- Moderado">
      <formula>NOT(ISERROR(SEARCH("3- Moderado",A7)))</formula>
    </cfRule>
    <cfRule type="containsText" dxfId="246" priority="816" operator="containsText" text="6- Moderado">
      <formula>NOT(ISERROR(SEARCH("6- Moderado",A7)))</formula>
    </cfRule>
    <cfRule type="containsText" dxfId="245" priority="817" operator="containsText" text="4- Moderado">
      <formula>NOT(ISERROR(SEARCH("4- Moderado",A7)))</formula>
    </cfRule>
    <cfRule type="containsText" dxfId="244" priority="818" operator="containsText" text="3- Bajo">
      <formula>NOT(ISERROR(SEARCH("3- Bajo",A7)))</formula>
    </cfRule>
    <cfRule type="containsText" dxfId="243" priority="819" operator="containsText" text="4- Bajo">
      <formula>NOT(ISERROR(SEARCH("4- Bajo",A7)))</formula>
    </cfRule>
    <cfRule type="containsText" dxfId="242" priority="820" operator="containsText" text="1- Bajo">
      <formula>NOT(ISERROR(SEARCH("1- Bajo",A7)))</formula>
    </cfRule>
  </conditionalFormatting>
  <conditionalFormatting sqref="A10:E10 A20:E20">
    <cfRule type="containsText" dxfId="241" priority="791" operator="containsText" text="3- Moderado">
      <formula>NOT(ISERROR(SEARCH("3- Moderado",A10)))</formula>
    </cfRule>
    <cfRule type="containsText" dxfId="240" priority="792" operator="containsText" text="6- Moderado">
      <formula>NOT(ISERROR(SEARCH("6- Moderado",A10)))</formula>
    </cfRule>
    <cfRule type="containsText" dxfId="239" priority="793" operator="containsText" text="4- Moderado">
      <formula>NOT(ISERROR(SEARCH("4- Moderado",A10)))</formula>
    </cfRule>
    <cfRule type="containsText" dxfId="238" priority="794" operator="containsText" text="3- Bajo">
      <formula>NOT(ISERROR(SEARCH("3- Bajo",A10)))</formula>
    </cfRule>
    <cfRule type="containsText" dxfId="237" priority="795" operator="containsText" text="4- Bajo">
      <formula>NOT(ISERROR(SEARCH("4- Bajo",A10)))</formula>
    </cfRule>
    <cfRule type="containsText" dxfId="236" priority="796" operator="containsText" text="1- Bajo">
      <formula>NOT(ISERROR(SEARCH("1- Bajo",A10)))</formula>
    </cfRule>
  </conditionalFormatting>
  <conditionalFormatting sqref="A30:E30">
    <cfRule type="containsText" dxfId="235" priority="129" operator="containsText" text="3- Moderado">
      <formula>NOT(ISERROR(SEARCH("3- Moderado",A30)))</formula>
    </cfRule>
    <cfRule type="containsText" dxfId="234" priority="130" operator="containsText" text="6- Moderado">
      <formula>NOT(ISERROR(SEARCH("6- Moderado",A30)))</formula>
    </cfRule>
    <cfRule type="containsText" dxfId="233" priority="131" operator="containsText" text="4- Moderado">
      <formula>NOT(ISERROR(SEARCH("4- Moderado",A30)))</formula>
    </cfRule>
    <cfRule type="containsText" dxfId="232" priority="132" operator="containsText" text="3- Bajo">
      <formula>NOT(ISERROR(SEARCH("3- Bajo",A30)))</formula>
    </cfRule>
    <cfRule type="containsText" dxfId="231" priority="133" operator="containsText" text="4- Bajo">
      <formula>NOT(ISERROR(SEARCH("4- Bajo",A30)))</formula>
    </cfRule>
    <cfRule type="containsText" dxfId="230" priority="134" operator="containsText" text="1- Bajo">
      <formula>NOT(ISERROR(SEARCH("1- Bajo",A30)))</formula>
    </cfRule>
  </conditionalFormatting>
  <conditionalFormatting sqref="A40:E40 A50 A60 A70 A80 A90">
    <cfRule type="containsText" dxfId="229" priority="101" operator="containsText" text="3- Moderado">
      <formula>NOT(ISERROR(SEARCH("3- Moderado",A40)))</formula>
    </cfRule>
    <cfRule type="containsText" dxfId="228" priority="102" operator="containsText" text="6- Moderado">
      <formula>NOT(ISERROR(SEARCH("6- Moderado",A40)))</formula>
    </cfRule>
    <cfRule type="containsText" dxfId="227" priority="103" operator="containsText" text="4- Moderado">
      <formula>NOT(ISERROR(SEARCH("4- Moderado",A40)))</formula>
    </cfRule>
    <cfRule type="containsText" dxfId="226" priority="104" operator="containsText" text="3- Bajo">
      <formula>NOT(ISERROR(SEARCH("3- Bajo",A40)))</formula>
    </cfRule>
    <cfRule type="containsText" dxfId="225" priority="105" operator="containsText" text="4- Bajo">
      <formula>NOT(ISERROR(SEARCH("4- Bajo",A40)))</formula>
    </cfRule>
    <cfRule type="containsText" dxfId="224" priority="106" operator="containsText" text="1- Bajo">
      <formula>NOT(ISERROR(SEARCH("1- Bajo",A40)))</formula>
    </cfRule>
  </conditionalFormatting>
  <conditionalFormatting sqref="B50:E50">
    <cfRule type="containsText" dxfId="223" priority="45" operator="containsText" text="3- Moderado">
      <formula>NOT(ISERROR(SEARCH("3- Moderado",B50)))</formula>
    </cfRule>
    <cfRule type="containsText" dxfId="222" priority="46" operator="containsText" text="6- Moderado">
      <formula>NOT(ISERROR(SEARCH("6- Moderado",B50)))</formula>
    </cfRule>
    <cfRule type="containsText" dxfId="221" priority="47" operator="containsText" text="4- Moderado">
      <formula>NOT(ISERROR(SEARCH("4- Moderado",B50)))</formula>
    </cfRule>
    <cfRule type="containsText" dxfId="220" priority="48" operator="containsText" text="3- Bajo">
      <formula>NOT(ISERROR(SEARCH("3- Bajo",B50)))</formula>
    </cfRule>
    <cfRule type="containsText" dxfId="219" priority="49" operator="containsText" text="4- Bajo">
      <formula>NOT(ISERROR(SEARCH("4- Bajo",B50)))</formula>
    </cfRule>
    <cfRule type="containsText" dxfId="218" priority="50" operator="containsText" text="1- Bajo">
      <formula>NOT(ISERROR(SEARCH("1- Bajo",B50)))</formula>
    </cfRule>
  </conditionalFormatting>
  <conditionalFormatting sqref="B60:E60">
    <cfRule type="containsText" dxfId="217" priority="22" operator="containsText" text="3- Moderado">
      <formula>NOT(ISERROR(SEARCH("3- Moderado",B60)))</formula>
    </cfRule>
    <cfRule type="containsText" dxfId="216" priority="23" operator="containsText" text="6- Moderado">
      <formula>NOT(ISERROR(SEARCH("6- Moderado",B60)))</formula>
    </cfRule>
    <cfRule type="containsText" dxfId="215" priority="24" operator="containsText" text="4- Moderado">
      <formula>NOT(ISERROR(SEARCH("4- Moderado",B60)))</formula>
    </cfRule>
    <cfRule type="containsText" dxfId="214" priority="25" operator="containsText" text="3- Bajo">
      <formula>NOT(ISERROR(SEARCH("3- Bajo",B60)))</formula>
    </cfRule>
    <cfRule type="containsText" dxfId="213" priority="26" operator="containsText" text="4- Bajo">
      <formula>NOT(ISERROR(SEARCH("4- Bajo",B60)))</formula>
    </cfRule>
    <cfRule type="containsText" dxfId="212" priority="27" operator="containsText" text="1- Bajo">
      <formula>NOT(ISERROR(SEARCH("1- Bajo",B60)))</formula>
    </cfRule>
  </conditionalFormatting>
  <conditionalFormatting sqref="B70:E70 B80:E80 B90:E90">
    <cfRule type="containsText" dxfId="211" priority="8" operator="containsText" text="3- Moderado">
      <formula>NOT(ISERROR(SEARCH("3- Moderado",B70)))</formula>
    </cfRule>
    <cfRule type="containsText" dxfId="210" priority="9" operator="containsText" text="6- Moderado">
      <formula>NOT(ISERROR(SEARCH("6- Moderado",B70)))</formula>
    </cfRule>
    <cfRule type="containsText" dxfId="209" priority="10" operator="containsText" text="4- Moderado">
      <formula>NOT(ISERROR(SEARCH("4- Moderado",B70)))</formula>
    </cfRule>
    <cfRule type="containsText" dxfId="208" priority="11" operator="containsText" text="3- Bajo">
      <formula>NOT(ISERROR(SEARCH("3- Bajo",B70)))</formula>
    </cfRule>
    <cfRule type="containsText" dxfId="207" priority="12" operator="containsText" text="4- Bajo">
      <formula>NOT(ISERROR(SEARCH("4- Bajo",B70)))</formula>
    </cfRule>
    <cfRule type="containsText" dxfId="206" priority="13" operator="containsText" text="1- Bajo">
      <formula>NOT(ISERROR(SEARCH("1- Bajo",B70)))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0" operator="containsText" text="3- Bajo">
      <formula>NOT(ISERROR(SEARCH("3- Bajo",C8)))</formula>
    </cfRule>
    <cfRule type="containsText" dxfId="201" priority="151" operator="containsText" text="4- Bajo">
      <formula>NOT(ISERROR(SEARCH("4- Bajo",C8)))</formula>
    </cfRule>
    <cfRule type="containsText" dxfId="200" priority="152" operator="containsText" text="1- Bajo">
      <formula>NOT(ISERROR(SEARCH("1- Bajo",C8)))</formula>
    </cfRule>
  </conditionalFormatting>
  <conditionalFormatting sqref="D10:D99">
    <cfRule type="containsText" dxfId="199" priority="39" operator="containsText" text="Muy Alta">
      <formula>NOT(ISERROR(SEARCH("Muy Alta",D10)))</formula>
    </cfRule>
    <cfRule type="containsText" dxfId="198" priority="40" operator="containsText" text="Alta">
      <formula>NOT(ISERROR(SEARCH("Alta",D10)))</formula>
    </cfRule>
    <cfRule type="containsText" dxfId="197" priority="41" operator="containsText" text="Baja">
      <formula>NOT(ISERROR(SEARCH("Baja",D10)))</formula>
    </cfRule>
    <cfRule type="containsText" dxfId="196" priority="42" operator="containsText" text="Muy Baja">
      <formula>NOT(ISERROR(SEARCH("Muy Baja",D10)))</formula>
    </cfRule>
    <cfRule type="containsText" dxfId="195" priority="44" operator="containsText" text="Media">
      <formula>NOT(ISERROR(SEARCH("Media",D10)))</formula>
    </cfRule>
  </conditionalFormatting>
  <conditionalFormatting sqref="E10:E99">
    <cfRule type="containsText" dxfId="194" priority="35" operator="containsText" text="Catastrófico">
      <formula>NOT(ISERROR(SEARCH("Catastrófico",E10)))</formula>
    </cfRule>
    <cfRule type="containsText" dxfId="193" priority="36" operator="containsText" text="Mayor">
      <formula>NOT(ISERROR(SEARCH("Mayor",E10)))</formula>
    </cfRule>
    <cfRule type="containsText" dxfId="192" priority="37" operator="containsText" text="Menor">
      <formula>NOT(ISERROR(SEARCH("Menor",E10)))</formula>
    </cfRule>
    <cfRule type="containsText" dxfId="191" priority="38" operator="containsText" text="Leve">
      <formula>NOT(ISERROR(SEARCH("Leve",E10)))</formula>
    </cfRule>
  </conditionalFormatting>
  <conditionalFormatting sqref="E10:F9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99">
    <cfRule type="containsText" dxfId="189" priority="58" operator="containsText" text="Bajo">
      <formula>NOT(ISERROR(SEARCH("Bajo",F10)))</formula>
    </cfRule>
    <cfRule type="containsText" dxfId="188" priority="59" operator="containsText" text="Moderado">
      <formula>NOT(ISERROR(SEARCH("Moderado",F10)))</formula>
    </cfRule>
    <cfRule type="containsText" dxfId="187" priority="60" operator="containsText" text="Alto">
      <formula>NOT(ISERROR(SEARCH("Alto",F10)))</formula>
    </cfRule>
    <cfRule type="containsText" dxfId="186"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9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33A77-A7F7-44B7-92A4-33A2B7783A06}">
  <sheetPr>
    <tabColor theme="5" tint="0.39997558519241921"/>
    <pageSetUpPr fitToPage="1"/>
  </sheetPr>
  <dimension ref="A1:JK99"/>
  <sheetViews>
    <sheetView showGridLines="0" topLeftCell="A30" zoomScale="54" zoomScaleNormal="54" workbookViewId="0">
      <selection activeCell="Q105" sqref="Q105"/>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3"/>
      <c r="B1" s="654"/>
      <c r="C1" s="657"/>
      <c r="D1" s="657"/>
      <c r="E1" s="657"/>
      <c r="F1" s="657"/>
      <c r="G1" s="657"/>
      <c r="H1" s="657"/>
      <c r="I1" s="657"/>
      <c r="J1" s="658"/>
      <c r="K1" s="652"/>
      <c r="L1" s="652"/>
      <c r="M1" s="65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55"/>
      <c r="B2" s="656"/>
      <c r="C2" s="659"/>
      <c r="D2" s="659"/>
      <c r="E2" s="659"/>
      <c r="F2" s="659"/>
      <c r="G2" s="659"/>
      <c r="H2" s="659"/>
      <c r="I2" s="659"/>
      <c r="J2" s="660"/>
      <c r="K2" s="652"/>
      <c r="L2" s="652"/>
      <c r="M2" s="65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59"/>
      <c r="D3" s="659"/>
      <c r="E3" s="659"/>
      <c r="F3" s="659"/>
      <c r="G3" s="659"/>
      <c r="H3" s="659"/>
      <c r="I3" s="659"/>
      <c r="J3" s="660"/>
      <c r="K3" s="652"/>
      <c r="L3" s="652"/>
      <c r="M3" s="65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77" t="s">
        <v>271</v>
      </c>
      <c r="B4" s="577"/>
      <c r="C4" s="550" t="s">
        <v>272</v>
      </c>
      <c r="D4" s="550"/>
      <c r="E4" s="550"/>
      <c r="F4" s="550"/>
      <c r="G4" s="550"/>
      <c r="H4" s="550"/>
      <c r="I4" s="550"/>
      <c r="J4" s="550"/>
      <c r="K4" s="550"/>
      <c r="L4" s="550"/>
      <c r="M4" s="55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77" t="s">
        <v>273</v>
      </c>
      <c r="B5" s="577"/>
      <c r="C5" s="578" t="s">
        <v>274</v>
      </c>
      <c r="D5" s="578"/>
      <c r="E5" s="578"/>
      <c r="F5" s="578"/>
      <c r="G5" s="578"/>
      <c r="H5" s="578"/>
      <c r="I5" s="578"/>
      <c r="J5" s="578"/>
      <c r="K5" s="578"/>
      <c r="L5" s="578"/>
      <c r="M5" s="57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77" t="s">
        <v>275</v>
      </c>
      <c r="B6" s="577"/>
      <c r="C6" s="674" t="s">
        <v>276</v>
      </c>
      <c r="D6" s="675"/>
      <c r="E6" s="675"/>
      <c r="F6" s="675"/>
      <c r="G6" s="675"/>
      <c r="H6" s="675"/>
      <c r="I6" s="675"/>
      <c r="J6" s="675"/>
      <c r="K6" s="675"/>
      <c r="L6" s="675"/>
      <c r="M6" s="67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9" t="s">
        <v>528</v>
      </c>
      <c r="B7" s="670"/>
      <c r="C7" s="671"/>
      <c r="D7" s="672" t="s">
        <v>529</v>
      </c>
      <c r="E7" s="672"/>
      <c r="F7" s="672"/>
      <c r="G7" s="673" t="s">
        <v>530</v>
      </c>
      <c r="H7" s="680" t="s">
        <v>531</v>
      </c>
      <c r="I7" s="682" t="s">
        <v>532</v>
      </c>
      <c r="J7" s="683"/>
      <c r="K7" s="682" t="s">
        <v>533</v>
      </c>
      <c r="L7" s="683"/>
      <c r="M7" s="684" t="s">
        <v>534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27" t="s">
        <v>38</v>
      </c>
      <c r="B8" s="327" t="s">
        <v>213</v>
      </c>
      <c r="C8" s="327" t="s">
        <v>215</v>
      </c>
      <c r="D8" s="27" t="s">
        <v>225</v>
      </c>
      <c r="E8" s="27" t="s">
        <v>535</v>
      </c>
      <c r="F8" s="27" t="s">
        <v>536</v>
      </c>
      <c r="G8" s="673"/>
      <c r="H8" s="681"/>
      <c r="I8" s="28" t="s">
        <v>537</v>
      </c>
      <c r="J8" s="28" t="s">
        <v>538</v>
      </c>
      <c r="K8" s="28" t="s">
        <v>539</v>
      </c>
      <c r="L8" s="28" t="s">
        <v>540</v>
      </c>
      <c r="M8" s="68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2"/>
      <c r="B9" s="663"/>
      <c r="C9" s="663"/>
      <c r="D9" s="663"/>
      <c r="E9" s="663"/>
      <c r="F9" s="663"/>
      <c r="G9" s="66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hidden="1" customHeight="1">
      <c r="A10" s="664">
        <f>'[4]7- Mapa Final'!A10</f>
        <v>1</v>
      </c>
      <c r="B10" s="665" t="str">
        <f>'[4]7- Mapa Final'!B10</f>
        <v>Reparto inequitativo</v>
      </c>
      <c r="C10" s="665" t="str">
        <f>'[4]7- Mapa Final'!C10</f>
        <v>No reporte de novedades, por parte de los despachos judiciales.</v>
      </c>
      <c r="D10" s="650" t="str">
        <f>'[4]7- Mapa Final'!J10</f>
        <v>Muy Baja - 1</v>
      </c>
      <c r="E10" s="651" t="str">
        <f>'[4]7- Mapa Final'!K10</f>
        <v>Leve - 1</v>
      </c>
      <c r="F10" s="677" t="str">
        <f>'[4]7- Mapa Final'!M10</f>
        <v>Bajo - 1</v>
      </c>
      <c r="G10" s="431" t="s">
        <v>424</v>
      </c>
      <c r="H10" s="678"/>
      <c r="I10" s="678"/>
      <c r="J10" s="678"/>
      <c r="K10" s="666">
        <v>45292</v>
      </c>
      <c r="L10" s="666">
        <v>45382</v>
      </c>
      <c r="M10" s="667"/>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hidden="1" customHeight="1">
      <c r="A11" s="649"/>
      <c r="B11" s="639"/>
      <c r="C11" s="639"/>
      <c r="D11" s="641"/>
      <c r="E11" s="643"/>
      <c r="F11" s="647"/>
      <c r="G11" s="426"/>
      <c r="H11" s="645"/>
      <c r="I11" s="645"/>
      <c r="J11" s="645"/>
      <c r="K11" s="645"/>
      <c r="L11" s="645"/>
      <c r="M11" s="66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hidden="1" customHeight="1">
      <c r="A12" s="649"/>
      <c r="B12" s="639"/>
      <c r="C12" s="639"/>
      <c r="D12" s="641"/>
      <c r="E12" s="643"/>
      <c r="F12" s="647"/>
      <c r="G12" s="426"/>
      <c r="H12" s="645"/>
      <c r="I12" s="645"/>
      <c r="J12" s="645"/>
      <c r="K12" s="645"/>
      <c r="L12" s="645"/>
      <c r="M12" s="66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hidden="1" customHeight="1">
      <c r="A13" s="649"/>
      <c r="B13" s="639"/>
      <c r="C13" s="639"/>
      <c r="D13" s="641"/>
      <c r="E13" s="643"/>
      <c r="F13" s="647"/>
      <c r="G13" s="426"/>
      <c r="H13" s="645"/>
      <c r="I13" s="645"/>
      <c r="J13" s="645"/>
      <c r="K13" s="645"/>
      <c r="L13" s="645"/>
      <c r="M13" s="66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hidden="1" customHeight="1">
      <c r="A14" s="649"/>
      <c r="B14" s="639"/>
      <c r="C14" s="639"/>
      <c r="D14" s="641"/>
      <c r="E14" s="643"/>
      <c r="F14" s="647"/>
      <c r="G14" s="426"/>
      <c r="H14" s="645"/>
      <c r="I14" s="645"/>
      <c r="J14" s="645"/>
      <c r="K14" s="645"/>
      <c r="L14" s="645"/>
      <c r="M14" s="66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hidden="1" customHeight="1">
      <c r="A15" s="649"/>
      <c r="B15" s="639"/>
      <c r="C15" s="639"/>
      <c r="D15" s="641"/>
      <c r="E15" s="643"/>
      <c r="F15" s="647"/>
      <c r="G15" s="426"/>
      <c r="H15" s="645"/>
      <c r="I15" s="645"/>
      <c r="J15" s="645"/>
      <c r="K15" s="645"/>
      <c r="L15" s="645"/>
      <c r="M15" s="66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hidden="1" customHeight="1">
      <c r="A16" s="649"/>
      <c r="B16" s="639"/>
      <c r="C16" s="639"/>
      <c r="D16" s="641"/>
      <c r="E16" s="643"/>
      <c r="F16" s="647"/>
      <c r="G16" s="426"/>
      <c r="H16" s="645"/>
      <c r="I16" s="645"/>
      <c r="J16" s="645"/>
      <c r="K16" s="645"/>
      <c r="L16" s="645"/>
      <c r="M16" s="66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hidden="1" customHeight="1">
      <c r="A17" s="649"/>
      <c r="B17" s="639"/>
      <c r="C17" s="639"/>
      <c r="D17" s="641"/>
      <c r="E17" s="643"/>
      <c r="F17" s="647"/>
      <c r="G17" s="426"/>
      <c r="H17" s="645"/>
      <c r="I17" s="645"/>
      <c r="J17" s="645"/>
      <c r="K17" s="645"/>
      <c r="L17" s="645"/>
      <c r="M17" s="66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hidden="1" customHeight="1">
      <c r="A18" s="649"/>
      <c r="B18" s="639"/>
      <c r="C18" s="639"/>
      <c r="D18" s="641"/>
      <c r="E18" s="643"/>
      <c r="F18" s="647"/>
      <c r="G18" s="426"/>
      <c r="H18" s="645"/>
      <c r="I18" s="645"/>
      <c r="J18" s="645"/>
      <c r="K18" s="645"/>
      <c r="L18" s="645"/>
      <c r="M18" s="66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hidden="1" customHeight="1">
      <c r="A19" s="649"/>
      <c r="B19" s="639"/>
      <c r="C19" s="639"/>
      <c r="D19" s="641"/>
      <c r="E19" s="643"/>
      <c r="F19" s="647"/>
      <c r="G19" s="426"/>
      <c r="H19" s="645"/>
      <c r="I19" s="645"/>
      <c r="J19" s="645"/>
      <c r="K19" s="645"/>
      <c r="L19" s="645"/>
      <c r="M19" s="66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hidden="1">
      <c r="A20" s="649">
        <f>'[4]7- Mapa Final'!A20</f>
        <v>2</v>
      </c>
      <c r="B20" s="639" t="str">
        <f>'[4]7- Mapa Final'!B20</f>
        <v>Tecnológicos- falla del sistema institucional de reparto (SARJ y Justicia XXI)</v>
      </c>
      <c r="C20" s="639" t="str">
        <f>'[4]7- Mapa Final'!C20</f>
        <v xml:space="preserve"> Falla tecnológica en los sistemas institucionales de reparto.</v>
      </c>
      <c r="D20" s="640" t="str">
        <f>'[4]7- Mapa Final'!J20</f>
        <v>Muy Baja - 1</v>
      </c>
      <c r="E20" s="642" t="str">
        <f>'[4]7- Mapa Final'!K20</f>
        <v>Leve - 1</v>
      </c>
      <c r="F20" s="647" t="str">
        <f>'[4]7- Mapa Final'!M20</f>
        <v>Bajo - 1</v>
      </c>
      <c r="G20" s="426" t="s">
        <v>486</v>
      </c>
      <c r="H20" s="645"/>
      <c r="I20" s="645"/>
      <c r="J20" s="645"/>
      <c r="K20" s="645"/>
      <c r="L20" s="645"/>
      <c r="M20" s="668"/>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hidden="1" customHeight="1">
      <c r="A21" s="649"/>
      <c r="B21" s="639"/>
      <c r="C21" s="639"/>
      <c r="D21" s="641"/>
      <c r="E21" s="643"/>
      <c r="F21" s="647"/>
      <c r="G21" s="426"/>
      <c r="H21" s="645"/>
      <c r="I21" s="645"/>
      <c r="J21" s="645"/>
      <c r="K21" s="645"/>
      <c r="L21" s="645"/>
      <c r="M21" s="66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hidden="1" customHeight="1">
      <c r="A22" s="649"/>
      <c r="B22" s="639"/>
      <c r="C22" s="639"/>
      <c r="D22" s="641"/>
      <c r="E22" s="643"/>
      <c r="F22" s="647"/>
      <c r="G22" s="426"/>
      <c r="H22" s="645"/>
      <c r="I22" s="645"/>
      <c r="J22" s="645"/>
      <c r="K22" s="645"/>
      <c r="L22" s="645"/>
      <c r="M22" s="66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hidden="1" customHeight="1">
      <c r="A23" s="649"/>
      <c r="B23" s="639"/>
      <c r="C23" s="639"/>
      <c r="D23" s="641"/>
      <c r="E23" s="643"/>
      <c r="F23" s="647"/>
      <c r="G23" s="426"/>
      <c r="H23" s="645"/>
      <c r="I23" s="645"/>
      <c r="J23" s="645"/>
      <c r="K23" s="645"/>
      <c r="L23" s="645"/>
      <c r="M23" s="66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hidden="1" customHeight="1">
      <c r="A24" s="649"/>
      <c r="B24" s="639"/>
      <c r="C24" s="639"/>
      <c r="D24" s="641"/>
      <c r="E24" s="643"/>
      <c r="F24" s="647"/>
      <c r="G24" s="426"/>
      <c r="H24" s="645"/>
      <c r="I24" s="645"/>
      <c r="J24" s="645"/>
      <c r="K24" s="645"/>
      <c r="L24" s="645"/>
      <c r="M24" s="66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idden="1">
      <c r="A25" s="649"/>
      <c r="B25" s="639"/>
      <c r="C25" s="639"/>
      <c r="D25" s="641"/>
      <c r="E25" s="643"/>
      <c r="F25" s="647"/>
      <c r="G25" s="426"/>
      <c r="H25" s="645"/>
      <c r="I25" s="645"/>
      <c r="J25" s="645"/>
      <c r="K25" s="645"/>
      <c r="L25" s="645"/>
      <c r="M25" s="668"/>
      <c r="N25" s="33"/>
      <c r="O25" s="33"/>
    </row>
    <row r="26" spans="1:169" hidden="1">
      <c r="A26" s="649"/>
      <c r="B26" s="639"/>
      <c r="C26" s="639"/>
      <c r="D26" s="641"/>
      <c r="E26" s="643"/>
      <c r="F26" s="647"/>
      <c r="G26" s="426"/>
      <c r="H26" s="645"/>
      <c r="I26" s="645"/>
      <c r="J26" s="645"/>
      <c r="K26" s="645"/>
      <c r="L26" s="645"/>
      <c r="M26" s="668"/>
      <c r="N26" s="33"/>
      <c r="O26" s="33"/>
    </row>
    <row r="27" spans="1:169" hidden="1">
      <c r="A27" s="649"/>
      <c r="B27" s="639"/>
      <c r="C27" s="639"/>
      <c r="D27" s="641"/>
      <c r="E27" s="643"/>
      <c r="F27" s="647"/>
      <c r="G27" s="426"/>
      <c r="H27" s="645"/>
      <c r="I27" s="645"/>
      <c r="J27" s="645"/>
      <c r="K27" s="645"/>
      <c r="L27" s="645"/>
      <c r="M27" s="668"/>
      <c r="N27" s="33"/>
      <c r="O27" s="33"/>
    </row>
    <row r="28" spans="1:169" hidden="1">
      <c r="A28" s="649"/>
      <c r="B28" s="639"/>
      <c r="C28" s="639"/>
      <c r="D28" s="641"/>
      <c r="E28" s="643"/>
      <c r="F28" s="647"/>
      <c r="G28" s="426"/>
      <c r="H28" s="645"/>
      <c r="I28" s="645"/>
      <c r="J28" s="645"/>
      <c r="K28" s="645"/>
      <c r="L28" s="645"/>
      <c r="M28" s="668"/>
      <c r="N28" s="33"/>
      <c r="O28" s="33"/>
    </row>
    <row r="29" spans="1:169" hidden="1">
      <c r="A29" s="649"/>
      <c r="B29" s="639"/>
      <c r="C29" s="639"/>
      <c r="D29" s="641"/>
      <c r="E29" s="643"/>
      <c r="F29" s="647"/>
      <c r="G29" s="426"/>
      <c r="H29" s="645"/>
      <c r="I29" s="645"/>
      <c r="J29" s="645"/>
      <c r="K29" s="645"/>
      <c r="L29" s="645"/>
      <c r="M29" s="668"/>
      <c r="N29" s="33"/>
      <c r="O29" s="33"/>
    </row>
    <row r="30" spans="1:169" s="25" customFormat="1" ht="12.75">
      <c r="A30" s="638">
        <f>'[4]7- Mapa Final'!A30</f>
        <v>1</v>
      </c>
      <c r="B30" s="639" t="str">
        <f>'[4]7- Mapa Final'!B30</f>
        <v>Efectuar el reparto judicial incumpliendo requisitos</v>
      </c>
      <c r="C30" s="639" t="str">
        <f>'[4]7- Mapa Final'!C30</f>
        <v>No  realizar el reparto, no hacerlo  oportunamente o no aplicar la normatividad.</v>
      </c>
      <c r="D30" s="640" t="str">
        <f>'[4]7- Mapa Final'!J30</f>
        <v>Muy Baja - 1</v>
      </c>
      <c r="E30" s="642" t="str">
        <f>'[4]7- Mapa Final'!K30</f>
        <v>Leve - 1</v>
      </c>
      <c r="F30" s="647" t="str">
        <f>'[4]7- Mapa Final'!M30</f>
        <v>Bajo - 1</v>
      </c>
      <c r="G30" s="426" t="s">
        <v>424</v>
      </c>
      <c r="H30" s="648"/>
      <c r="I30" s="645"/>
      <c r="J30" s="645"/>
      <c r="K30" s="644"/>
      <c r="L30" s="644"/>
      <c r="M30" s="648"/>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39"/>
      <c r="C31" s="639"/>
      <c r="D31" s="641"/>
      <c r="E31" s="643"/>
      <c r="F31" s="647"/>
      <c r="G31" s="426"/>
      <c r="H31" s="648"/>
      <c r="I31" s="645"/>
      <c r="J31" s="645"/>
      <c r="K31" s="645"/>
      <c r="L31" s="645"/>
      <c r="M31" s="64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39"/>
      <c r="C32" s="639"/>
      <c r="D32" s="641"/>
      <c r="E32" s="643"/>
      <c r="F32" s="647"/>
      <c r="G32" s="426"/>
      <c r="H32" s="648"/>
      <c r="I32" s="645"/>
      <c r="J32" s="645"/>
      <c r="K32" s="645"/>
      <c r="L32" s="645"/>
      <c r="M32" s="64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39"/>
      <c r="C33" s="639"/>
      <c r="D33" s="641"/>
      <c r="E33" s="643"/>
      <c r="F33" s="647"/>
      <c r="G33" s="426"/>
      <c r="H33" s="648"/>
      <c r="I33" s="645"/>
      <c r="J33" s="645"/>
      <c r="K33" s="645"/>
      <c r="L33" s="645"/>
      <c r="M33" s="64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39"/>
      <c r="C34" s="639"/>
      <c r="D34" s="641"/>
      <c r="E34" s="643"/>
      <c r="F34" s="647"/>
      <c r="G34" s="426"/>
      <c r="H34" s="648"/>
      <c r="I34" s="645"/>
      <c r="J34" s="645"/>
      <c r="K34" s="645"/>
      <c r="L34" s="645"/>
      <c r="M34" s="64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39"/>
      <c r="C35" s="639"/>
      <c r="D35" s="641"/>
      <c r="E35" s="643"/>
      <c r="F35" s="647"/>
      <c r="G35" s="426"/>
      <c r="H35" s="648"/>
      <c r="I35" s="645"/>
      <c r="J35" s="645"/>
      <c r="K35" s="645"/>
      <c r="L35" s="645"/>
      <c r="M35" s="648"/>
      <c r="N35" s="33"/>
      <c r="O35" s="33"/>
    </row>
    <row r="36" spans="1:169">
      <c r="A36" s="638"/>
      <c r="B36" s="639"/>
      <c r="C36" s="639"/>
      <c r="D36" s="641"/>
      <c r="E36" s="643"/>
      <c r="F36" s="647"/>
      <c r="G36" s="426"/>
      <c r="H36" s="648"/>
      <c r="I36" s="645"/>
      <c r="J36" s="645"/>
      <c r="K36" s="645"/>
      <c r="L36" s="645"/>
      <c r="M36" s="648"/>
      <c r="N36" s="33"/>
      <c r="O36" s="33"/>
    </row>
    <row r="37" spans="1:169">
      <c r="A37" s="638"/>
      <c r="B37" s="639"/>
      <c r="C37" s="639"/>
      <c r="D37" s="641"/>
      <c r="E37" s="643"/>
      <c r="F37" s="647"/>
      <c r="G37" s="426"/>
      <c r="H37" s="648"/>
      <c r="I37" s="645"/>
      <c r="J37" s="645"/>
      <c r="K37" s="645"/>
      <c r="L37" s="645"/>
      <c r="M37" s="648"/>
      <c r="N37" s="33"/>
      <c r="O37" s="33"/>
    </row>
    <row r="38" spans="1:169">
      <c r="A38" s="638"/>
      <c r="B38" s="639"/>
      <c r="C38" s="639"/>
      <c r="D38" s="641"/>
      <c r="E38" s="643"/>
      <c r="F38" s="647"/>
      <c r="G38" s="426"/>
      <c r="H38" s="648"/>
      <c r="I38" s="645"/>
      <c r="J38" s="645"/>
      <c r="K38" s="645"/>
      <c r="L38" s="645"/>
      <c r="M38" s="648"/>
      <c r="N38" s="33"/>
      <c r="O38" s="33"/>
    </row>
    <row r="39" spans="1:169">
      <c r="A39" s="638"/>
      <c r="B39" s="639"/>
      <c r="C39" s="639"/>
      <c r="D39" s="641"/>
      <c r="E39" s="643"/>
      <c r="F39" s="647"/>
      <c r="G39" s="426"/>
      <c r="H39" s="648"/>
      <c r="I39" s="645"/>
      <c r="J39" s="645"/>
      <c r="K39" s="645"/>
      <c r="L39" s="645"/>
      <c r="M39" s="648"/>
      <c r="N39" s="33"/>
      <c r="O39" s="33"/>
    </row>
    <row r="40" spans="1:169" s="25" customFormat="1" ht="12.75">
      <c r="A40" s="638">
        <f>'[4]7- Mapa Final'!A40</f>
        <v>2</v>
      </c>
      <c r="B40" s="639" t="str">
        <f>'[4]7- Mapa Final'!B40</f>
        <v xml:space="preserve"> Efectuar notificaciones que no cumplan con los requistos</v>
      </c>
      <c r="C40" s="639" t="str">
        <f>'[4]7- Mapa Final'!C40</f>
        <v>No  realizar las notificaciones , no hacerlo  oportunamente o no aplicar la normatividad.</v>
      </c>
      <c r="D40" s="640" t="str">
        <f>'[4]7- Mapa Final'!J40</f>
        <v>Muy Baja - 1</v>
      </c>
      <c r="E40" s="642" t="str">
        <f>'[4]7- Mapa Final'!K40</f>
        <v>Leve - 1</v>
      </c>
      <c r="F40" s="647" t="str">
        <f>'[4]7- Mapa Final'!M40</f>
        <v>Bajo - 1</v>
      </c>
      <c r="G40" s="426" t="s">
        <v>424</v>
      </c>
      <c r="H40" s="648"/>
      <c r="I40" s="645"/>
      <c r="J40" s="645"/>
      <c r="K40" s="644"/>
      <c r="L40" s="644"/>
      <c r="M40" s="685"/>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39"/>
      <c r="C41" s="639"/>
      <c r="D41" s="641"/>
      <c r="E41" s="643"/>
      <c r="F41" s="647"/>
      <c r="G41" s="426"/>
      <c r="H41" s="648"/>
      <c r="I41" s="645"/>
      <c r="J41" s="645"/>
      <c r="K41" s="645"/>
      <c r="L41" s="645"/>
      <c r="M41" s="68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39"/>
      <c r="C42" s="639"/>
      <c r="D42" s="641"/>
      <c r="E42" s="643"/>
      <c r="F42" s="647"/>
      <c r="G42" s="426"/>
      <c r="H42" s="648"/>
      <c r="I42" s="645"/>
      <c r="J42" s="645"/>
      <c r="K42" s="645"/>
      <c r="L42" s="645"/>
      <c r="M42" s="68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39"/>
      <c r="C43" s="639"/>
      <c r="D43" s="641"/>
      <c r="E43" s="643"/>
      <c r="F43" s="647"/>
      <c r="G43" s="426"/>
      <c r="H43" s="648"/>
      <c r="I43" s="645"/>
      <c r="J43" s="645"/>
      <c r="K43" s="645"/>
      <c r="L43" s="645"/>
      <c r="M43" s="68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39"/>
      <c r="C44" s="639"/>
      <c r="D44" s="641"/>
      <c r="E44" s="643"/>
      <c r="F44" s="647"/>
      <c r="G44" s="426"/>
      <c r="H44" s="648"/>
      <c r="I44" s="645"/>
      <c r="J44" s="645"/>
      <c r="K44" s="645"/>
      <c r="L44" s="645"/>
      <c r="M44" s="68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39"/>
      <c r="C45" s="639"/>
      <c r="D45" s="641"/>
      <c r="E45" s="643"/>
      <c r="F45" s="647"/>
      <c r="G45" s="426"/>
      <c r="H45" s="648"/>
      <c r="I45" s="645"/>
      <c r="J45" s="645"/>
      <c r="K45" s="645"/>
      <c r="L45" s="645"/>
      <c r="M45" s="685"/>
      <c r="N45" s="33"/>
      <c r="O45" s="33"/>
    </row>
    <row r="46" spans="1:169">
      <c r="A46" s="638"/>
      <c r="B46" s="639"/>
      <c r="C46" s="639"/>
      <c r="D46" s="641"/>
      <c r="E46" s="643"/>
      <c r="F46" s="647"/>
      <c r="G46" s="426"/>
      <c r="H46" s="648"/>
      <c r="I46" s="645"/>
      <c r="J46" s="645"/>
      <c r="K46" s="645"/>
      <c r="L46" s="645"/>
      <c r="M46" s="685"/>
      <c r="N46" s="33"/>
      <c r="O46" s="33"/>
    </row>
    <row r="47" spans="1:169">
      <c r="A47" s="638"/>
      <c r="B47" s="639"/>
      <c r="C47" s="639"/>
      <c r="D47" s="641"/>
      <c r="E47" s="643"/>
      <c r="F47" s="647"/>
      <c r="G47" s="426"/>
      <c r="H47" s="648"/>
      <c r="I47" s="645"/>
      <c r="J47" s="645"/>
      <c r="K47" s="645"/>
      <c r="L47" s="645"/>
      <c r="M47" s="685"/>
      <c r="N47" s="33"/>
      <c r="O47" s="33"/>
    </row>
    <row r="48" spans="1:169">
      <c r="A48" s="638"/>
      <c r="B48" s="639"/>
      <c r="C48" s="639"/>
      <c r="D48" s="641"/>
      <c r="E48" s="643"/>
      <c r="F48" s="647"/>
      <c r="G48" s="426"/>
      <c r="H48" s="648"/>
      <c r="I48" s="645"/>
      <c r="J48" s="645"/>
      <c r="K48" s="645"/>
      <c r="L48" s="645"/>
      <c r="M48" s="685"/>
      <c r="N48" s="33"/>
      <c r="O48" s="33"/>
    </row>
    <row r="49" spans="1:169">
      <c r="A49" s="638"/>
      <c r="B49" s="639"/>
      <c r="C49" s="639"/>
      <c r="D49" s="641"/>
      <c r="E49" s="643"/>
      <c r="F49" s="647"/>
      <c r="G49" s="426"/>
      <c r="H49" s="648"/>
      <c r="I49" s="645"/>
      <c r="J49" s="645"/>
      <c r="K49" s="645"/>
      <c r="L49" s="645"/>
      <c r="M49" s="685"/>
      <c r="N49" s="33"/>
      <c r="O49" s="33"/>
    </row>
    <row r="50" spans="1:169" s="25" customFormat="1" ht="12.75">
      <c r="A50" s="638">
        <f>'[4]7- Mapa Final'!A50</f>
        <v>3</v>
      </c>
      <c r="B50" s="639" t="str">
        <f>'[4]7- Mapa Final'!B50</f>
        <v xml:space="preserve">Pérdida de documentos </v>
      </c>
      <c r="C50" s="639" t="str">
        <f>'[4]7- Mapa Final'!C50</f>
        <v>Extravío temporal o definitivo de los  documentos de los procesos judiciales.</v>
      </c>
      <c r="D50" s="640" t="str">
        <f>'[4]7- Mapa Final'!J50</f>
        <v>Muy Baja - 1</v>
      </c>
      <c r="E50" s="642" t="str">
        <f>'[4]7- Mapa Final'!K50</f>
        <v>Leve - 1</v>
      </c>
      <c r="F50" s="647" t="str">
        <f>'[4]7- Mapa Final'!M50</f>
        <v>Bajo - 1</v>
      </c>
      <c r="G50" s="426" t="s">
        <v>424</v>
      </c>
      <c r="H50" s="685"/>
      <c r="I50" s="686"/>
      <c r="J50" s="686"/>
      <c r="K50" s="687"/>
      <c r="L50" s="687"/>
      <c r="M50" s="685"/>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39"/>
      <c r="C51" s="639"/>
      <c r="D51" s="641"/>
      <c r="E51" s="643"/>
      <c r="F51" s="647"/>
      <c r="G51" s="426"/>
      <c r="H51" s="685"/>
      <c r="I51" s="686"/>
      <c r="J51" s="686"/>
      <c r="K51" s="686"/>
      <c r="L51" s="686"/>
      <c r="M51" s="68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39"/>
      <c r="C52" s="639"/>
      <c r="D52" s="641"/>
      <c r="E52" s="643"/>
      <c r="F52" s="647"/>
      <c r="G52" s="426"/>
      <c r="H52" s="685"/>
      <c r="I52" s="686"/>
      <c r="J52" s="686"/>
      <c r="K52" s="686"/>
      <c r="L52" s="686"/>
      <c r="M52" s="68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39"/>
      <c r="C53" s="639"/>
      <c r="D53" s="641"/>
      <c r="E53" s="643"/>
      <c r="F53" s="647"/>
      <c r="G53" s="426"/>
      <c r="H53" s="685"/>
      <c r="I53" s="686"/>
      <c r="J53" s="686"/>
      <c r="K53" s="686"/>
      <c r="L53" s="686"/>
      <c r="M53" s="68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39"/>
      <c r="C54" s="639"/>
      <c r="D54" s="641"/>
      <c r="E54" s="643"/>
      <c r="F54" s="647"/>
      <c r="G54" s="426"/>
      <c r="H54" s="685"/>
      <c r="I54" s="686"/>
      <c r="J54" s="686"/>
      <c r="K54" s="686"/>
      <c r="L54" s="686"/>
      <c r="M54" s="68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39"/>
      <c r="C55" s="639"/>
      <c r="D55" s="641"/>
      <c r="E55" s="643"/>
      <c r="F55" s="647"/>
      <c r="G55" s="426"/>
      <c r="H55" s="685"/>
      <c r="I55" s="686"/>
      <c r="J55" s="686"/>
      <c r="K55" s="686"/>
      <c r="L55" s="686"/>
      <c r="M55" s="685"/>
      <c r="N55" s="33"/>
      <c r="O55" s="33"/>
    </row>
    <row r="56" spans="1:169">
      <c r="A56" s="638"/>
      <c r="B56" s="639"/>
      <c r="C56" s="639"/>
      <c r="D56" s="641"/>
      <c r="E56" s="643"/>
      <c r="F56" s="647"/>
      <c r="G56" s="426"/>
      <c r="H56" s="685"/>
      <c r="I56" s="686"/>
      <c r="J56" s="686"/>
      <c r="K56" s="686"/>
      <c r="L56" s="686"/>
      <c r="M56" s="685"/>
      <c r="N56" s="33"/>
      <c r="O56" s="33"/>
    </row>
    <row r="57" spans="1:169">
      <c r="A57" s="638"/>
      <c r="B57" s="639"/>
      <c r="C57" s="639"/>
      <c r="D57" s="641"/>
      <c r="E57" s="643"/>
      <c r="F57" s="647"/>
      <c r="G57" s="426"/>
      <c r="H57" s="685"/>
      <c r="I57" s="686"/>
      <c r="J57" s="686"/>
      <c r="K57" s="686"/>
      <c r="L57" s="686"/>
      <c r="M57" s="685"/>
      <c r="N57" s="33"/>
      <c r="O57" s="33"/>
    </row>
    <row r="58" spans="1:169">
      <c r="A58" s="638"/>
      <c r="B58" s="639"/>
      <c r="C58" s="639"/>
      <c r="D58" s="641"/>
      <c r="E58" s="643"/>
      <c r="F58" s="647"/>
      <c r="G58" s="426"/>
      <c r="H58" s="685"/>
      <c r="I58" s="686"/>
      <c r="J58" s="686"/>
      <c r="K58" s="686"/>
      <c r="L58" s="686"/>
      <c r="M58" s="685"/>
      <c r="N58" s="33"/>
      <c r="O58" s="33"/>
    </row>
    <row r="59" spans="1:169">
      <c r="A59" s="638"/>
      <c r="B59" s="639"/>
      <c r="C59" s="639"/>
      <c r="D59" s="641"/>
      <c r="E59" s="643"/>
      <c r="F59" s="647"/>
      <c r="G59" s="426"/>
      <c r="H59" s="685"/>
      <c r="I59" s="686"/>
      <c r="J59" s="686"/>
      <c r="K59" s="686"/>
      <c r="L59" s="686"/>
      <c r="M59" s="685"/>
      <c r="N59" s="33"/>
      <c r="O59" s="33"/>
    </row>
    <row r="60" spans="1:169" s="25" customFormat="1" ht="12.75" hidden="1" customHeight="1">
      <c r="A60" s="638">
        <f>'[4]7- Mapa Final'!A60</f>
        <v>0</v>
      </c>
      <c r="B60" s="639" t="str">
        <f>'[4]7- Mapa Final'!B60</f>
        <v>Pérdida de información</v>
      </c>
      <c r="C60" s="639" t="str">
        <f>'[4]7- Mapa Final'!C60</f>
        <v>Extravio de informacion al no realizar debidamente las copias de seguridad.</v>
      </c>
      <c r="D60" s="640" t="str">
        <f>'[4]7- Mapa Final'!J60</f>
        <v>Muy Baja - 1</v>
      </c>
      <c r="E60" s="642" t="str">
        <f>'[4]7- Mapa Final'!K60</f>
        <v>Leve - 1</v>
      </c>
      <c r="F60" s="647" t="str">
        <f>'[4]7- Mapa Final'!M60</f>
        <v>Bajo - 1</v>
      </c>
      <c r="G60" s="426" t="s">
        <v>423</v>
      </c>
      <c r="H60" s="679"/>
      <c r="I60" s="679"/>
      <c r="J60" s="679"/>
      <c r="K60" s="688"/>
      <c r="L60" s="688"/>
      <c r="M60" s="679"/>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38"/>
      <c r="B61" s="639"/>
      <c r="C61" s="639"/>
      <c r="D61" s="641"/>
      <c r="E61" s="643"/>
      <c r="F61" s="647"/>
      <c r="G61" s="426"/>
      <c r="H61" s="679"/>
      <c r="I61" s="679"/>
      <c r="J61" s="679"/>
      <c r="K61" s="679"/>
      <c r="L61" s="679"/>
      <c r="M61" s="679"/>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38"/>
      <c r="B62" s="639"/>
      <c r="C62" s="639"/>
      <c r="D62" s="641"/>
      <c r="E62" s="643"/>
      <c r="F62" s="647"/>
      <c r="G62" s="426"/>
      <c r="H62" s="679"/>
      <c r="I62" s="679"/>
      <c r="J62" s="679"/>
      <c r="K62" s="679"/>
      <c r="L62" s="679"/>
      <c r="M62" s="679"/>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38"/>
      <c r="B63" s="639"/>
      <c r="C63" s="639"/>
      <c r="D63" s="641"/>
      <c r="E63" s="643"/>
      <c r="F63" s="647"/>
      <c r="G63" s="426"/>
      <c r="H63" s="679"/>
      <c r="I63" s="679"/>
      <c r="J63" s="679"/>
      <c r="K63" s="679"/>
      <c r="L63" s="679"/>
      <c r="M63" s="679"/>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38"/>
      <c r="B64" s="639"/>
      <c r="C64" s="639"/>
      <c r="D64" s="641"/>
      <c r="E64" s="643"/>
      <c r="F64" s="647"/>
      <c r="G64" s="426"/>
      <c r="H64" s="679"/>
      <c r="I64" s="679"/>
      <c r="J64" s="679"/>
      <c r="K64" s="679"/>
      <c r="L64" s="679"/>
      <c r="M64" s="679"/>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t="15" hidden="1" customHeight="1">
      <c r="A65" s="638"/>
      <c r="B65" s="639"/>
      <c r="C65" s="639"/>
      <c r="D65" s="641"/>
      <c r="E65" s="643"/>
      <c r="F65" s="647"/>
      <c r="G65" s="426"/>
      <c r="H65" s="679"/>
      <c r="I65" s="679"/>
      <c r="J65" s="679"/>
      <c r="K65" s="679"/>
      <c r="L65" s="679"/>
      <c r="M65" s="679"/>
      <c r="N65" s="33"/>
      <c r="O65" s="33"/>
    </row>
    <row r="66" spans="1:169" ht="15" hidden="1" customHeight="1">
      <c r="A66" s="638"/>
      <c r="B66" s="639"/>
      <c r="C66" s="639"/>
      <c r="D66" s="641"/>
      <c r="E66" s="643"/>
      <c r="F66" s="647"/>
      <c r="G66" s="426"/>
      <c r="H66" s="679"/>
      <c r="I66" s="679"/>
      <c r="J66" s="679"/>
      <c r="K66" s="679"/>
      <c r="L66" s="679"/>
      <c r="M66" s="679"/>
      <c r="N66" s="33"/>
      <c r="O66" s="33"/>
    </row>
    <row r="67" spans="1:169" ht="15" hidden="1" customHeight="1">
      <c r="A67" s="638"/>
      <c r="B67" s="639"/>
      <c r="C67" s="639"/>
      <c r="D67" s="641"/>
      <c r="E67" s="643"/>
      <c r="F67" s="647"/>
      <c r="G67" s="426"/>
      <c r="H67" s="679"/>
      <c r="I67" s="679"/>
      <c r="J67" s="679"/>
      <c r="K67" s="679"/>
      <c r="L67" s="679"/>
      <c r="M67" s="679"/>
      <c r="N67" s="33"/>
      <c r="O67" s="33"/>
    </row>
    <row r="68" spans="1:169" ht="15" hidden="1" customHeight="1">
      <c r="A68" s="638"/>
      <c r="B68" s="639"/>
      <c r="C68" s="639"/>
      <c r="D68" s="641"/>
      <c r="E68" s="643"/>
      <c r="F68" s="647"/>
      <c r="G68" s="426"/>
      <c r="H68" s="679"/>
      <c r="I68" s="679"/>
      <c r="J68" s="679"/>
      <c r="K68" s="679"/>
      <c r="L68" s="679"/>
      <c r="M68" s="679"/>
      <c r="N68" s="33"/>
      <c r="O68" s="33"/>
    </row>
    <row r="69" spans="1:169" ht="15.75" hidden="1" customHeight="1" thickBot="1">
      <c r="A69" s="638"/>
      <c r="B69" s="639"/>
      <c r="C69" s="639"/>
      <c r="D69" s="641"/>
      <c r="E69" s="643"/>
      <c r="F69" s="647"/>
      <c r="G69" s="426"/>
      <c r="H69" s="679"/>
      <c r="I69" s="679"/>
      <c r="J69" s="679"/>
      <c r="K69" s="679"/>
      <c r="L69" s="679"/>
      <c r="M69" s="679"/>
      <c r="N69" s="33"/>
      <c r="O69" s="33"/>
    </row>
    <row r="70" spans="1:169" s="25" customFormat="1" ht="12.75" hidden="1" customHeight="1">
      <c r="A70" s="638">
        <f>'[4]7- Mapa Final'!A70</f>
        <v>8</v>
      </c>
      <c r="B70" s="639" t="str">
        <f>'[4]7- Mapa Final'!B70</f>
        <v xml:space="preserve">Tecnológicos-Fallas del sistema interno y externo del Centro de Servicios. </v>
      </c>
      <c r="C70" s="639" t="str">
        <f>'[4]7- Mapa Final'!C70</f>
        <v>Fallas tecnológicas en los aplicativos internos y externos del centro de servicios.</v>
      </c>
      <c r="D70" s="640" t="str">
        <f>'[4]7- Mapa Final'!J70</f>
        <v>Muy Baja - 1</v>
      </c>
      <c r="E70" s="642" t="str">
        <f>'[4]7- Mapa Final'!K70</f>
        <v>Leve - 1</v>
      </c>
      <c r="F70" s="647" t="str">
        <f>'[4]7- Mapa Final'!M70</f>
        <v>Bajo - 1</v>
      </c>
      <c r="G70" s="426" t="s">
        <v>423</v>
      </c>
      <c r="H70" s="679"/>
      <c r="I70" s="679"/>
      <c r="J70" s="679"/>
      <c r="K70" s="688"/>
      <c r="L70" s="688"/>
      <c r="M70" s="679"/>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8"/>
      <c r="B71" s="639"/>
      <c r="C71" s="639"/>
      <c r="D71" s="641"/>
      <c r="E71" s="643"/>
      <c r="F71" s="647"/>
      <c r="G71" s="426"/>
      <c r="H71" s="679"/>
      <c r="I71" s="679"/>
      <c r="J71" s="679"/>
      <c r="K71" s="679"/>
      <c r="L71" s="679"/>
      <c r="M71" s="679"/>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8"/>
      <c r="B72" s="639"/>
      <c r="C72" s="639"/>
      <c r="D72" s="641"/>
      <c r="E72" s="643"/>
      <c r="F72" s="647"/>
      <c r="G72" s="426"/>
      <c r="H72" s="679"/>
      <c r="I72" s="679"/>
      <c r="J72" s="679"/>
      <c r="K72" s="679"/>
      <c r="L72" s="679"/>
      <c r="M72" s="679"/>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8"/>
      <c r="B73" s="639"/>
      <c r="C73" s="639"/>
      <c r="D73" s="641"/>
      <c r="E73" s="643"/>
      <c r="F73" s="647"/>
      <c r="G73" s="426"/>
      <c r="H73" s="679"/>
      <c r="I73" s="679"/>
      <c r="J73" s="679"/>
      <c r="K73" s="679"/>
      <c r="L73" s="679"/>
      <c r="M73" s="679"/>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8"/>
      <c r="B74" s="639"/>
      <c r="C74" s="639"/>
      <c r="D74" s="641"/>
      <c r="E74" s="643"/>
      <c r="F74" s="647"/>
      <c r="G74" s="426"/>
      <c r="H74" s="679"/>
      <c r="I74" s="679"/>
      <c r="J74" s="679"/>
      <c r="K74" s="679"/>
      <c r="L74" s="679"/>
      <c r="M74" s="679"/>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t="15" hidden="1" customHeight="1">
      <c r="A75" s="638"/>
      <c r="B75" s="639"/>
      <c r="C75" s="639"/>
      <c r="D75" s="641"/>
      <c r="E75" s="643"/>
      <c r="F75" s="647"/>
      <c r="G75" s="426"/>
      <c r="H75" s="679"/>
      <c r="I75" s="679"/>
      <c r="J75" s="679"/>
      <c r="K75" s="679"/>
      <c r="L75" s="679"/>
      <c r="M75" s="679"/>
      <c r="N75" s="33"/>
      <c r="O75" s="33"/>
    </row>
    <row r="76" spans="1:169" ht="15" hidden="1" customHeight="1">
      <c r="A76" s="638"/>
      <c r="B76" s="639"/>
      <c r="C76" s="639"/>
      <c r="D76" s="641"/>
      <c r="E76" s="643"/>
      <c r="F76" s="647"/>
      <c r="G76" s="426"/>
      <c r="H76" s="679"/>
      <c r="I76" s="679"/>
      <c r="J76" s="679"/>
      <c r="K76" s="679"/>
      <c r="L76" s="679"/>
      <c r="M76" s="679"/>
      <c r="N76" s="33"/>
      <c r="O76" s="33"/>
    </row>
    <row r="77" spans="1:169" ht="15" hidden="1" customHeight="1">
      <c r="A77" s="638"/>
      <c r="B77" s="639"/>
      <c r="C77" s="639"/>
      <c r="D77" s="641"/>
      <c r="E77" s="643"/>
      <c r="F77" s="647"/>
      <c r="G77" s="426"/>
      <c r="H77" s="679"/>
      <c r="I77" s="679"/>
      <c r="J77" s="679"/>
      <c r="K77" s="679"/>
      <c r="L77" s="679"/>
      <c r="M77" s="679"/>
      <c r="N77" s="33"/>
      <c r="O77" s="33"/>
    </row>
    <row r="78" spans="1:169" ht="15" hidden="1" customHeight="1">
      <c r="A78" s="638"/>
      <c r="B78" s="639"/>
      <c r="C78" s="639"/>
      <c r="D78" s="641"/>
      <c r="E78" s="643"/>
      <c r="F78" s="647"/>
      <c r="G78" s="426"/>
      <c r="H78" s="679"/>
      <c r="I78" s="679"/>
      <c r="J78" s="679"/>
      <c r="K78" s="679"/>
      <c r="L78" s="679"/>
      <c r="M78" s="679"/>
      <c r="N78" s="33"/>
      <c r="O78" s="33"/>
    </row>
    <row r="79" spans="1:169" ht="15.75" hidden="1" customHeight="1" thickBot="1">
      <c r="A79" s="638"/>
      <c r="B79" s="639"/>
      <c r="C79" s="639"/>
      <c r="D79" s="641"/>
      <c r="E79" s="643"/>
      <c r="F79" s="647"/>
      <c r="G79" s="426"/>
      <c r="H79" s="679"/>
      <c r="I79" s="679"/>
      <c r="J79" s="679"/>
      <c r="K79" s="679"/>
      <c r="L79" s="679"/>
      <c r="M79" s="679"/>
      <c r="N79" s="33"/>
      <c r="O79" s="33"/>
    </row>
    <row r="80" spans="1:169" ht="15" hidden="1" customHeight="1">
      <c r="A80" s="638">
        <f>'[4]7- Mapa Final'!A80</f>
        <v>10</v>
      </c>
      <c r="B80" s="639" t="str">
        <f>'[4]7- Mapa Final'!B80</f>
        <v xml:space="preserve">Afectaciones ambientales </v>
      </c>
      <c r="C80" s="639" t="str">
        <f>'[4]7- Mapa Final'!C80</f>
        <v>Se tienen afectaciones ambientales que generen impactos negativos en el entorno.</v>
      </c>
      <c r="D80" s="640" t="str">
        <f>'[4]7- Mapa Final'!J80</f>
        <v>Muy Baja - 1</v>
      </c>
      <c r="E80" s="642" t="str">
        <f>'[4]7- Mapa Final'!K80</f>
        <v>Leve - 1</v>
      </c>
      <c r="F80" s="647" t="str">
        <f>'[4]7- Mapa Final'!M80</f>
        <v>Bajo - 1</v>
      </c>
      <c r="G80" s="426" t="s">
        <v>423</v>
      </c>
      <c r="H80" s="679"/>
      <c r="I80" s="679"/>
      <c r="J80" s="679"/>
      <c r="K80" s="688"/>
      <c r="L80" s="688"/>
      <c r="M80" s="679"/>
    </row>
    <row r="81" spans="1:13" ht="15" hidden="1" customHeight="1">
      <c r="A81" s="638"/>
      <c r="B81" s="639"/>
      <c r="C81" s="639"/>
      <c r="D81" s="641"/>
      <c r="E81" s="643"/>
      <c r="F81" s="647"/>
      <c r="G81" s="426"/>
      <c r="H81" s="679"/>
      <c r="I81" s="679"/>
      <c r="J81" s="679"/>
      <c r="K81" s="679"/>
      <c r="L81" s="679"/>
      <c r="M81" s="679"/>
    </row>
    <row r="82" spans="1:13" ht="15" hidden="1" customHeight="1">
      <c r="A82" s="638"/>
      <c r="B82" s="639"/>
      <c r="C82" s="639"/>
      <c r="D82" s="641"/>
      <c r="E82" s="643"/>
      <c r="F82" s="647"/>
      <c r="G82" s="426"/>
      <c r="H82" s="679"/>
      <c r="I82" s="679"/>
      <c r="J82" s="679"/>
      <c r="K82" s="679"/>
      <c r="L82" s="679"/>
      <c r="M82" s="679"/>
    </row>
    <row r="83" spans="1:13" ht="15" hidden="1" customHeight="1">
      <c r="A83" s="638"/>
      <c r="B83" s="639"/>
      <c r="C83" s="639"/>
      <c r="D83" s="641"/>
      <c r="E83" s="643"/>
      <c r="F83" s="647"/>
      <c r="G83" s="426"/>
      <c r="H83" s="679"/>
      <c r="I83" s="679"/>
      <c r="J83" s="679"/>
      <c r="K83" s="679"/>
      <c r="L83" s="679"/>
      <c r="M83" s="679"/>
    </row>
    <row r="84" spans="1:13" ht="15" hidden="1" customHeight="1">
      <c r="A84" s="638"/>
      <c r="B84" s="639"/>
      <c r="C84" s="639"/>
      <c r="D84" s="641"/>
      <c r="E84" s="643"/>
      <c r="F84" s="647"/>
      <c r="G84" s="426"/>
      <c r="H84" s="679"/>
      <c r="I84" s="679"/>
      <c r="J84" s="679"/>
      <c r="K84" s="679"/>
      <c r="L84" s="679"/>
      <c r="M84" s="679"/>
    </row>
    <row r="85" spans="1:13" ht="15" hidden="1" customHeight="1">
      <c r="A85" s="638"/>
      <c r="B85" s="639"/>
      <c r="C85" s="639"/>
      <c r="D85" s="641"/>
      <c r="E85" s="643"/>
      <c r="F85" s="647"/>
      <c r="G85" s="426"/>
      <c r="H85" s="679"/>
      <c r="I85" s="679"/>
      <c r="J85" s="679"/>
      <c r="K85" s="679"/>
      <c r="L85" s="679"/>
      <c r="M85" s="679"/>
    </row>
    <row r="86" spans="1:13" ht="15" hidden="1" customHeight="1">
      <c r="A86" s="638"/>
      <c r="B86" s="639"/>
      <c r="C86" s="639"/>
      <c r="D86" s="641"/>
      <c r="E86" s="643"/>
      <c r="F86" s="647"/>
      <c r="G86" s="426"/>
      <c r="H86" s="679"/>
      <c r="I86" s="679"/>
      <c r="J86" s="679"/>
      <c r="K86" s="679"/>
      <c r="L86" s="679"/>
      <c r="M86" s="679"/>
    </row>
    <row r="87" spans="1:13" ht="15" hidden="1" customHeight="1">
      <c r="A87" s="638"/>
      <c r="B87" s="639"/>
      <c r="C87" s="639"/>
      <c r="D87" s="641"/>
      <c r="E87" s="643"/>
      <c r="F87" s="647"/>
      <c r="G87" s="426"/>
      <c r="H87" s="679"/>
      <c r="I87" s="679"/>
      <c r="J87" s="679"/>
      <c r="K87" s="679"/>
      <c r="L87" s="679"/>
      <c r="M87" s="679"/>
    </row>
    <row r="88" spans="1:13" ht="15" hidden="1" customHeight="1">
      <c r="A88" s="638"/>
      <c r="B88" s="639"/>
      <c r="C88" s="639"/>
      <c r="D88" s="641"/>
      <c r="E88" s="643"/>
      <c r="F88" s="647"/>
      <c r="G88" s="426"/>
      <c r="H88" s="679"/>
      <c r="I88" s="679"/>
      <c r="J88" s="679"/>
      <c r="K88" s="679"/>
      <c r="L88" s="679"/>
      <c r="M88" s="679"/>
    </row>
    <row r="89" spans="1:13" ht="15.75" hidden="1" customHeight="1" thickBot="1">
      <c r="A89" s="638"/>
      <c r="B89" s="639"/>
      <c r="C89" s="639"/>
      <c r="D89" s="641"/>
      <c r="E89" s="643"/>
      <c r="F89" s="647"/>
      <c r="G89" s="426"/>
      <c r="H89" s="679"/>
      <c r="I89" s="679"/>
      <c r="J89" s="679"/>
      <c r="K89" s="679"/>
      <c r="L89" s="679"/>
      <c r="M89" s="679"/>
    </row>
    <row r="90" spans="1:13">
      <c r="A90" s="638">
        <f>'[4]7- Mapa Final'!A90</f>
        <v>4</v>
      </c>
      <c r="B90" s="639" t="str">
        <f>'[4]7- Mapa Final'!B90</f>
        <v xml:space="preserve">Recibir , ofrecer, prometer , entregar o aceptar dádivas o beneficios a nombre propio o de terceros para  expedir, alterar,retener , extraviar o entregar  documentos  sin el lleno de requisitos legales </v>
      </c>
      <c r="C90" s="639" t="str">
        <f>'[4]7- Mapa Final'!C90</f>
        <v xml:space="preserve"> Realizar trámites sin el cumplimiento de los requisitos legales  o  con informacion falsa.</v>
      </c>
      <c r="D90" s="640" t="str">
        <f>'[4]7- Mapa Final'!J90</f>
        <v>Muy Baja - 1</v>
      </c>
      <c r="E90" s="642" t="str">
        <f>'[4]7- Mapa Final'!K90</f>
        <v>Menor - 2</v>
      </c>
      <c r="F90" s="647" t="str">
        <f>'[4]7- Mapa Final'!M90</f>
        <v>Bajo - 2</v>
      </c>
      <c r="G90" s="426" t="s">
        <v>424</v>
      </c>
      <c r="H90" s="685"/>
      <c r="I90" s="686"/>
      <c r="J90" s="686"/>
      <c r="K90" s="687"/>
      <c r="L90" s="687"/>
      <c r="M90" s="685"/>
    </row>
    <row r="91" spans="1:13">
      <c r="A91" s="638"/>
      <c r="B91" s="639"/>
      <c r="C91" s="639"/>
      <c r="D91" s="641"/>
      <c r="E91" s="643"/>
      <c r="F91" s="647"/>
      <c r="G91" s="426"/>
      <c r="H91" s="685"/>
      <c r="I91" s="686"/>
      <c r="J91" s="686"/>
      <c r="K91" s="686"/>
      <c r="L91" s="686"/>
      <c r="M91" s="685"/>
    </row>
    <row r="92" spans="1:13">
      <c r="A92" s="638"/>
      <c r="B92" s="639"/>
      <c r="C92" s="639"/>
      <c r="D92" s="641"/>
      <c r="E92" s="643"/>
      <c r="F92" s="647"/>
      <c r="G92" s="426"/>
      <c r="H92" s="685"/>
      <c r="I92" s="686"/>
      <c r="J92" s="686"/>
      <c r="K92" s="686"/>
      <c r="L92" s="686"/>
      <c r="M92" s="685"/>
    </row>
    <row r="93" spans="1:13">
      <c r="A93" s="638"/>
      <c r="B93" s="639"/>
      <c r="C93" s="639"/>
      <c r="D93" s="641"/>
      <c r="E93" s="643"/>
      <c r="F93" s="647"/>
      <c r="G93" s="426"/>
      <c r="H93" s="685"/>
      <c r="I93" s="686"/>
      <c r="J93" s="686"/>
      <c r="K93" s="686"/>
      <c r="L93" s="686"/>
      <c r="M93" s="685"/>
    </row>
    <row r="94" spans="1:13">
      <c r="A94" s="638"/>
      <c r="B94" s="639"/>
      <c r="C94" s="639"/>
      <c r="D94" s="641"/>
      <c r="E94" s="643"/>
      <c r="F94" s="647"/>
      <c r="G94" s="426"/>
      <c r="H94" s="685"/>
      <c r="I94" s="686"/>
      <c r="J94" s="686"/>
      <c r="K94" s="686"/>
      <c r="L94" s="686"/>
      <c r="M94" s="685"/>
    </row>
    <row r="95" spans="1:13">
      <c r="A95" s="638"/>
      <c r="B95" s="639"/>
      <c r="C95" s="639"/>
      <c r="D95" s="641"/>
      <c r="E95" s="643"/>
      <c r="F95" s="647"/>
      <c r="G95" s="426"/>
      <c r="H95" s="685"/>
      <c r="I95" s="686"/>
      <c r="J95" s="686"/>
      <c r="K95" s="686"/>
      <c r="L95" s="686"/>
      <c r="M95" s="685"/>
    </row>
    <row r="96" spans="1:13">
      <c r="A96" s="638"/>
      <c r="B96" s="639"/>
      <c r="C96" s="639"/>
      <c r="D96" s="641"/>
      <c r="E96" s="643"/>
      <c r="F96" s="647"/>
      <c r="G96" s="426"/>
      <c r="H96" s="685"/>
      <c r="I96" s="686"/>
      <c r="J96" s="686"/>
      <c r="K96" s="686"/>
      <c r="L96" s="686"/>
      <c r="M96" s="685"/>
    </row>
    <row r="97" spans="1:13">
      <c r="A97" s="638"/>
      <c r="B97" s="639"/>
      <c r="C97" s="639"/>
      <c r="D97" s="641"/>
      <c r="E97" s="643"/>
      <c r="F97" s="647"/>
      <c r="G97" s="426"/>
      <c r="H97" s="685"/>
      <c r="I97" s="686"/>
      <c r="J97" s="686"/>
      <c r="K97" s="686"/>
      <c r="L97" s="686"/>
      <c r="M97" s="685"/>
    </row>
    <row r="98" spans="1:13">
      <c r="A98" s="638"/>
      <c r="B98" s="639"/>
      <c r="C98" s="639"/>
      <c r="D98" s="641"/>
      <c r="E98" s="643"/>
      <c r="F98" s="647"/>
      <c r="G98" s="426"/>
      <c r="H98" s="685"/>
      <c r="I98" s="686"/>
      <c r="J98" s="686"/>
      <c r="K98" s="686"/>
      <c r="L98" s="686"/>
      <c r="M98" s="685"/>
    </row>
    <row r="99" spans="1:13">
      <c r="A99" s="638"/>
      <c r="B99" s="639"/>
      <c r="C99" s="639"/>
      <c r="D99" s="641"/>
      <c r="E99" s="643"/>
      <c r="F99" s="647"/>
      <c r="G99" s="426"/>
      <c r="H99" s="685"/>
      <c r="I99" s="686"/>
      <c r="J99" s="686"/>
      <c r="K99" s="686"/>
      <c r="L99" s="686"/>
      <c r="M99" s="685"/>
    </row>
  </sheetData>
  <mergeCells count="134">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D50:D59"/>
    <mergeCell ref="E50:E59"/>
    <mergeCell ref="F50:F59"/>
    <mergeCell ref="G50:G59"/>
    <mergeCell ref="J70:J79"/>
    <mergeCell ref="K70:K79"/>
    <mergeCell ref="L70:L79"/>
    <mergeCell ref="M70:M79"/>
    <mergeCell ref="A80:A89"/>
    <mergeCell ref="B80:B89"/>
    <mergeCell ref="C80:C89"/>
    <mergeCell ref="D80:D89"/>
    <mergeCell ref="E80:E89"/>
    <mergeCell ref="F80:F89"/>
    <mergeCell ref="A70:A79"/>
    <mergeCell ref="B70:B79"/>
    <mergeCell ref="C70:C79"/>
    <mergeCell ref="D70:D79"/>
    <mergeCell ref="E70:E79"/>
    <mergeCell ref="F70:F79"/>
    <mergeCell ref="G70:G79"/>
    <mergeCell ref="H70:H79"/>
    <mergeCell ref="I70:I79"/>
    <mergeCell ref="A60:A69"/>
    <mergeCell ref="B60:B69"/>
    <mergeCell ref="C60:C69"/>
    <mergeCell ref="D60:D69"/>
    <mergeCell ref="E60:E69"/>
    <mergeCell ref="F60:F69"/>
    <mergeCell ref="M60:M69"/>
    <mergeCell ref="G60:G69"/>
    <mergeCell ref="H60:H69"/>
    <mergeCell ref="I60:I69"/>
    <mergeCell ref="J60:J69"/>
    <mergeCell ref="K60:K69"/>
    <mergeCell ref="L60:L6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185" priority="59" operator="containsText" text="3- Moderado">
      <formula>NOT(ISERROR(SEARCH("3- Moderado",A7)))</formula>
    </cfRule>
    <cfRule type="containsText" dxfId="184" priority="60" operator="containsText" text="6- Moderado">
      <formula>NOT(ISERROR(SEARCH("6- Moderado",A7)))</formula>
    </cfRule>
    <cfRule type="containsText" dxfId="183" priority="61" operator="containsText" text="4- Moderado">
      <formula>NOT(ISERROR(SEARCH("4- Moderado",A7)))</formula>
    </cfRule>
    <cfRule type="containsText" dxfId="182" priority="62" operator="containsText" text="3- Bajo">
      <formula>NOT(ISERROR(SEARCH("3- Bajo",A7)))</formula>
    </cfRule>
    <cfRule type="containsText" dxfId="181" priority="63" operator="containsText" text="4- Bajo">
      <formula>NOT(ISERROR(SEARCH("4- Bajo",A7)))</formula>
    </cfRule>
    <cfRule type="containsText" dxfId="180" priority="64" operator="containsText" text="1- Bajo">
      <formula>NOT(ISERROR(SEARCH("1- Bajo",A7)))</formula>
    </cfRule>
  </conditionalFormatting>
  <conditionalFormatting sqref="A10:E10 A20:E20">
    <cfRule type="containsText" dxfId="179" priority="53" operator="containsText" text="3- Moderado">
      <formula>NOT(ISERROR(SEARCH("3- Moderado",A10)))</formula>
    </cfRule>
    <cfRule type="containsText" dxfId="178" priority="54" operator="containsText" text="6- Moderado">
      <formula>NOT(ISERROR(SEARCH("6- Moderado",A10)))</formula>
    </cfRule>
    <cfRule type="containsText" dxfId="177" priority="55" operator="containsText" text="4- Moderado">
      <formula>NOT(ISERROR(SEARCH("4- Moderado",A10)))</formula>
    </cfRule>
    <cfRule type="containsText" dxfId="176" priority="56" operator="containsText" text="3- Bajo">
      <formula>NOT(ISERROR(SEARCH("3- Bajo",A10)))</formula>
    </cfRule>
    <cfRule type="containsText" dxfId="175" priority="57" operator="containsText" text="4- Bajo">
      <formula>NOT(ISERROR(SEARCH("4- Bajo",A10)))</formula>
    </cfRule>
    <cfRule type="containsText" dxfId="174" priority="58" operator="containsText" text="1- Bajo">
      <formula>NOT(ISERROR(SEARCH("1- Bajo",A10)))</formula>
    </cfRule>
  </conditionalFormatting>
  <conditionalFormatting sqref="A30:E30">
    <cfRule type="containsText" dxfId="173" priority="40" operator="containsText" text="3- Moderado">
      <formula>NOT(ISERROR(SEARCH("3- Moderado",A30)))</formula>
    </cfRule>
    <cfRule type="containsText" dxfId="172" priority="41" operator="containsText" text="6- Moderado">
      <formula>NOT(ISERROR(SEARCH("6- Moderado",A30)))</formula>
    </cfRule>
    <cfRule type="containsText" dxfId="171" priority="42" operator="containsText" text="4- Moderado">
      <formula>NOT(ISERROR(SEARCH("4- Moderado",A30)))</formula>
    </cfRule>
    <cfRule type="containsText" dxfId="170" priority="43" operator="containsText" text="3- Bajo">
      <formula>NOT(ISERROR(SEARCH("3- Bajo",A30)))</formula>
    </cfRule>
    <cfRule type="containsText" dxfId="169" priority="44" operator="containsText" text="4- Bajo">
      <formula>NOT(ISERROR(SEARCH("4- Bajo",A30)))</formula>
    </cfRule>
    <cfRule type="containsText" dxfId="168" priority="45" operator="containsText" text="1- Bajo">
      <formula>NOT(ISERROR(SEARCH("1- Bajo",A30)))</formula>
    </cfRule>
  </conditionalFormatting>
  <conditionalFormatting sqref="A40:E40 A50 A60 A70 A80 A90">
    <cfRule type="containsText" dxfId="167" priority="33" operator="containsText" text="3- Moderado">
      <formula>NOT(ISERROR(SEARCH("3- Moderado",A40)))</formula>
    </cfRule>
    <cfRule type="containsText" dxfId="166" priority="34" operator="containsText" text="6- Moderado">
      <formula>NOT(ISERROR(SEARCH("6- Moderado",A40)))</formula>
    </cfRule>
    <cfRule type="containsText" dxfId="165" priority="35" operator="containsText" text="4- Moderado">
      <formula>NOT(ISERROR(SEARCH("4- Moderado",A40)))</formula>
    </cfRule>
    <cfRule type="containsText" dxfId="164" priority="36" operator="containsText" text="3- Bajo">
      <formula>NOT(ISERROR(SEARCH("3- Bajo",A40)))</formula>
    </cfRule>
    <cfRule type="containsText" dxfId="163" priority="37" operator="containsText" text="4- Bajo">
      <formula>NOT(ISERROR(SEARCH("4- Bajo",A40)))</formula>
    </cfRule>
    <cfRule type="containsText" dxfId="162" priority="38" operator="containsText" text="1- Bajo">
      <formula>NOT(ISERROR(SEARCH("1- Bajo",A40)))</formula>
    </cfRule>
  </conditionalFormatting>
  <conditionalFormatting sqref="B50:E50">
    <cfRule type="containsText" dxfId="161" priority="23" operator="containsText" text="3- Moderado">
      <formula>NOT(ISERROR(SEARCH("3- Moderado",B50)))</formula>
    </cfRule>
    <cfRule type="containsText" dxfId="160" priority="24" operator="containsText" text="6- Moderado">
      <formula>NOT(ISERROR(SEARCH("6- Moderado",B50)))</formula>
    </cfRule>
    <cfRule type="containsText" dxfId="159" priority="25" operator="containsText" text="4- Moderado">
      <formula>NOT(ISERROR(SEARCH("4- Moderado",B50)))</formula>
    </cfRule>
    <cfRule type="containsText" dxfId="158" priority="26" operator="containsText" text="3- Bajo">
      <formula>NOT(ISERROR(SEARCH("3- Bajo",B50)))</formula>
    </cfRule>
    <cfRule type="containsText" dxfId="157" priority="27" operator="containsText" text="4- Bajo">
      <formula>NOT(ISERROR(SEARCH("4- Bajo",B50)))</formula>
    </cfRule>
    <cfRule type="containsText" dxfId="156" priority="28" operator="containsText" text="1- Bajo">
      <formula>NOT(ISERROR(SEARCH("1- Bajo",B50)))</formula>
    </cfRule>
  </conditionalFormatting>
  <conditionalFormatting sqref="B60:E60">
    <cfRule type="containsText" dxfId="155" priority="7" operator="containsText" text="3- Moderado">
      <formula>NOT(ISERROR(SEARCH("3- Moderado",B60)))</formula>
    </cfRule>
    <cfRule type="containsText" dxfId="154" priority="8" operator="containsText" text="6- Moderado">
      <formula>NOT(ISERROR(SEARCH("6- Moderado",B60)))</formula>
    </cfRule>
    <cfRule type="containsText" dxfId="153" priority="9" operator="containsText" text="4- Moderado">
      <formula>NOT(ISERROR(SEARCH("4- Moderado",B60)))</formula>
    </cfRule>
    <cfRule type="containsText" dxfId="152" priority="10" operator="containsText" text="3- Bajo">
      <formula>NOT(ISERROR(SEARCH("3- Bajo",B60)))</formula>
    </cfRule>
    <cfRule type="containsText" dxfId="151" priority="11" operator="containsText" text="4- Bajo">
      <formula>NOT(ISERROR(SEARCH("4- Bajo",B60)))</formula>
    </cfRule>
    <cfRule type="containsText" dxfId="150" priority="12" operator="containsText" text="1- Bajo">
      <formula>NOT(ISERROR(SEARCH("1- Bajo",B60)))</formula>
    </cfRule>
  </conditionalFormatting>
  <conditionalFormatting sqref="B70:E70 B80:E80 B90:E90">
    <cfRule type="containsText" dxfId="149" priority="1" operator="containsText" text="3- Moderado">
      <formula>NOT(ISERROR(SEARCH("3- Moderado",B70)))</formula>
    </cfRule>
    <cfRule type="containsText" dxfId="148" priority="2" operator="containsText" text="6- Moderado">
      <formula>NOT(ISERROR(SEARCH("6- Moderado",B70)))</formula>
    </cfRule>
    <cfRule type="containsText" dxfId="147" priority="3" operator="containsText" text="4- Moderado">
      <formula>NOT(ISERROR(SEARCH("4- Moderado",B70)))</formula>
    </cfRule>
    <cfRule type="containsText" dxfId="146" priority="4" operator="containsText" text="3- Bajo">
      <formula>NOT(ISERROR(SEARCH("3- Bajo",B70)))</formula>
    </cfRule>
    <cfRule type="containsText" dxfId="145" priority="5" operator="containsText" text="4- Bajo">
      <formula>NOT(ISERROR(SEARCH("4- Bajo",B70)))</formula>
    </cfRule>
    <cfRule type="containsText" dxfId="144" priority="6" operator="containsText" text="1- Bajo">
      <formula>NOT(ISERROR(SEARCH("1- Bajo",B70)))</formula>
    </cfRule>
  </conditionalFormatting>
  <conditionalFormatting sqref="C8:F8">
    <cfRule type="containsText" dxfId="143" priority="47" operator="containsText" text="3- Moderado">
      <formula>NOT(ISERROR(SEARCH("3- Moderado",C8)))</formula>
    </cfRule>
    <cfRule type="containsText" dxfId="142" priority="48" operator="containsText" text="6- Moderado">
      <formula>NOT(ISERROR(SEARCH("6- Moderado",C8)))</formula>
    </cfRule>
    <cfRule type="containsText" dxfId="141" priority="49" operator="containsText" text="4- Moderado">
      <formula>NOT(ISERROR(SEARCH("4- Moderado",C8)))</formula>
    </cfRule>
    <cfRule type="containsText" dxfId="140" priority="50" operator="containsText" text="3- Bajo">
      <formula>NOT(ISERROR(SEARCH("3- Bajo",C8)))</formula>
    </cfRule>
    <cfRule type="containsText" dxfId="139" priority="51" operator="containsText" text="4- Bajo">
      <formula>NOT(ISERROR(SEARCH("4- Bajo",C8)))</formula>
    </cfRule>
    <cfRule type="containsText" dxfId="138" priority="52" operator="containsText" text="1- Bajo">
      <formula>NOT(ISERROR(SEARCH("1- Bajo",C8)))</formula>
    </cfRule>
  </conditionalFormatting>
  <conditionalFormatting sqref="D10:D99">
    <cfRule type="containsText" dxfId="137" priority="17" operator="containsText" text="Muy Alta">
      <formula>NOT(ISERROR(SEARCH("Muy Alta",D10)))</formula>
    </cfRule>
    <cfRule type="containsText" dxfId="136" priority="18" operator="containsText" text="Alta">
      <formula>NOT(ISERROR(SEARCH("Alta",D10)))</formula>
    </cfRule>
    <cfRule type="containsText" dxfId="135" priority="19" operator="containsText" text="Baja">
      <formula>NOT(ISERROR(SEARCH("Baja",D10)))</formula>
    </cfRule>
    <cfRule type="containsText" dxfId="134" priority="20" operator="containsText" text="Muy Baja">
      <formula>NOT(ISERROR(SEARCH("Muy Baja",D10)))</formula>
    </cfRule>
    <cfRule type="containsText" dxfId="133" priority="22" operator="containsText" text="Media">
      <formula>NOT(ISERROR(SEARCH("Media",D10)))</formula>
    </cfRule>
  </conditionalFormatting>
  <conditionalFormatting sqref="E10:E99">
    <cfRule type="containsText" dxfId="132" priority="13" operator="containsText" text="Catastrófico">
      <formula>NOT(ISERROR(SEARCH("Catastrófico",E10)))</formula>
    </cfRule>
    <cfRule type="containsText" dxfId="131" priority="14" operator="containsText" text="Mayor">
      <formula>NOT(ISERROR(SEARCH("Mayor",E10)))</formula>
    </cfRule>
    <cfRule type="containsText" dxfId="130" priority="15" operator="containsText" text="Menor">
      <formula>NOT(ISERROR(SEARCH("Menor",E10)))</formula>
    </cfRule>
    <cfRule type="containsText" dxfId="129" priority="16" operator="containsText" text="Leve">
      <formula>NOT(ISERROR(SEARCH("Leve",E10)))</formula>
    </cfRule>
  </conditionalFormatting>
  <conditionalFormatting sqref="E10:F99">
    <cfRule type="containsText" dxfId="128"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99">
    <cfRule type="containsText" dxfId="127" priority="29" operator="containsText" text="Bajo">
      <formula>NOT(ISERROR(SEARCH("Bajo",F10)))</formula>
    </cfRule>
    <cfRule type="containsText" dxfId="126" priority="30" operator="containsText" text="Moderado">
      <formula>NOT(ISERROR(SEARCH("Moderado",F10)))</formula>
    </cfRule>
    <cfRule type="containsText" dxfId="125" priority="31" operator="containsText" text="Alto">
      <formula>NOT(ISERROR(SEARCH("Alto",F10)))</formula>
    </cfRule>
    <cfRule type="containsText" dxfId="124"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99">
    <cfRule type="colorScale" priority="6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A512970-29B2-4F8B-B03D-09B09D526039}"/>
    <dataValidation allowBlank="1" showInputMessage="1" showErrorMessage="1" prompt="Seleccionar si el responsable es el responsable de las acciones es el nivel central" sqref="I7:I8" xr:uid="{E49F948D-5A68-45CB-9E3E-E57763FB28B0}"/>
    <dataValidation allowBlank="1" showInputMessage="1" showErrorMessage="1" prompt="Describir las actividades que se van a desarrollar para el proyecto" sqref="H7" xr:uid="{9470E496-6D95-44A3-92E6-99CA321ED686}"/>
    <dataValidation allowBlank="1" showInputMessage="1" showErrorMessage="1" prompt="Registrar qué factor  que ocasina el riesgo: un facot identtficado el contexto._x000a_O  personas, recursos, estilo de direccion , factores externos, , codiciones ambientales" sqref="C8" xr:uid="{76F97DDC-3171-42F6-AFB8-3A2AF92DF9E1}"/>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E9DE67-DF46-4C13-94D6-C9DBCA35BD3C}">
          <x14:formula1>
            <xm:f>'C:\Users\nquinteh\Downloads\[MatrizRiesgosModeloJudicial VF2024 (1).xlsx]9- Matriz de Calor '!#REF!</xm:f>
          </x14:formula1>
          <xm:sqref>G10:G99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0F094-31E7-41F6-8585-81866C656BB8}">
  <sheetPr>
    <tabColor theme="5" tint="0.39997558519241921"/>
    <pageSetUpPr fitToPage="1"/>
  </sheetPr>
  <dimension ref="A1:JK99"/>
  <sheetViews>
    <sheetView showGridLines="0" zoomScale="42" zoomScaleNormal="42" workbookViewId="0">
      <selection activeCell="V97" sqref="V97"/>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3"/>
      <c r="B1" s="654"/>
      <c r="C1" s="657"/>
      <c r="D1" s="657"/>
      <c r="E1" s="657"/>
      <c r="F1" s="657"/>
      <c r="G1" s="657"/>
      <c r="H1" s="657"/>
      <c r="I1" s="657"/>
      <c r="J1" s="658"/>
      <c r="K1" s="652"/>
      <c r="L1" s="652"/>
      <c r="M1" s="65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55"/>
      <c r="B2" s="656"/>
      <c r="C2" s="659"/>
      <c r="D2" s="659"/>
      <c r="E2" s="659"/>
      <c r="F2" s="659"/>
      <c r="G2" s="659"/>
      <c r="H2" s="659"/>
      <c r="I2" s="659"/>
      <c r="J2" s="660"/>
      <c r="K2" s="652"/>
      <c r="L2" s="652"/>
      <c r="M2" s="65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59"/>
      <c r="D3" s="659"/>
      <c r="E3" s="659"/>
      <c r="F3" s="659"/>
      <c r="G3" s="659"/>
      <c r="H3" s="659"/>
      <c r="I3" s="659"/>
      <c r="J3" s="660"/>
      <c r="K3" s="652"/>
      <c r="L3" s="652"/>
      <c r="M3" s="65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77" t="s">
        <v>271</v>
      </c>
      <c r="B4" s="577"/>
      <c r="C4" s="550" t="s">
        <v>272</v>
      </c>
      <c r="D4" s="550"/>
      <c r="E4" s="550"/>
      <c r="F4" s="550"/>
      <c r="G4" s="550"/>
      <c r="H4" s="550"/>
      <c r="I4" s="550"/>
      <c r="J4" s="550"/>
      <c r="K4" s="550"/>
      <c r="L4" s="550"/>
      <c r="M4" s="55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77" t="s">
        <v>273</v>
      </c>
      <c r="B5" s="577"/>
      <c r="C5" s="578" t="s">
        <v>274</v>
      </c>
      <c r="D5" s="578"/>
      <c r="E5" s="578"/>
      <c r="F5" s="578"/>
      <c r="G5" s="578"/>
      <c r="H5" s="578"/>
      <c r="I5" s="578"/>
      <c r="J5" s="578"/>
      <c r="K5" s="578"/>
      <c r="L5" s="578"/>
      <c r="M5" s="57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77" t="s">
        <v>275</v>
      </c>
      <c r="B6" s="577"/>
      <c r="C6" s="674" t="s">
        <v>276</v>
      </c>
      <c r="D6" s="675"/>
      <c r="E6" s="675"/>
      <c r="F6" s="675"/>
      <c r="G6" s="675"/>
      <c r="H6" s="675"/>
      <c r="I6" s="675"/>
      <c r="J6" s="675"/>
      <c r="K6" s="675"/>
      <c r="L6" s="675"/>
      <c r="M6" s="67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9" t="s">
        <v>528</v>
      </c>
      <c r="B7" s="670"/>
      <c r="C7" s="671"/>
      <c r="D7" s="672" t="s">
        <v>529</v>
      </c>
      <c r="E7" s="672"/>
      <c r="F7" s="672"/>
      <c r="G7" s="673" t="s">
        <v>530</v>
      </c>
      <c r="H7" s="680" t="s">
        <v>531</v>
      </c>
      <c r="I7" s="682" t="s">
        <v>532</v>
      </c>
      <c r="J7" s="683"/>
      <c r="K7" s="682" t="s">
        <v>533</v>
      </c>
      <c r="L7" s="683"/>
      <c r="M7" s="684" t="s">
        <v>534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28" t="s">
        <v>38</v>
      </c>
      <c r="B8" s="328" t="s">
        <v>213</v>
      </c>
      <c r="C8" s="328" t="s">
        <v>215</v>
      </c>
      <c r="D8" s="27" t="s">
        <v>225</v>
      </c>
      <c r="E8" s="27" t="s">
        <v>535</v>
      </c>
      <c r="F8" s="27" t="s">
        <v>536</v>
      </c>
      <c r="G8" s="673"/>
      <c r="H8" s="681"/>
      <c r="I8" s="28" t="s">
        <v>537</v>
      </c>
      <c r="J8" s="28" t="s">
        <v>538</v>
      </c>
      <c r="K8" s="28" t="s">
        <v>539</v>
      </c>
      <c r="L8" s="28" t="s">
        <v>540</v>
      </c>
      <c r="M8" s="68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2"/>
      <c r="B9" s="663"/>
      <c r="C9" s="663"/>
      <c r="D9" s="663"/>
      <c r="E9" s="663"/>
      <c r="F9" s="663"/>
      <c r="G9" s="66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hidden="1" customHeight="1">
      <c r="A10" s="664">
        <f>'[4]7- Mapa Final'!A10</f>
        <v>1</v>
      </c>
      <c r="B10" s="665" t="str">
        <f>'[4]7- Mapa Final'!B10</f>
        <v>Reparto inequitativo</v>
      </c>
      <c r="C10" s="665" t="str">
        <f>'[4]7- Mapa Final'!C10</f>
        <v>No reporte de novedades, por parte de los despachos judiciales.</v>
      </c>
      <c r="D10" s="650" t="str">
        <f>'[4]7- Mapa Final'!J10</f>
        <v>Muy Baja - 1</v>
      </c>
      <c r="E10" s="651" t="str">
        <f>'[4]7- Mapa Final'!K10</f>
        <v>Leve - 1</v>
      </c>
      <c r="F10" s="677" t="str">
        <f>'[4]7- Mapa Final'!M10</f>
        <v>Bajo - 1</v>
      </c>
      <c r="G10" s="431" t="s">
        <v>424</v>
      </c>
      <c r="H10" s="678"/>
      <c r="I10" s="678"/>
      <c r="J10" s="678"/>
      <c r="K10" s="666">
        <v>45292</v>
      </c>
      <c r="L10" s="666">
        <v>45382</v>
      </c>
      <c r="M10" s="667"/>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hidden="1" customHeight="1">
      <c r="A11" s="649"/>
      <c r="B11" s="639"/>
      <c r="C11" s="639"/>
      <c r="D11" s="641"/>
      <c r="E11" s="643"/>
      <c r="F11" s="647"/>
      <c r="G11" s="426"/>
      <c r="H11" s="645"/>
      <c r="I11" s="645"/>
      <c r="J11" s="645"/>
      <c r="K11" s="645"/>
      <c r="L11" s="645"/>
      <c r="M11" s="66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hidden="1" customHeight="1">
      <c r="A12" s="649"/>
      <c r="B12" s="639"/>
      <c r="C12" s="639"/>
      <c r="D12" s="641"/>
      <c r="E12" s="643"/>
      <c r="F12" s="647"/>
      <c r="G12" s="426"/>
      <c r="H12" s="645"/>
      <c r="I12" s="645"/>
      <c r="J12" s="645"/>
      <c r="K12" s="645"/>
      <c r="L12" s="645"/>
      <c r="M12" s="66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hidden="1" customHeight="1">
      <c r="A13" s="649"/>
      <c r="B13" s="639"/>
      <c r="C13" s="639"/>
      <c r="D13" s="641"/>
      <c r="E13" s="643"/>
      <c r="F13" s="647"/>
      <c r="G13" s="426"/>
      <c r="H13" s="645"/>
      <c r="I13" s="645"/>
      <c r="J13" s="645"/>
      <c r="K13" s="645"/>
      <c r="L13" s="645"/>
      <c r="M13" s="66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hidden="1" customHeight="1">
      <c r="A14" s="649"/>
      <c r="B14" s="639"/>
      <c r="C14" s="639"/>
      <c r="D14" s="641"/>
      <c r="E14" s="643"/>
      <c r="F14" s="647"/>
      <c r="G14" s="426"/>
      <c r="H14" s="645"/>
      <c r="I14" s="645"/>
      <c r="J14" s="645"/>
      <c r="K14" s="645"/>
      <c r="L14" s="645"/>
      <c r="M14" s="66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hidden="1" customHeight="1">
      <c r="A15" s="649"/>
      <c r="B15" s="639"/>
      <c r="C15" s="639"/>
      <c r="D15" s="641"/>
      <c r="E15" s="643"/>
      <c r="F15" s="647"/>
      <c r="G15" s="426"/>
      <c r="H15" s="645"/>
      <c r="I15" s="645"/>
      <c r="J15" s="645"/>
      <c r="K15" s="645"/>
      <c r="L15" s="645"/>
      <c r="M15" s="66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hidden="1" customHeight="1">
      <c r="A16" s="649"/>
      <c r="B16" s="639"/>
      <c r="C16" s="639"/>
      <c r="D16" s="641"/>
      <c r="E16" s="643"/>
      <c r="F16" s="647"/>
      <c r="G16" s="426"/>
      <c r="H16" s="645"/>
      <c r="I16" s="645"/>
      <c r="J16" s="645"/>
      <c r="K16" s="645"/>
      <c r="L16" s="645"/>
      <c r="M16" s="66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hidden="1" customHeight="1">
      <c r="A17" s="649"/>
      <c r="B17" s="639"/>
      <c r="C17" s="639"/>
      <c r="D17" s="641"/>
      <c r="E17" s="643"/>
      <c r="F17" s="647"/>
      <c r="G17" s="426"/>
      <c r="H17" s="645"/>
      <c r="I17" s="645"/>
      <c r="J17" s="645"/>
      <c r="K17" s="645"/>
      <c r="L17" s="645"/>
      <c r="M17" s="66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hidden="1" customHeight="1">
      <c r="A18" s="649"/>
      <c r="B18" s="639"/>
      <c r="C18" s="639"/>
      <c r="D18" s="641"/>
      <c r="E18" s="643"/>
      <c r="F18" s="647"/>
      <c r="G18" s="426"/>
      <c r="H18" s="645"/>
      <c r="I18" s="645"/>
      <c r="J18" s="645"/>
      <c r="K18" s="645"/>
      <c r="L18" s="645"/>
      <c r="M18" s="66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hidden="1" customHeight="1">
      <c r="A19" s="649"/>
      <c r="B19" s="639"/>
      <c r="C19" s="639"/>
      <c r="D19" s="641"/>
      <c r="E19" s="643"/>
      <c r="F19" s="647"/>
      <c r="G19" s="426"/>
      <c r="H19" s="645"/>
      <c r="I19" s="645"/>
      <c r="J19" s="645"/>
      <c r="K19" s="645"/>
      <c r="L19" s="645"/>
      <c r="M19" s="66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hidden="1">
      <c r="A20" s="649">
        <f>'[4]7- Mapa Final'!A20</f>
        <v>2</v>
      </c>
      <c r="B20" s="639" t="str">
        <f>'[4]7- Mapa Final'!B20</f>
        <v>Tecnológicos- falla del sistema institucional de reparto (SARJ y Justicia XXI)</v>
      </c>
      <c r="C20" s="639" t="str">
        <f>'[4]7- Mapa Final'!C20</f>
        <v xml:space="preserve"> Falla tecnológica en los sistemas institucionales de reparto.</v>
      </c>
      <c r="D20" s="640" t="str">
        <f>'[4]7- Mapa Final'!J20</f>
        <v>Muy Baja - 1</v>
      </c>
      <c r="E20" s="642" t="str">
        <f>'[4]7- Mapa Final'!K20</f>
        <v>Leve - 1</v>
      </c>
      <c r="F20" s="647" t="str">
        <f>'[4]7- Mapa Final'!M20</f>
        <v>Bajo - 1</v>
      </c>
      <c r="G20" s="426" t="s">
        <v>486</v>
      </c>
      <c r="H20" s="645"/>
      <c r="I20" s="645"/>
      <c r="J20" s="645"/>
      <c r="K20" s="645"/>
      <c r="L20" s="645"/>
      <c r="M20" s="668"/>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hidden="1" customHeight="1">
      <c r="A21" s="649"/>
      <c r="B21" s="639"/>
      <c r="C21" s="639"/>
      <c r="D21" s="641"/>
      <c r="E21" s="643"/>
      <c r="F21" s="647"/>
      <c r="G21" s="426"/>
      <c r="H21" s="645"/>
      <c r="I21" s="645"/>
      <c r="J21" s="645"/>
      <c r="K21" s="645"/>
      <c r="L21" s="645"/>
      <c r="M21" s="66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hidden="1" customHeight="1">
      <c r="A22" s="649"/>
      <c r="B22" s="639"/>
      <c r="C22" s="639"/>
      <c r="D22" s="641"/>
      <c r="E22" s="643"/>
      <c r="F22" s="647"/>
      <c r="G22" s="426"/>
      <c r="H22" s="645"/>
      <c r="I22" s="645"/>
      <c r="J22" s="645"/>
      <c r="K22" s="645"/>
      <c r="L22" s="645"/>
      <c r="M22" s="66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hidden="1" customHeight="1">
      <c r="A23" s="649"/>
      <c r="B23" s="639"/>
      <c r="C23" s="639"/>
      <c r="D23" s="641"/>
      <c r="E23" s="643"/>
      <c r="F23" s="647"/>
      <c r="G23" s="426"/>
      <c r="H23" s="645"/>
      <c r="I23" s="645"/>
      <c r="J23" s="645"/>
      <c r="K23" s="645"/>
      <c r="L23" s="645"/>
      <c r="M23" s="66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hidden="1" customHeight="1">
      <c r="A24" s="649"/>
      <c r="B24" s="639"/>
      <c r="C24" s="639"/>
      <c r="D24" s="641"/>
      <c r="E24" s="643"/>
      <c r="F24" s="647"/>
      <c r="G24" s="426"/>
      <c r="H24" s="645"/>
      <c r="I24" s="645"/>
      <c r="J24" s="645"/>
      <c r="K24" s="645"/>
      <c r="L24" s="645"/>
      <c r="M24" s="66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idden="1">
      <c r="A25" s="649"/>
      <c r="B25" s="639"/>
      <c r="C25" s="639"/>
      <c r="D25" s="641"/>
      <c r="E25" s="643"/>
      <c r="F25" s="647"/>
      <c r="G25" s="426"/>
      <c r="H25" s="645"/>
      <c r="I25" s="645"/>
      <c r="J25" s="645"/>
      <c r="K25" s="645"/>
      <c r="L25" s="645"/>
      <c r="M25" s="668"/>
      <c r="N25" s="33"/>
      <c r="O25" s="33"/>
    </row>
    <row r="26" spans="1:169" hidden="1">
      <c r="A26" s="649"/>
      <c r="B26" s="639"/>
      <c r="C26" s="639"/>
      <c r="D26" s="641"/>
      <c r="E26" s="643"/>
      <c r="F26" s="647"/>
      <c r="G26" s="426"/>
      <c r="H26" s="645"/>
      <c r="I26" s="645"/>
      <c r="J26" s="645"/>
      <c r="K26" s="645"/>
      <c r="L26" s="645"/>
      <c r="M26" s="668"/>
      <c r="N26" s="33"/>
      <c r="O26" s="33"/>
    </row>
    <row r="27" spans="1:169" hidden="1">
      <c r="A27" s="649"/>
      <c r="B27" s="639"/>
      <c r="C27" s="639"/>
      <c r="D27" s="641"/>
      <c r="E27" s="643"/>
      <c r="F27" s="647"/>
      <c r="G27" s="426"/>
      <c r="H27" s="645"/>
      <c r="I27" s="645"/>
      <c r="J27" s="645"/>
      <c r="K27" s="645"/>
      <c r="L27" s="645"/>
      <c r="M27" s="668"/>
      <c r="N27" s="33"/>
      <c r="O27" s="33"/>
    </row>
    <row r="28" spans="1:169" hidden="1">
      <c r="A28" s="649"/>
      <c r="B28" s="639"/>
      <c r="C28" s="639"/>
      <c r="D28" s="641"/>
      <c r="E28" s="643"/>
      <c r="F28" s="647"/>
      <c r="G28" s="426"/>
      <c r="H28" s="645"/>
      <c r="I28" s="645"/>
      <c r="J28" s="645"/>
      <c r="K28" s="645"/>
      <c r="L28" s="645"/>
      <c r="M28" s="668"/>
      <c r="N28" s="33"/>
      <c r="O28" s="33"/>
    </row>
    <row r="29" spans="1:169" hidden="1">
      <c r="A29" s="649"/>
      <c r="B29" s="639"/>
      <c r="C29" s="639"/>
      <c r="D29" s="641"/>
      <c r="E29" s="643"/>
      <c r="F29" s="647"/>
      <c r="G29" s="426"/>
      <c r="H29" s="645"/>
      <c r="I29" s="645"/>
      <c r="J29" s="645"/>
      <c r="K29" s="645"/>
      <c r="L29" s="645"/>
      <c r="M29" s="668"/>
      <c r="N29" s="33"/>
      <c r="O29" s="33"/>
    </row>
    <row r="30" spans="1:169" s="25" customFormat="1" ht="12.75">
      <c r="A30" s="638">
        <f>'[4]7- Mapa Final'!A30</f>
        <v>1</v>
      </c>
      <c r="B30" s="639" t="str">
        <f>'[4]7- Mapa Final'!B30</f>
        <v>Efectuar el reparto judicial incumpliendo requisitos</v>
      </c>
      <c r="C30" s="639" t="str">
        <f>'[4]7- Mapa Final'!C30</f>
        <v>No  realizar el reparto, no hacerlo  oportunamente o no aplicar la normatividad.</v>
      </c>
      <c r="D30" s="640" t="str">
        <f>'[4]7- Mapa Final'!J30</f>
        <v>Muy Baja - 1</v>
      </c>
      <c r="E30" s="642" t="str">
        <f>'[4]7- Mapa Final'!K30</f>
        <v>Leve - 1</v>
      </c>
      <c r="F30" s="647" t="str">
        <f>'[4]7- Mapa Final'!M30</f>
        <v>Bajo - 1</v>
      </c>
      <c r="G30" s="426" t="s">
        <v>424</v>
      </c>
      <c r="H30" s="648"/>
      <c r="I30" s="645"/>
      <c r="J30" s="645"/>
      <c r="K30" s="687"/>
      <c r="L30" s="687"/>
      <c r="M30" s="648"/>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39"/>
      <c r="C31" s="639"/>
      <c r="D31" s="641"/>
      <c r="E31" s="643"/>
      <c r="F31" s="647"/>
      <c r="G31" s="426"/>
      <c r="H31" s="648"/>
      <c r="I31" s="645"/>
      <c r="J31" s="645"/>
      <c r="K31" s="686"/>
      <c r="L31" s="686"/>
      <c r="M31" s="64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39"/>
      <c r="C32" s="639"/>
      <c r="D32" s="641"/>
      <c r="E32" s="643"/>
      <c r="F32" s="647"/>
      <c r="G32" s="426"/>
      <c r="H32" s="648"/>
      <c r="I32" s="645"/>
      <c r="J32" s="645"/>
      <c r="K32" s="686"/>
      <c r="L32" s="686"/>
      <c r="M32" s="64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39"/>
      <c r="C33" s="639"/>
      <c r="D33" s="641"/>
      <c r="E33" s="643"/>
      <c r="F33" s="647"/>
      <c r="G33" s="426"/>
      <c r="H33" s="648"/>
      <c r="I33" s="645"/>
      <c r="J33" s="645"/>
      <c r="K33" s="686"/>
      <c r="L33" s="686"/>
      <c r="M33" s="64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39"/>
      <c r="C34" s="639"/>
      <c r="D34" s="641"/>
      <c r="E34" s="643"/>
      <c r="F34" s="647"/>
      <c r="G34" s="426"/>
      <c r="H34" s="648"/>
      <c r="I34" s="645"/>
      <c r="J34" s="645"/>
      <c r="K34" s="686"/>
      <c r="L34" s="686"/>
      <c r="M34" s="64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39"/>
      <c r="C35" s="639"/>
      <c r="D35" s="641"/>
      <c r="E35" s="643"/>
      <c r="F35" s="647"/>
      <c r="G35" s="426"/>
      <c r="H35" s="648"/>
      <c r="I35" s="645"/>
      <c r="J35" s="645"/>
      <c r="K35" s="686"/>
      <c r="L35" s="686"/>
      <c r="M35" s="648"/>
      <c r="N35" s="33"/>
      <c r="O35" s="33"/>
    </row>
    <row r="36" spans="1:169">
      <c r="A36" s="638"/>
      <c r="B36" s="639"/>
      <c r="C36" s="639"/>
      <c r="D36" s="641"/>
      <c r="E36" s="643"/>
      <c r="F36" s="647"/>
      <c r="G36" s="426"/>
      <c r="H36" s="648"/>
      <c r="I36" s="645"/>
      <c r="J36" s="645"/>
      <c r="K36" s="686"/>
      <c r="L36" s="686"/>
      <c r="M36" s="648"/>
      <c r="N36" s="33"/>
      <c r="O36" s="33"/>
    </row>
    <row r="37" spans="1:169">
      <c r="A37" s="638"/>
      <c r="B37" s="639"/>
      <c r="C37" s="639"/>
      <c r="D37" s="641"/>
      <c r="E37" s="643"/>
      <c r="F37" s="647"/>
      <c r="G37" s="426"/>
      <c r="H37" s="648"/>
      <c r="I37" s="645"/>
      <c r="J37" s="645"/>
      <c r="K37" s="686"/>
      <c r="L37" s="686"/>
      <c r="M37" s="648"/>
      <c r="N37" s="33"/>
      <c r="O37" s="33"/>
    </row>
    <row r="38" spans="1:169">
      <c r="A38" s="638"/>
      <c r="B38" s="639"/>
      <c r="C38" s="639"/>
      <c r="D38" s="641"/>
      <c r="E38" s="643"/>
      <c r="F38" s="647"/>
      <c r="G38" s="426"/>
      <c r="H38" s="648"/>
      <c r="I38" s="645"/>
      <c r="J38" s="645"/>
      <c r="K38" s="686"/>
      <c r="L38" s="686"/>
      <c r="M38" s="648"/>
      <c r="N38" s="33"/>
      <c r="O38" s="33"/>
    </row>
    <row r="39" spans="1:169">
      <c r="A39" s="638"/>
      <c r="B39" s="639"/>
      <c r="C39" s="639"/>
      <c r="D39" s="641"/>
      <c r="E39" s="643"/>
      <c r="F39" s="647"/>
      <c r="G39" s="426"/>
      <c r="H39" s="648"/>
      <c r="I39" s="645"/>
      <c r="J39" s="645"/>
      <c r="K39" s="686"/>
      <c r="L39" s="686"/>
      <c r="M39" s="648"/>
      <c r="N39" s="33"/>
      <c r="O39" s="33"/>
    </row>
    <row r="40" spans="1:169" s="25" customFormat="1" ht="12.75">
      <c r="A40" s="638">
        <f>'[4]7- Mapa Final'!A40</f>
        <v>2</v>
      </c>
      <c r="B40" s="639" t="str">
        <f>'[4]7- Mapa Final'!B40</f>
        <v xml:space="preserve"> Efectuar notificaciones que no cumplan con los requistos</v>
      </c>
      <c r="C40" s="639" t="str">
        <f>'[4]7- Mapa Final'!C40</f>
        <v>No  realizar las notificaciones , no hacerlo  oportunamente o no aplicar la normatividad.</v>
      </c>
      <c r="D40" s="640" t="str">
        <f>'[4]7- Mapa Final'!J40</f>
        <v>Muy Baja - 1</v>
      </c>
      <c r="E40" s="642" t="str">
        <f>'[4]7- Mapa Final'!K40</f>
        <v>Leve - 1</v>
      </c>
      <c r="F40" s="647" t="str">
        <f>'[4]7- Mapa Final'!M40</f>
        <v>Bajo - 1</v>
      </c>
      <c r="G40" s="426" t="s">
        <v>424</v>
      </c>
      <c r="H40" s="648"/>
      <c r="I40" s="645"/>
      <c r="J40" s="645"/>
      <c r="K40" s="687"/>
      <c r="L40" s="687"/>
      <c r="M40" s="685"/>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39"/>
      <c r="C41" s="639"/>
      <c r="D41" s="641"/>
      <c r="E41" s="643"/>
      <c r="F41" s="647"/>
      <c r="G41" s="426"/>
      <c r="H41" s="648"/>
      <c r="I41" s="645"/>
      <c r="J41" s="645"/>
      <c r="K41" s="686"/>
      <c r="L41" s="686"/>
      <c r="M41" s="68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39"/>
      <c r="C42" s="639"/>
      <c r="D42" s="641"/>
      <c r="E42" s="643"/>
      <c r="F42" s="647"/>
      <c r="G42" s="426"/>
      <c r="H42" s="648"/>
      <c r="I42" s="645"/>
      <c r="J42" s="645"/>
      <c r="K42" s="686"/>
      <c r="L42" s="686"/>
      <c r="M42" s="68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39"/>
      <c r="C43" s="639"/>
      <c r="D43" s="641"/>
      <c r="E43" s="643"/>
      <c r="F43" s="647"/>
      <c r="G43" s="426"/>
      <c r="H43" s="648"/>
      <c r="I43" s="645"/>
      <c r="J43" s="645"/>
      <c r="K43" s="686"/>
      <c r="L43" s="686"/>
      <c r="M43" s="68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39"/>
      <c r="C44" s="639"/>
      <c r="D44" s="641"/>
      <c r="E44" s="643"/>
      <c r="F44" s="647"/>
      <c r="G44" s="426"/>
      <c r="H44" s="648"/>
      <c r="I44" s="645"/>
      <c r="J44" s="645"/>
      <c r="K44" s="686"/>
      <c r="L44" s="686"/>
      <c r="M44" s="68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39"/>
      <c r="C45" s="639"/>
      <c r="D45" s="641"/>
      <c r="E45" s="643"/>
      <c r="F45" s="647"/>
      <c r="G45" s="426"/>
      <c r="H45" s="648"/>
      <c r="I45" s="645"/>
      <c r="J45" s="645"/>
      <c r="K45" s="686"/>
      <c r="L45" s="686"/>
      <c r="M45" s="685"/>
      <c r="N45" s="33"/>
      <c r="O45" s="33"/>
    </row>
    <row r="46" spans="1:169">
      <c r="A46" s="638"/>
      <c r="B46" s="639"/>
      <c r="C46" s="639"/>
      <c r="D46" s="641"/>
      <c r="E46" s="643"/>
      <c r="F46" s="647"/>
      <c r="G46" s="426"/>
      <c r="H46" s="648"/>
      <c r="I46" s="645"/>
      <c r="J46" s="645"/>
      <c r="K46" s="686"/>
      <c r="L46" s="686"/>
      <c r="M46" s="685"/>
      <c r="N46" s="33"/>
      <c r="O46" s="33"/>
    </row>
    <row r="47" spans="1:169">
      <c r="A47" s="638"/>
      <c r="B47" s="639"/>
      <c r="C47" s="639"/>
      <c r="D47" s="641"/>
      <c r="E47" s="643"/>
      <c r="F47" s="647"/>
      <c r="G47" s="426"/>
      <c r="H47" s="648"/>
      <c r="I47" s="645"/>
      <c r="J47" s="645"/>
      <c r="K47" s="686"/>
      <c r="L47" s="686"/>
      <c r="M47" s="685"/>
      <c r="N47" s="33"/>
      <c r="O47" s="33"/>
    </row>
    <row r="48" spans="1:169">
      <c r="A48" s="638"/>
      <c r="B48" s="639"/>
      <c r="C48" s="639"/>
      <c r="D48" s="641"/>
      <c r="E48" s="643"/>
      <c r="F48" s="647"/>
      <c r="G48" s="426"/>
      <c r="H48" s="648"/>
      <c r="I48" s="645"/>
      <c r="J48" s="645"/>
      <c r="K48" s="686"/>
      <c r="L48" s="686"/>
      <c r="M48" s="685"/>
      <c r="N48" s="33"/>
      <c r="O48" s="33"/>
    </row>
    <row r="49" spans="1:169">
      <c r="A49" s="638"/>
      <c r="B49" s="639"/>
      <c r="C49" s="639"/>
      <c r="D49" s="641"/>
      <c r="E49" s="643"/>
      <c r="F49" s="647"/>
      <c r="G49" s="426"/>
      <c r="H49" s="648"/>
      <c r="I49" s="645"/>
      <c r="J49" s="645"/>
      <c r="K49" s="686"/>
      <c r="L49" s="686"/>
      <c r="M49" s="685"/>
      <c r="N49" s="33"/>
      <c r="O49" s="33"/>
    </row>
    <row r="50" spans="1:169" s="25" customFormat="1" ht="12.75">
      <c r="A50" s="638">
        <f>'[4]7- Mapa Final'!A50</f>
        <v>3</v>
      </c>
      <c r="B50" s="639" t="str">
        <f>'[4]7- Mapa Final'!B50</f>
        <v xml:space="preserve">Pérdida de documentos </v>
      </c>
      <c r="C50" s="639" t="str">
        <f>'[4]7- Mapa Final'!C50</f>
        <v>Extravío temporal o definitivo de los  documentos de los procesos judiciales.</v>
      </c>
      <c r="D50" s="640" t="str">
        <f>'[4]7- Mapa Final'!J50</f>
        <v>Muy Baja - 1</v>
      </c>
      <c r="E50" s="642" t="str">
        <f>'[4]7- Mapa Final'!K50</f>
        <v>Leve - 1</v>
      </c>
      <c r="F50" s="647" t="str">
        <f>'[4]7- Mapa Final'!M50</f>
        <v>Bajo - 1</v>
      </c>
      <c r="G50" s="426" t="s">
        <v>424</v>
      </c>
      <c r="H50" s="685"/>
      <c r="I50" s="686"/>
      <c r="J50" s="686"/>
      <c r="K50" s="687"/>
      <c r="L50" s="687"/>
      <c r="M50" s="685"/>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39"/>
      <c r="C51" s="639"/>
      <c r="D51" s="641"/>
      <c r="E51" s="643"/>
      <c r="F51" s="647"/>
      <c r="G51" s="426"/>
      <c r="H51" s="685"/>
      <c r="I51" s="686"/>
      <c r="J51" s="686"/>
      <c r="K51" s="686"/>
      <c r="L51" s="686"/>
      <c r="M51" s="68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39"/>
      <c r="C52" s="639"/>
      <c r="D52" s="641"/>
      <c r="E52" s="643"/>
      <c r="F52" s="647"/>
      <c r="G52" s="426"/>
      <c r="H52" s="685"/>
      <c r="I52" s="686"/>
      <c r="J52" s="686"/>
      <c r="K52" s="686"/>
      <c r="L52" s="686"/>
      <c r="M52" s="68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39"/>
      <c r="C53" s="639"/>
      <c r="D53" s="641"/>
      <c r="E53" s="643"/>
      <c r="F53" s="647"/>
      <c r="G53" s="426"/>
      <c r="H53" s="685"/>
      <c r="I53" s="686"/>
      <c r="J53" s="686"/>
      <c r="K53" s="686"/>
      <c r="L53" s="686"/>
      <c r="M53" s="68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39"/>
      <c r="C54" s="639"/>
      <c r="D54" s="641"/>
      <c r="E54" s="643"/>
      <c r="F54" s="647"/>
      <c r="G54" s="426"/>
      <c r="H54" s="685"/>
      <c r="I54" s="686"/>
      <c r="J54" s="686"/>
      <c r="K54" s="686"/>
      <c r="L54" s="686"/>
      <c r="M54" s="68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39"/>
      <c r="C55" s="639"/>
      <c r="D55" s="641"/>
      <c r="E55" s="643"/>
      <c r="F55" s="647"/>
      <c r="G55" s="426"/>
      <c r="H55" s="685"/>
      <c r="I55" s="686"/>
      <c r="J55" s="686"/>
      <c r="K55" s="686"/>
      <c r="L55" s="686"/>
      <c r="M55" s="685"/>
      <c r="N55" s="33"/>
      <c r="O55" s="33"/>
    </row>
    <row r="56" spans="1:169">
      <c r="A56" s="638"/>
      <c r="B56" s="639"/>
      <c r="C56" s="639"/>
      <c r="D56" s="641"/>
      <c r="E56" s="643"/>
      <c r="F56" s="647"/>
      <c r="G56" s="426"/>
      <c r="H56" s="685"/>
      <c r="I56" s="686"/>
      <c r="J56" s="686"/>
      <c r="K56" s="686"/>
      <c r="L56" s="686"/>
      <c r="M56" s="685"/>
      <c r="N56" s="33"/>
      <c r="O56" s="33"/>
    </row>
    <row r="57" spans="1:169">
      <c r="A57" s="638"/>
      <c r="B57" s="639"/>
      <c r="C57" s="639"/>
      <c r="D57" s="641"/>
      <c r="E57" s="643"/>
      <c r="F57" s="647"/>
      <c r="G57" s="426"/>
      <c r="H57" s="685"/>
      <c r="I57" s="686"/>
      <c r="J57" s="686"/>
      <c r="K57" s="686"/>
      <c r="L57" s="686"/>
      <c r="M57" s="685"/>
      <c r="N57" s="33"/>
      <c r="O57" s="33"/>
    </row>
    <row r="58" spans="1:169">
      <c r="A58" s="638"/>
      <c r="B58" s="639"/>
      <c r="C58" s="639"/>
      <c r="D58" s="641"/>
      <c r="E58" s="643"/>
      <c r="F58" s="647"/>
      <c r="G58" s="426"/>
      <c r="H58" s="685"/>
      <c r="I58" s="686"/>
      <c r="J58" s="686"/>
      <c r="K58" s="686"/>
      <c r="L58" s="686"/>
      <c r="M58" s="685"/>
      <c r="N58" s="33"/>
      <c r="O58" s="33"/>
    </row>
    <row r="59" spans="1:169">
      <c r="A59" s="638"/>
      <c r="B59" s="639"/>
      <c r="C59" s="639"/>
      <c r="D59" s="641"/>
      <c r="E59" s="643"/>
      <c r="F59" s="647"/>
      <c r="G59" s="426"/>
      <c r="H59" s="685"/>
      <c r="I59" s="686"/>
      <c r="J59" s="686"/>
      <c r="K59" s="686"/>
      <c r="L59" s="686"/>
      <c r="M59" s="685"/>
      <c r="N59" s="33"/>
      <c r="O59" s="33"/>
    </row>
    <row r="60" spans="1:169" s="25" customFormat="1" ht="12.75" hidden="1" customHeight="1">
      <c r="A60" s="638">
        <f>'[4]7- Mapa Final'!A60</f>
        <v>0</v>
      </c>
      <c r="B60" s="639" t="str">
        <f>'[4]7- Mapa Final'!B60</f>
        <v>Pérdida de información</v>
      </c>
      <c r="C60" s="639" t="str">
        <f>'[4]7- Mapa Final'!C60</f>
        <v>Extravio de informacion al no realizar debidamente las copias de seguridad.</v>
      </c>
      <c r="D60" s="640" t="str">
        <f>'[4]7- Mapa Final'!J60</f>
        <v>Muy Baja - 1</v>
      </c>
      <c r="E60" s="642" t="str">
        <f>'[4]7- Mapa Final'!K60</f>
        <v>Leve - 1</v>
      </c>
      <c r="F60" s="647" t="str">
        <f>'[4]7- Mapa Final'!M60</f>
        <v>Bajo - 1</v>
      </c>
      <c r="G60" s="426" t="s">
        <v>423</v>
      </c>
      <c r="H60" s="679"/>
      <c r="I60" s="679"/>
      <c r="J60" s="679"/>
      <c r="K60" s="688"/>
      <c r="L60" s="688"/>
      <c r="M60" s="679"/>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38"/>
      <c r="B61" s="639"/>
      <c r="C61" s="639"/>
      <c r="D61" s="641"/>
      <c r="E61" s="643"/>
      <c r="F61" s="647"/>
      <c r="G61" s="426"/>
      <c r="H61" s="679"/>
      <c r="I61" s="679"/>
      <c r="J61" s="679"/>
      <c r="K61" s="679"/>
      <c r="L61" s="679"/>
      <c r="M61" s="679"/>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38"/>
      <c r="B62" s="639"/>
      <c r="C62" s="639"/>
      <c r="D62" s="641"/>
      <c r="E62" s="643"/>
      <c r="F62" s="647"/>
      <c r="G62" s="426"/>
      <c r="H62" s="679"/>
      <c r="I62" s="679"/>
      <c r="J62" s="679"/>
      <c r="K62" s="679"/>
      <c r="L62" s="679"/>
      <c r="M62" s="679"/>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38"/>
      <c r="B63" s="639"/>
      <c r="C63" s="639"/>
      <c r="D63" s="641"/>
      <c r="E63" s="643"/>
      <c r="F63" s="647"/>
      <c r="G63" s="426"/>
      <c r="H63" s="679"/>
      <c r="I63" s="679"/>
      <c r="J63" s="679"/>
      <c r="K63" s="679"/>
      <c r="L63" s="679"/>
      <c r="M63" s="679"/>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38"/>
      <c r="B64" s="639"/>
      <c r="C64" s="639"/>
      <c r="D64" s="641"/>
      <c r="E64" s="643"/>
      <c r="F64" s="647"/>
      <c r="G64" s="426"/>
      <c r="H64" s="679"/>
      <c r="I64" s="679"/>
      <c r="J64" s="679"/>
      <c r="K64" s="679"/>
      <c r="L64" s="679"/>
      <c r="M64" s="679"/>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t="15" hidden="1" customHeight="1">
      <c r="A65" s="638"/>
      <c r="B65" s="639"/>
      <c r="C65" s="639"/>
      <c r="D65" s="641"/>
      <c r="E65" s="643"/>
      <c r="F65" s="647"/>
      <c r="G65" s="426"/>
      <c r="H65" s="679"/>
      <c r="I65" s="679"/>
      <c r="J65" s="679"/>
      <c r="K65" s="679"/>
      <c r="L65" s="679"/>
      <c r="M65" s="679"/>
      <c r="N65" s="33"/>
      <c r="O65" s="33"/>
    </row>
    <row r="66" spans="1:169" ht="15" hidden="1" customHeight="1">
      <c r="A66" s="638"/>
      <c r="B66" s="639"/>
      <c r="C66" s="639"/>
      <c r="D66" s="641"/>
      <c r="E66" s="643"/>
      <c r="F66" s="647"/>
      <c r="G66" s="426"/>
      <c r="H66" s="679"/>
      <c r="I66" s="679"/>
      <c r="J66" s="679"/>
      <c r="K66" s="679"/>
      <c r="L66" s="679"/>
      <c r="M66" s="679"/>
      <c r="N66" s="33"/>
      <c r="O66" s="33"/>
    </row>
    <row r="67" spans="1:169" ht="15" hidden="1" customHeight="1">
      <c r="A67" s="638"/>
      <c r="B67" s="639"/>
      <c r="C67" s="639"/>
      <c r="D67" s="641"/>
      <c r="E67" s="643"/>
      <c r="F67" s="647"/>
      <c r="G67" s="426"/>
      <c r="H67" s="679"/>
      <c r="I67" s="679"/>
      <c r="J67" s="679"/>
      <c r="K67" s="679"/>
      <c r="L67" s="679"/>
      <c r="M67" s="679"/>
      <c r="N67" s="33"/>
      <c r="O67" s="33"/>
    </row>
    <row r="68" spans="1:169" ht="15" hidden="1" customHeight="1">
      <c r="A68" s="638"/>
      <c r="B68" s="639"/>
      <c r="C68" s="639"/>
      <c r="D68" s="641"/>
      <c r="E68" s="643"/>
      <c r="F68" s="647"/>
      <c r="G68" s="426"/>
      <c r="H68" s="679"/>
      <c r="I68" s="679"/>
      <c r="J68" s="679"/>
      <c r="K68" s="679"/>
      <c r="L68" s="679"/>
      <c r="M68" s="679"/>
      <c r="N68" s="33"/>
      <c r="O68" s="33"/>
    </row>
    <row r="69" spans="1:169" ht="15.75" hidden="1" customHeight="1" thickBot="1">
      <c r="A69" s="638"/>
      <c r="B69" s="639"/>
      <c r="C69" s="639"/>
      <c r="D69" s="641"/>
      <c r="E69" s="643"/>
      <c r="F69" s="647"/>
      <c r="G69" s="426"/>
      <c r="H69" s="679"/>
      <c r="I69" s="679"/>
      <c r="J69" s="679"/>
      <c r="K69" s="679"/>
      <c r="L69" s="679"/>
      <c r="M69" s="679"/>
      <c r="N69" s="33"/>
      <c r="O69" s="33"/>
    </row>
    <row r="70" spans="1:169" s="25" customFormat="1" ht="12.75" hidden="1" customHeight="1">
      <c r="A70" s="638">
        <f>'[4]7- Mapa Final'!A70</f>
        <v>8</v>
      </c>
      <c r="B70" s="639" t="str">
        <f>'[4]7- Mapa Final'!B70</f>
        <v xml:space="preserve">Tecnológicos-Fallas del sistema interno y externo del Centro de Servicios. </v>
      </c>
      <c r="C70" s="639" t="str">
        <f>'[4]7- Mapa Final'!C70</f>
        <v>Fallas tecnológicas en los aplicativos internos y externos del centro de servicios.</v>
      </c>
      <c r="D70" s="640" t="str">
        <f>'[4]7- Mapa Final'!J70</f>
        <v>Muy Baja - 1</v>
      </c>
      <c r="E70" s="642" t="str">
        <f>'[4]7- Mapa Final'!K70</f>
        <v>Leve - 1</v>
      </c>
      <c r="F70" s="647" t="str">
        <f>'[4]7- Mapa Final'!M70</f>
        <v>Bajo - 1</v>
      </c>
      <c r="G70" s="426" t="s">
        <v>423</v>
      </c>
      <c r="H70" s="679"/>
      <c r="I70" s="679"/>
      <c r="J70" s="679"/>
      <c r="K70" s="688"/>
      <c r="L70" s="688"/>
      <c r="M70" s="679"/>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8"/>
      <c r="B71" s="639"/>
      <c r="C71" s="639"/>
      <c r="D71" s="641"/>
      <c r="E71" s="643"/>
      <c r="F71" s="647"/>
      <c r="G71" s="426"/>
      <c r="H71" s="679"/>
      <c r="I71" s="679"/>
      <c r="J71" s="679"/>
      <c r="K71" s="679"/>
      <c r="L71" s="679"/>
      <c r="M71" s="679"/>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8"/>
      <c r="B72" s="639"/>
      <c r="C72" s="639"/>
      <c r="D72" s="641"/>
      <c r="E72" s="643"/>
      <c r="F72" s="647"/>
      <c r="G72" s="426"/>
      <c r="H72" s="679"/>
      <c r="I72" s="679"/>
      <c r="J72" s="679"/>
      <c r="K72" s="679"/>
      <c r="L72" s="679"/>
      <c r="M72" s="679"/>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8"/>
      <c r="B73" s="639"/>
      <c r="C73" s="639"/>
      <c r="D73" s="641"/>
      <c r="E73" s="643"/>
      <c r="F73" s="647"/>
      <c r="G73" s="426"/>
      <c r="H73" s="679"/>
      <c r="I73" s="679"/>
      <c r="J73" s="679"/>
      <c r="K73" s="679"/>
      <c r="L73" s="679"/>
      <c r="M73" s="679"/>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8"/>
      <c r="B74" s="639"/>
      <c r="C74" s="639"/>
      <c r="D74" s="641"/>
      <c r="E74" s="643"/>
      <c r="F74" s="647"/>
      <c r="G74" s="426"/>
      <c r="H74" s="679"/>
      <c r="I74" s="679"/>
      <c r="J74" s="679"/>
      <c r="K74" s="679"/>
      <c r="L74" s="679"/>
      <c r="M74" s="679"/>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t="15" hidden="1" customHeight="1">
      <c r="A75" s="638"/>
      <c r="B75" s="639"/>
      <c r="C75" s="639"/>
      <c r="D75" s="641"/>
      <c r="E75" s="643"/>
      <c r="F75" s="647"/>
      <c r="G75" s="426"/>
      <c r="H75" s="679"/>
      <c r="I75" s="679"/>
      <c r="J75" s="679"/>
      <c r="K75" s="679"/>
      <c r="L75" s="679"/>
      <c r="M75" s="679"/>
      <c r="N75" s="33"/>
      <c r="O75" s="33"/>
    </row>
    <row r="76" spans="1:169" ht="15" hidden="1" customHeight="1">
      <c r="A76" s="638"/>
      <c r="B76" s="639"/>
      <c r="C76" s="639"/>
      <c r="D76" s="641"/>
      <c r="E76" s="643"/>
      <c r="F76" s="647"/>
      <c r="G76" s="426"/>
      <c r="H76" s="679"/>
      <c r="I76" s="679"/>
      <c r="J76" s="679"/>
      <c r="K76" s="679"/>
      <c r="L76" s="679"/>
      <c r="M76" s="679"/>
      <c r="N76" s="33"/>
      <c r="O76" s="33"/>
    </row>
    <row r="77" spans="1:169" ht="15" hidden="1" customHeight="1">
      <c r="A77" s="638"/>
      <c r="B77" s="639"/>
      <c r="C77" s="639"/>
      <c r="D77" s="641"/>
      <c r="E77" s="643"/>
      <c r="F77" s="647"/>
      <c r="G77" s="426"/>
      <c r="H77" s="679"/>
      <c r="I77" s="679"/>
      <c r="J77" s="679"/>
      <c r="K77" s="679"/>
      <c r="L77" s="679"/>
      <c r="M77" s="679"/>
      <c r="N77" s="33"/>
      <c r="O77" s="33"/>
    </row>
    <row r="78" spans="1:169" ht="15" hidden="1" customHeight="1">
      <c r="A78" s="638"/>
      <c r="B78" s="639"/>
      <c r="C78" s="639"/>
      <c r="D78" s="641"/>
      <c r="E78" s="643"/>
      <c r="F78" s="647"/>
      <c r="G78" s="426"/>
      <c r="H78" s="679"/>
      <c r="I78" s="679"/>
      <c r="J78" s="679"/>
      <c r="K78" s="679"/>
      <c r="L78" s="679"/>
      <c r="M78" s="679"/>
      <c r="N78" s="33"/>
      <c r="O78" s="33"/>
    </row>
    <row r="79" spans="1:169" ht="15.75" hidden="1" customHeight="1" thickBot="1">
      <c r="A79" s="638"/>
      <c r="B79" s="639"/>
      <c r="C79" s="639"/>
      <c r="D79" s="641"/>
      <c r="E79" s="643"/>
      <c r="F79" s="647"/>
      <c r="G79" s="426"/>
      <c r="H79" s="679"/>
      <c r="I79" s="679"/>
      <c r="J79" s="679"/>
      <c r="K79" s="679"/>
      <c r="L79" s="679"/>
      <c r="M79" s="679"/>
      <c r="N79" s="33"/>
      <c r="O79" s="33"/>
    </row>
    <row r="80" spans="1:169" ht="15" hidden="1" customHeight="1">
      <c r="A80" s="638">
        <f>'[4]7- Mapa Final'!A80</f>
        <v>10</v>
      </c>
      <c r="B80" s="639" t="str">
        <f>'[4]7- Mapa Final'!B80</f>
        <v xml:space="preserve">Afectaciones ambientales </v>
      </c>
      <c r="C80" s="639" t="str">
        <f>'[4]7- Mapa Final'!C80</f>
        <v>Se tienen afectaciones ambientales que generen impactos negativos en el entorno.</v>
      </c>
      <c r="D80" s="640" t="str">
        <f>'[4]7- Mapa Final'!J80</f>
        <v>Muy Baja - 1</v>
      </c>
      <c r="E80" s="642" t="str">
        <f>'[4]7- Mapa Final'!K80</f>
        <v>Leve - 1</v>
      </c>
      <c r="F80" s="647" t="str">
        <f>'[4]7- Mapa Final'!M80</f>
        <v>Bajo - 1</v>
      </c>
      <c r="G80" s="426" t="s">
        <v>423</v>
      </c>
      <c r="H80" s="679"/>
      <c r="I80" s="679"/>
      <c r="J80" s="679"/>
      <c r="K80" s="688"/>
      <c r="L80" s="688"/>
      <c r="M80" s="679"/>
    </row>
    <row r="81" spans="1:13" ht="15" hidden="1" customHeight="1">
      <c r="A81" s="638"/>
      <c r="B81" s="639"/>
      <c r="C81" s="639"/>
      <c r="D81" s="641"/>
      <c r="E81" s="643"/>
      <c r="F81" s="647"/>
      <c r="G81" s="426"/>
      <c r="H81" s="679"/>
      <c r="I81" s="679"/>
      <c r="J81" s="679"/>
      <c r="K81" s="679"/>
      <c r="L81" s="679"/>
      <c r="M81" s="679"/>
    </row>
    <row r="82" spans="1:13" ht="15" hidden="1" customHeight="1">
      <c r="A82" s="638"/>
      <c r="B82" s="639"/>
      <c r="C82" s="639"/>
      <c r="D82" s="641"/>
      <c r="E82" s="643"/>
      <c r="F82" s="647"/>
      <c r="G82" s="426"/>
      <c r="H82" s="679"/>
      <c r="I82" s="679"/>
      <c r="J82" s="679"/>
      <c r="K82" s="679"/>
      <c r="L82" s="679"/>
      <c r="M82" s="679"/>
    </row>
    <row r="83" spans="1:13" ht="15" hidden="1" customHeight="1">
      <c r="A83" s="638"/>
      <c r="B83" s="639"/>
      <c r="C83" s="639"/>
      <c r="D83" s="641"/>
      <c r="E83" s="643"/>
      <c r="F83" s="647"/>
      <c r="G83" s="426"/>
      <c r="H83" s="679"/>
      <c r="I83" s="679"/>
      <c r="J83" s="679"/>
      <c r="K83" s="679"/>
      <c r="L83" s="679"/>
      <c r="M83" s="679"/>
    </row>
    <row r="84" spans="1:13" ht="15" hidden="1" customHeight="1">
      <c r="A84" s="638"/>
      <c r="B84" s="639"/>
      <c r="C84" s="639"/>
      <c r="D84" s="641"/>
      <c r="E84" s="643"/>
      <c r="F84" s="647"/>
      <c r="G84" s="426"/>
      <c r="H84" s="679"/>
      <c r="I84" s="679"/>
      <c r="J84" s="679"/>
      <c r="K84" s="679"/>
      <c r="L84" s="679"/>
      <c r="M84" s="679"/>
    </row>
    <row r="85" spans="1:13" ht="15" hidden="1" customHeight="1">
      <c r="A85" s="638"/>
      <c r="B85" s="639"/>
      <c r="C85" s="639"/>
      <c r="D85" s="641"/>
      <c r="E85" s="643"/>
      <c r="F85" s="647"/>
      <c r="G85" s="426"/>
      <c r="H85" s="679"/>
      <c r="I85" s="679"/>
      <c r="J85" s="679"/>
      <c r="K85" s="679"/>
      <c r="L85" s="679"/>
      <c r="M85" s="679"/>
    </row>
    <row r="86" spans="1:13" ht="15" hidden="1" customHeight="1">
      <c r="A86" s="638"/>
      <c r="B86" s="639"/>
      <c r="C86" s="639"/>
      <c r="D86" s="641"/>
      <c r="E86" s="643"/>
      <c r="F86" s="647"/>
      <c r="G86" s="426"/>
      <c r="H86" s="679"/>
      <c r="I86" s="679"/>
      <c r="J86" s="679"/>
      <c r="K86" s="679"/>
      <c r="L86" s="679"/>
      <c r="M86" s="679"/>
    </row>
    <row r="87" spans="1:13" ht="15" hidden="1" customHeight="1">
      <c r="A87" s="638"/>
      <c r="B87" s="639"/>
      <c r="C87" s="639"/>
      <c r="D87" s="641"/>
      <c r="E87" s="643"/>
      <c r="F87" s="647"/>
      <c r="G87" s="426"/>
      <c r="H87" s="679"/>
      <c r="I87" s="679"/>
      <c r="J87" s="679"/>
      <c r="K87" s="679"/>
      <c r="L87" s="679"/>
      <c r="M87" s="679"/>
    </row>
    <row r="88" spans="1:13" ht="15" hidden="1" customHeight="1">
      <c r="A88" s="638"/>
      <c r="B88" s="639"/>
      <c r="C88" s="639"/>
      <c r="D88" s="641"/>
      <c r="E88" s="643"/>
      <c r="F88" s="647"/>
      <c r="G88" s="426"/>
      <c r="H88" s="679"/>
      <c r="I88" s="679"/>
      <c r="J88" s="679"/>
      <c r="K88" s="679"/>
      <c r="L88" s="679"/>
      <c r="M88" s="679"/>
    </row>
    <row r="89" spans="1:13" ht="15.75" hidden="1" customHeight="1" thickBot="1">
      <c r="A89" s="638"/>
      <c r="B89" s="639"/>
      <c r="C89" s="639"/>
      <c r="D89" s="641"/>
      <c r="E89" s="643"/>
      <c r="F89" s="647"/>
      <c r="G89" s="426"/>
      <c r="H89" s="679"/>
      <c r="I89" s="679"/>
      <c r="J89" s="679"/>
      <c r="K89" s="679"/>
      <c r="L89" s="679"/>
      <c r="M89" s="679"/>
    </row>
    <row r="90" spans="1:13">
      <c r="A90" s="638">
        <f>'[4]7- Mapa Final'!A90</f>
        <v>4</v>
      </c>
      <c r="B90" s="639" t="str">
        <f>'[4]7- Mapa Final'!B90</f>
        <v xml:space="preserve">Recibir , ofrecer, prometer , entregar o aceptar dádivas o beneficios a nombre propio o de terceros para  expedir, alterar,retener , extraviar o entregar  documentos  sin el lleno de requisitos legales </v>
      </c>
      <c r="C90" s="639" t="str">
        <f>'[4]7- Mapa Final'!C90</f>
        <v xml:space="preserve"> Realizar trámites sin el cumplimiento de los requisitos legales  o  con informacion falsa.</v>
      </c>
      <c r="D90" s="640" t="str">
        <f>'[4]7- Mapa Final'!J90</f>
        <v>Muy Baja - 1</v>
      </c>
      <c r="E90" s="642" t="str">
        <f>'[4]7- Mapa Final'!K90</f>
        <v>Menor - 2</v>
      </c>
      <c r="F90" s="647" t="str">
        <f>'[4]7- Mapa Final'!M90</f>
        <v>Bajo - 2</v>
      </c>
      <c r="G90" s="426" t="s">
        <v>424</v>
      </c>
      <c r="H90" s="685"/>
      <c r="I90" s="686"/>
      <c r="J90" s="686"/>
      <c r="K90" s="687"/>
      <c r="L90" s="687"/>
      <c r="M90" s="685"/>
    </row>
    <row r="91" spans="1:13">
      <c r="A91" s="638"/>
      <c r="B91" s="639"/>
      <c r="C91" s="639"/>
      <c r="D91" s="641"/>
      <c r="E91" s="643"/>
      <c r="F91" s="647"/>
      <c r="G91" s="426"/>
      <c r="H91" s="685"/>
      <c r="I91" s="686"/>
      <c r="J91" s="686"/>
      <c r="K91" s="686"/>
      <c r="L91" s="686"/>
      <c r="M91" s="685"/>
    </row>
    <row r="92" spans="1:13">
      <c r="A92" s="638"/>
      <c r="B92" s="639"/>
      <c r="C92" s="639"/>
      <c r="D92" s="641"/>
      <c r="E92" s="643"/>
      <c r="F92" s="647"/>
      <c r="G92" s="426"/>
      <c r="H92" s="685"/>
      <c r="I92" s="686"/>
      <c r="J92" s="686"/>
      <c r="K92" s="686"/>
      <c r="L92" s="686"/>
      <c r="M92" s="685"/>
    </row>
    <row r="93" spans="1:13">
      <c r="A93" s="638"/>
      <c r="B93" s="639"/>
      <c r="C93" s="639"/>
      <c r="D93" s="641"/>
      <c r="E93" s="643"/>
      <c r="F93" s="647"/>
      <c r="G93" s="426"/>
      <c r="H93" s="685"/>
      <c r="I93" s="686"/>
      <c r="J93" s="686"/>
      <c r="K93" s="686"/>
      <c r="L93" s="686"/>
      <c r="M93" s="685"/>
    </row>
    <row r="94" spans="1:13">
      <c r="A94" s="638"/>
      <c r="B94" s="639"/>
      <c r="C94" s="639"/>
      <c r="D94" s="641"/>
      <c r="E94" s="643"/>
      <c r="F94" s="647"/>
      <c r="G94" s="426"/>
      <c r="H94" s="685"/>
      <c r="I94" s="686"/>
      <c r="J94" s="686"/>
      <c r="K94" s="686"/>
      <c r="L94" s="686"/>
      <c r="M94" s="685"/>
    </row>
    <row r="95" spans="1:13">
      <c r="A95" s="638"/>
      <c r="B95" s="639"/>
      <c r="C95" s="639"/>
      <c r="D95" s="641"/>
      <c r="E95" s="643"/>
      <c r="F95" s="647"/>
      <c r="G95" s="426"/>
      <c r="H95" s="685"/>
      <c r="I95" s="686"/>
      <c r="J95" s="686"/>
      <c r="K95" s="686"/>
      <c r="L95" s="686"/>
      <c r="M95" s="685"/>
    </row>
    <row r="96" spans="1:13">
      <c r="A96" s="638"/>
      <c r="B96" s="639"/>
      <c r="C96" s="639"/>
      <c r="D96" s="641"/>
      <c r="E96" s="643"/>
      <c r="F96" s="647"/>
      <c r="G96" s="426"/>
      <c r="H96" s="685"/>
      <c r="I96" s="686"/>
      <c r="J96" s="686"/>
      <c r="K96" s="686"/>
      <c r="L96" s="686"/>
      <c r="M96" s="685"/>
    </row>
    <row r="97" spans="1:13">
      <c r="A97" s="638"/>
      <c r="B97" s="639"/>
      <c r="C97" s="639"/>
      <c r="D97" s="641"/>
      <c r="E97" s="643"/>
      <c r="F97" s="647"/>
      <c r="G97" s="426"/>
      <c r="H97" s="685"/>
      <c r="I97" s="686"/>
      <c r="J97" s="686"/>
      <c r="K97" s="686"/>
      <c r="L97" s="686"/>
      <c r="M97" s="685"/>
    </row>
    <row r="98" spans="1:13">
      <c r="A98" s="638"/>
      <c r="B98" s="639"/>
      <c r="C98" s="639"/>
      <c r="D98" s="641"/>
      <c r="E98" s="643"/>
      <c r="F98" s="647"/>
      <c r="G98" s="426"/>
      <c r="H98" s="685"/>
      <c r="I98" s="686"/>
      <c r="J98" s="686"/>
      <c r="K98" s="686"/>
      <c r="L98" s="686"/>
      <c r="M98" s="685"/>
    </row>
    <row r="99" spans="1:13">
      <c r="A99" s="638"/>
      <c r="B99" s="639"/>
      <c r="C99" s="639"/>
      <c r="D99" s="641"/>
      <c r="E99" s="643"/>
      <c r="F99" s="647"/>
      <c r="G99" s="426"/>
      <c r="H99" s="685"/>
      <c r="I99" s="686"/>
      <c r="J99" s="686"/>
      <c r="K99" s="686"/>
      <c r="L99" s="686"/>
      <c r="M99" s="685"/>
    </row>
  </sheetData>
  <mergeCells count="134">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D50:D59"/>
    <mergeCell ref="E50:E59"/>
    <mergeCell ref="F50:F59"/>
    <mergeCell ref="G50:G59"/>
    <mergeCell ref="J70:J79"/>
    <mergeCell ref="K70:K79"/>
    <mergeCell ref="L70:L79"/>
    <mergeCell ref="M70:M79"/>
    <mergeCell ref="A80:A89"/>
    <mergeCell ref="B80:B89"/>
    <mergeCell ref="C80:C89"/>
    <mergeCell ref="D80:D89"/>
    <mergeCell ref="E80:E89"/>
    <mergeCell ref="F80:F89"/>
    <mergeCell ref="A70:A79"/>
    <mergeCell ref="B70:B79"/>
    <mergeCell ref="C70:C79"/>
    <mergeCell ref="D70:D79"/>
    <mergeCell ref="E70:E79"/>
    <mergeCell ref="F70:F79"/>
    <mergeCell ref="G70:G79"/>
    <mergeCell ref="H70:H79"/>
    <mergeCell ref="I70:I79"/>
    <mergeCell ref="A60:A69"/>
    <mergeCell ref="B60:B69"/>
    <mergeCell ref="C60:C69"/>
    <mergeCell ref="D60:D69"/>
    <mergeCell ref="E60:E69"/>
    <mergeCell ref="F60:F69"/>
    <mergeCell ref="M60:M69"/>
    <mergeCell ref="G60:G69"/>
    <mergeCell ref="H60:H69"/>
    <mergeCell ref="I60:I69"/>
    <mergeCell ref="J60:J69"/>
    <mergeCell ref="K60:K69"/>
    <mergeCell ref="L60:L6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123" priority="59" operator="containsText" text="3- Moderado">
      <formula>NOT(ISERROR(SEARCH("3- Moderado",A7)))</formula>
    </cfRule>
    <cfRule type="containsText" dxfId="122" priority="60" operator="containsText" text="6- Moderado">
      <formula>NOT(ISERROR(SEARCH("6- Moderado",A7)))</formula>
    </cfRule>
    <cfRule type="containsText" dxfId="121" priority="61" operator="containsText" text="4- Moderado">
      <formula>NOT(ISERROR(SEARCH("4- Moderado",A7)))</formula>
    </cfRule>
    <cfRule type="containsText" dxfId="120" priority="62" operator="containsText" text="3- Bajo">
      <formula>NOT(ISERROR(SEARCH("3- Bajo",A7)))</formula>
    </cfRule>
    <cfRule type="containsText" dxfId="119" priority="63" operator="containsText" text="4- Bajo">
      <formula>NOT(ISERROR(SEARCH("4- Bajo",A7)))</formula>
    </cfRule>
    <cfRule type="containsText" dxfId="118" priority="64" operator="containsText" text="1- Bajo">
      <formula>NOT(ISERROR(SEARCH("1- Bajo",A7)))</formula>
    </cfRule>
  </conditionalFormatting>
  <conditionalFormatting sqref="A10:E10 A20:E20">
    <cfRule type="containsText" dxfId="117" priority="53" operator="containsText" text="3- Moderado">
      <formula>NOT(ISERROR(SEARCH("3- Moderado",A10)))</formula>
    </cfRule>
    <cfRule type="containsText" dxfId="116" priority="54" operator="containsText" text="6- Moderado">
      <formula>NOT(ISERROR(SEARCH("6- Moderado",A10)))</formula>
    </cfRule>
    <cfRule type="containsText" dxfId="115" priority="55" operator="containsText" text="4- Moderado">
      <formula>NOT(ISERROR(SEARCH("4- Moderado",A10)))</formula>
    </cfRule>
    <cfRule type="containsText" dxfId="114" priority="56" operator="containsText" text="3- Bajo">
      <formula>NOT(ISERROR(SEARCH("3- Bajo",A10)))</formula>
    </cfRule>
    <cfRule type="containsText" dxfId="113" priority="57" operator="containsText" text="4- Bajo">
      <formula>NOT(ISERROR(SEARCH("4- Bajo",A10)))</formula>
    </cfRule>
    <cfRule type="containsText" dxfId="112" priority="58" operator="containsText" text="1- Bajo">
      <formula>NOT(ISERROR(SEARCH("1- Bajo",A10)))</formula>
    </cfRule>
  </conditionalFormatting>
  <conditionalFormatting sqref="A30:E30">
    <cfRule type="containsText" dxfId="111" priority="40" operator="containsText" text="3- Moderado">
      <formula>NOT(ISERROR(SEARCH("3- Moderado",A30)))</formula>
    </cfRule>
    <cfRule type="containsText" dxfId="110" priority="41" operator="containsText" text="6- Moderado">
      <formula>NOT(ISERROR(SEARCH("6- Moderado",A30)))</formula>
    </cfRule>
    <cfRule type="containsText" dxfId="109" priority="42" operator="containsText" text="4- Moderado">
      <formula>NOT(ISERROR(SEARCH("4- Moderado",A30)))</formula>
    </cfRule>
    <cfRule type="containsText" dxfId="108" priority="43" operator="containsText" text="3- Bajo">
      <formula>NOT(ISERROR(SEARCH("3- Bajo",A30)))</formula>
    </cfRule>
    <cfRule type="containsText" dxfId="107" priority="44" operator="containsText" text="4- Bajo">
      <formula>NOT(ISERROR(SEARCH("4- Bajo",A30)))</formula>
    </cfRule>
    <cfRule type="containsText" dxfId="106" priority="45" operator="containsText" text="1- Bajo">
      <formula>NOT(ISERROR(SEARCH("1- Bajo",A30)))</formula>
    </cfRule>
  </conditionalFormatting>
  <conditionalFormatting sqref="A40:E40 A50 A60 A70 A80 A90">
    <cfRule type="containsText" dxfId="105" priority="33" operator="containsText" text="3- Moderado">
      <formula>NOT(ISERROR(SEARCH("3- Moderado",A40)))</formula>
    </cfRule>
    <cfRule type="containsText" dxfId="104" priority="34" operator="containsText" text="6- Moderado">
      <formula>NOT(ISERROR(SEARCH("6- Moderado",A40)))</formula>
    </cfRule>
    <cfRule type="containsText" dxfId="103" priority="35" operator="containsText" text="4- Moderado">
      <formula>NOT(ISERROR(SEARCH("4- Moderado",A40)))</formula>
    </cfRule>
    <cfRule type="containsText" dxfId="102" priority="36" operator="containsText" text="3- Bajo">
      <formula>NOT(ISERROR(SEARCH("3- Bajo",A40)))</formula>
    </cfRule>
    <cfRule type="containsText" dxfId="101" priority="37" operator="containsText" text="4- Bajo">
      <formula>NOT(ISERROR(SEARCH("4- Bajo",A40)))</formula>
    </cfRule>
    <cfRule type="containsText" dxfId="100" priority="38" operator="containsText" text="1- Bajo">
      <formula>NOT(ISERROR(SEARCH("1- Bajo",A40)))</formula>
    </cfRule>
  </conditionalFormatting>
  <conditionalFormatting sqref="B50:E50">
    <cfRule type="containsText" dxfId="99" priority="23" operator="containsText" text="3- Moderado">
      <formula>NOT(ISERROR(SEARCH("3- Moderado",B50)))</formula>
    </cfRule>
    <cfRule type="containsText" dxfId="98" priority="24" operator="containsText" text="6- Moderado">
      <formula>NOT(ISERROR(SEARCH("6- Moderado",B50)))</formula>
    </cfRule>
    <cfRule type="containsText" dxfId="97" priority="25" operator="containsText" text="4- Moderado">
      <formula>NOT(ISERROR(SEARCH("4- Moderado",B50)))</formula>
    </cfRule>
    <cfRule type="containsText" dxfId="96" priority="26" operator="containsText" text="3- Bajo">
      <formula>NOT(ISERROR(SEARCH("3- Bajo",B50)))</formula>
    </cfRule>
    <cfRule type="containsText" dxfId="95" priority="27" operator="containsText" text="4- Bajo">
      <formula>NOT(ISERROR(SEARCH("4- Bajo",B50)))</formula>
    </cfRule>
    <cfRule type="containsText" dxfId="94" priority="28" operator="containsText" text="1- Bajo">
      <formula>NOT(ISERROR(SEARCH("1- Bajo",B50)))</formula>
    </cfRule>
  </conditionalFormatting>
  <conditionalFormatting sqref="B60:E60">
    <cfRule type="containsText" dxfId="93" priority="7" operator="containsText" text="3- Moderado">
      <formula>NOT(ISERROR(SEARCH("3- Moderado",B60)))</formula>
    </cfRule>
    <cfRule type="containsText" dxfId="92" priority="8" operator="containsText" text="6- Moderado">
      <formula>NOT(ISERROR(SEARCH("6- Moderado",B60)))</formula>
    </cfRule>
    <cfRule type="containsText" dxfId="91" priority="9" operator="containsText" text="4- Moderado">
      <formula>NOT(ISERROR(SEARCH("4- Moderado",B60)))</formula>
    </cfRule>
    <cfRule type="containsText" dxfId="90" priority="10" operator="containsText" text="3- Bajo">
      <formula>NOT(ISERROR(SEARCH("3- Bajo",B60)))</formula>
    </cfRule>
    <cfRule type="containsText" dxfId="89" priority="11" operator="containsText" text="4- Bajo">
      <formula>NOT(ISERROR(SEARCH("4- Bajo",B60)))</formula>
    </cfRule>
    <cfRule type="containsText" dxfId="88" priority="12" operator="containsText" text="1- Bajo">
      <formula>NOT(ISERROR(SEARCH("1- Bajo",B60)))</formula>
    </cfRule>
  </conditionalFormatting>
  <conditionalFormatting sqref="B70:E70 B80:E80 B90:E90">
    <cfRule type="containsText" dxfId="87" priority="1" operator="containsText" text="3- Moderado">
      <formula>NOT(ISERROR(SEARCH("3- Moderado",B70)))</formula>
    </cfRule>
    <cfRule type="containsText" dxfId="86" priority="2" operator="containsText" text="6- Moderado">
      <formula>NOT(ISERROR(SEARCH("6- Moderado",B70)))</formula>
    </cfRule>
    <cfRule type="containsText" dxfId="85" priority="3" operator="containsText" text="4- Moderado">
      <formula>NOT(ISERROR(SEARCH("4- Moderado",B70)))</formula>
    </cfRule>
    <cfRule type="containsText" dxfId="84" priority="4" operator="containsText" text="3- Bajo">
      <formula>NOT(ISERROR(SEARCH("3- Bajo",B70)))</formula>
    </cfRule>
    <cfRule type="containsText" dxfId="83" priority="5" operator="containsText" text="4- Bajo">
      <formula>NOT(ISERROR(SEARCH("4- Bajo",B70)))</formula>
    </cfRule>
    <cfRule type="containsText" dxfId="82" priority="6" operator="containsText" text="1- Bajo">
      <formula>NOT(ISERROR(SEARCH("1- Bajo",B70)))</formula>
    </cfRule>
  </conditionalFormatting>
  <conditionalFormatting sqref="C8:F8">
    <cfRule type="containsText" dxfId="81" priority="47" operator="containsText" text="3- Moderado">
      <formula>NOT(ISERROR(SEARCH("3- Moderado",C8)))</formula>
    </cfRule>
    <cfRule type="containsText" dxfId="80" priority="48" operator="containsText" text="6- Moderado">
      <formula>NOT(ISERROR(SEARCH("6- Moderado",C8)))</formula>
    </cfRule>
    <cfRule type="containsText" dxfId="79" priority="49" operator="containsText" text="4- Moderado">
      <formula>NOT(ISERROR(SEARCH("4- Moderado",C8)))</formula>
    </cfRule>
    <cfRule type="containsText" dxfId="78" priority="50" operator="containsText" text="3- Bajo">
      <formula>NOT(ISERROR(SEARCH("3- Bajo",C8)))</formula>
    </cfRule>
    <cfRule type="containsText" dxfId="77" priority="51" operator="containsText" text="4- Bajo">
      <formula>NOT(ISERROR(SEARCH("4- Bajo",C8)))</formula>
    </cfRule>
    <cfRule type="containsText" dxfId="76" priority="52" operator="containsText" text="1- Bajo">
      <formula>NOT(ISERROR(SEARCH("1- Bajo",C8)))</formula>
    </cfRule>
  </conditionalFormatting>
  <conditionalFormatting sqref="D10:D99">
    <cfRule type="containsText" dxfId="75" priority="17" operator="containsText" text="Muy Alta">
      <formula>NOT(ISERROR(SEARCH("Muy Alta",D10)))</formula>
    </cfRule>
    <cfRule type="containsText" dxfId="74" priority="18" operator="containsText" text="Alta">
      <formula>NOT(ISERROR(SEARCH("Alta",D10)))</formula>
    </cfRule>
    <cfRule type="containsText" dxfId="73" priority="19" operator="containsText" text="Baja">
      <formula>NOT(ISERROR(SEARCH("Baja",D10)))</formula>
    </cfRule>
    <cfRule type="containsText" dxfId="72" priority="20" operator="containsText" text="Muy Baja">
      <formula>NOT(ISERROR(SEARCH("Muy Baja",D10)))</formula>
    </cfRule>
    <cfRule type="containsText" dxfId="71" priority="22" operator="containsText" text="Media">
      <formula>NOT(ISERROR(SEARCH("Media",D10)))</formula>
    </cfRule>
  </conditionalFormatting>
  <conditionalFormatting sqref="E10:E99">
    <cfRule type="containsText" dxfId="70" priority="13" operator="containsText" text="Catastrófico">
      <formula>NOT(ISERROR(SEARCH("Catastrófico",E10)))</formula>
    </cfRule>
    <cfRule type="containsText" dxfId="69" priority="14" operator="containsText" text="Mayor">
      <formula>NOT(ISERROR(SEARCH("Mayor",E10)))</formula>
    </cfRule>
    <cfRule type="containsText" dxfId="68" priority="15" operator="containsText" text="Menor">
      <formula>NOT(ISERROR(SEARCH("Menor",E10)))</formula>
    </cfRule>
    <cfRule type="containsText" dxfId="67" priority="16" operator="containsText" text="Leve">
      <formula>NOT(ISERROR(SEARCH("Leve",E10)))</formula>
    </cfRule>
  </conditionalFormatting>
  <conditionalFormatting sqref="E10:F99">
    <cfRule type="containsText" dxfId="66"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99">
    <cfRule type="containsText" dxfId="65" priority="29" operator="containsText" text="Bajo">
      <formula>NOT(ISERROR(SEARCH("Bajo",F10)))</formula>
    </cfRule>
    <cfRule type="containsText" dxfId="64" priority="30" operator="containsText" text="Moderado">
      <formula>NOT(ISERROR(SEARCH("Moderado",F10)))</formula>
    </cfRule>
    <cfRule type="containsText" dxfId="63" priority="31" operator="containsText" text="Alto">
      <formula>NOT(ISERROR(SEARCH("Alto",F10)))</formula>
    </cfRule>
    <cfRule type="containsText" dxfId="62"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99">
    <cfRule type="colorScale" priority="6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2A1E70A0-EF81-4D62-AF72-9015DA699B4A}"/>
    <dataValidation allowBlank="1" showInputMessage="1" showErrorMessage="1" prompt="Describir las actividades que se van a desarrollar para el proyecto" sqref="H7" xr:uid="{CA31F239-9C49-4440-9C72-BBC51035FCBA}"/>
    <dataValidation allowBlank="1" showInputMessage="1" showErrorMessage="1" prompt="Seleccionar si el responsable es el responsable de las acciones es el nivel central" sqref="I7:I8" xr:uid="{FB9F9BA3-E224-44BA-A251-FFCA4475DB60}"/>
    <dataValidation allowBlank="1" showInputMessage="1" showErrorMessage="1" prompt="seleccionar si el responsable de ejecutar las acciones es el nivel central" sqref="J8" xr:uid="{F6797361-8F59-43DF-BA83-BA213EF994C6}"/>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E4AA8A-51EC-4300-958F-B1A77B34D414}">
          <x14:formula1>
            <xm:f>'C:\Users\nquinteh\Downloads\[MatrizRiesgosModeloJudicial VF2024 (1).xlsx]9- Matriz de Calor '!#REF!</xm:f>
          </x14:formula1>
          <xm:sqref>G10:G99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18E86-3AF2-4066-92CC-373071F23B8B}">
  <sheetPr>
    <tabColor theme="5" tint="0.39997558519241921"/>
    <pageSetUpPr fitToPage="1"/>
  </sheetPr>
  <dimension ref="A1:JK99"/>
  <sheetViews>
    <sheetView showGridLines="0" zoomScale="50" zoomScaleNormal="50" workbookViewId="0">
      <selection activeCell="T52" sqref="T5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3"/>
      <c r="B1" s="654"/>
      <c r="C1" s="657"/>
      <c r="D1" s="657"/>
      <c r="E1" s="657"/>
      <c r="F1" s="657"/>
      <c r="G1" s="657"/>
      <c r="H1" s="657"/>
      <c r="I1" s="657"/>
      <c r="J1" s="658"/>
      <c r="K1" s="652"/>
      <c r="L1" s="652"/>
      <c r="M1" s="65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55"/>
      <c r="B2" s="656"/>
      <c r="C2" s="659"/>
      <c r="D2" s="659"/>
      <c r="E2" s="659"/>
      <c r="F2" s="659"/>
      <c r="G2" s="659"/>
      <c r="H2" s="659"/>
      <c r="I2" s="659"/>
      <c r="J2" s="660"/>
      <c r="K2" s="652"/>
      <c r="L2" s="652"/>
      <c r="M2" s="65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59"/>
      <c r="D3" s="659"/>
      <c r="E3" s="659"/>
      <c r="F3" s="659"/>
      <c r="G3" s="659"/>
      <c r="H3" s="659"/>
      <c r="I3" s="659"/>
      <c r="J3" s="660"/>
      <c r="K3" s="652"/>
      <c r="L3" s="652"/>
      <c r="M3" s="65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77" t="s">
        <v>271</v>
      </c>
      <c r="B4" s="577"/>
      <c r="C4" s="550" t="s">
        <v>272</v>
      </c>
      <c r="D4" s="550"/>
      <c r="E4" s="550"/>
      <c r="F4" s="550"/>
      <c r="G4" s="550"/>
      <c r="H4" s="550"/>
      <c r="I4" s="550"/>
      <c r="J4" s="550"/>
      <c r="K4" s="550"/>
      <c r="L4" s="550"/>
      <c r="M4" s="55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77" t="s">
        <v>273</v>
      </c>
      <c r="B5" s="577"/>
      <c r="C5" s="578" t="s">
        <v>274</v>
      </c>
      <c r="D5" s="578"/>
      <c r="E5" s="578"/>
      <c r="F5" s="578"/>
      <c r="G5" s="578"/>
      <c r="H5" s="578"/>
      <c r="I5" s="578"/>
      <c r="J5" s="578"/>
      <c r="K5" s="578"/>
      <c r="L5" s="578"/>
      <c r="M5" s="57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77" t="s">
        <v>275</v>
      </c>
      <c r="B6" s="577"/>
      <c r="C6" s="674" t="s">
        <v>276</v>
      </c>
      <c r="D6" s="675"/>
      <c r="E6" s="675"/>
      <c r="F6" s="675"/>
      <c r="G6" s="675"/>
      <c r="H6" s="675"/>
      <c r="I6" s="675"/>
      <c r="J6" s="675"/>
      <c r="K6" s="675"/>
      <c r="L6" s="675"/>
      <c r="M6" s="67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9" t="s">
        <v>528</v>
      </c>
      <c r="B7" s="670"/>
      <c r="C7" s="671"/>
      <c r="D7" s="672" t="s">
        <v>529</v>
      </c>
      <c r="E7" s="672"/>
      <c r="F7" s="672"/>
      <c r="G7" s="673" t="s">
        <v>530</v>
      </c>
      <c r="H7" s="680" t="s">
        <v>531</v>
      </c>
      <c r="I7" s="682" t="s">
        <v>532</v>
      </c>
      <c r="J7" s="683"/>
      <c r="K7" s="682" t="s">
        <v>533</v>
      </c>
      <c r="L7" s="683"/>
      <c r="M7" s="684" t="s">
        <v>534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29" t="s">
        <v>38</v>
      </c>
      <c r="B8" s="329" t="s">
        <v>213</v>
      </c>
      <c r="C8" s="329" t="s">
        <v>215</v>
      </c>
      <c r="D8" s="27" t="s">
        <v>225</v>
      </c>
      <c r="E8" s="27" t="s">
        <v>535</v>
      </c>
      <c r="F8" s="27" t="s">
        <v>536</v>
      </c>
      <c r="G8" s="673"/>
      <c r="H8" s="681"/>
      <c r="I8" s="28" t="s">
        <v>537</v>
      </c>
      <c r="J8" s="28" t="s">
        <v>538</v>
      </c>
      <c r="K8" s="28" t="s">
        <v>539</v>
      </c>
      <c r="L8" s="28" t="s">
        <v>540</v>
      </c>
      <c r="M8" s="68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2"/>
      <c r="B9" s="663"/>
      <c r="C9" s="663"/>
      <c r="D9" s="663"/>
      <c r="E9" s="663"/>
      <c r="F9" s="663"/>
      <c r="G9" s="66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hidden="1" customHeight="1">
      <c r="A10" s="664">
        <f>'[4]7- Mapa Final'!A10</f>
        <v>1</v>
      </c>
      <c r="B10" s="665" t="str">
        <f>'[4]7- Mapa Final'!B10</f>
        <v>Reparto inequitativo</v>
      </c>
      <c r="C10" s="665" t="str">
        <f>'[4]7- Mapa Final'!C10</f>
        <v>No reporte de novedades, por parte de los despachos judiciales.</v>
      </c>
      <c r="D10" s="650" t="str">
        <f>'[4]7- Mapa Final'!J10</f>
        <v>Muy Baja - 1</v>
      </c>
      <c r="E10" s="651" t="str">
        <f>'[4]7- Mapa Final'!K10</f>
        <v>Leve - 1</v>
      </c>
      <c r="F10" s="677" t="str">
        <f>'[4]7- Mapa Final'!M10</f>
        <v>Bajo - 1</v>
      </c>
      <c r="G10" s="431" t="s">
        <v>424</v>
      </c>
      <c r="H10" s="678"/>
      <c r="I10" s="678"/>
      <c r="J10" s="678"/>
      <c r="K10" s="666">
        <v>45292</v>
      </c>
      <c r="L10" s="666">
        <v>45382</v>
      </c>
      <c r="M10" s="667"/>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hidden="1" customHeight="1">
      <c r="A11" s="649"/>
      <c r="B11" s="639"/>
      <c r="C11" s="639"/>
      <c r="D11" s="641"/>
      <c r="E11" s="643"/>
      <c r="F11" s="647"/>
      <c r="G11" s="426"/>
      <c r="H11" s="645"/>
      <c r="I11" s="645"/>
      <c r="J11" s="645"/>
      <c r="K11" s="645"/>
      <c r="L11" s="645"/>
      <c r="M11" s="66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hidden="1" customHeight="1">
      <c r="A12" s="649"/>
      <c r="B12" s="639"/>
      <c r="C12" s="639"/>
      <c r="D12" s="641"/>
      <c r="E12" s="643"/>
      <c r="F12" s="647"/>
      <c r="G12" s="426"/>
      <c r="H12" s="645"/>
      <c r="I12" s="645"/>
      <c r="J12" s="645"/>
      <c r="K12" s="645"/>
      <c r="L12" s="645"/>
      <c r="M12" s="66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hidden="1" customHeight="1">
      <c r="A13" s="649"/>
      <c r="B13" s="639"/>
      <c r="C13" s="639"/>
      <c r="D13" s="641"/>
      <c r="E13" s="643"/>
      <c r="F13" s="647"/>
      <c r="G13" s="426"/>
      <c r="H13" s="645"/>
      <c r="I13" s="645"/>
      <c r="J13" s="645"/>
      <c r="K13" s="645"/>
      <c r="L13" s="645"/>
      <c r="M13" s="66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hidden="1" customHeight="1">
      <c r="A14" s="649"/>
      <c r="B14" s="639"/>
      <c r="C14" s="639"/>
      <c r="D14" s="641"/>
      <c r="E14" s="643"/>
      <c r="F14" s="647"/>
      <c r="G14" s="426"/>
      <c r="H14" s="645"/>
      <c r="I14" s="645"/>
      <c r="J14" s="645"/>
      <c r="K14" s="645"/>
      <c r="L14" s="645"/>
      <c r="M14" s="66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hidden="1" customHeight="1">
      <c r="A15" s="649"/>
      <c r="B15" s="639"/>
      <c r="C15" s="639"/>
      <c r="D15" s="641"/>
      <c r="E15" s="643"/>
      <c r="F15" s="647"/>
      <c r="G15" s="426"/>
      <c r="H15" s="645"/>
      <c r="I15" s="645"/>
      <c r="J15" s="645"/>
      <c r="K15" s="645"/>
      <c r="L15" s="645"/>
      <c r="M15" s="66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hidden="1" customHeight="1">
      <c r="A16" s="649"/>
      <c r="B16" s="639"/>
      <c r="C16" s="639"/>
      <c r="D16" s="641"/>
      <c r="E16" s="643"/>
      <c r="F16" s="647"/>
      <c r="G16" s="426"/>
      <c r="H16" s="645"/>
      <c r="I16" s="645"/>
      <c r="J16" s="645"/>
      <c r="K16" s="645"/>
      <c r="L16" s="645"/>
      <c r="M16" s="66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hidden="1" customHeight="1">
      <c r="A17" s="649"/>
      <c r="B17" s="639"/>
      <c r="C17" s="639"/>
      <c r="D17" s="641"/>
      <c r="E17" s="643"/>
      <c r="F17" s="647"/>
      <c r="G17" s="426"/>
      <c r="H17" s="645"/>
      <c r="I17" s="645"/>
      <c r="J17" s="645"/>
      <c r="K17" s="645"/>
      <c r="L17" s="645"/>
      <c r="M17" s="66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hidden="1" customHeight="1">
      <c r="A18" s="649"/>
      <c r="B18" s="639"/>
      <c r="C18" s="639"/>
      <c r="D18" s="641"/>
      <c r="E18" s="643"/>
      <c r="F18" s="647"/>
      <c r="G18" s="426"/>
      <c r="H18" s="645"/>
      <c r="I18" s="645"/>
      <c r="J18" s="645"/>
      <c r="K18" s="645"/>
      <c r="L18" s="645"/>
      <c r="M18" s="66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hidden="1" customHeight="1">
      <c r="A19" s="649"/>
      <c r="B19" s="639"/>
      <c r="C19" s="639"/>
      <c r="D19" s="641"/>
      <c r="E19" s="643"/>
      <c r="F19" s="647"/>
      <c r="G19" s="426"/>
      <c r="H19" s="645"/>
      <c r="I19" s="645"/>
      <c r="J19" s="645"/>
      <c r="K19" s="645"/>
      <c r="L19" s="645"/>
      <c r="M19" s="66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hidden="1">
      <c r="A20" s="649">
        <f>'[4]7- Mapa Final'!A20</f>
        <v>2</v>
      </c>
      <c r="B20" s="639" t="str">
        <f>'[4]7- Mapa Final'!B20</f>
        <v>Tecnológicos- falla del sistema institucional de reparto (SARJ y Justicia XXI)</v>
      </c>
      <c r="C20" s="639" t="str">
        <f>'[4]7- Mapa Final'!C20</f>
        <v xml:space="preserve"> Falla tecnológica en los sistemas institucionales de reparto.</v>
      </c>
      <c r="D20" s="640" t="str">
        <f>'[4]7- Mapa Final'!J20</f>
        <v>Muy Baja - 1</v>
      </c>
      <c r="E20" s="642" t="str">
        <f>'[4]7- Mapa Final'!K20</f>
        <v>Leve - 1</v>
      </c>
      <c r="F20" s="647" t="str">
        <f>'[4]7- Mapa Final'!M20</f>
        <v>Bajo - 1</v>
      </c>
      <c r="G20" s="426" t="s">
        <v>486</v>
      </c>
      <c r="H20" s="645"/>
      <c r="I20" s="645"/>
      <c r="J20" s="645"/>
      <c r="K20" s="645"/>
      <c r="L20" s="645"/>
      <c r="M20" s="668"/>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hidden="1" customHeight="1">
      <c r="A21" s="649"/>
      <c r="B21" s="639"/>
      <c r="C21" s="639"/>
      <c r="D21" s="641"/>
      <c r="E21" s="643"/>
      <c r="F21" s="647"/>
      <c r="G21" s="426"/>
      <c r="H21" s="645"/>
      <c r="I21" s="645"/>
      <c r="J21" s="645"/>
      <c r="K21" s="645"/>
      <c r="L21" s="645"/>
      <c r="M21" s="66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hidden="1" customHeight="1">
      <c r="A22" s="649"/>
      <c r="B22" s="639"/>
      <c r="C22" s="639"/>
      <c r="D22" s="641"/>
      <c r="E22" s="643"/>
      <c r="F22" s="647"/>
      <c r="G22" s="426"/>
      <c r="H22" s="645"/>
      <c r="I22" s="645"/>
      <c r="J22" s="645"/>
      <c r="K22" s="645"/>
      <c r="L22" s="645"/>
      <c r="M22" s="66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hidden="1" customHeight="1">
      <c r="A23" s="649"/>
      <c r="B23" s="639"/>
      <c r="C23" s="639"/>
      <c r="D23" s="641"/>
      <c r="E23" s="643"/>
      <c r="F23" s="647"/>
      <c r="G23" s="426"/>
      <c r="H23" s="645"/>
      <c r="I23" s="645"/>
      <c r="J23" s="645"/>
      <c r="K23" s="645"/>
      <c r="L23" s="645"/>
      <c r="M23" s="66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hidden="1" customHeight="1">
      <c r="A24" s="649"/>
      <c r="B24" s="639"/>
      <c r="C24" s="639"/>
      <c r="D24" s="641"/>
      <c r="E24" s="643"/>
      <c r="F24" s="647"/>
      <c r="G24" s="426"/>
      <c r="H24" s="645"/>
      <c r="I24" s="645"/>
      <c r="J24" s="645"/>
      <c r="K24" s="645"/>
      <c r="L24" s="645"/>
      <c r="M24" s="66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idden="1">
      <c r="A25" s="649"/>
      <c r="B25" s="639"/>
      <c r="C25" s="639"/>
      <c r="D25" s="641"/>
      <c r="E25" s="643"/>
      <c r="F25" s="647"/>
      <c r="G25" s="426"/>
      <c r="H25" s="645"/>
      <c r="I25" s="645"/>
      <c r="J25" s="645"/>
      <c r="K25" s="645"/>
      <c r="L25" s="645"/>
      <c r="M25" s="668"/>
      <c r="N25" s="33"/>
      <c r="O25" s="33"/>
    </row>
    <row r="26" spans="1:169" hidden="1">
      <c r="A26" s="649"/>
      <c r="B26" s="639"/>
      <c r="C26" s="639"/>
      <c r="D26" s="641"/>
      <c r="E26" s="643"/>
      <c r="F26" s="647"/>
      <c r="G26" s="426"/>
      <c r="H26" s="645"/>
      <c r="I26" s="645"/>
      <c r="J26" s="645"/>
      <c r="K26" s="645"/>
      <c r="L26" s="645"/>
      <c r="M26" s="668"/>
      <c r="N26" s="33"/>
      <c r="O26" s="33"/>
    </row>
    <row r="27" spans="1:169" hidden="1">
      <c r="A27" s="649"/>
      <c r="B27" s="639"/>
      <c r="C27" s="639"/>
      <c r="D27" s="641"/>
      <c r="E27" s="643"/>
      <c r="F27" s="647"/>
      <c r="G27" s="426"/>
      <c r="H27" s="645"/>
      <c r="I27" s="645"/>
      <c r="J27" s="645"/>
      <c r="K27" s="645"/>
      <c r="L27" s="645"/>
      <c r="M27" s="668"/>
      <c r="N27" s="33"/>
      <c r="O27" s="33"/>
    </row>
    <row r="28" spans="1:169" hidden="1">
      <c r="A28" s="649"/>
      <c r="B28" s="639"/>
      <c r="C28" s="639"/>
      <c r="D28" s="641"/>
      <c r="E28" s="643"/>
      <c r="F28" s="647"/>
      <c r="G28" s="426"/>
      <c r="H28" s="645"/>
      <c r="I28" s="645"/>
      <c r="J28" s="645"/>
      <c r="K28" s="645"/>
      <c r="L28" s="645"/>
      <c r="M28" s="668"/>
      <c r="N28" s="33"/>
      <c r="O28" s="33"/>
    </row>
    <row r="29" spans="1:169" hidden="1">
      <c r="A29" s="649"/>
      <c r="B29" s="639"/>
      <c r="C29" s="639"/>
      <c r="D29" s="641"/>
      <c r="E29" s="643"/>
      <c r="F29" s="647"/>
      <c r="G29" s="426"/>
      <c r="H29" s="645"/>
      <c r="I29" s="645"/>
      <c r="J29" s="645"/>
      <c r="K29" s="645"/>
      <c r="L29" s="645"/>
      <c r="M29" s="668"/>
      <c r="N29" s="33"/>
      <c r="O29" s="33"/>
    </row>
    <row r="30" spans="1:169" s="25" customFormat="1" ht="12.75">
      <c r="A30" s="638">
        <f>'[4]7- Mapa Final'!A30</f>
        <v>1</v>
      </c>
      <c r="B30" s="639" t="str">
        <f>'[4]7- Mapa Final'!B30</f>
        <v>Efectuar el reparto judicial incumpliendo requisitos</v>
      </c>
      <c r="C30" s="639" t="str">
        <f>'[4]7- Mapa Final'!C30</f>
        <v>No  realizar el reparto, no hacerlo  oportunamente o no aplicar la normatividad.</v>
      </c>
      <c r="D30" s="640" t="str">
        <f>'[4]7- Mapa Final'!J30</f>
        <v>Muy Baja - 1</v>
      </c>
      <c r="E30" s="642" t="str">
        <f>'[4]7- Mapa Final'!K30</f>
        <v>Leve - 1</v>
      </c>
      <c r="F30" s="647" t="str">
        <f>'[4]7- Mapa Final'!M30</f>
        <v>Bajo - 1</v>
      </c>
      <c r="G30" s="426" t="s">
        <v>424</v>
      </c>
      <c r="H30" s="648"/>
      <c r="I30" s="645"/>
      <c r="J30" s="645"/>
      <c r="K30" s="644"/>
      <c r="L30" s="644"/>
      <c r="M30" s="648"/>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39"/>
      <c r="C31" s="639"/>
      <c r="D31" s="641"/>
      <c r="E31" s="643"/>
      <c r="F31" s="647"/>
      <c r="G31" s="426"/>
      <c r="H31" s="648"/>
      <c r="I31" s="645"/>
      <c r="J31" s="645"/>
      <c r="K31" s="645"/>
      <c r="L31" s="645"/>
      <c r="M31" s="64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39"/>
      <c r="C32" s="639"/>
      <c r="D32" s="641"/>
      <c r="E32" s="643"/>
      <c r="F32" s="647"/>
      <c r="G32" s="426"/>
      <c r="H32" s="648"/>
      <c r="I32" s="645"/>
      <c r="J32" s="645"/>
      <c r="K32" s="645"/>
      <c r="L32" s="645"/>
      <c r="M32" s="64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39"/>
      <c r="C33" s="639"/>
      <c r="D33" s="641"/>
      <c r="E33" s="643"/>
      <c r="F33" s="647"/>
      <c r="G33" s="426"/>
      <c r="H33" s="648"/>
      <c r="I33" s="645"/>
      <c r="J33" s="645"/>
      <c r="K33" s="645"/>
      <c r="L33" s="645"/>
      <c r="M33" s="64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39"/>
      <c r="C34" s="639"/>
      <c r="D34" s="641"/>
      <c r="E34" s="643"/>
      <c r="F34" s="647"/>
      <c r="G34" s="426"/>
      <c r="H34" s="648"/>
      <c r="I34" s="645"/>
      <c r="J34" s="645"/>
      <c r="K34" s="645"/>
      <c r="L34" s="645"/>
      <c r="M34" s="64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39"/>
      <c r="C35" s="639"/>
      <c r="D35" s="641"/>
      <c r="E35" s="643"/>
      <c r="F35" s="647"/>
      <c r="G35" s="426"/>
      <c r="H35" s="648"/>
      <c r="I35" s="645"/>
      <c r="J35" s="645"/>
      <c r="K35" s="645"/>
      <c r="L35" s="645"/>
      <c r="M35" s="648"/>
      <c r="N35" s="33"/>
      <c r="O35" s="33"/>
    </row>
    <row r="36" spans="1:169">
      <c r="A36" s="638"/>
      <c r="B36" s="639"/>
      <c r="C36" s="639"/>
      <c r="D36" s="641"/>
      <c r="E36" s="643"/>
      <c r="F36" s="647"/>
      <c r="G36" s="426"/>
      <c r="H36" s="648"/>
      <c r="I36" s="645"/>
      <c r="J36" s="645"/>
      <c r="K36" s="645"/>
      <c r="L36" s="645"/>
      <c r="M36" s="648"/>
      <c r="N36" s="33"/>
      <c r="O36" s="33"/>
    </row>
    <row r="37" spans="1:169">
      <c r="A37" s="638"/>
      <c r="B37" s="639"/>
      <c r="C37" s="639"/>
      <c r="D37" s="641"/>
      <c r="E37" s="643"/>
      <c r="F37" s="647"/>
      <c r="G37" s="426"/>
      <c r="H37" s="648"/>
      <c r="I37" s="645"/>
      <c r="J37" s="645"/>
      <c r="K37" s="645"/>
      <c r="L37" s="645"/>
      <c r="M37" s="648"/>
      <c r="N37" s="33"/>
      <c r="O37" s="33"/>
    </row>
    <row r="38" spans="1:169">
      <c r="A38" s="638"/>
      <c r="B38" s="639"/>
      <c r="C38" s="639"/>
      <c r="D38" s="641"/>
      <c r="E38" s="643"/>
      <c r="F38" s="647"/>
      <c r="G38" s="426"/>
      <c r="H38" s="648"/>
      <c r="I38" s="645"/>
      <c r="J38" s="645"/>
      <c r="K38" s="645"/>
      <c r="L38" s="645"/>
      <c r="M38" s="648"/>
      <c r="N38" s="33"/>
      <c r="O38" s="33"/>
    </row>
    <row r="39" spans="1:169">
      <c r="A39" s="638"/>
      <c r="B39" s="639"/>
      <c r="C39" s="639"/>
      <c r="D39" s="641"/>
      <c r="E39" s="643"/>
      <c r="F39" s="647"/>
      <c r="G39" s="426"/>
      <c r="H39" s="648"/>
      <c r="I39" s="645"/>
      <c r="J39" s="645"/>
      <c r="K39" s="645"/>
      <c r="L39" s="645"/>
      <c r="M39" s="648"/>
      <c r="N39" s="33"/>
      <c r="O39" s="33"/>
    </row>
    <row r="40" spans="1:169" s="25" customFormat="1" ht="12.75">
      <c r="A40" s="638">
        <f>'[4]7- Mapa Final'!A40</f>
        <v>2</v>
      </c>
      <c r="B40" s="639" t="str">
        <f>'[4]7- Mapa Final'!B40</f>
        <v xml:space="preserve"> Efectuar notificaciones que no cumplan con los requistos</v>
      </c>
      <c r="C40" s="639" t="str">
        <f>'[4]7- Mapa Final'!C40</f>
        <v>No  realizar las notificaciones , no hacerlo  oportunamente o no aplicar la normatividad.</v>
      </c>
      <c r="D40" s="640" t="str">
        <f>'[4]7- Mapa Final'!J40</f>
        <v>Muy Baja - 1</v>
      </c>
      <c r="E40" s="642" t="str">
        <f>'[4]7- Mapa Final'!K40</f>
        <v>Leve - 1</v>
      </c>
      <c r="F40" s="647" t="str">
        <f>'[4]7- Mapa Final'!M40</f>
        <v>Bajo - 1</v>
      </c>
      <c r="G40" s="426" t="s">
        <v>424</v>
      </c>
      <c r="H40" s="648"/>
      <c r="I40" s="645"/>
      <c r="J40" s="645"/>
      <c r="K40" s="644"/>
      <c r="L40" s="644"/>
      <c r="M40" s="685"/>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39"/>
      <c r="C41" s="639"/>
      <c r="D41" s="641"/>
      <c r="E41" s="643"/>
      <c r="F41" s="647"/>
      <c r="G41" s="426"/>
      <c r="H41" s="648"/>
      <c r="I41" s="645"/>
      <c r="J41" s="645"/>
      <c r="K41" s="645"/>
      <c r="L41" s="645"/>
      <c r="M41" s="68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39"/>
      <c r="C42" s="639"/>
      <c r="D42" s="641"/>
      <c r="E42" s="643"/>
      <c r="F42" s="647"/>
      <c r="G42" s="426"/>
      <c r="H42" s="648"/>
      <c r="I42" s="645"/>
      <c r="J42" s="645"/>
      <c r="K42" s="645"/>
      <c r="L42" s="645"/>
      <c r="M42" s="68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39"/>
      <c r="C43" s="639"/>
      <c r="D43" s="641"/>
      <c r="E43" s="643"/>
      <c r="F43" s="647"/>
      <c r="G43" s="426"/>
      <c r="H43" s="648"/>
      <c r="I43" s="645"/>
      <c r="J43" s="645"/>
      <c r="K43" s="645"/>
      <c r="L43" s="645"/>
      <c r="M43" s="68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39"/>
      <c r="C44" s="639"/>
      <c r="D44" s="641"/>
      <c r="E44" s="643"/>
      <c r="F44" s="647"/>
      <c r="G44" s="426"/>
      <c r="H44" s="648"/>
      <c r="I44" s="645"/>
      <c r="J44" s="645"/>
      <c r="K44" s="645"/>
      <c r="L44" s="645"/>
      <c r="M44" s="68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39"/>
      <c r="C45" s="639"/>
      <c r="D45" s="641"/>
      <c r="E45" s="643"/>
      <c r="F45" s="647"/>
      <c r="G45" s="426"/>
      <c r="H45" s="648"/>
      <c r="I45" s="645"/>
      <c r="J45" s="645"/>
      <c r="K45" s="645"/>
      <c r="L45" s="645"/>
      <c r="M45" s="685"/>
      <c r="N45" s="33"/>
      <c r="O45" s="33"/>
    </row>
    <row r="46" spans="1:169">
      <c r="A46" s="638"/>
      <c r="B46" s="639"/>
      <c r="C46" s="639"/>
      <c r="D46" s="641"/>
      <c r="E46" s="643"/>
      <c r="F46" s="647"/>
      <c r="G46" s="426"/>
      <c r="H46" s="648"/>
      <c r="I46" s="645"/>
      <c r="J46" s="645"/>
      <c r="K46" s="645"/>
      <c r="L46" s="645"/>
      <c r="M46" s="685"/>
      <c r="N46" s="33"/>
      <c r="O46" s="33"/>
    </row>
    <row r="47" spans="1:169">
      <c r="A47" s="638"/>
      <c r="B47" s="639"/>
      <c r="C47" s="639"/>
      <c r="D47" s="641"/>
      <c r="E47" s="643"/>
      <c r="F47" s="647"/>
      <c r="G47" s="426"/>
      <c r="H47" s="648"/>
      <c r="I47" s="645"/>
      <c r="J47" s="645"/>
      <c r="K47" s="645"/>
      <c r="L47" s="645"/>
      <c r="M47" s="685"/>
      <c r="N47" s="33"/>
      <c r="O47" s="33"/>
    </row>
    <row r="48" spans="1:169">
      <c r="A48" s="638"/>
      <c r="B48" s="639"/>
      <c r="C48" s="639"/>
      <c r="D48" s="641"/>
      <c r="E48" s="643"/>
      <c r="F48" s="647"/>
      <c r="G48" s="426"/>
      <c r="H48" s="648"/>
      <c r="I48" s="645"/>
      <c r="J48" s="645"/>
      <c r="K48" s="645"/>
      <c r="L48" s="645"/>
      <c r="M48" s="685"/>
      <c r="N48" s="33"/>
      <c r="O48" s="33"/>
    </row>
    <row r="49" spans="1:169">
      <c r="A49" s="638"/>
      <c r="B49" s="639"/>
      <c r="C49" s="639"/>
      <c r="D49" s="641"/>
      <c r="E49" s="643"/>
      <c r="F49" s="647"/>
      <c r="G49" s="426"/>
      <c r="H49" s="648"/>
      <c r="I49" s="645"/>
      <c r="J49" s="645"/>
      <c r="K49" s="645"/>
      <c r="L49" s="645"/>
      <c r="M49" s="685"/>
      <c r="N49" s="33"/>
      <c r="O49" s="33"/>
    </row>
    <row r="50" spans="1:169" s="25" customFormat="1" ht="12.75">
      <c r="A50" s="638">
        <f>'[4]7- Mapa Final'!A50</f>
        <v>3</v>
      </c>
      <c r="B50" s="639" t="str">
        <f>'[4]7- Mapa Final'!B50</f>
        <v xml:space="preserve">Pérdida de documentos </v>
      </c>
      <c r="C50" s="639" t="str">
        <f>'[4]7- Mapa Final'!C50</f>
        <v>Extravío temporal o definitivo de los  documentos de los procesos judiciales.</v>
      </c>
      <c r="D50" s="640" t="str">
        <f>'[4]7- Mapa Final'!J50</f>
        <v>Muy Baja - 1</v>
      </c>
      <c r="E50" s="642" t="str">
        <f>'[4]7- Mapa Final'!K50</f>
        <v>Leve - 1</v>
      </c>
      <c r="F50" s="647" t="str">
        <f>'[4]7- Mapa Final'!M50</f>
        <v>Bajo - 1</v>
      </c>
      <c r="G50" s="426" t="s">
        <v>424</v>
      </c>
      <c r="H50" s="685"/>
      <c r="I50" s="686"/>
      <c r="J50" s="686"/>
      <c r="K50" s="644"/>
      <c r="L50" s="644"/>
      <c r="M50" s="685"/>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39"/>
      <c r="C51" s="639"/>
      <c r="D51" s="641"/>
      <c r="E51" s="643"/>
      <c r="F51" s="647"/>
      <c r="G51" s="426"/>
      <c r="H51" s="685"/>
      <c r="I51" s="686"/>
      <c r="J51" s="686"/>
      <c r="K51" s="645"/>
      <c r="L51" s="645"/>
      <c r="M51" s="68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39"/>
      <c r="C52" s="639"/>
      <c r="D52" s="641"/>
      <c r="E52" s="643"/>
      <c r="F52" s="647"/>
      <c r="G52" s="426"/>
      <c r="H52" s="685"/>
      <c r="I52" s="686"/>
      <c r="J52" s="686"/>
      <c r="K52" s="645"/>
      <c r="L52" s="645"/>
      <c r="M52" s="68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39"/>
      <c r="C53" s="639"/>
      <c r="D53" s="641"/>
      <c r="E53" s="643"/>
      <c r="F53" s="647"/>
      <c r="G53" s="426"/>
      <c r="H53" s="685"/>
      <c r="I53" s="686"/>
      <c r="J53" s="686"/>
      <c r="K53" s="645"/>
      <c r="L53" s="645"/>
      <c r="M53" s="68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39"/>
      <c r="C54" s="639"/>
      <c r="D54" s="641"/>
      <c r="E54" s="643"/>
      <c r="F54" s="647"/>
      <c r="G54" s="426"/>
      <c r="H54" s="685"/>
      <c r="I54" s="686"/>
      <c r="J54" s="686"/>
      <c r="K54" s="645"/>
      <c r="L54" s="645"/>
      <c r="M54" s="68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39"/>
      <c r="C55" s="639"/>
      <c r="D55" s="641"/>
      <c r="E55" s="643"/>
      <c r="F55" s="647"/>
      <c r="G55" s="426"/>
      <c r="H55" s="685"/>
      <c r="I55" s="686"/>
      <c r="J55" s="686"/>
      <c r="K55" s="645"/>
      <c r="L55" s="645"/>
      <c r="M55" s="685"/>
      <c r="N55" s="33"/>
      <c r="O55" s="33"/>
    </row>
    <row r="56" spans="1:169">
      <c r="A56" s="638"/>
      <c r="B56" s="639"/>
      <c r="C56" s="639"/>
      <c r="D56" s="641"/>
      <c r="E56" s="643"/>
      <c r="F56" s="647"/>
      <c r="G56" s="426"/>
      <c r="H56" s="685"/>
      <c r="I56" s="686"/>
      <c r="J56" s="686"/>
      <c r="K56" s="645"/>
      <c r="L56" s="645"/>
      <c r="M56" s="685"/>
      <c r="N56" s="33"/>
      <c r="O56" s="33"/>
    </row>
    <row r="57" spans="1:169">
      <c r="A57" s="638"/>
      <c r="B57" s="639"/>
      <c r="C57" s="639"/>
      <c r="D57" s="641"/>
      <c r="E57" s="643"/>
      <c r="F57" s="647"/>
      <c r="G57" s="426"/>
      <c r="H57" s="685"/>
      <c r="I57" s="686"/>
      <c r="J57" s="686"/>
      <c r="K57" s="645"/>
      <c r="L57" s="645"/>
      <c r="M57" s="685"/>
      <c r="N57" s="33"/>
      <c r="O57" s="33"/>
    </row>
    <row r="58" spans="1:169">
      <c r="A58" s="638"/>
      <c r="B58" s="639"/>
      <c r="C58" s="639"/>
      <c r="D58" s="641"/>
      <c r="E58" s="643"/>
      <c r="F58" s="647"/>
      <c r="G58" s="426"/>
      <c r="H58" s="685"/>
      <c r="I58" s="686"/>
      <c r="J58" s="686"/>
      <c r="K58" s="645"/>
      <c r="L58" s="645"/>
      <c r="M58" s="685"/>
      <c r="N58" s="33"/>
      <c r="O58" s="33"/>
    </row>
    <row r="59" spans="1:169">
      <c r="A59" s="638"/>
      <c r="B59" s="639"/>
      <c r="C59" s="639"/>
      <c r="D59" s="641"/>
      <c r="E59" s="643"/>
      <c r="F59" s="647"/>
      <c r="G59" s="426"/>
      <c r="H59" s="685"/>
      <c r="I59" s="686"/>
      <c r="J59" s="686"/>
      <c r="K59" s="645"/>
      <c r="L59" s="645"/>
      <c r="M59" s="685"/>
      <c r="N59" s="33"/>
      <c r="O59" s="33"/>
    </row>
    <row r="60" spans="1:169" s="25" customFormat="1" ht="12.75" hidden="1" customHeight="1">
      <c r="A60" s="638">
        <f>'[4]7- Mapa Final'!A60</f>
        <v>0</v>
      </c>
      <c r="B60" s="639" t="str">
        <f>'[4]7- Mapa Final'!B60</f>
        <v>Pérdida de información</v>
      </c>
      <c r="C60" s="639" t="str">
        <f>'[4]7- Mapa Final'!C60</f>
        <v>Extravio de informacion al no realizar debidamente las copias de seguridad.</v>
      </c>
      <c r="D60" s="640" t="str">
        <f>'[4]7- Mapa Final'!J60</f>
        <v>Muy Baja - 1</v>
      </c>
      <c r="E60" s="642" t="str">
        <f>'[4]7- Mapa Final'!K60</f>
        <v>Leve - 1</v>
      </c>
      <c r="F60" s="647" t="str">
        <f>'[4]7- Mapa Final'!M60</f>
        <v>Bajo - 1</v>
      </c>
      <c r="G60" s="426" t="s">
        <v>423</v>
      </c>
      <c r="H60" s="679"/>
      <c r="I60" s="679"/>
      <c r="J60" s="679"/>
      <c r="K60" s="644"/>
      <c r="L60" s="644"/>
      <c r="M60" s="679"/>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38"/>
      <c r="B61" s="639"/>
      <c r="C61" s="639"/>
      <c r="D61" s="641"/>
      <c r="E61" s="643"/>
      <c r="F61" s="647"/>
      <c r="G61" s="426"/>
      <c r="H61" s="679"/>
      <c r="I61" s="679"/>
      <c r="J61" s="679"/>
      <c r="K61" s="645"/>
      <c r="L61" s="645"/>
      <c r="M61" s="679"/>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38"/>
      <c r="B62" s="639"/>
      <c r="C62" s="639"/>
      <c r="D62" s="641"/>
      <c r="E62" s="643"/>
      <c r="F62" s="647"/>
      <c r="G62" s="426"/>
      <c r="H62" s="679"/>
      <c r="I62" s="679"/>
      <c r="J62" s="679"/>
      <c r="K62" s="645"/>
      <c r="L62" s="645"/>
      <c r="M62" s="679"/>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38"/>
      <c r="B63" s="639"/>
      <c r="C63" s="639"/>
      <c r="D63" s="641"/>
      <c r="E63" s="643"/>
      <c r="F63" s="647"/>
      <c r="G63" s="426"/>
      <c r="H63" s="679"/>
      <c r="I63" s="679"/>
      <c r="J63" s="679"/>
      <c r="K63" s="645"/>
      <c r="L63" s="645"/>
      <c r="M63" s="679"/>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38"/>
      <c r="B64" s="639"/>
      <c r="C64" s="639"/>
      <c r="D64" s="641"/>
      <c r="E64" s="643"/>
      <c r="F64" s="647"/>
      <c r="G64" s="426"/>
      <c r="H64" s="679"/>
      <c r="I64" s="679"/>
      <c r="J64" s="679"/>
      <c r="K64" s="645"/>
      <c r="L64" s="645"/>
      <c r="M64" s="679"/>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t="15" hidden="1" customHeight="1">
      <c r="A65" s="638"/>
      <c r="B65" s="639"/>
      <c r="C65" s="639"/>
      <c r="D65" s="641"/>
      <c r="E65" s="643"/>
      <c r="F65" s="647"/>
      <c r="G65" s="426"/>
      <c r="H65" s="679"/>
      <c r="I65" s="679"/>
      <c r="J65" s="679"/>
      <c r="K65" s="645"/>
      <c r="L65" s="645"/>
      <c r="M65" s="679"/>
      <c r="N65" s="33"/>
      <c r="O65" s="33"/>
    </row>
    <row r="66" spans="1:169" ht="15" hidden="1" customHeight="1">
      <c r="A66" s="638"/>
      <c r="B66" s="639"/>
      <c r="C66" s="639"/>
      <c r="D66" s="641"/>
      <c r="E66" s="643"/>
      <c r="F66" s="647"/>
      <c r="G66" s="426"/>
      <c r="H66" s="679"/>
      <c r="I66" s="679"/>
      <c r="J66" s="679"/>
      <c r="K66" s="645"/>
      <c r="L66" s="645"/>
      <c r="M66" s="679"/>
      <c r="N66" s="33"/>
      <c r="O66" s="33"/>
    </row>
    <row r="67" spans="1:169" ht="15" hidden="1" customHeight="1">
      <c r="A67" s="638"/>
      <c r="B67" s="639"/>
      <c r="C67" s="639"/>
      <c r="D67" s="641"/>
      <c r="E67" s="643"/>
      <c r="F67" s="647"/>
      <c r="G67" s="426"/>
      <c r="H67" s="679"/>
      <c r="I67" s="679"/>
      <c r="J67" s="679"/>
      <c r="K67" s="645"/>
      <c r="L67" s="645"/>
      <c r="M67" s="679"/>
      <c r="N67" s="33"/>
      <c r="O67" s="33"/>
    </row>
    <row r="68" spans="1:169" ht="15" hidden="1" customHeight="1">
      <c r="A68" s="638"/>
      <c r="B68" s="639"/>
      <c r="C68" s="639"/>
      <c r="D68" s="641"/>
      <c r="E68" s="643"/>
      <c r="F68" s="647"/>
      <c r="G68" s="426"/>
      <c r="H68" s="679"/>
      <c r="I68" s="679"/>
      <c r="J68" s="679"/>
      <c r="K68" s="645"/>
      <c r="L68" s="645"/>
      <c r="M68" s="679"/>
      <c r="N68" s="33"/>
      <c r="O68" s="33"/>
    </row>
    <row r="69" spans="1:169" ht="15.75" hidden="1" customHeight="1" thickBot="1">
      <c r="A69" s="638"/>
      <c r="B69" s="639"/>
      <c r="C69" s="639"/>
      <c r="D69" s="641"/>
      <c r="E69" s="643"/>
      <c r="F69" s="647"/>
      <c r="G69" s="426"/>
      <c r="H69" s="679"/>
      <c r="I69" s="679"/>
      <c r="J69" s="679"/>
      <c r="K69" s="645"/>
      <c r="L69" s="645"/>
      <c r="M69" s="679"/>
      <c r="N69" s="33"/>
      <c r="O69" s="33"/>
    </row>
    <row r="70" spans="1:169" s="25" customFormat="1" ht="12.75" hidden="1" customHeight="1">
      <c r="A70" s="638">
        <f>'[4]7- Mapa Final'!A70</f>
        <v>8</v>
      </c>
      <c r="B70" s="639" t="str">
        <f>'[4]7- Mapa Final'!B70</f>
        <v xml:space="preserve">Tecnológicos-Fallas del sistema interno y externo del Centro de Servicios. </v>
      </c>
      <c r="C70" s="639" t="str">
        <f>'[4]7- Mapa Final'!C70</f>
        <v>Fallas tecnológicas en los aplicativos internos y externos del centro de servicios.</v>
      </c>
      <c r="D70" s="640" t="str">
        <f>'[4]7- Mapa Final'!J70</f>
        <v>Muy Baja - 1</v>
      </c>
      <c r="E70" s="642" t="str">
        <f>'[4]7- Mapa Final'!K70</f>
        <v>Leve - 1</v>
      </c>
      <c r="F70" s="647" t="str">
        <f>'[4]7- Mapa Final'!M70</f>
        <v>Bajo - 1</v>
      </c>
      <c r="G70" s="426" t="s">
        <v>423</v>
      </c>
      <c r="H70" s="679"/>
      <c r="I70" s="679"/>
      <c r="J70" s="679"/>
      <c r="K70" s="644"/>
      <c r="L70" s="644"/>
      <c r="M70" s="679"/>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8"/>
      <c r="B71" s="639"/>
      <c r="C71" s="639"/>
      <c r="D71" s="641"/>
      <c r="E71" s="643"/>
      <c r="F71" s="647"/>
      <c r="G71" s="426"/>
      <c r="H71" s="679"/>
      <c r="I71" s="679"/>
      <c r="J71" s="679"/>
      <c r="K71" s="645"/>
      <c r="L71" s="645"/>
      <c r="M71" s="679"/>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8"/>
      <c r="B72" s="639"/>
      <c r="C72" s="639"/>
      <c r="D72" s="641"/>
      <c r="E72" s="643"/>
      <c r="F72" s="647"/>
      <c r="G72" s="426"/>
      <c r="H72" s="679"/>
      <c r="I72" s="679"/>
      <c r="J72" s="679"/>
      <c r="K72" s="645"/>
      <c r="L72" s="645"/>
      <c r="M72" s="679"/>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8"/>
      <c r="B73" s="639"/>
      <c r="C73" s="639"/>
      <c r="D73" s="641"/>
      <c r="E73" s="643"/>
      <c r="F73" s="647"/>
      <c r="G73" s="426"/>
      <c r="H73" s="679"/>
      <c r="I73" s="679"/>
      <c r="J73" s="679"/>
      <c r="K73" s="645"/>
      <c r="L73" s="645"/>
      <c r="M73" s="679"/>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8"/>
      <c r="B74" s="639"/>
      <c r="C74" s="639"/>
      <c r="D74" s="641"/>
      <c r="E74" s="643"/>
      <c r="F74" s="647"/>
      <c r="G74" s="426"/>
      <c r="H74" s="679"/>
      <c r="I74" s="679"/>
      <c r="J74" s="679"/>
      <c r="K74" s="645"/>
      <c r="L74" s="645"/>
      <c r="M74" s="679"/>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t="15" hidden="1" customHeight="1">
      <c r="A75" s="638"/>
      <c r="B75" s="639"/>
      <c r="C75" s="639"/>
      <c r="D75" s="641"/>
      <c r="E75" s="643"/>
      <c r="F75" s="647"/>
      <c r="G75" s="426"/>
      <c r="H75" s="679"/>
      <c r="I75" s="679"/>
      <c r="J75" s="679"/>
      <c r="K75" s="645"/>
      <c r="L75" s="645"/>
      <c r="M75" s="679"/>
      <c r="N75" s="33"/>
      <c r="O75" s="33"/>
    </row>
    <row r="76" spans="1:169" ht="15" hidden="1" customHeight="1">
      <c r="A76" s="638"/>
      <c r="B76" s="639"/>
      <c r="C76" s="639"/>
      <c r="D76" s="641"/>
      <c r="E76" s="643"/>
      <c r="F76" s="647"/>
      <c r="G76" s="426"/>
      <c r="H76" s="679"/>
      <c r="I76" s="679"/>
      <c r="J76" s="679"/>
      <c r="K76" s="645"/>
      <c r="L76" s="645"/>
      <c r="M76" s="679"/>
      <c r="N76" s="33"/>
      <c r="O76" s="33"/>
    </row>
    <row r="77" spans="1:169" ht="15" hidden="1" customHeight="1">
      <c r="A77" s="638"/>
      <c r="B77" s="639"/>
      <c r="C77" s="639"/>
      <c r="D77" s="641"/>
      <c r="E77" s="643"/>
      <c r="F77" s="647"/>
      <c r="G77" s="426"/>
      <c r="H77" s="679"/>
      <c r="I77" s="679"/>
      <c r="J77" s="679"/>
      <c r="K77" s="645"/>
      <c r="L77" s="645"/>
      <c r="M77" s="679"/>
      <c r="N77" s="33"/>
      <c r="O77" s="33"/>
    </row>
    <row r="78" spans="1:169" ht="15" hidden="1" customHeight="1">
      <c r="A78" s="638"/>
      <c r="B78" s="639"/>
      <c r="C78" s="639"/>
      <c r="D78" s="641"/>
      <c r="E78" s="643"/>
      <c r="F78" s="647"/>
      <c r="G78" s="426"/>
      <c r="H78" s="679"/>
      <c r="I78" s="679"/>
      <c r="J78" s="679"/>
      <c r="K78" s="645"/>
      <c r="L78" s="645"/>
      <c r="M78" s="679"/>
      <c r="N78" s="33"/>
      <c r="O78" s="33"/>
    </row>
    <row r="79" spans="1:169" ht="15.75" hidden="1" customHeight="1" thickBot="1">
      <c r="A79" s="638"/>
      <c r="B79" s="639"/>
      <c r="C79" s="639"/>
      <c r="D79" s="641"/>
      <c r="E79" s="643"/>
      <c r="F79" s="647"/>
      <c r="G79" s="426"/>
      <c r="H79" s="679"/>
      <c r="I79" s="679"/>
      <c r="J79" s="679"/>
      <c r="K79" s="645"/>
      <c r="L79" s="645"/>
      <c r="M79" s="679"/>
      <c r="N79" s="33"/>
      <c r="O79" s="33"/>
    </row>
    <row r="80" spans="1:169" ht="15" hidden="1" customHeight="1">
      <c r="A80" s="638">
        <f>'[4]7- Mapa Final'!A80</f>
        <v>10</v>
      </c>
      <c r="B80" s="639" t="str">
        <f>'[4]7- Mapa Final'!B80</f>
        <v xml:space="preserve">Afectaciones ambientales </v>
      </c>
      <c r="C80" s="639" t="str">
        <f>'[4]7- Mapa Final'!C80</f>
        <v>Se tienen afectaciones ambientales que generen impactos negativos en el entorno.</v>
      </c>
      <c r="D80" s="640" t="str">
        <f>'[4]7- Mapa Final'!J80</f>
        <v>Muy Baja - 1</v>
      </c>
      <c r="E80" s="642" t="str">
        <f>'[4]7- Mapa Final'!K80</f>
        <v>Leve - 1</v>
      </c>
      <c r="F80" s="647" t="str">
        <f>'[4]7- Mapa Final'!M80</f>
        <v>Bajo - 1</v>
      </c>
      <c r="G80" s="426" t="s">
        <v>423</v>
      </c>
      <c r="H80" s="679"/>
      <c r="I80" s="679"/>
      <c r="J80" s="679"/>
      <c r="K80" s="644"/>
      <c r="L80" s="644"/>
      <c r="M80" s="679"/>
    </row>
    <row r="81" spans="1:13" ht="15" hidden="1" customHeight="1">
      <c r="A81" s="638"/>
      <c r="B81" s="639"/>
      <c r="C81" s="639"/>
      <c r="D81" s="641"/>
      <c r="E81" s="643"/>
      <c r="F81" s="647"/>
      <c r="G81" s="426"/>
      <c r="H81" s="679"/>
      <c r="I81" s="679"/>
      <c r="J81" s="679"/>
      <c r="K81" s="645"/>
      <c r="L81" s="645"/>
      <c r="M81" s="679"/>
    </row>
    <row r="82" spans="1:13" ht="15" hidden="1" customHeight="1">
      <c r="A82" s="638"/>
      <c r="B82" s="639"/>
      <c r="C82" s="639"/>
      <c r="D82" s="641"/>
      <c r="E82" s="643"/>
      <c r="F82" s="647"/>
      <c r="G82" s="426"/>
      <c r="H82" s="679"/>
      <c r="I82" s="679"/>
      <c r="J82" s="679"/>
      <c r="K82" s="645"/>
      <c r="L82" s="645"/>
      <c r="M82" s="679"/>
    </row>
    <row r="83" spans="1:13" ht="15" hidden="1" customHeight="1">
      <c r="A83" s="638"/>
      <c r="B83" s="639"/>
      <c r="C83" s="639"/>
      <c r="D83" s="641"/>
      <c r="E83" s="643"/>
      <c r="F83" s="647"/>
      <c r="G83" s="426"/>
      <c r="H83" s="679"/>
      <c r="I83" s="679"/>
      <c r="J83" s="679"/>
      <c r="K83" s="645"/>
      <c r="L83" s="645"/>
      <c r="M83" s="679"/>
    </row>
    <row r="84" spans="1:13" ht="15" hidden="1" customHeight="1">
      <c r="A84" s="638"/>
      <c r="B84" s="639"/>
      <c r="C84" s="639"/>
      <c r="D84" s="641"/>
      <c r="E84" s="643"/>
      <c r="F84" s="647"/>
      <c r="G84" s="426"/>
      <c r="H84" s="679"/>
      <c r="I84" s="679"/>
      <c r="J84" s="679"/>
      <c r="K84" s="645"/>
      <c r="L84" s="645"/>
      <c r="M84" s="679"/>
    </row>
    <row r="85" spans="1:13" ht="15" hidden="1" customHeight="1">
      <c r="A85" s="638"/>
      <c r="B85" s="639"/>
      <c r="C85" s="639"/>
      <c r="D85" s="641"/>
      <c r="E85" s="643"/>
      <c r="F85" s="647"/>
      <c r="G85" s="426"/>
      <c r="H85" s="679"/>
      <c r="I85" s="679"/>
      <c r="J85" s="679"/>
      <c r="K85" s="645"/>
      <c r="L85" s="645"/>
      <c r="M85" s="679"/>
    </row>
    <row r="86" spans="1:13" ht="15" hidden="1" customHeight="1">
      <c r="A86" s="638"/>
      <c r="B86" s="639"/>
      <c r="C86" s="639"/>
      <c r="D86" s="641"/>
      <c r="E86" s="643"/>
      <c r="F86" s="647"/>
      <c r="G86" s="426"/>
      <c r="H86" s="679"/>
      <c r="I86" s="679"/>
      <c r="J86" s="679"/>
      <c r="K86" s="645"/>
      <c r="L86" s="645"/>
      <c r="M86" s="679"/>
    </row>
    <row r="87" spans="1:13" ht="15" hidden="1" customHeight="1">
      <c r="A87" s="638"/>
      <c r="B87" s="639"/>
      <c r="C87" s="639"/>
      <c r="D87" s="641"/>
      <c r="E87" s="643"/>
      <c r="F87" s="647"/>
      <c r="G87" s="426"/>
      <c r="H87" s="679"/>
      <c r="I87" s="679"/>
      <c r="J87" s="679"/>
      <c r="K87" s="645"/>
      <c r="L87" s="645"/>
      <c r="M87" s="679"/>
    </row>
    <row r="88" spans="1:13" ht="15" hidden="1" customHeight="1">
      <c r="A88" s="638"/>
      <c r="B88" s="639"/>
      <c r="C88" s="639"/>
      <c r="D88" s="641"/>
      <c r="E88" s="643"/>
      <c r="F88" s="647"/>
      <c r="G88" s="426"/>
      <c r="H88" s="679"/>
      <c r="I88" s="679"/>
      <c r="J88" s="679"/>
      <c r="K88" s="645"/>
      <c r="L88" s="645"/>
      <c r="M88" s="679"/>
    </row>
    <row r="89" spans="1:13" ht="15.75" hidden="1" customHeight="1" thickBot="1">
      <c r="A89" s="638"/>
      <c r="B89" s="639"/>
      <c r="C89" s="639"/>
      <c r="D89" s="641"/>
      <c r="E89" s="643"/>
      <c r="F89" s="647"/>
      <c r="G89" s="426"/>
      <c r="H89" s="679"/>
      <c r="I89" s="679"/>
      <c r="J89" s="679"/>
      <c r="K89" s="645"/>
      <c r="L89" s="645"/>
      <c r="M89" s="679"/>
    </row>
    <row r="90" spans="1:13">
      <c r="A90" s="638">
        <f>'[4]7- Mapa Final'!A90</f>
        <v>4</v>
      </c>
      <c r="B90" s="639" t="str">
        <f>'[4]7- Mapa Final'!B90</f>
        <v xml:space="preserve">Recibir , ofrecer, prometer , entregar o aceptar dádivas o beneficios a nombre propio o de terceros para  expedir, alterar,retener , extraviar o entregar  documentos  sin el lleno de requisitos legales </v>
      </c>
      <c r="C90" s="639" t="str">
        <f>'[4]7- Mapa Final'!C90</f>
        <v xml:space="preserve"> Realizar trámites sin el cumplimiento de los requisitos legales  o  con informacion falsa.</v>
      </c>
      <c r="D90" s="640" t="str">
        <f>'[4]7- Mapa Final'!J90</f>
        <v>Muy Baja - 1</v>
      </c>
      <c r="E90" s="642" t="str">
        <f>'[4]7- Mapa Final'!K90</f>
        <v>Menor - 2</v>
      </c>
      <c r="F90" s="647" t="str">
        <f>'[4]7- Mapa Final'!M90</f>
        <v>Bajo - 2</v>
      </c>
      <c r="G90" s="426" t="s">
        <v>424</v>
      </c>
      <c r="H90" s="685"/>
      <c r="I90" s="686"/>
      <c r="J90" s="686"/>
      <c r="K90" s="644"/>
      <c r="L90" s="644"/>
      <c r="M90" s="685"/>
    </row>
    <row r="91" spans="1:13">
      <c r="A91" s="638"/>
      <c r="B91" s="639"/>
      <c r="C91" s="639"/>
      <c r="D91" s="641"/>
      <c r="E91" s="643"/>
      <c r="F91" s="647"/>
      <c r="G91" s="426"/>
      <c r="H91" s="685"/>
      <c r="I91" s="686"/>
      <c r="J91" s="686"/>
      <c r="K91" s="645"/>
      <c r="L91" s="645"/>
      <c r="M91" s="685"/>
    </row>
    <row r="92" spans="1:13">
      <c r="A92" s="638"/>
      <c r="B92" s="639"/>
      <c r="C92" s="639"/>
      <c r="D92" s="641"/>
      <c r="E92" s="643"/>
      <c r="F92" s="647"/>
      <c r="G92" s="426"/>
      <c r="H92" s="685"/>
      <c r="I92" s="686"/>
      <c r="J92" s="686"/>
      <c r="K92" s="645"/>
      <c r="L92" s="645"/>
      <c r="M92" s="685"/>
    </row>
    <row r="93" spans="1:13">
      <c r="A93" s="638"/>
      <c r="B93" s="639"/>
      <c r="C93" s="639"/>
      <c r="D93" s="641"/>
      <c r="E93" s="643"/>
      <c r="F93" s="647"/>
      <c r="G93" s="426"/>
      <c r="H93" s="685"/>
      <c r="I93" s="686"/>
      <c r="J93" s="686"/>
      <c r="K93" s="645"/>
      <c r="L93" s="645"/>
      <c r="M93" s="685"/>
    </row>
    <row r="94" spans="1:13">
      <c r="A94" s="638"/>
      <c r="B94" s="639"/>
      <c r="C94" s="639"/>
      <c r="D94" s="641"/>
      <c r="E94" s="643"/>
      <c r="F94" s="647"/>
      <c r="G94" s="426"/>
      <c r="H94" s="685"/>
      <c r="I94" s="686"/>
      <c r="J94" s="686"/>
      <c r="K94" s="645"/>
      <c r="L94" s="645"/>
      <c r="M94" s="685"/>
    </row>
    <row r="95" spans="1:13">
      <c r="A95" s="638"/>
      <c r="B95" s="639"/>
      <c r="C95" s="639"/>
      <c r="D95" s="641"/>
      <c r="E95" s="643"/>
      <c r="F95" s="647"/>
      <c r="G95" s="426"/>
      <c r="H95" s="685"/>
      <c r="I95" s="686"/>
      <c r="J95" s="686"/>
      <c r="K95" s="645"/>
      <c r="L95" s="645"/>
      <c r="M95" s="685"/>
    </row>
    <row r="96" spans="1:13">
      <c r="A96" s="638"/>
      <c r="B96" s="639"/>
      <c r="C96" s="639"/>
      <c r="D96" s="641"/>
      <c r="E96" s="643"/>
      <c r="F96" s="647"/>
      <c r="G96" s="426"/>
      <c r="H96" s="685"/>
      <c r="I96" s="686"/>
      <c r="J96" s="686"/>
      <c r="K96" s="645"/>
      <c r="L96" s="645"/>
      <c r="M96" s="685"/>
    </row>
    <row r="97" spans="1:13">
      <c r="A97" s="638"/>
      <c r="B97" s="639"/>
      <c r="C97" s="639"/>
      <c r="D97" s="641"/>
      <c r="E97" s="643"/>
      <c r="F97" s="647"/>
      <c r="G97" s="426"/>
      <c r="H97" s="685"/>
      <c r="I97" s="686"/>
      <c r="J97" s="686"/>
      <c r="K97" s="645"/>
      <c r="L97" s="645"/>
      <c r="M97" s="685"/>
    </row>
    <row r="98" spans="1:13">
      <c r="A98" s="638"/>
      <c r="B98" s="639"/>
      <c r="C98" s="639"/>
      <c r="D98" s="641"/>
      <c r="E98" s="643"/>
      <c r="F98" s="647"/>
      <c r="G98" s="426"/>
      <c r="H98" s="685"/>
      <c r="I98" s="686"/>
      <c r="J98" s="686"/>
      <c r="K98" s="645"/>
      <c r="L98" s="645"/>
      <c r="M98" s="685"/>
    </row>
    <row r="99" spans="1:13">
      <c r="A99" s="638"/>
      <c r="B99" s="639"/>
      <c r="C99" s="639"/>
      <c r="D99" s="641"/>
      <c r="E99" s="643"/>
      <c r="F99" s="647"/>
      <c r="G99" s="426"/>
      <c r="H99" s="685"/>
      <c r="I99" s="686"/>
      <c r="J99" s="686"/>
      <c r="K99" s="645"/>
      <c r="L99" s="645"/>
      <c r="M99" s="685"/>
    </row>
  </sheetData>
  <mergeCells count="134">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B60:B69"/>
    <mergeCell ref="C60:C69"/>
    <mergeCell ref="D60:D69"/>
    <mergeCell ref="E60:E69"/>
    <mergeCell ref="F60:F69"/>
    <mergeCell ref="M60:M69"/>
    <mergeCell ref="G60:G69"/>
    <mergeCell ref="H60:H69"/>
    <mergeCell ref="I60:I69"/>
    <mergeCell ref="J60:J69"/>
    <mergeCell ref="K60:K69"/>
    <mergeCell ref="L60:L69"/>
    <mergeCell ref="D50:D59"/>
    <mergeCell ref="E50:E59"/>
    <mergeCell ref="F50:F59"/>
    <mergeCell ref="G50:G59"/>
    <mergeCell ref="J70:J79"/>
    <mergeCell ref="K70:K79"/>
    <mergeCell ref="L70:L79"/>
    <mergeCell ref="M70:M79"/>
    <mergeCell ref="A80:A89"/>
    <mergeCell ref="B80:B89"/>
    <mergeCell ref="C80:C89"/>
    <mergeCell ref="D80:D89"/>
    <mergeCell ref="E80:E89"/>
    <mergeCell ref="F80:F89"/>
    <mergeCell ref="A70:A79"/>
    <mergeCell ref="B70:B79"/>
    <mergeCell ref="C70:C79"/>
    <mergeCell ref="D70:D79"/>
    <mergeCell ref="E70:E79"/>
    <mergeCell ref="F70:F79"/>
    <mergeCell ref="G70:G79"/>
    <mergeCell ref="H70:H79"/>
    <mergeCell ref="I70:I79"/>
    <mergeCell ref="A60:A69"/>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s>
  <conditionalFormatting sqref="A7:B7">
    <cfRule type="containsText" dxfId="61" priority="59" operator="containsText" text="3- Moderado">
      <formula>NOT(ISERROR(SEARCH("3- Moderado",A7)))</formula>
    </cfRule>
    <cfRule type="containsText" dxfId="60" priority="60" operator="containsText" text="6- Moderado">
      <formula>NOT(ISERROR(SEARCH("6- Moderado",A7)))</formula>
    </cfRule>
    <cfRule type="containsText" dxfId="59" priority="61" operator="containsText" text="4- Moderado">
      <formula>NOT(ISERROR(SEARCH("4- Moderado",A7)))</formula>
    </cfRule>
    <cfRule type="containsText" dxfId="58" priority="62" operator="containsText" text="3- Bajo">
      <formula>NOT(ISERROR(SEARCH("3- Bajo",A7)))</formula>
    </cfRule>
    <cfRule type="containsText" dxfId="57" priority="63" operator="containsText" text="4- Bajo">
      <formula>NOT(ISERROR(SEARCH("4- Bajo",A7)))</formula>
    </cfRule>
    <cfRule type="containsText" dxfId="56" priority="64" operator="containsText" text="1- Bajo">
      <formula>NOT(ISERROR(SEARCH("1- Bajo",A7)))</formula>
    </cfRule>
  </conditionalFormatting>
  <conditionalFormatting sqref="A10:E10 A20:E20">
    <cfRule type="containsText" dxfId="55" priority="53" operator="containsText" text="3- Moderado">
      <formula>NOT(ISERROR(SEARCH("3- Moderado",A10)))</formula>
    </cfRule>
    <cfRule type="containsText" dxfId="54" priority="54" operator="containsText" text="6- Moderado">
      <formula>NOT(ISERROR(SEARCH("6- Moderado",A10)))</formula>
    </cfRule>
    <cfRule type="containsText" dxfId="53" priority="55" operator="containsText" text="4- Moderado">
      <formula>NOT(ISERROR(SEARCH("4- Moderado",A10)))</formula>
    </cfRule>
    <cfRule type="containsText" dxfId="52" priority="56" operator="containsText" text="3- Bajo">
      <formula>NOT(ISERROR(SEARCH("3- Bajo",A10)))</formula>
    </cfRule>
    <cfRule type="containsText" dxfId="51" priority="57" operator="containsText" text="4- Bajo">
      <formula>NOT(ISERROR(SEARCH("4- Bajo",A10)))</formula>
    </cfRule>
    <cfRule type="containsText" dxfId="50" priority="58" operator="containsText" text="1- Bajo">
      <formula>NOT(ISERROR(SEARCH("1- Bajo",A10)))</formula>
    </cfRule>
  </conditionalFormatting>
  <conditionalFormatting sqref="A30:E30">
    <cfRule type="containsText" dxfId="49" priority="40" operator="containsText" text="3- Moderado">
      <formula>NOT(ISERROR(SEARCH("3- Moderado",A30)))</formula>
    </cfRule>
    <cfRule type="containsText" dxfId="48" priority="41" operator="containsText" text="6- Moderado">
      <formula>NOT(ISERROR(SEARCH("6- Moderado",A30)))</formula>
    </cfRule>
    <cfRule type="containsText" dxfId="47" priority="42" operator="containsText" text="4- Moderado">
      <formula>NOT(ISERROR(SEARCH("4- Moderado",A30)))</formula>
    </cfRule>
    <cfRule type="containsText" dxfId="46" priority="43" operator="containsText" text="3- Bajo">
      <formula>NOT(ISERROR(SEARCH("3- Bajo",A30)))</formula>
    </cfRule>
    <cfRule type="containsText" dxfId="45" priority="44" operator="containsText" text="4- Bajo">
      <formula>NOT(ISERROR(SEARCH("4- Bajo",A30)))</formula>
    </cfRule>
    <cfRule type="containsText" dxfId="44" priority="45" operator="containsText" text="1- Bajo">
      <formula>NOT(ISERROR(SEARCH("1- Bajo",A30)))</formula>
    </cfRule>
  </conditionalFormatting>
  <conditionalFormatting sqref="A40:E40 A50 A60 A70 A80 A90">
    <cfRule type="containsText" dxfId="43" priority="33" operator="containsText" text="3- Moderado">
      <formula>NOT(ISERROR(SEARCH("3- Moderado",A40)))</formula>
    </cfRule>
    <cfRule type="containsText" dxfId="42" priority="34" operator="containsText" text="6- Moderado">
      <formula>NOT(ISERROR(SEARCH("6- Moderado",A40)))</formula>
    </cfRule>
    <cfRule type="containsText" dxfId="41" priority="35" operator="containsText" text="4- Moderado">
      <formula>NOT(ISERROR(SEARCH("4- Moderado",A40)))</formula>
    </cfRule>
    <cfRule type="containsText" dxfId="40" priority="36" operator="containsText" text="3- Bajo">
      <formula>NOT(ISERROR(SEARCH("3- Bajo",A40)))</formula>
    </cfRule>
    <cfRule type="containsText" dxfId="39" priority="37" operator="containsText" text="4- Bajo">
      <formula>NOT(ISERROR(SEARCH("4- Bajo",A40)))</formula>
    </cfRule>
    <cfRule type="containsText" dxfId="38" priority="38" operator="containsText" text="1- Bajo">
      <formula>NOT(ISERROR(SEARCH("1- Bajo",A40)))</formula>
    </cfRule>
  </conditionalFormatting>
  <conditionalFormatting sqref="B50:E50">
    <cfRule type="containsText" dxfId="37" priority="23" operator="containsText" text="3- Moderado">
      <formula>NOT(ISERROR(SEARCH("3- Moderado",B50)))</formula>
    </cfRule>
    <cfRule type="containsText" dxfId="36" priority="24" operator="containsText" text="6- Moderado">
      <formula>NOT(ISERROR(SEARCH("6- Moderado",B50)))</formula>
    </cfRule>
    <cfRule type="containsText" dxfId="35" priority="25" operator="containsText" text="4- Moderado">
      <formula>NOT(ISERROR(SEARCH("4- Moderado",B50)))</formula>
    </cfRule>
    <cfRule type="containsText" dxfId="34" priority="26" operator="containsText" text="3- Bajo">
      <formula>NOT(ISERROR(SEARCH("3- Bajo",B50)))</formula>
    </cfRule>
    <cfRule type="containsText" dxfId="33" priority="27" operator="containsText" text="4- Bajo">
      <formula>NOT(ISERROR(SEARCH("4- Bajo",B50)))</formula>
    </cfRule>
    <cfRule type="containsText" dxfId="32" priority="28" operator="containsText" text="1- Bajo">
      <formula>NOT(ISERROR(SEARCH("1- Bajo",B50)))</formula>
    </cfRule>
  </conditionalFormatting>
  <conditionalFormatting sqref="B60:E60">
    <cfRule type="containsText" dxfId="31" priority="7" operator="containsText" text="3- Moderado">
      <formula>NOT(ISERROR(SEARCH("3- Moderado",B60)))</formula>
    </cfRule>
    <cfRule type="containsText" dxfId="30" priority="8" operator="containsText" text="6- Moderado">
      <formula>NOT(ISERROR(SEARCH("6- Moderado",B60)))</formula>
    </cfRule>
    <cfRule type="containsText" dxfId="29" priority="9" operator="containsText" text="4- Moderado">
      <formula>NOT(ISERROR(SEARCH("4- Moderado",B60)))</formula>
    </cfRule>
    <cfRule type="containsText" dxfId="28" priority="10" operator="containsText" text="3- Bajo">
      <formula>NOT(ISERROR(SEARCH("3- Bajo",B60)))</formula>
    </cfRule>
    <cfRule type="containsText" dxfId="27" priority="11" operator="containsText" text="4- Bajo">
      <formula>NOT(ISERROR(SEARCH("4- Bajo",B60)))</formula>
    </cfRule>
    <cfRule type="containsText" dxfId="26" priority="12" operator="containsText" text="1- Bajo">
      <formula>NOT(ISERROR(SEARCH("1- Bajo",B60)))</formula>
    </cfRule>
  </conditionalFormatting>
  <conditionalFormatting sqref="B70:E70 B80:E80 B90:E90">
    <cfRule type="containsText" dxfId="25" priority="1" operator="containsText" text="3- Moderado">
      <formula>NOT(ISERROR(SEARCH("3- Moderado",B70)))</formula>
    </cfRule>
    <cfRule type="containsText" dxfId="24" priority="2" operator="containsText" text="6- Moderado">
      <formula>NOT(ISERROR(SEARCH("6- Moderado",B70)))</formula>
    </cfRule>
    <cfRule type="containsText" dxfId="23" priority="3" operator="containsText" text="4- Moderado">
      <formula>NOT(ISERROR(SEARCH("4- Moderado",B70)))</formula>
    </cfRule>
    <cfRule type="containsText" dxfId="22" priority="4" operator="containsText" text="3- Bajo">
      <formula>NOT(ISERROR(SEARCH("3- Bajo",B70)))</formula>
    </cfRule>
    <cfRule type="containsText" dxfId="21" priority="5" operator="containsText" text="4- Bajo">
      <formula>NOT(ISERROR(SEARCH("4- Bajo",B70)))</formula>
    </cfRule>
    <cfRule type="containsText" dxfId="20" priority="6" operator="containsText" text="1- Bajo">
      <formula>NOT(ISERROR(SEARCH("1- Bajo",B70)))</formula>
    </cfRule>
  </conditionalFormatting>
  <conditionalFormatting sqref="C8:F8">
    <cfRule type="containsText" dxfId="19" priority="47" operator="containsText" text="3- Moderado">
      <formula>NOT(ISERROR(SEARCH("3- Moderado",C8)))</formula>
    </cfRule>
    <cfRule type="containsText" dxfId="18" priority="48" operator="containsText" text="6- Moderado">
      <formula>NOT(ISERROR(SEARCH("6- Moderado",C8)))</formula>
    </cfRule>
    <cfRule type="containsText" dxfId="17" priority="49" operator="containsText" text="4- Moderado">
      <formula>NOT(ISERROR(SEARCH("4- Moderado",C8)))</formula>
    </cfRule>
    <cfRule type="containsText" dxfId="16" priority="50" operator="containsText" text="3- Bajo">
      <formula>NOT(ISERROR(SEARCH("3- Bajo",C8)))</formula>
    </cfRule>
    <cfRule type="containsText" dxfId="15" priority="51" operator="containsText" text="4- Bajo">
      <formula>NOT(ISERROR(SEARCH("4- Bajo",C8)))</formula>
    </cfRule>
    <cfRule type="containsText" dxfId="14" priority="52" operator="containsText" text="1- Bajo">
      <formula>NOT(ISERROR(SEARCH("1- Bajo",C8)))</formula>
    </cfRule>
  </conditionalFormatting>
  <conditionalFormatting sqref="D10:D99">
    <cfRule type="containsText" dxfId="13" priority="17" operator="containsText" text="Muy Alta">
      <formula>NOT(ISERROR(SEARCH("Muy Alta",D10)))</formula>
    </cfRule>
    <cfRule type="containsText" dxfId="12" priority="18" operator="containsText" text="Alta">
      <formula>NOT(ISERROR(SEARCH("Alta",D10)))</formula>
    </cfRule>
    <cfRule type="containsText" dxfId="11" priority="19" operator="containsText" text="Baja">
      <formula>NOT(ISERROR(SEARCH("Baja",D10)))</formula>
    </cfRule>
    <cfRule type="containsText" dxfId="10" priority="20" operator="containsText" text="Muy Baja">
      <formula>NOT(ISERROR(SEARCH("Muy Baja",D10)))</formula>
    </cfRule>
    <cfRule type="containsText" dxfId="9" priority="22" operator="containsText" text="Media">
      <formula>NOT(ISERROR(SEARCH("Media",D10)))</formula>
    </cfRule>
  </conditionalFormatting>
  <conditionalFormatting sqref="E10:E99">
    <cfRule type="containsText" dxfId="8" priority="13" operator="containsText" text="Catastrófico">
      <formula>NOT(ISERROR(SEARCH("Catastrófico",E10)))</formula>
    </cfRule>
    <cfRule type="containsText" dxfId="7" priority="14" operator="containsText" text="Mayor">
      <formula>NOT(ISERROR(SEARCH("Mayor",E10)))</formula>
    </cfRule>
    <cfRule type="containsText" dxfId="6" priority="15" operator="containsText" text="Menor">
      <formula>NOT(ISERROR(SEARCH("Menor",E10)))</formula>
    </cfRule>
    <cfRule type="containsText" dxfId="5" priority="16" operator="containsText" text="Leve">
      <formula>NOT(ISERROR(SEARCH("Leve",E10)))</formula>
    </cfRule>
  </conditionalFormatting>
  <conditionalFormatting sqref="E10:F99">
    <cfRule type="containsText" dxfId="4"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99">
    <cfRule type="containsText" dxfId="3" priority="29" operator="containsText" text="Bajo">
      <formula>NOT(ISERROR(SEARCH("Bajo",F10)))</formula>
    </cfRule>
    <cfRule type="containsText" dxfId="2" priority="30" operator="containsText" text="Moderado">
      <formula>NOT(ISERROR(SEARCH("Moderado",F10)))</formula>
    </cfRule>
    <cfRule type="containsText" dxfId="1" priority="31" operator="containsText" text="Alto">
      <formula>NOT(ISERROR(SEARCH("Alto",F10)))</formula>
    </cfRule>
    <cfRule type="containsText" dxfId="0"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99">
    <cfRule type="colorScale" priority="6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63300759-CF68-4711-B260-26C18379611E}"/>
    <dataValidation allowBlank="1" showInputMessage="1" showErrorMessage="1" prompt="Seleccionar si el responsable es el responsable de las acciones es el nivel central" sqref="I7:I8" xr:uid="{F9F01402-1E06-470F-8BEB-CDF5AFE5C520}"/>
    <dataValidation allowBlank="1" showInputMessage="1" showErrorMessage="1" prompt="Describir las actividades que se van a desarrollar para el proyecto" sqref="H7" xr:uid="{E1A5EFE4-F375-4CDA-9BB2-A5612B57BCC5}"/>
    <dataValidation allowBlank="1" showInputMessage="1" showErrorMessage="1" prompt="Registrar qué factor  que ocasina el riesgo: un facot identtficado el contexto._x000a_O  personas, recursos, estilo de direccion , factores externos, , codiciones ambientales" sqref="C8" xr:uid="{EF6DD6B3-79DC-42BD-872C-97F9624F1BFB}"/>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660629-47F5-4EF6-89D8-93D1532C6E22}">
          <x14:formula1>
            <xm:f>'C:\Users\nquinteh\Downloads\[MatrizRiesgosModeloJudicial VF2024 (1).xlsx]9- Matriz de Calor '!#REF!</xm:f>
          </x14:formula1>
          <xm:sqref>G10:G99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3.xml><?xml version="1.0" encoding="utf-8"?>
<ds:datastoreItem xmlns:ds="http://schemas.openxmlformats.org/officeDocument/2006/customXml" ds:itemID="{5936D5F8-CD52-4385-82D0-CF6F07C0EB4E}">
  <ds:schemaRefs>
    <ds:schemaRef ds:uri="http://schemas.microsoft.com/office/2006/documentManagement/types"/>
    <ds:schemaRef ds:uri="1f8d7d97-b52e-4e8e-add1-cddb6c7f9c6e"/>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 ds:uri="ebe62426-be44-4ac6-b4e7-c6e91301097f"/>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1- Presentación </vt:lpstr>
      <vt:lpstr>Conceptos 37001 </vt:lpstr>
      <vt:lpstr>2- Analisis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Analisis de Contexto'!Área_de_impresión</vt:lpstr>
      <vt:lpstr>'3-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Luisa Maria Guarin Orozco</cp:lastModifiedBy>
  <cp:revision/>
  <dcterms:created xsi:type="dcterms:W3CDTF">2021-04-16T16:11:31Z</dcterms:created>
  <dcterms:modified xsi:type="dcterms:W3CDTF">2025-04-21T15:07:05Z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