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https://etbcsj-my.sharepoint.com/personal/ycastels_cendoj_ramajudicial_gov_co/Documents/2025/Matriz de Riesgos-2024/"/>
    </mc:Choice>
  </mc:AlternateContent>
  <xr:revisionPtr revIDLastSave="0" documentId="8_{4568032D-6DA0-463C-B573-C802235709A6}" xr6:coauthVersionLast="47" xr6:coauthVersionMax="47" xr10:uidLastSave="{00000000-0000-0000-0000-000000000000}"/>
  <bookViews>
    <workbookView xWindow="-120" yWindow="-120" windowWidth="29040" windowHeight="15720" tabRatio="898" firstSheet="3" activeTab="5" xr2:uid="{00000000-000D-0000-FFFF-FFFF00000000}"/>
  </bookViews>
  <sheets>
    <sheet name="1- Presentación " sheetId="10" r:id="rId1"/>
    <sheet name="Conceptos 37001 "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Trimestre 1 - 2025" sheetId="36" r:id="rId11"/>
    <sheet name="Seguimiento Trimestre 2 de 2025" sheetId="40" r:id="rId12"/>
    <sheet name="Seguimiento Trimestre 3 de 2025" sheetId="39" r:id="rId13"/>
    <sheet name="Seguimeinto Trimestre 4 de 2025" sheetId="38" r:id="rId14"/>
  </sheets>
  <externalReferences>
    <externalReference r:id="rId15"/>
    <externalReference r:id="rId16"/>
    <externalReference r:id="rId17"/>
  </externalReferences>
  <definedNames>
    <definedName name="_xlnm.Print_Area" localSheetId="5">'5- Identificación de Riesgos'!$A$1:$N$29</definedName>
    <definedName name="_xlnm.Print_Area" localSheetId="6">'6- Valoración Controles'!$A$1:$V$19</definedName>
    <definedName name="_xlnm.Print_Area" localSheetId="7">'7- Mapa Final'!$A$1:$N$243</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[3]Hoja2!$H$3:$H$7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7" i="27" l="1"/>
  <c r="F60" i="38"/>
  <c r="E60" i="38"/>
  <c r="D60" i="38"/>
  <c r="C60" i="38"/>
  <c r="B60" i="38"/>
  <c r="A60" i="38"/>
  <c r="F50" i="38"/>
  <c r="E50" i="38"/>
  <c r="D50" i="38"/>
  <c r="C50" i="38"/>
  <c r="B50" i="38"/>
  <c r="A50" i="38"/>
  <c r="F40" i="38"/>
  <c r="E40" i="38"/>
  <c r="D40" i="38"/>
  <c r="C40" i="38"/>
  <c r="B40" i="38"/>
  <c r="A40" i="38"/>
  <c r="F30" i="38"/>
  <c r="E30" i="38"/>
  <c r="D30" i="38"/>
  <c r="C30" i="38"/>
  <c r="B30" i="38"/>
  <c r="A30" i="38"/>
  <c r="F20" i="38"/>
  <c r="E20" i="38"/>
  <c r="D20" i="38"/>
  <c r="C20" i="38"/>
  <c r="B20" i="38"/>
  <c r="A20" i="38"/>
  <c r="F10" i="38"/>
  <c r="E10" i="38"/>
  <c r="D10" i="38"/>
  <c r="C10" i="38"/>
  <c r="B10" i="38"/>
  <c r="A10" i="38"/>
  <c r="F60" i="39"/>
  <c r="E60" i="39"/>
  <c r="D60" i="39"/>
  <c r="C60" i="39"/>
  <c r="B60" i="39"/>
  <c r="A60" i="39"/>
  <c r="F50" i="39"/>
  <c r="E50" i="39"/>
  <c r="D50" i="39"/>
  <c r="C50" i="39"/>
  <c r="B50" i="39"/>
  <c r="A50" i="39"/>
  <c r="F40" i="39"/>
  <c r="E40" i="39"/>
  <c r="D40" i="39"/>
  <c r="C40" i="39"/>
  <c r="B40" i="39"/>
  <c r="A40" i="39"/>
  <c r="F30" i="39"/>
  <c r="E30" i="39"/>
  <c r="D30" i="39"/>
  <c r="C30" i="39"/>
  <c r="B30" i="39"/>
  <c r="A30" i="39"/>
  <c r="F20" i="39"/>
  <c r="E20" i="39"/>
  <c r="D20" i="39"/>
  <c r="C20" i="39"/>
  <c r="B20" i="39"/>
  <c r="A20" i="39"/>
  <c r="F10" i="39"/>
  <c r="E10" i="39"/>
  <c r="D10" i="39"/>
  <c r="C10" i="39"/>
  <c r="B10" i="39"/>
  <c r="A10" i="39"/>
  <c r="F60" i="40"/>
  <c r="E60" i="40"/>
  <c r="D60" i="40"/>
  <c r="C60" i="40"/>
  <c r="B60" i="40"/>
  <c r="A60" i="40"/>
  <c r="F50" i="40"/>
  <c r="E50" i="40"/>
  <c r="D50" i="40"/>
  <c r="C50" i="40"/>
  <c r="B50" i="40"/>
  <c r="A50" i="40"/>
  <c r="F40" i="40"/>
  <c r="E40" i="40"/>
  <c r="D40" i="40"/>
  <c r="C40" i="40"/>
  <c r="B40" i="40"/>
  <c r="A40" i="40"/>
  <c r="F30" i="40"/>
  <c r="E30" i="40"/>
  <c r="D30" i="40"/>
  <c r="C30" i="40"/>
  <c r="B30" i="40"/>
  <c r="A30" i="40"/>
  <c r="F20" i="40"/>
  <c r="E20" i="40"/>
  <c r="D20" i="40"/>
  <c r="C20" i="40"/>
  <c r="B20" i="40"/>
  <c r="A20" i="40"/>
  <c r="F10" i="40"/>
  <c r="E10" i="40"/>
  <c r="D10" i="40"/>
  <c r="C10" i="40"/>
  <c r="B10" i="40"/>
  <c r="A10" i="40"/>
  <c r="J28" i="28"/>
  <c r="L15" i="28"/>
  <c r="J15" i="28"/>
  <c r="R29" i="28" l="1"/>
  <c r="R26" i="28"/>
  <c r="R25" i="28"/>
  <c r="R24" i="28"/>
  <c r="R23" i="28"/>
  <c r="R22" i="28"/>
  <c r="R20" i="28"/>
  <c r="R10" i="28"/>
  <c r="R13" i="28"/>
  <c r="R12" i="28"/>
  <c r="R11" i="28"/>
  <c r="L28" i="28"/>
  <c r="L27" i="28"/>
  <c r="L14" i="28" l="1"/>
  <c r="C33" i="28"/>
  <c r="C32" i="28"/>
  <c r="L32" i="28"/>
  <c r="J32" i="28"/>
  <c r="L30" i="28"/>
  <c r="S10" i="28"/>
  <c r="L11" i="28"/>
  <c r="L10" i="28"/>
  <c r="L21" i="28" l="1"/>
  <c r="L20" i="28"/>
  <c r="K19" i="27" l="1"/>
  <c r="L18" i="27"/>
  <c r="K18" i="27" s="1"/>
  <c r="L15" i="27"/>
  <c r="K15" i="27" s="1"/>
  <c r="E14" i="29"/>
  <c r="E19" i="29"/>
  <c r="E18" i="29"/>
  <c r="E17" i="29"/>
  <c r="E16" i="29"/>
  <c r="E15" i="29"/>
  <c r="E26" i="29"/>
  <c r="E25" i="29"/>
  <c r="E24" i="29"/>
  <c r="E23" i="29"/>
  <c r="E22" i="29"/>
  <c r="E21" i="29"/>
  <c r="E20" i="29"/>
  <c r="E29" i="29"/>
  <c r="E28" i="29"/>
  <c r="E27" i="29"/>
  <c r="E31" i="29"/>
  <c r="E30" i="29"/>
  <c r="E33" i="29"/>
  <c r="E32" i="29"/>
  <c r="L26" i="27" l="1"/>
  <c r="K26" i="27" s="1"/>
  <c r="L25" i="27"/>
  <c r="K25" i="27" s="1"/>
  <c r="L24" i="27"/>
  <c r="K24" i="27" s="1"/>
  <c r="C26" i="28"/>
  <c r="C25" i="28"/>
  <c r="C32" i="29" l="1"/>
  <c r="B32" i="29"/>
  <c r="A32" i="29"/>
  <c r="C30" i="29"/>
  <c r="B30" i="29"/>
  <c r="A30" i="29"/>
  <c r="C27" i="29"/>
  <c r="B27" i="29"/>
  <c r="A27" i="29"/>
  <c r="C20" i="29"/>
  <c r="B20" i="29"/>
  <c r="A20" i="29"/>
  <c r="C14" i="29"/>
  <c r="B14" i="29"/>
  <c r="A14" i="29"/>
  <c r="C31" i="28"/>
  <c r="C30" i="28"/>
  <c r="C29" i="28"/>
  <c r="C28" i="28"/>
  <c r="C27" i="28"/>
  <c r="C24" i="28"/>
  <c r="C23" i="28"/>
  <c r="C22" i="28"/>
  <c r="C21" i="28"/>
  <c r="C20" i="28"/>
  <c r="B32" i="28"/>
  <c r="A32" i="28"/>
  <c r="B30" i="28"/>
  <c r="A30" i="28"/>
  <c r="B27" i="28"/>
  <c r="B20" i="28"/>
  <c r="A27" i="28"/>
  <c r="A20" i="28"/>
  <c r="A14" i="28"/>
  <c r="C19" i="28"/>
  <c r="C18" i="28"/>
  <c r="C17" i="28"/>
  <c r="C16" i="28"/>
  <c r="C15" i="28"/>
  <c r="C14" i="28"/>
  <c r="B14" i="28"/>
  <c r="R33" i="28" l="1"/>
  <c r="R32" i="28"/>
  <c r="R31" i="28"/>
  <c r="R30" i="28"/>
  <c r="J30" i="28"/>
  <c r="L32" i="29"/>
  <c r="L30" i="29"/>
  <c r="L27" i="29"/>
  <c r="L20" i="29"/>
  <c r="L14" i="29"/>
  <c r="L29" i="27"/>
  <c r="K29" i="27" s="1"/>
  <c r="L28" i="27"/>
  <c r="K28" i="27" s="1"/>
  <c r="L27" i="27"/>
  <c r="K27" i="27" s="1"/>
  <c r="L23" i="27"/>
  <c r="K23" i="27" s="1"/>
  <c r="L22" i="27"/>
  <c r="K22" i="27" s="1"/>
  <c r="L21" i="27"/>
  <c r="K21" i="27" s="1"/>
  <c r="L20" i="27"/>
  <c r="K20" i="27" s="1"/>
  <c r="B30" i="36" l="1"/>
  <c r="C20" i="36"/>
  <c r="A40" i="36"/>
  <c r="C50" i="36"/>
  <c r="B60" i="36"/>
  <c r="C60" i="36"/>
  <c r="B20" i="36"/>
  <c r="A30" i="36"/>
  <c r="B50" i="36"/>
  <c r="A60" i="36"/>
  <c r="C30" i="36"/>
  <c r="B40" i="36"/>
  <c r="A20" i="36"/>
  <c r="C40" i="36"/>
  <c r="A50" i="36"/>
  <c r="K32" i="28"/>
  <c r="S30" i="28"/>
  <c r="K30" i="28"/>
  <c r="S32" i="28"/>
  <c r="L17" i="27"/>
  <c r="K17" i="27" s="1"/>
  <c r="L16" i="27"/>
  <c r="K16" i="27" s="1"/>
  <c r="L14" i="27"/>
  <c r="M27" i="27"/>
  <c r="G27" i="29" s="1"/>
  <c r="M20" i="27"/>
  <c r="G20" i="29" s="1"/>
  <c r="G27" i="27"/>
  <c r="H27" i="27" s="1"/>
  <c r="F27" i="29" s="1"/>
  <c r="G20" i="27"/>
  <c r="H20" i="27" s="1"/>
  <c r="G14" i="27"/>
  <c r="H14" i="27" s="1"/>
  <c r="F20" i="29" l="1"/>
  <c r="O20" i="27"/>
  <c r="F14" i="29"/>
  <c r="M14" i="27"/>
  <c r="N14" i="27" s="1"/>
  <c r="H14" i="29" s="1"/>
  <c r="N20" i="27"/>
  <c r="H20" i="29" s="1"/>
  <c r="N27" i="27"/>
  <c r="H27" i="29" s="1"/>
  <c r="K14" i="27"/>
  <c r="C234" i="29"/>
  <c r="O14" i="27" l="1"/>
  <c r="G14" i="29"/>
  <c r="C284" i="29"/>
  <c r="B284" i="29"/>
  <c r="E284" i="29"/>
  <c r="C294" i="29"/>
  <c r="B294" i="29"/>
  <c r="E303" i="29"/>
  <c r="E302" i="29"/>
  <c r="E301" i="29"/>
  <c r="E300" i="29"/>
  <c r="E299" i="29"/>
  <c r="E298" i="29"/>
  <c r="E297" i="29"/>
  <c r="E296" i="29"/>
  <c r="E295" i="29"/>
  <c r="L294" i="29"/>
  <c r="E294" i="29"/>
  <c r="L33" i="27"/>
  <c r="K33" i="27" s="1"/>
  <c r="L32" i="27"/>
  <c r="K32" i="27" s="1"/>
  <c r="G32" i="27"/>
  <c r="H32" i="27" s="1"/>
  <c r="F32" i="29" l="1"/>
  <c r="T32" i="28"/>
  <c r="F284" i="29"/>
  <c r="M32" i="27"/>
  <c r="G32" i="29" l="1"/>
  <c r="U32" i="28"/>
  <c r="K32" i="29" s="1"/>
  <c r="J32" i="29"/>
  <c r="J284" i="29"/>
  <c r="N32" i="27"/>
  <c r="H32" i="29" s="1"/>
  <c r="G284" i="29"/>
  <c r="V32" i="28" l="1"/>
  <c r="M32" i="29" s="1"/>
  <c r="H284" i="29"/>
  <c r="D60" i="36"/>
  <c r="K284" i="29"/>
  <c r="E293" i="29"/>
  <c r="E292" i="29"/>
  <c r="E291" i="29"/>
  <c r="E290" i="29"/>
  <c r="E289" i="29"/>
  <c r="E288" i="29"/>
  <c r="E287" i="29"/>
  <c r="E286" i="29"/>
  <c r="E285" i="29"/>
  <c r="L284" i="29"/>
  <c r="E283" i="29"/>
  <c r="E282" i="29"/>
  <c r="E281" i="29"/>
  <c r="E280" i="29"/>
  <c r="E279" i="29"/>
  <c r="E278" i="29"/>
  <c r="E277" i="29"/>
  <c r="E276" i="29"/>
  <c r="E275" i="29"/>
  <c r="L274" i="29"/>
  <c r="E274" i="29"/>
  <c r="C274" i="29"/>
  <c r="B274" i="29"/>
  <c r="E60" i="36" l="1"/>
  <c r="F294" i="29"/>
  <c r="M284" i="29"/>
  <c r="G294" i="29"/>
  <c r="F60" i="36" l="1"/>
  <c r="J294" i="29"/>
  <c r="H294" i="29" l="1"/>
  <c r="K294" i="29"/>
  <c r="L31" i="27"/>
  <c r="L30" i="27"/>
  <c r="G30" i="27"/>
  <c r="H30" i="27" s="1"/>
  <c r="L264" i="29"/>
  <c r="E13" i="29"/>
  <c r="E234" i="29"/>
  <c r="E235" i="29"/>
  <c r="E236" i="29"/>
  <c r="E237" i="29"/>
  <c r="E238" i="29"/>
  <c r="E239" i="29"/>
  <c r="E240" i="29"/>
  <c r="E241" i="29"/>
  <c r="E242" i="29"/>
  <c r="E243" i="29"/>
  <c r="E244" i="29"/>
  <c r="E245" i="29"/>
  <c r="E246" i="29"/>
  <c r="E247" i="29"/>
  <c r="E248" i="29"/>
  <c r="E249" i="29"/>
  <c r="E250" i="29"/>
  <c r="E251" i="29"/>
  <c r="E252" i="29"/>
  <c r="E253" i="29"/>
  <c r="E254" i="29"/>
  <c r="E255" i="29"/>
  <c r="E256" i="29"/>
  <c r="E257" i="29"/>
  <c r="E258" i="29"/>
  <c r="E259" i="29"/>
  <c r="E260" i="29"/>
  <c r="E261" i="29"/>
  <c r="E262" i="29"/>
  <c r="E263" i="29"/>
  <c r="E264" i="29"/>
  <c r="E265" i="29"/>
  <c r="E266" i="29"/>
  <c r="E267" i="29"/>
  <c r="E268" i="29"/>
  <c r="E269" i="29"/>
  <c r="E270" i="29"/>
  <c r="E271" i="29"/>
  <c r="E272" i="29"/>
  <c r="E273" i="29"/>
  <c r="L11" i="27"/>
  <c r="K11" i="27" s="1"/>
  <c r="L12" i="27"/>
  <c r="K12" i="27" s="1"/>
  <c r="L13" i="27"/>
  <c r="K13" i="27" s="1"/>
  <c r="F30" i="29" l="1"/>
  <c r="T30" i="28"/>
  <c r="F274" i="29"/>
  <c r="M294" i="29"/>
  <c r="K30" i="27"/>
  <c r="M30" i="27"/>
  <c r="G30" i="29" l="1"/>
  <c r="U30" i="28"/>
  <c r="K30" i="29" s="1"/>
  <c r="J30" i="29"/>
  <c r="G274" i="29"/>
  <c r="J274" i="29"/>
  <c r="N30" i="27"/>
  <c r="H30" i="29" s="1"/>
  <c r="L244" i="29"/>
  <c r="C264" i="29"/>
  <c r="B264" i="29"/>
  <c r="L254" i="29"/>
  <c r="C254" i="29"/>
  <c r="B254" i="29"/>
  <c r="A254" i="29"/>
  <c r="C244" i="29"/>
  <c r="B244" i="29"/>
  <c r="A244" i="29"/>
  <c r="V30" i="28" l="1"/>
  <c r="M30" i="29" s="1"/>
  <c r="E50" i="36"/>
  <c r="D50" i="36"/>
  <c r="H274" i="29"/>
  <c r="K274" i="29"/>
  <c r="G264" i="29"/>
  <c r="M274" i="29" l="1"/>
  <c r="G254" i="29"/>
  <c r="F50" i="36" l="1"/>
  <c r="F244" i="29" l="1"/>
  <c r="G10" i="27"/>
  <c r="G244" i="29" l="1"/>
  <c r="H244" i="29"/>
  <c r="J14" i="28" l="1"/>
  <c r="R14" i="28"/>
  <c r="R15" i="28"/>
  <c r="R16" i="28"/>
  <c r="R17" i="28"/>
  <c r="R18" i="28"/>
  <c r="R19" i="28"/>
  <c r="J20" i="28"/>
  <c r="J21" i="28"/>
  <c r="R21" i="28"/>
  <c r="R28" i="28"/>
  <c r="R27" i="28"/>
  <c r="J27" i="28"/>
  <c r="S20" i="28" l="1"/>
  <c r="U20" i="28" s="1"/>
  <c r="K20" i="29" s="1"/>
  <c r="K14" i="28"/>
  <c r="T14" i="28" s="1"/>
  <c r="J14" i="29" s="1"/>
  <c r="K20" i="28"/>
  <c r="T20" i="28" s="1"/>
  <c r="J20" i="29" s="1"/>
  <c r="S14" i="28"/>
  <c r="U14" i="28" s="1"/>
  <c r="S27" i="28"/>
  <c r="U27" i="28" s="1"/>
  <c r="K27" i="29" s="1"/>
  <c r="K27" i="28"/>
  <c r="T27" i="28" s="1"/>
  <c r="J27" i="29" s="1"/>
  <c r="E30" i="36" l="1"/>
  <c r="E40" i="36"/>
  <c r="D30" i="36"/>
  <c r="F254" i="29"/>
  <c r="H254" i="29"/>
  <c r="D40" i="36" l="1"/>
  <c r="C13" i="28"/>
  <c r="H264" i="29" l="1"/>
  <c r="F264" i="29"/>
  <c r="J244" i="29"/>
  <c r="J264" i="29" l="1"/>
  <c r="J254" i="29"/>
  <c r="K244" i="29"/>
  <c r="K264" i="29" l="1"/>
  <c r="V27" i="28"/>
  <c r="M27" i="29" s="1"/>
  <c r="K254" i="29"/>
  <c r="M244" i="29" l="1"/>
  <c r="M264" i="29"/>
  <c r="V20" i="28"/>
  <c r="M20" i="29" s="1"/>
  <c r="A10" i="28"/>
  <c r="B10" i="28"/>
  <c r="I33" i="5" a="1"/>
  <c r="I33" i="5" s="1"/>
  <c r="F30" i="36" l="1"/>
  <c r="M254" i="29"/>
  <c r="C10" i="29"/>
  <c r="I27" i="5" a="1"/>
  <c r="C10" i="36" l="1"/>
  <c r="F40" i="36"/>
  <c r="I27" i="5"/>
  <c r="C11" i="28"/>
  <c r="C12" i="28"/>
  <c r="C10" i="28"/>
  <c r="L10" i="27" l="1"/>
  <c r="K10" i="27" s="1"/>
  <c r="I21" i="5"/>
  <c r="I22" i="5"/>
  <c r="M10" i="27" l="1"/>
  <c r="G234" i="29" l="1"/>
  <c r="K14" i="29"/>
  <c r="G10" i="29"/>
  <c r="L234" i="29"/>
  <c r="E11" i="29"/>
  <c r="E12" i="29"/>
  <c r="A234" i="29"/>
  <c r="B234" i="29"/>
  <c r="J11" i="28"/>
  <c r="J10" i="28"/>
  <c r="K10" i="28" l="1"/>
  <c r="E20" i="36"/>
  <c r="U10" i="28"/>
  <c r="H10" i="27" l="1"/>
  <c r="H234" i="29" l="1"/>
  <c r="O10" i="27"/>
  <c r="N10" i="27"/>
  <c r="H10" i="29" s="1"/>
  <c r="T10" i="28"/>
  <c r="V10" i="28" s="1"/>
  <c r="M10" i="29" s="1"/>
  <c r="F234" i="29"/>
  <c r="E10" i="29"/>
  <c r="B10" i="29"/>
  <c r="A10" i="29"/>
  <c r="A10" i="36" l="1"/>
  <c r="B10" i="36"/>
  <c r="F10" i="36"/>
  <c r="V14" i="28"/>
  <c r="J234" i="29"/>
  <c r="D20" i="36" l="1"/>
  <c r="M234" i="29"/>
  <c r="M14" i="29"/>
  <c r="L10" i="29"/>
  <c r="F20" i="36" l="1"/>
  <c r="K10" i="29"/>
  <c r="E10" i="36" l="1"/>
  <c r="K234" i="29"/>
  <c r="F10" i="29" l="1"/>
  <c r="J10" i="29" l="1"/>
  <c r="D10"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5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<sst xmlns="http://schemas.openxmlformats.org/spreadsheetml/2006/main" count="866" uniqueCount="522">
  <si>
    <t>Proceso:</t>
  </si>
  <si>
    <t>Objetivo:</t>
  </si>
  <si>
    <t>Alcance:</t>
  </si>
  <si>
    <t>Impacto</t>
  </si>
  <si>
    <t>Descripción del Riesgo</t>
  </si>
  <si>
    <t>Zona de Riesgo Inherente</t>
  </si>
  <si>
    <t>No. Control</t>
  </si>
  <si>
    <t>Impacto Residual Final</t>
  </si>
  <si>
    <t>Zona de Riesgo Final</t>
  </si>
  <si>
    <t>Tratamiento</t>
  </si>
  <si>
    <t>Responsable</t>
  </si>
  <si>
    <t>Fecha Implementación</t>
  </si>
  <si>
    <t>N.</t>
  </si>
  <si>
    <t>IMPACTO</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</si>
  <si>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</si>
  <si>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</si>
  <si>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</si>
  <si>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</si>
  <si>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</si>
  <si>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</si>
  <si>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</si>
  <si>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</si>
  <si>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</si>
  <si>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</si>
  <si>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</si>
  <si>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Frecuencia de la Actividad</t>
  </si>
  <si>
    <t>Probabilidad</t>
  </si>
  <si>
    <t>Muy Baja</t>
  </si>
  <si>
    <t>Baja</t>
  </si>
  <si>
    <t>Media</t>
  </si>
  <si>
    <t>Alta</t>
  </si>
  <si>
    <t>Muy Alta</t>
  </si>
  <si>
    <t>Tabla Criterios para definir el nivel de impacto</t>
  </si>
  <si>
    <t>Menor</t>
  </si>
  <si>
    <t>Moderado</t>
  </si>
  <si>
    <t>Mayor</t>
  </si>
  <si>
    <t>Catastrófico</t>
  </si>
  <si>
    <t xml:space="preserve">     El riesgo afecta la imagen de la entidad con algunos usuarios de relevancia frente al logro de los objetivos</t>
  </si>
  <si>
    <t>Extremo</t>
  </si>
  <si>
    <t>Alto</t>
  </si>
  <si>
    <t>Bajo</t>
  </si>
  <si>
    <t>FECHA</t>
  </si>
  <si>
    <t>DESPACHO JUDICIAL CERTIFICADO</t>
  </si>
  <si>
    <t>DIRECCIÓN SECCIONAL DE ADMINISTRACIÓN JUDICIAL</t>
  </si>
  <si>
    <t>CONSEJO SECCIONAL DE LA JUDICATURA</t>
  </si>
  <si>
    <t>PROCESO (indique el tipo de proceso si es Estratégico. Misional, Apoyo, Evaluación y Mejora y especifique el nombre del proceso)</t>
  </si>
  <si>
    <t>CONSEJO SUPERIOR DE LA JUDICATURA</t>
  </si>
  <si>
    <t>ESTRATEGIAS  DOFA</t>
  </si>
  <si>
    <t>ESTRATEGIA/ACCIÓN/ PROYECTO</t>
  </si>
  <si>
    <t xml:space="preserve">GESTIONA </t>
  </si>
  <si>
    <t xml:space="preserve">DOCUMENTADA EN </t>
  </si>
  <si>
    <t>A</t>
  </si>
  <si>
    <t>O</t>
  </si>
  <si>
    <t>D</t>
  </si>
  <si>
    <t>F</t>
  </si>
  <si>
    <t xml:space="preserve">CONTEXTO EXTERNO </t>
  </si>
  <si>
    <t>No.</t>
  </si>
  <si>
    <t xml:space="preserve">AMENAZAS (Factores específicos) </t>
  </si>
  <si>
    <t xml:space="preserve">No. </t>
  </si>
  <si>
    <t xml:space="preserve">OPORTUNIDADES (Factores específicos) </t>
  </si>
  <si>
    <t xml:space="preserve">CONTEXTO INTERNO </t>
  </si>
  <si>
    <t xml:space="preserve">DEBILIDADES  (Factores específicos)  </t>
  </si>
  <si>
    <t xml:space="preserve"> MAPA DE RIESGOS SIGCMA</t>
  </si>
  <si>
    <t>DEPENDENCIA (Unidad misional del CSJ o Unidad de la DEAJ o Seccional o CSJ en caso de despachos judiciales certificados)</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</si>
  <si>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</si>
  <si>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</si>
  <si>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</si>
  <si>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</si>
  <si>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</si>
  <si>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</si>
  <si>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</si>
  <si>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</si>
  <si>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</si>
  <si>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</si>
  <si>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</si>
  <si>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</si>
  <si>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</si>
  <si>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</si>
  <si>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</si>
  <si>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</si>
  <si>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</si>
  <si>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</si>
  <si>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</si>
  <si>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</si>
  <si>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MediaModerado</t>
  </si>
  <si>
    <t>Leve</t>
  </si>
  <si>
    <t>Probabilidad Residual Final</t>
  </si>
  <si>
    <t>Muy AltaLeve</t>
  </si>
  <si>
    <t>Muy AltaMenor</t>
  </si>
  <si>
    <t>Muy AltaModerado</t>
  </si>
  <si>
    <t>Muy AltaMayor</t>
  </si>
  <si>
    <t>Muy AltaCatastrófico</t>
  </si>
  <si>
    <t>Evitar</t>
  </si>
  <si>
    <t>Afectación Económica</t>
  </si>
  <si>
    <t>Incumplimiento de las metas establecidas</t>
  </si>
  <si>
    <t>Reducir (Compartir),Reducir(Mitigar), Evitar</t>
  </si>
  <si>
    <t>Evitar,Reducir (Compartir),Reducir(Mitigar)</t>
  </si>
  <si>
    <t xml:space="preserve">IDENTIFICACIÓN DEL RIESGO </t>
  </si>
  <si>
    <t>VALORACION RIESGO RESIDUAL</t>
  </si>
  <si>
    <t>ACTIVIDADES</t>
  </si>
  <si>
    <t>PROCESO LIDER</t>
  </si>
  <si>
    <t>FECHA DE LA ACTIVIDAD</t>
  </si>
  <si>
    <t>PROBABILIDAD</t>
  </si>
  <si>
    <t>NIVEL</t>
  </si>
  <si>
    <t xml:space="preserve">IMPACTO </t>
  </si>
  <si>
    <t>CENTRAL</t>
  </si>
  <si>
    <t>SECCIONAL</t>
  </si>
  <si>
    <t xml:space="preserve"> INICIO
DIA/MES/AÑO</t>
  </si>
  <si>
    <t>FIN 
DIA/MES/AÑO</t>
  </si>
  <si>
    <t>Aceptar el riesgo</t>
  </si>
  <si>
    <t>Aceptar el riesgo, Reducir (Compartir),Reducir(Mitigar)</t>
  </si>
  <si>
    <t>Riesgo</t>
  </si>
  <si>
    <t>#</t>
  </si>
  <si>
    <t>Causas</t>
  </si>
  <si>
    <t>Probabilidad inherente</t>
  </si>
  <si>
    <t>Impacto inherente</t>
  </si>
  <si>
    <t xml:space="preserve">RIESGO </t>
  </si>
  <si>
    <t>DESCRIPCIÓN  DEL RIESGO</t>
  </si>
  <si>
    <t>CAUSAS</t>
  </si>
  <si>
    <t>IDENTIFICACIÓN DEL RIESGO</t>
  </si>
  <si>
    <t>EVALUACIÓN DE RIESGO - VALORACIÓN DE LOS CONTROLES</t>
  </si>
  <si>
    <t>EVALUACIÓN DEL RIESGO - NIVEL DEL RIESGO RESIDUAL</t>
  </si>
  <si>
    <t>IDENTIFICACIÓN DEL RIEGO</t>
  </si>
  <si>
    <t>No. Referencia</t>
  </si>
  <si>
    <t>Permite definir el consecutivo de riesgos.</t>
  </si>
  <si>
    <t>Muy Alta
5</t>
  </si>
  <si>
    <t>Alta
4</t>
  </si>
  <si>
    <t>Media
3</t>
  </si>
  <si>
    <t>Baja
2</t>
  </si>
  <si>
    <t>Muy Baja
1</t>
  </si>
  <si>
    <t>Leve
1</t>
  </si>
  <si>
    <t>Menor
2</t>
  </si>
  <si>
    <t>Moderado
3</t>
  </si>
  <si>
    <t>Mayor
4</t>
  </si>
  <si>
    <t>Catastrófico
5</t>
  </si>
  <si>
    <t>CALIFICACION DEL RIESGO</t>
  </si>
  <si>
    <t>Número de veces que se realizó  la actividad en un año o se  proyecta  realizar</t>
  </si>
  <si>
    <t xml:space="preserve">Frecuencia:  Número de casos materializados /Total de actividades </t>
  </si>
  <si>
    <t xml:space="preserve">Factibilidad </t>
  </si>
  <si>
    <t>Puede ocurrir solo en circunstancias excepcionales</t>
  </si>
  <si>
    <t xml:space="preserve"> Puede ocurrir en algún momento</t>
  </si>
  <si>
    <t xml:space="preserve"> Podría ocurrir en algún momento</t>
  </si>
  <si>
    <t>Probablemente ocurrirá en la mayoria de las circunstancias</t>
  </si>
  <si>
    <t>Se espera que ocurra en la mayoría de las circunstancias</t>
  </si>
  <si>
    <t>PROBABILIDAD INHERENTE</t>
  </si>
  <si>
    <t>IMPACTO INHERENTE</t>
  </si>
  <si>
    <t>Incumplimiento del 20% de los indicadores del proceso</t>
  </si>
  <si>
    <t>Incumplimiento del 40% de los indicadores del proceso</t>
  </si>
  <si>
    <t>Incumplimiento del 60% de los indicadores del proceso</t>
  </si>
  <si>
    <t>Incumplimiento del 80% de los indicadores del proceso</t>
  </si>
  <si>
    <t>Incumplimiento del 100% de los indicadores del proceso</t>
  </si>
  <si>
    <t>RIESGO INHERENTE</t>
  </si>
  <si>
    <t>ZONA DE RIESGO INHERENTE</t>
  </si>
  <si>
    <t>VALORACIÓN DEL RIESGO INHERENTE</t>
  </si>
  <si>
    <t>SI</t>
  </si>
  <si>
    <t>NO</t>
  </si>
  <si>
    <t>Efectos</t>
  </si>
  <si>
    <t>Resultados entre 0- 4%</t>
  </si>
  <si>
    <t>Resultados entre 5%- 9%</t>
  </si>
  <si>
    <t>Resultados entre 10%- 29%</t>
  </si>
  <si>
    <t>Resultados entre 30% - 49%</t>
  </si>
  <si>
    <t>Resultados entre 50% - 100%</t>
  </si>
  <si>
    <t>Eficacia del cada control</t>
  </si>
  <si>
    <t>Zona Riesgo Residual</t>
  </si>
  <si>
    <t xml:space="preserve">¿El control esta documentado? </t>
  </si>
  <si>
    <t>¿Queda evidencia de la ejecución del control?</t>
  </si>
  <si>
    <t>¿Esta definido el responsable de la ejecución del control?</t>
  </si>
  <si>
    <t>¿Queda evidencia de la socialización o capacitación a los responsables?</t>
  </si>
  <si>
    <t>Actividades</t>
  </si>
  <si>
    <t>VALORACIÓN  DEL RIESGO - NIVEL DEL RIESGO RESIDUAL</t>
  </si>
  <si>
    <t>IMPACTO INHERENTE TOTAL</t>
  </si>
  <si>
    <t>VALORACIÓN DEL EFECTO</t>
  </si>
  <si>
    <t>Opción de Tratamiento</t>
  </si>
  <si>
    <t>CONTROLES PREVENTIVOS 
(Controles para las causas - Disminuyen la probabilidad)</t>
  </si>
  <si>
    <t>CONTROLES CORRECTIVOS
(Controles para los efectos - Disminuyen el impacto)</t>
  </si>
  <si>
    <t>Probabilidad Residual</t>
  </si>
  <si>
    <t xml:space="preserve">Impacto Residual </t>
  </si>
  <si>
    <t>¿Está definido el responsable de la ejecución del control?</t>
  </si>
  <si>
    <t xml:space="preserve">¿El control está documentado? </t>
  </si>
  <si>
    <t>RIESGO RESIDUAL</t>
  </si>
  <si>
    <t xml:space="preserve">HOJA </t>
  </si>
  <si>
    <t xml:space="preserve">Causas </t>
  </si>
  <si>
    <t>Diligenciar el nombre del proceso al cual se le identificarán y valorarán los riesgos.</t>
  </si>
  <si>
    <t>Diligenciar el objetivo del proceso. ( Ver caracterización del proceso)</t>
  </si>
  <si>
    <t>Diligenciar el alcance del proceso.( Ver caracterización del proceso)</t>
  </si>
  <si>
    <t>Enumerar  consecutivamente los riesgos  (1, 2,…)</t>
  </si>
  <si>
    <t>Enunciar   el riesgo</t>
  </si>
  <si>
    <t>Número de veces que se materializó el riesgo en un  año</t>
  </si>
  <si>
    <t xml:space="preserve">Efectos </t>
  </si>
  <si>
    <t xml:space="preserve">Valoración de Efectos </t>
  </si>
  <si>
    <t>Valor Inherente</t>
  </si>
  <si>
    <t>Compartir</t>
  </si>
  <si>
    <t>Reducir (Mitigar)</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</si>
  <si>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</si>
  <si>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</si>
  <si>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</si>
  <si>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</si>
  <si>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</si>
  <si>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</si>
  <si>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RIESGO 
(Posibilidad de…..)</t>
  </si>
  <si>
    <t xml:space="preserve">De la entidad, seccional, despachos a nivel departamental </t>
  </si>
  <si>
    <t xml:space="preserve">De la entidad y sector justicia a nivel nacional </t>
  </si>
  <si>
    <t xml:space="preserve">De la entidad y sector justicia a nivel internacional </t>
  </si>
  <si>
    <t>Afectación al presupuesto en un valor &lt;0,5% y ≥1%.</t>
  </si>
  <si>
    <t>Afectación al presupuesto en un valor ≥50%.</t>
  </si>
  <si>
    <t>Afectación al  presupuesto en un valor  &lt;5% y  ≥20%.</t>
  </si>
  <si>
    <t>Afectación al presupuesto  en un valor  &lt;1% y ≥5%.</t>
  </si>
  <si>
    <t>Afectación al presupuesto en un valor ≥0,5%.</t>
  </si>
  <si>
    <t xml:space="preserve">De un área del nivel central, seccional o despacho judicial </t>
  </si>
  <si>
    <t xml:space="preserve">De la entidad, seccional, despachos a nivel local o municipal </t>
  </si>
  <si>
    <t>Interrupción o afectación en la prestación del servicio judicial</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</si>
  <si>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</si>
  <si>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</si>
  <si>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</si>
  <si>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</si>
  <si>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</si>
  <si>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</si>
  <si>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Describir el riesgo  de forma mas amplia para mayor comprensión . Facilita la descripción el determinar cómo se materializa el riesgo.</t>
  </si>
  <si>
    <t>Impacto Inherente</t>
  </si>
  <si>
    <t xml:space="preserve">Impacto Inherente Total </t>
  </si>
  <si>
    <t>La Hoja calcula el impacto por cada valoración de efecto que haya seleccionado</t>
  </si>
  <si>
    <t xml:space="preserve">Zona de Riesgo Inherente </t>
  </si>
  <si>
    <t xml:space="preserve">Impacto </t>
  </si>
  <si>
    <t>La hoja trae el riesgo de la hoja 5</t>
  </si>
  <si>
    <t>La frecuencia del control está definida?</t>
  </si>
  <si>
    <t>¿Está estabelcida la frecuenica del control?</t>
  </si>
  <si>
    <t xml:space="preserve">Eficacia del Control </t>
  </si>
  <si>
    <t xml:space="preserve">Criterios para valorar la eficacia de  los controles preventivos
</t>
  </si>
  <si>
    <t>Valoración de los controles</t>
  </si>
  <si>
    <t>Criterios para  valorar la eficacia de los controles correctivos</t>
  </si>
  <si>
    <t xml:space="preserve"> ¿Queda evidencia de la socialización o capacitación a los responsables?</t>
  </si>
  <si>
    <t>¿Queda   evidencia de la ejecución del control ?</t>
  </si>
  <si>
    <t xml:space="preserve">Eeficacia del control </t>
  </si>
  <si>
    <t>La hoja califica la eficacia del control correctivo</t>
  </si>
  <si>
    <t xml:space="preserve">Zona de Riesgo  Residual </t>
  </si>
  <si>
    <t>La hoja calcula Impacto Inherente vs. Eficacia controles preventivos</t>
  </si>
  <si>
    <t xml:space="preserve">La hoja calcula Probabilidad inherente vs. Eficacia controles correctivos </t>
  </si>
  <si>
    <t xml:space="preserve">La hoja calcula Probabilidad  Residual por Impacto Residual </t>
  </si>
  <si>
    <t>8- Política- Criterios para administrar riesgos</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</si>
  <si>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</si>
  <si>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</si>
  <si>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t xml:space="preserve">% Frecuencia </t>
  </si>
  <si>
    <t>Número de veces que se materializo el riesgo en un  año o que se puede materializar</t>
  </si>
  <si>
    <t>% Probabilidad</t>
  </si>
  <si>
    <t xml:space="preserve">MATRIZ DE RIESGOS </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</si>
  <si>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</si>
  <si>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</si>
  <si>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t>Diligenciar  el número de veces que se  ejecuta la actividad durante el año si se  conocen estadísticas.  Si no hay  estadísticas , proyectar  de acuerdo con el conocimiento que se tiene del proceso .</t>
  </si>
  <si>
    <t xml:space="preserve">Diligenciar  el número de veces que se  materializo el riesgo, en el año anterior, o que se podría materializar.   </t>
  </si>
  <si>
    <t xml:space="preserve">La hoja valora la probabilidad de acuerdo con los criterio definidos e la Hoja 8- Políticas de Administración </t>
  </si>
  <si>
    <t xml:space="preserve">Seleccionar  por cada efecto que identifico  la valoración que le correspondería en términos de afectación </t>
  </si>
  <si>
    <t>La Hoja calcula el impacto total teniendo en cuenta si selecciono mas de un efecto</t>
  </si>
  <si>
    <r>
      <t xml:space="preserve"> - </t>
    </r>
    <r>
      <rPr>
        <b/>
        <sz val="9"/>
        <rFont val="Arial"/>
        <family val="2"/>
      </rPr>
      <t xml:space="preserve"> Hoja 5 Valoración Controles:</t>
    </r>
    <r>
      <rPr>
        <sz val="9"/>
        <rFont val="Arial"/>
        <family val="2"/>
      </rPr>
      <t xml:space="preserve"> Información pertinente refente a los controles y mitigación del riesgo</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</si>
  <si>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</si>
  <si>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</si>
  <si>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t>Afectación de reputacion,imagén,  credibilidad, satisfacción de usuarios y PI</t>
  </si>
  <si>
    <t>Entre  0 a 48 horas habiles al año o afectación mínima</t>
  </si>
  <si>
    <t>Entre 49 a 96 horas  habiles al año  o afectación baja</t>
  </si>
  <si>
    <t>Entre  97 a 144 horas   habiles al año  o afectación media</t>
  </si>
  <si>
    <t xml:space="preserve">Entre  145 a 192 horas  hábiles al año o afectación alta </t>
  </si>
  <si>
    <t xml:space="preserve">Entre e 193 a 240 horas  habiles al año   o afectación extrema </t>
  </si>
  <si>
    <t xml:space="preserve"> Matriz de Calor </t>
  </si>
  <si>
    <t xml:space="preserve">Identificar  las causas que pueden generar el riesgo. Estas pueden estar relacionadas entre otros con factores de:  recursos financieros, talento humano, infraestructura, estilo de dirección, procedimientos, documentación, etc. </t>
  </si>
  <si>
    <r>
      <rPr>
        <b/>
        <sz val="9"/>
        <rFont val="Arial"/>
        <family val="2"/>
      </rPr>
      <t>NOTA</t>
    </r>
    <r>
      <rPr>
        <sz val="9"/>
        <rFont val="Arial"/>
        <family val="2"/>
      </rPr>
      <t>: Si desea adicionar mas riesgos, copie las filas del riesgo anterior - No modifique las formulas</t>
    </r>
  </si>
  <si>
    <t xml:space="preserve">¿Qué pasa, cómo se materializa el riesgo? </t>
  </si>
  <si>
    <t xml:space="preserve"> </t>
  </si>
  <si>
    <t>ojo</t>
  </si>
  <si>
    <t xml:space="preserve">EFECTOS
(NO REPETIR EL MISMO EFECTO PARA UN RIESGO)   </t>
  </si>
  <si>
    <t xml:space="preserve">OPCION DE TRATAMIENTO </t>
  </si>
  <si>
    <t xml:space="preserve">PROCESO </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</si>
  <si>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</si>
  <si>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</si>
  <si>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</si>
  <si>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</si>
  <si>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</si>
  <si>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</si>
  <si>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Resultado de: Número de veces que se materializó el riesgo en un año  numero de veces que se realizó la actividad en un año o se proyecta realizar  Ver Hoja Politicas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</si>
  <si>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</si>
  <si>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La Hoja calcula el riesgo inherente : Probabilidad inherente  por probabilidad residual </t>
  </si>
  <si>
    <t xml:space="preserve">Diligencie las causas. Recuerde que estan estan asociadas a los factores: personal, recursos, sistema de infirmacion procedimientos, etc., relacionados en el DOFA-  si encuentra causas adionales considere si ES PERTINENTE COMPLEMENTAR   el DOFA: o no </t>
  </si>
  <si>
    <t>Relacione las medidas con las que cuenta el proceso actualmente para prevenir que el riesgo se materialice por cada una de las causas identificadas. Debe haber coherencia entre las causas y los controles preventivos.</t>
  </si>
  <si>
    <t>Responda la pregunta con SI o NO, según corresponda.</t>
  </si>
  <si>
    <t>La hoja califica la eficacia del control preventivo de acuerdo con las respuestas anteriores.</t>
  </si>
  <si>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</si>
  <si>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 xml:space="preserve">1.Falta de ética  de los servidores judiciales 
</t>
  </si>
  <si>
    <t xml:space="preserve">Recibir, ofrecer, prometer, entregar o aceptar dadivas  o beneficios a nombre propio o de terceros para  demorar, retener, alterar o direccionar fallos judiciales </t>
  </si>
  <si>
    <t>CÓDIGO</t>
  </si>
  <si>
    <t>ELABORÓ</t>
  </si>
  <si>
    <t>REVISÓ</t>
  </si>
  <si>
    <t>APROBÓ</t>
  </si>
  <si>
    <t>F-EVSG-11</t>
  </si>
  <si>
    <t>Líder de Proceso</t>
  </si>
  <si>
    <t xml:space="preserve">Coordinación Nacional SIGCMA </t>
  </si>
  <si>
    <t>Comité Nacional SIGCMA</t>
  </si>
  <si>
    <t>VERSIÓN</t>
  </si>
  <si>
    <t>ANÁLISIS DE CONTEXTO</t>
  </si>
  <si>
    <t>CONSEJO SECCIONAL/DIRECCIÓN SECCIONAL DE ADMINISTRACIÓN JUDICIAL Y/O DISTRITO JUDICIAL SEGÚN SEA EL CASO</t>
  </si>
  <si>
    <t xml:space="preserve">DEPENDENCIA ADMINISTRATIVA O JUDICIAL CERTIFICADA </t>
  </si>
  <si>
    <t>MAPA DE PROCESOS CONSEJO SUPERIOR DE LA JUDICATURA</t>
  </si>
  <si>
    <t>PROCESOS DEPENDENCIA JUDICIALES CERTIFICADAS</t>
  </si>
  <si>
    <t>FACTORES TEMÁTICOS</t>
  </si>
  <si>
    <t>Político (cambios de gobierno, legislación, políticas públicas, regulación)</t>
  </si>
  <si>
    <t>Cambios de gerentes públicos</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</si>
  <si>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</si>
  <si>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</si>
  <si>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2023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</si>
  <si>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</si>
  <si>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</si>
  <si>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</si>
  <si>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</si>
  <si>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pandemias y sus variantes.</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</si>
  <si>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</si>
  <si>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</si>
  <si>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</si>
  <si>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</si>
  <si>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</si>
  <si>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</si>
  <si>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</si>
  <si>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</si>
  <si>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</si>
  <si>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</si>
  <si>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</si>
  <si>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</si>
  <si>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</si>
  <si>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</si>
  <si>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</si>
  <si>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</si>
  <si>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</si>
  <si>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</si>
  <si>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</si>
  <si>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</si>
  <si>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</si>
  <si>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</si>
  <si>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</si>
  <si>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</si>
  <si>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</si>
  <si>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</si>
  <si>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</si>
  <si>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</si>
  <si>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Personal (competencia del personal, disponibilidad, suficiencia, seguridad y salud  en el trabajo)</t>
  </si>
  <si>
    <t>No contar con el recurso humano suficiente y necesario para responder a la demanda de Justicia</t>
  </si>
  <si>
    <t>Servidores Judiciales con comorbilidades y/o enfermedades laborales</t>
  </si>
  <si>
    <t>Extensión en los horarios laborales de trabajo en casa y presencial, que afecta el bienestar físico, mental y emocional en los servidores judiciales y su entorno familiar</t>
  </si>
  <si>
    <t xml:space="preserve">Carencia  de manual  de funciones y procedimientos  para los servidores Judiciales </t>
  </si>
  <si>
    <t>Debilidad en los procesos de inducción y reinducción de los servidores judiciales</t>
  </si>
  <si>
    <t>Proceso (capacidad, diseño, ejecución, proveedores, entradas, salidas, gestión del conocimiento)</t>
  </si>
  <si>
    <t xml:space="preserve">Tecnológicos </t>
  </si>
  <si>
    <t>Debilidad de la plataforma tecnológica a nivel nacional de  software y hardware en las sedes administrativas y judiciales</t>
  </si>
  <si>
    <t>Falta de apropiación y aplicación del conocimiento de los avances tecnológicos</t>
  </si>
  <si>
    <t xml:space="preserve">Capacitación para el uso de herramientas tecnológicas  </t>
  </si>
  <si>
    <t>Fallas de conectividad para la realización de las actividades propias del proceso.</t>
  </si>
  <si>
    <t xml:space="preserve">Falta de cobertura tecnológica en las sedes judiciales </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</si>
  <si>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</si>
  <si>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</si>
  <si>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</si>
  <si>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</si>
  <si>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</si>
  <si>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</si>
  <si>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</si>
  <si>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Infraestructura física (suficiencia, comodidad)</t>
  </si>
  <si>
    <t>Cumplimiento del plan de infraestructura de la Rama Judicial</t>
  </si>
  <si>
    <t>Elementos de trabajo (papel, equipos, herramientas)</t>
  </si>
  <si>
    <t>Falta de modernización y mantenimiento del mobiliario con que cuenta la Rama Judicial</t>
  </si>
  <si>
    <t>Uso adecuado de los elementos de trabajo</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</si>
  <si>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</si>
  <si>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</si>
  <si>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</si>
  <si>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</si>
  <si>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</si>
  <si>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</si>
  <si>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 la imagen corporativa y los logos en los cuales se encuentra certificada la Rama Judicial</t>
  </si>
  <si>
    <t>Ambientales</t>
  </si>
  <si>
    <t>Desconocimiento del Plan de Gestión Ambiental que aplica para la Rama Judicial Acuerdo PSAA14-10160</t>
  </si>
  <si>
    <t>Ausencia de indicadores ambientales establecidos en los programas de gestión del Acuerdo PSAA14-10160</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</si>
  <si>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</si>
  <si>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</si>
  <si>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</si>
  <si>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</si>
  <si>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Desconocimiento por parte de los brigadistas, servidores judiciales y contratistas de las acciones necesarias para actuar ante una emergencia ambiental</t>
  </si>
  <si>
    <t>ESTRATEGIAS</t>
  </si>
  <si>
    <t xml:space="preserve">Plan de acción </t>
  </si>
  <si>
    <t>Mantener, actualizar y documentar  el Sistema Integrado de Gestión SIGCMA, en el contexto especifico</t>
  </si>
  <si>
    <t>Solicitar apoyo al CENDOJ para realización de capacitaciones en tablas de retención documental (TRD)</t>
  </si>
  <si>
    <t>Hacer uso de la información y de las herramientas tecnológicas dispuestas para la prestación del servicios</t>
  </si>
  <si>
    <t>Motivar a los servidores judiciales en la Implementación del plan de gestión ambiental en cada sede administrativa o judicial</t>
  </si>
  <si>
    <t>Realizar identificación y cumplimiento de los requisitos legales y reglamentarios</t>
  </si>
  <si>
    <t>Matriz de riesgos</t>
  </si>
  <si>
    <t>Incumplimiento de los objetivos SIGCMA</t>
  </si>
  <si>
    <t>Incumplimiento de los términos procesales</t>
  </si>
  <si>
    <t>Pago indebido de depósitos judiciales</t>
  </si>
  <si>
    <t>Entrega de dineros a quien no le asiste el derecho de reclamar los mismos.</t>
  </si>
  <si>
    <t>1-Congestión del aparato judicial</t>
  </si>
  <si>
    <t>Juzgados y Centro de Servicios Administrativos de Envigado</t>
  </si>
  <si>
    <t>Misionales</t>
  </si>
  <si>
    <t>ADMINISTRACIÓN DE JUSTICIA EN LAS ESPECIALIDADES CIVIL-FAMILIA-LABORAL-PENAL Y ACCIONES CONSTITUCIONALES y CENTRO DE SERVICIOS ADMINISTRATIVOS</t>
  </si>
  <si>
    <t>DISTRITO JUDICIAL DE MEDELLIN</t>
  </si>
  <si>
    <t xml:space="preserve">PROCESO ESTRATEGICO 
- SUB PROCESO DIRECCIONAMIENTO ESTRATEGICO
PROCESOS MISIONALES 
-ACCIONES CONSTITUCIONALES
-CIVIL
-FAMILIA
-LABORAL
-PENAL
-SERVICIOS ADMINISTRATIVOS
PROCESO DE EVALUACIÓN
-MEJORAMIENTO DE LA GESTION
PROCESOS DE APOYO
-GESTION DEL TALENTO HUMANO
-GESTION DE LOS RECURSOS
</t>
  </si>
  <si>
    <t>Juzgados y Centro de Servicios Administrativos de Envigado - Antioquia</t>
  </si>
  <si>
    <t>OBJETIVO DEL PROCESO
Administrar justicia dirigiendo la actuación procesal, hacia la emisión de una decisión de carácter definitivo mediante la aplicación de la normatividad vigente.</t>
  </si>
  <si>
    <t>Estrategias del Gobierno Nacional definidas en el Plan de Desarrollo 2023 -2026, donde se busca fortalecer el modelo de desarrollo económico, ambiental y social. Economía Circular.</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</si>
  <si>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</si>
  <si>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ley 2213 de 2022</t>
  </si>
  <si>
    <t>No realización de audiencias  por factores atribuibles a las partes interesadas externas (no traslados a las sedes judiciales de manera presencial, desconocimiento de las partes en el uso Tics, no asistencia de las partes procesales necesarias en el proceso)</t>
  </si>
  <si>
    <t>Incremento de la credibilidad y confianza en la administración de justicia al implementar y certificar sus Sistemas de Gestión. 
Protocolos y manuales para el uso de las Tics y de herramientas ofimáticas, con el fin de evitar la afectación en la realización de las audiencias</t>
  </si>
  <si>
    <t>Interrupción del servicio público de Administrar Justicia por problemas de orden público, a causa del conflicto armado de la región, limitaciones en la movilidad, entre otras.</t>
  </si>
  <si>
    <t>Acercamiento de la Administración de Justicia  entre los actores no formales de la justicia (Grupos y minorías Indígenas, género)</t>
  </si>
  <si>
    <t>Fomento del autocuidado y ambientes certificados en sellos de Bioseguridad.</t>
  </si>
  <si>
    <t>Marco regulatorio del  MINTICS, para la gobernanza, gobernabilidad y transformación digital.
Plan de digitalización de los expedientes acorde con los protocolos establecidos y utilización de repositorios seguros.</t>
  </si>
  <si>
    <t>Participación del sector justicia en los Comités Nacionales, Departamentales y Municipales de Emergencias.</t>
  </si>
  <si>
    <t>Emergencias ambientales externas que impacten directamente las instalaciones judiciales.</t>
  </si>
  <si>
    <t>Protocolos de bioseguridad para el sector justicia</t>
  </si>
  <si>
    <t>Inadecuada disposición de residuos e inservibles acordes con la legislación ambiental en la materia acorde con las políticas del Gobierno Nacional  y Local</t>
  </si>
  <si>
    <t>Servidores Judiciales comprometidos y con competencias necesarias para atender las funciones asignadas.</t>
  </si>
  <si>
    <t>Contar  con programas de salud ocupacional.</t>
  </si>
  <si>
    <t xml:space="preserve">Capacitación por parte de la EJRLB a los servidores judiciales. Promoción del autocuidado y la salud a través de los canales virtuales- Aplicación de la Ley 2191 de 2022- Desconexión Laboral. </t>
  </si>
  <si>
    <t>Mejor prestación del servicio de justicia (Implementación de los protocolos de bioseguridad definidos por la Rama Judicial para el acceso a las sedes).</t>
  </si>
  <si>
    <t>Fortalecimiento de los concursos de méritos para ingreso de la Rama Judicial. Capacitación por parte de la EJRLB a los servidores judiciales.</t>
  </si>
  <si>
    <t>Debilidad en las competencias propias para la ejecución de las actividades asignadas.</t>
  </si>
  <si>
    <t>Espacios que permitan la mejora de competencias de los servidores judiciales, a través de procesos de sensibilización, capacitación y formación.</t>
  </si>
  <si>
    <t xml:space="preserve">Resistencia por parte de algunos servidores judiciales para implementar la gestión de conocimiento con el fin de asumir  los cambios.  </t>
  </si>
  <si>
    <t xml:space="preserve">Actualización de la plataforma estratégica para responder a los cambios normativos y legales.
Aplicabilidad de la Gestión del conocimiento generada por las experiencias de los servidores judiciales documentada en instructivos y guías
</t>
  </si>
  <si>
    <t>Falta de tiempo para acceder a oportunidades de formación: Sensibilizaciones, cursos, talleres,  capacitaciones, diplomados, entre otros</t>
  </si>
  <si>
    <t>Programas de formación para servidores judiciales ofrecidos por la EJRLB</t>
  </si>
  <si>
    <t>Congestión judicial como consecuencia del  recurso humano insuficiente para responder a la demanda del servicio: los ingresos superan las respuestas o salidas de los despachos judiciales.</t>
  </si>
  <si>
    <t>Distribución interna de labores y adopción de buenas prácticas y métodos de trabajo</t>
  </si>
  <si>
    <t xml:space="preserve">Accesibilidad a nuevas herramientas virtuales, que facilitan el acceso a la información, la optimización del tiempo y racionalización de recursos. </t>
  </si>
  <si>
    <t>Carencia de formación en tecnologías de la información y la comunicación aplicadas al desarrollo de la gestión Judicial establecido en el PETD</t>
  </si>
  <si>
    <t>Debilidad en la aplicación, estandarización y socialización de tablas de retención documental</t>
  </si>
  <si>
    <t>Micrositio de fácil acceso a los documentos propios del trámite judicial y del SIGCMA</t>
  </si>
  <si>
    <t>Sedes Judiciales arrendadas, en comodato y propias que no cuentan con las condiciones mínimas de seguridad y salud ocupacional para los servidores judiciales, contratistas y usuarios de la justicia según la normatividad vigente</t>
  </si>
  <si>
    <t>Actualización de la plataforma tecnológica de la Rama Judicial para el cumplimiento del PETD</t>
  </si>
  <si>
    <t>Uso adecuado de los micrositios, de los correos electrónicos y de los aplicativos del Sistema de Gestión Siglo XXI</t>
  </si>
  <si>
    <t>Participación en los espacios  de sensibilización ambiental, como el Día SIGCMA
Disminución en el uso de papel, toners y demás elementos de oficina al implementar el uso de medios tecnológicos y teletrabajo</t>
  </si>
  <si>
    <t>Espacios para gestión del conocimiento en Sistemas de Gestión.</t>
  </si>
  <si>
    <t>Implementación de buenas practicas tendientes a la protección del medio ambiente y participación activa en comités y brigadas.</t>
  </si>
  <si>
    <t xml:space="preserve">Garantizar la continuidad y observancia del Plan Estratégico de Transformación Digital (PETD). </t>
  </si>
  <si>
    <t>1,2,7,8,10</t>
  </si>
  <si>
    <t>2,9,14,19</t>
  </si>
  <si>
    <t>Planear, hacer seguimiento y evaluación de la gestión judicial</t>
  </si>
  <si>
    <t>1,2,4,9</t>
  </si>
  <si>
    <t>3,5,6,7,8,9,   11,13</t>
  </si>
  <si>
    <t>1,4,8,17</t>
  </si>
  <si>
    <t>Promover el fortalecimiento de competencias de los servidores judiciales, a través del plan de formación de la Escuela Judicial.</t>
  </si>
  <si>
    <t>12,13,15</t>
  </si>
  <si>
    <t xml:space="preserve">Participar activamente en los procesos de sensibilización, capacitación y formación en los procesos SIGCMA </t>
  </si>
  <si>
    <t>2, 10</t>
  </si>
  <si>
    <t>6,17,18,
19, 29</t>
  </si>
  <si>
    <t>Efectuar seguimiento al plan de acción y realizar el reporte oportuno</t>
  </si>
  <si>
    <t>Generar y promover espacios para la retroalimentación de las  partes interesadas</t>
  </si>
  <si>
    <t>2,5,6,7,16</t>
  </si>
  <si>
    <t>1,2,5</t>
  </si>
  <si>
    <t>18.19,26</t>
  </si>
  <si>
    <t>2,6,25,26</t>
  </si>
  <si>
    <t>Plan de acción y matriz de riesgos</t>
  </si>
  <si>
    <t>12,13,14</t>
  </si>
  <si>
    <t>1,9,12,15,16,19</t>
  </si>
  <si>
    <t>1,4,5,6,7,19,20,23,31</t>
  </si>
  <si>
    <t>12,13,14,15, 16,25,26</t>
  </si>
  <si>
    <t>27,28,29,30,31</t>
  </si>
  <si>
    <t>29,30,31,32,33</t>
  </si>
  <si>
    <t>3-Fallas o daños tecnológicos.</t>
  </si>
  <si>
    <t xml:space="preserve">2 Fallas en los controles de los procesos </t>
  </si>
  <si>
    <t>Pérdida o deterioro de expedientes (físico y/o digital)</t>
  </si>
  <si>
    <t>X</t>
  </si>
  <si>
    <t>ADMINISTRACIÓN DE JUSTICIA EN LA AREAS CIVIL-FAMILIA - LABORAL- PENAL - ACCIONES CONSTITUCIONALES y SERVICIOS ADMINISTRATIVOS</t>
  </si>
  <si>
    <t>Administrar justicia dirigiendo la actuación procesal, hacia la emisión de una decisión de carácter definitivo mediante la aplicación de la normatividad vigente.</t>
  </si>
  <si>
    <t>6-Ausencia de repositorios o sedes funcionales para la administración de los expedientes del archivo de gestión activo o de procesos terminados.</t>
  </si>
  <si>
    <t>Posibilidad de incumplimiento de los objetivos del sistema de gestión SIGCMA ante el no logro del nivel de referencia de los indicadores en los procesos que lo conforman con la expectativa de cumplimiento en cada ejercicio (anual) y por falta de mantenimiento del mismo.</t>
  </si>
  <si>
    <t>Posibilidad de la afectación en la Prestación del Servicio de Justicia   por el extravío o deterioro de los expedientes en el proceso de custodia y archivo de los mismos.</t>
  </si>
  <si>
    <t>Falta de observancia en los tiempos establecidos en el procedimiento legal, por parte de los despachos.</t>
  </si>
  <si>
    <t xml:space="preserve">6-Desmotivación de los servidores Judiciales. </t>
  </si>
  <si>
    <t>4- Aplazamiento u omision injustificado en la realización de audiencias o ejecución de trámites legales.</t>
  </si>
  <si>
    <t>5. Indebido o inexistente registro y control de la información a través de los sistemas de información de la Rama Judicial.</t>
  </si>
  <si>
    <t>2-Insificiente planta de personal para atender el proceso misional y la rotación de la misma.</t>
  </si>
  <si>
    <t>3-Complejidad de algunos procesos que requieren mayor dedicación para su trámite.</t>
  </si>
  <si>
    <t>7-Servidores judiciales que no cuentan con las competencias necesarias para atender el trámite judicial.</t>
  </si>
  <si>
    <t>12 de Abril de 2024</t>
  </si>
  <si>
    <t>2- Rotación de personal.</t>
  </si>
  <si>
    <t>3-Escacez de recursos para el sostenimiento del SIGCMA.</t>
  </si>
  <si>
    <t>4-Falta de capacitación al personal existente en las dependencias judiciales en temas de calidad.</t>
  </si>
  <si>
    <t>El profesional Universitario Grado 20, ante el cambio o rotación de los servidores, ofrece inducción al personal nuevo o reinducción al existente, con el fin de sensibilizar o aumentar el conocimiento de los componentes del SIGCMA. Si se identifican necesidades de ampliación del conocimiento, se realizan sesiones de refuerzo. Como evidencia, se cuenta con las actas de reuniones del SIGCMA de Jueces y de asistencia las jornadas de capacitación. (Grabación virtual).</t>
  </si>
  <si>
    <t xml:space="preserve">El Juez o Lider de la dependencia judicial, diariamente mitorea la información registrada del proceso en el cuadro de seguimiento a términos y verifica que las alertas no se hayan generado. En caso de que la alerta se materialice, se hace análisis de causa y se da el respectivo tratamiento.
Se cuenta con actas de reuniones internas, acciones de gestión, salidas no conformes, planes de mejoramiento. 
</t>
  </si>
  <si>
    <t xml:space="preserve">Juez o Lider de la dependencia judicial, trimestralamente,   monitorea la infromación registrada en el cuadro de segumiento al proceso misional, verificadno los niveles de los indicadores de gestión. De tener afectacion en su cumplimiento, comparte en las reuniones internas y con el Comité SIGCMA  para el análisis de causa y su tratamiento.
Acta de reuniones internnas y de Comité SIGCMA. 
</t>
  </si>
  <si>
    <t>El Juez Representante del SIGMA de Envigado, comparte y refuerza, a través comunicaciones, circulares o boletines intrenos, la existencia del Código de ética y buen gobierno. En caso de materializarse una conducta que atente contra la ética y buenas prácticas, informa de manera oficial a quien corresponda tener el conocimiento del hecho conforme a la Ley. Se genera evidencia en  Boletines o circulares o comunicados.</t>
  </si>
  <si>
    <t xml:space="preserve">2.Falta de ética  de los servidores judiciales 
</t>
  </si>
  <si>
    <t>2.Falta de software institucional estandarizado para la especialidad para el control del archivo de documentos tanto físicos como difgitales.</t>
  </si>
  <si>
    <t>1-Escazo conocimiento de herramientas de administración documental (TRD-No implementación del expediente electrónico)</t>
  </si>
  <si>
    <t xml:space="preserve">4-Congestión del aparato judicial </t>
  </si>
  <si>
    <t>5- Salidas de los expedientes por fuera de la organización a otros ambientes.</t>
  </si>
  <si>
    <t>2-Congestión del aparato judicial</t>
  </si>
  <si>
    <t>3-Rotación de personal</t>
  </si>
  <si>
    <t>El empleado del Centro de Servicios, que apoya la labor de depósitos judiciales, mensualmente, realiza la preconciliación de cuentas judiciales de cada Despacho Judicial. De encontrar alguna diferencia, informa al Juzgado, para solucionarla dentro de los 30 días calendario siguientes. 
Como evidencia se cuenta con el informe de preconciliación que se entrega física y digitalmente al Juzgado cada mes.</t>
  </si>
  <si>
    <t xml:space="preserve">El Juez Representante del SIGCMA en Envigado, de manera trimestral realiza revisión al estado de las herramientsa del SIGCMA y, de ser oportuno, propone su actualización. También se analiza el comportamiento de los indicadores del SIGCMA. Estos resultados se remiten a cada oficina; en caso de ser necesario, se comparten en sesiones de Comité de Calidad. De estas actividades queda evidencia en el informe de revisión trimestral y en el informe de Revisión por la Dirección del respectivo año.  
</t>
  </si>
  <si>
    <t xml:space="preserve">El empleado del Centro de Servicios y/o en los juzgados, de manera diaria, revisa el correo institucional y realiza el registro de las actuaciones, conforme a lo solicitado, en el correo en el aplicativo justicia Siglo XXI. Porteriormente se incopora al repositorio digital de la respectiva dependencia judicial. De igual forma, se hace back up de la información que es competencia de la DSRJ. Como evidencia se tiene justicia Siglo XXI y los respositorios. </t>
  </si>
  <si>
    <t>Los despachos judiciales frecuentemente (diario, semanal) manejan base de datos en excel donde registran la información básica del expediente para ser entregados al Centro de Servicios quien llevará la custodia del archivo defintivo de los mismos. El Centro ed Servicios maneja base de datos donde se registran los archivos y re archivo de expedientes.</t>
  </si>
  <si>
    <t xml:space="preserve">Los servidores, soliciitan ante la DSRJ  les permitan ingreso al back up para recuperar información de piezas que se extraviaron.
</t>
  </si>
  <si>
    <t>En cada Juzgados, frecuentemente, el Juez y el Secretario verifican que el pago corresponda a la orden que el juzgado expidió. Firman la autorización de manera electrónica y autorizan el pago a través del portal web del Banco Agrario.</t>
  </si>
  <si>
    <t xml:space="preserve">1-Control insuficiente o inexistente en la conciliación de las cuentas judiciales </t>
  </si>
  <si>
    <t xml:space="preserve">Recibir , ofrecer, prometer , entregar o aceptar dádivas o beneficios a nombre propio o de terceros para  expedir, alterar, retener , extraviar o entregar  documentos  sin el lleno de requisitos legales </t>
  </si>
  <si>
    <t xml:space="preserve"> Realizar trámites sin el cumplimiento de los requisitos legales  o  con información falsa</t>
  </si>
  <si>
    <t xml:space="preserve">Proferir  sentencias judiciales incumpliendo los principios de la administración de justicia o sin la observancia de los Códigos  Procesales en la materia </t>
  </si>
  <si>
    <t xml:space="preserve">1. Desconocimiento del Código de Ética y Buen Gobierno.   </t>
  </si>
  <si>
    <t>ANÁLISIS DEL RESULTADO  
TRIMESTRE 1 de 2025</t>
  </si>
  <si>
    <t>Uso de las herramientas tecnológicas disponibles para la administración de los procesos
Copias de seguridad y repositorios
Aplicación de procedimiento de archivo y re archivo.
Reunión interna de cada oficina programada para el 3 de mayo de 2024
Habilitación ed Aplicativos para ampliar el desempeño del Sistema de Gestión Documental Electrónica - Los Juzgados Penales inician con el uso del ALFRESCO en marzo 10</t>
  </si>
  <si>
    <t>Nuestros objetivos se cumplen y se brinda mantenimiento al SIGCMA
Se da continuidad a la actualización de las herramientas del Sistema SIGCMA, para lo que se tiene el acompañamiento de las profesionales Alexandra Rodríguez y Yancy Yasmín Castellanos de la Oficina de Calidad del Consejo Superior de la Judicatura
Se actualiza el Plan de Acción y se reciben orientaciones para la realización del  Informe de Revisión por la Dirección del año 2024 el cual se remitió el 7 de abril de 2025. 
Se realizó reunión de trabajo con la Administración Municipal para conseguir apoyo en la adecuación de sede principal  y comodato del Juzgado de pequeñas Causas
Se ultiman detalles para la consecución del equipo de ascensor por parte de la Dirección Ejecutiva</t>
  </si>
  <si>
    <t>ANÁLISIS DEL RESULTADO  
TRIMESTRE 4 de 2025</t>
  </si>
  <si>
    <t xml:space="preserve">Mesas de trabajo con profesionales de la Oficina de Calidad  SIGCMA NACIONAL 
Acompañamiento 
Enero 3 de 2025
Enero 31 de 2025
SIGCMA de 8.30 a 9:30 a.m.
febrero 5 de 2025
febrero 20 de 2025
17/03/2025
Marzo 18 de 2025
abril 3 de 2025 . Plan de Acción
Comité SIGCMA Envigado Extraordinario febrero 7 de 2025
Comité SIGCMA Envigado
abril 4 de 2025
Reunión con la Administración Municipal de Envigado en febrero 11 de 2025 Juez Coordinadora  Directora Ejecutiva Seccional-Doctora Mayra Vieira Cano 
Dra. Francisco Arcieri -Presidente del Consejo Seccional  de la Judicatura
Febrero 11 de 2025 Alcaldía Municipal.
Visita de ingenieros de la empresa para el cambio del ascensor lo cual puede tardar hasta el mes de septiembre de 2025
</t>
  </si>
  <si>
    <t>01/01/2025
Mesas de trabajo con profesionales de la Oficina de Calidad  SIGCMA NACIONAL 
Acompañamiento 
Enero 3 de 2025
Enero 31 de 2025
SIGCMA de 8.30 a 9:30 a.m.
febrero 5 de 2025
febrero 20 de 2025
17/03/2025
Marzo 18 de 2025
abril 3 de 2025 . Plan de Acción
Comité SIGCMA Envigado Extraordinario febrero 7 de 2025
Comité ordinario SIGCMA Envigado
abril 4 de 2025
Reunión con la Administración Municipal de Envigado en febrero 11 de 2025 Juez Coordinadora  Directora Ejecutiva Seccional-Doctora Mayra Vieira Cano 
Dra. Francisco Arcieri -Presidente del Consejo Seccional de la Judicatura  
Febrero 11 de 2025 Alcaldía Municipal.
Visita de ingenieros de la empresa para el cambio del ascensor lo cual puede tardar hasta el mes de septiembre de 2025</t>
  </si>
  <si>
    <t>Uso de las herramientas tecnológicas disponibles para la administración de los procesos
Copias de seguridad y repositorios
Aplicación de procedimiento de archivo y re archivo.
Reunión interna de cada oficina programada para el 3 de mayo de 2024
Habilitación de Aplicativos para ampliar el desempeño del Sistema de Gestión Documental Electrónica - Los Juzgados Penales inician con el uso del ALFRESCO en marzo 10</t>
  </si>
  <si>
    <t>01/01/2025
Se brinda capacitación por el Técnico en Sistema Grado 11 Jaiber Holguín en los temas de realización de audiencias virtuales y manejo de los equipos técnicos.
Se inicia la implementación de los aplicativos SIUGJ  y ALFRESCO del SDGE</t>
  </si>
  <si>
    <t xml:space="preserve">Se afecta la obtención de diligencias de audiencias realizadas en las que hubo directriz de pasarse a TEAM . 
Se reconstruyen diligencias y se solicita recuperación de algunas ante el CENDOJ del Consejo Superior 
Marzo 17 de 2025
Se inició contrato con la empresa ALPOPULAR por parte del Consejo Superior de la Judicatura, para el traslado y custodia del archivo definitivo Centralizado de los Juzgados de Medellín, Bello Itagüí y Envigado.
Se requiere Capacitación en uso de ALFRESCO 
</t>
  </si>
  <si>
    <t xml:space="preserve">Entran en funcionamiento nuevos despachos desde septiembre y noviembre de 2024
4 penal Municipal 
3 Penal del Circuito
4 Civil Municipal
Medidas de descongestión de los Juzgados Civiles Municipales - Oficial Mayor 
Se elaboran comunicados ante el Consejo Seccional y Superior de la judicatura, solicitando aumento en la planta de cargos de los juzgados Penales Municipales, Laborales y de Familia. Oficio SIGCMA 003 del  24 de enero de 2025 solicitando aumento de plantas de cargos de los juzgados-Oficio 11 del 11 de marzo de 2025 relacionado con la planta de cargos escasa en el Centro de Servicios.
Los Juzgados Civiles Municipales cuentan con un nuevo despacho civil municipal y a los Juzgados 1,2 y 3 Civil Municipal se le pone en marcha una medida transitoria de descongestión hasta diciembre de 2025. 
El Juzgado 2 Penal Municipal habilita la medida de descongestión de un oficial mayor para atender Acciones Constitucionales. </t>
  </si>
  <si>
    <t>01/01/2025
Entran en funcionamiento nuevos despachos desde septiembre y noviembre de 2024
4 penal Municipal 
3 Penal del Circuito
4 Civil Municipal
Medidas de descongestión de los Juzgados Civiles Municipales - Oficial Mayor 
En el Juzgado Segundo Penal Municipal se creó un cargo transitorio de Oficial Mayor para descongestión en asuntos Constitucionales.</t>
  </si>
  <si>
    <t>31/03/2025
Entran en funcionamiento nuevos despachos desde septiembre y noviembre de 2024
4 penal Municipal 
3 Penal del Circuito
4 Civil Municipal
Medidas de descongestión de los Juzgados Civiles Municipales - Oficial Mayor 
En el Juzgado Segundo Penal Municipal se creó un cargo transitorio de Oficial Mayor para descongestión en asuntos Constitucionales.</t>
  </si>
  <si>
    <t>A nivel general en cuanto al trámite y terminación de los procesos, se da conforme a la Ley.
Se materializa el incumplimiento de la primera meta del Objetivo 1 del SIGCMA que está conformado por 8 metas. Esta asociada al incumplimiento de la primera actuación en los Juzgados Civiles entre los 20 primeros días.
Se elaboran comunicados ante el Consejo Seccional y Superior de la judicatura, solicitando aumento en la planta de cargos de los juzgados Penales Municipales, Laborales y de Familia. Oficio SIGCMA 003 del  24 de enero de 2025 solicitando aumento de plantas de cargos de los juzgados-Oficio 11 del 11 de marzo de 2025 relacionado con la planta de cargos escasa en el Centro de Servicios.
Los Juzgados Civiles Municipales cuentan con un nuevo despacho civil municipal y a los Juzgados 1,2, 3 y 4 Civil Municipal . A los Juzgados 1,2 y 3 civil municipal, se le pone en marcha una medida transitoria de descongestión hasta diciembre de 2025. 
El Juzgado 2 Penal Municipal habilita la medida de descongestión de un oficial mayor para atender Acciones Constitucionales. 
Se gestionó el  apoyo de los juzgados Municipales al Juzgado de Pequeñas Causas para que el reparto de Acciones Constitucionales para que se realice en proporción 2 a 1 para atacar la congestión del Juzgado mencionado. Esta medida se inicia el 1 de abril y se pone en prueba durante tres meses.
El Juzgados Segundo Civil Municipal implementó planes de mejora para mitigar el incumplimiento de la primera actuación y reorganizó labores en el despacho.
El Juzgado 4 Civil Municipal, hace monitoreo de su gestión ya que es un despacho de reciente creación.</t>
  </si>
  <si>
    <t>Conciliación mensual de los títulos judiciales y su respectiva confrontación con los extractos del Banco Agrario por parte del CSA
Se da continuidad a los programas de Prescripción de títulos y el apoyo por parte del CSA
Se gestiona el cambio del procedimiento para la administración y pago de títulos de manera virtual
Se da continuidad con la utilización del Portal WEB del Banco Agrario para el manejo de Títulos
Se incluyen los Juzgados 
3 Penal del Circuito
4 Civil Municipal y 4
Penal Municipal en las cuentas respectivas del Banco Agrario.
Circular   DEAJC25-3 “Instrucciones y Cronograma para el Proceso de Prescripción de 2025”</t>
  </si>
  <si>
    <t>01/01/2025
Conciliación mensual de los títulos judiciales y su respectiva confrontación con los extractos del Banco Agrario por parte del CSA
Se da continuidad a los programas de Prescripción de títulos y el apoyo por parte del CSA
Se gestiona el cambio del procedimiento para la administración y pago de títulos de manera virtual
Se da continuidad con la utilización del Portal WEB del Banco Agrario para el manejo de Títulos
Se incluyen los Juzgados 
3 Penal del Circuito
4 Civil Municipal y 4
Penal Municipal en las cuentas respectivas del Banco Agrario.</t>
  </si>
  <si>
    <t>31/03/2025
Conciliación mensual de los títulos judiciales y su respectiva confrontación con los extractos del Banco Agrario por parte del CSA
Se da continuidad a los programas de Prescripción de títulos y el apoyo por parte del CSA
Se gestiona el cambio del procedimiento para la administración y pago de títulos de manera virtual
Se da continuidad con la utilización del Portal WEB del Banco Agrario para el manejo de Títulos
Se incluyen los Juzgados 
3 Penal del Circuito
4 Civil Municipal y 4
Penal Municipal en las cuentas respectivas del Banco Agrario.</t>
  </si>
  <si>
    <t>No se materializa el riesgo de pago indebido. Se cuentan con controles idóneos para mitigar este riesgo.
Se da continuidad a los programas de Prescripción de títulos y el apoyo por parte del CSA
Se gestiona el cambio del procedimiento para la administración y pago de títulos de manera virtual
Se da continuidad con la utilización del Portal WEB del Banco Agrario para el manejo de Títulos</t>
  </si>
  <si>
    <t>01/042025</t>
  </si>
  <si>
    <t>ANÁLISIS DEL RESULTADO  
TRIMESTRE 3 de 2025</t>
  </si>
  <si>
    <t>ANÁLISIS DEL RESULTADO  
TRIMESTRE 2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</si>
</sst>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97">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1" tint="4.9989318521683403E-2"/>
      <name val="Calibri"/>
      <family val="2"/>
      <scheme val="minor"/>
    </font>
    <font>
      <sz val="11"/>
      <color rgb="FF92D050"/>
      <name val="Calibri"/>
      <family val="2"/>
      <scheme val="minor"/>
    </font>
    <font>
      <sz val="10"/>
      <color theme="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sz val="11"/>
      <color rgb="FF000000"/>
      <name val="Calibri"/>
      <family val="2"/>
      <scheme val="minor"/>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1"/>
      <color theme="4" tint="-0.499984740745262"/>
      <name val="Azo Sans Medium"/>
    </font>
    <font>
      <sz val="11"/>
      <color theme="1"/>
      <name val="Azo Sans Light"/>
    </font>
    <font>
      <sz val="11"/>
      <color rgb="FFFF0000"/>
      <name val="Azo Sans Light"/>
    </font>
    <font>
      <sz val="12"/>
      <color theme="4" tint="-0.249977111117893"/>
      <name val="Azo"/>
    </font>
    <font>
      <b/>
      <sz val="12"/>
      <color rgb="FF0070C0"/>
      <name val="Calibri"/>
      <family val="2"/>
      <scheme val="minor"/>
    </font>
    <font>
      <sz val="12"/>
      <color theme="4" tint="-0.249977111117893"/>
      <name val="Azo Sans Medium"/>
    </font>
    <font>
      <sz val="10"/>
      <color rgb="FF000000"/>
      <name val="Calibri"/>
      <family val="2"/>
      <scheme val="minor"/>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s>
  <borders count="136">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style="thick">
        <color theme="0"/>
      </left>
      <right style="thick">
        <color theme="0"/>
      </right>
      <top style="thin">
        <color theme="0"/>
      </top>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dotted">
        <color rgb="FF4DC0E3"/>
      </left>
      <right style="hair">
        <color rgb="FF4DC0E3"/>
      </right>
      <top style="dotted">
        <color rgb="FF4DC0E3"/>
      </top>
      <bottom style="dotted">
        <color rgb="FF4DC0E3"/>
      </bottom>
      <diagonal/>
    </border>
    <border>
      <left/>
      <right style="hair">
        <color rgb="FF4DC0E3"/>
      </right>
      <top style="dotted">
        <color rgb="FF4DC0E3"/>
      </top>
      <bottom style="dotted">
        <color rgb="FF4DC0E3"/>
      </bottom>
      <diagonal/>
    </border>
    <border>
      <left style="medium">
        <color indexed="64"/>
      </left>
      <right style="medium">
        <color rgb="FF4DC0E3"/>
      </right>
      <top style="medium">
        <color rgb="FF4DC0E3"/>
      </top>
      <bottom style="medium">
        <color rgb="FF4DC0E3"/>
      </bottom>
      <diagonal/>
    </border>
    <border>
      <left style="medium">
        <color rgb="FF4DC0E3"/>
      </left>
      <right style="medium">
        <color rgb="FF4DC0E3"/>
      </right>
      <top style="medium">
        <color rgb="FF4DC0E3"/>
      </top>
      <bottom style="medium">
        <color rgb="FF4DC0E3"/>
      </bottom>
      <diagonal/>
    </border>
    <border>
      <left style="medium">
        <color rgb="FF4DC0E3"/>
      </left>
      <right style="medium">
        <color indexed="64"/>
      </right>
      <top style="medium">
        <color rgb="FF4DC0E3"/>
      </top>
      <bottom style="medium">
        <color rgb="FF4DC0E3"/>
      </bottom>
      <diagonal/>
    </border>
    <border>
      <left style="thin">
        <color indexed="64"/>
      </left>
      <right style="medium">
        <color indexed="64"/>
      </right>
      <top/>
      <bottom style="thin">
        <color indexed="64"/>
      </bottom>
      <diagonal/>
    </border>
    <border>
      <left/>
      <right/>
      <top style="hair">
        <color rgb="FF4DC0E3"/>
      </top>
      <bottom style="hair">
        <color rgb="FF4DC0E3"/>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653">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70"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0" fontId="44" fillId="3" borderId="0" xfId="0" applyFont="1" applyFill="1"/>
    <xf numFmtId="1" fontId="47" fillId="0" borderId="78" xfId="3" applyNumberFormat="1" applyFont="1" applyBorder="1" applyAlignment="1">
      <alignment horizontal="center" vertical="center" wrapText="1" readingOrder="1"/>
    </xf>
    <xf numFmtId="0" fontId="47" fillId="7" borderId="79" xfId="0" applyFont="1" applyFill="1" applyBorder="1" applyAlignment="1">
      <alignment horizontal="center" vertical="center" wrapText="1" readingOrder="1"/>
    </xf>
    <xf numFmtId="0" fontId="47" fillId="8" borderId="80" xfId="0" applyFont="1" applyFill="1" applyBorder="1" applyAlignment="1">
      <alignment horizontal="center" vertical="center" wrapText="1" readingOrder="1"/>
    </xf>
    <xf numFmtId="0" fontId="47" fillId="9" borderId="80" xfId="0" applyFont="1" applyFill="1" applyBorder="1" applyAlignment="1">
      <alignment horizontal="center" vertical="center" wrapText="1" readingOrder="1"/>
    </xf>
    <xf numFmtId="0" fontId="47" fillId="10" borderId="80" xfId="0" applyFont="1" applyFill="1" applyBorder="1" applyAlignment="1">
      <alignment horizontal="center" vertical="center" wrapText="1" readingOrder="1"/>
    </xf>
    <xf numFmtId="0" fontId="48" fillId="11" borderId="80"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5" xfId="0" applyFont="1" applyBorder="1" applyAlignment="1">
      <alignment horizontal="center" vertical="center" wrapText="1"/>
    </xf>
    <xf numFmtId="0" fontId="54" fillId="0" borderId="0" xfId="0" applyFont="1" applyAlignment="1" applyProtection="1">
      <alignment horizontal="center" vertical="center" wrapText="1" readingOrder="1"/>
      <protection hidden="1"/>
    </xf>
    <xf numFmtId="0" fontId="57"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51" fillId="3" borderId="0" xfId="0" applyFont="1" applyFill="1"/>
    <xf numFmtId="0" fontId="64" fillId="3" borderId="0" xfId="0" applyFont="1" applyFill="1"/>
    <xf numFmtId="0" fontId="10" fillId="0" borderId="0" xfId="0" applyFont="1"/>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2" xfId="0" applyFont="1" applyFill="1" applyBorder="1" applyAlignment="1">
      <alignment horizontal="center" vertical="center" wrapText="1"/>
    </xf>
    <xf numFmtId="0" fontId="42" fillId="4" borderId="36" xfId="0" applyFont="1" applyFill="1" applyBorder="1" applyAlignment="1">
      <alignment horizontal="center" vertical="center" textRotation="90"/>
    </xf>
    <xf numFmtId="0" fontId="57" fillId="3" borderId="0" xfId="1" quotePrefix="1" applyFont="1" applyFill="1" applyAlignment="1">
      <alignment horizontal="center" vertical="center" wrapText="1"/>
    </xf>
    <xf numFmtId="0" fontId="58" fillId="3" borderId="0" xfId="1" quotePrefix="1" applyFont="1" applyFill="1" applyAlignment="1">
      <alignment horizontal="center" vertical="center" wrapText="1"/>
    </xf>
    <xf numFmtId="0" fontId="58"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3" fillId="3" borderId="11" xfId="1" applyFont="1" applyFill="1" applyBorder="1" applyAlignment="1">
      <alignment horizontal="left" vertical="center" wrapText="1"/>
    </xf>
    <xf numFmtId="0" fontId="18" fillId="3" borderId="11" xfId="0" applyFont="1" applyFill="1" applyBorder="1"/>
    <xf numFmtId="0" fontId="59" fillId="3" borderId="0" xfId="0" applyFont="1" applyFill="1" applyAlignment="1">
      <alignment horizontal="center" vertical="center" wrapText="1"/>
    </xf>
    <xf numFmtId="0" fontId="59" fillId="3" borderId="0" xfId="0" applyFont="1" applyFill="1" applyAlignment="1">
      <alignment horizontal="left" vertical="center" wrapText="1"/>
    </xf>
    <xf numFmtId="0" fontId="53" fillId="3" borderId="0" xfId="1" applyFont="1" applyFill="1" applyAlignment="1">
      <alignment horizontal="justify" vertical="center" wrapText="1"/>
    </xf>
    <xf numFmtId="0" fontId="18" fillId="3" borderId="91" xfId="0" applyFont="1" applyFill="1" applyBorder="1" applyAlignment="1">
      <alignment horizontal="center" vertical="center"/>
    </xf>
    <xf numFmtId="0" fontId="8" fillId="3" borderId="0" xfId="1" applyFill="1" applyAlignment="1">
      <alignment horizontal="center" vertical="center"/>
    </xf>
    <xf numFmtId="0" fontId="18" fillId="3" borderId="76" xfId="0" applyFont="1" applyFill="1" applyBorder="1"/>
    <xf numFmtId="0" fontId="18" fillId="3" borderId="76"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60" xfId="0" applyFont="1" applyFill="1" applyBorder="1" applyAlignment="1">
      <alignment vertical="center"/>
    </xf>
    <xf numFmtId="0" fontId="4" fillId="4" borderId="0" xfId="0" applyFont="1" applyFill="1" applyAlignment="1">
      <alignment vertical="center"/>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2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0" fontId="24" fillId="0" borderId="21" xfId="0" applyFont="1" applyBorder="1" applyAlignment="1" applyProtection="1">
      <alignment horizontal="justify" vertical="center" wrapText="1"/>
      <protection locked="0"/>
    </xf>
    <xf numFmtId="0" fontId="24" fillId="0" borderId="20"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1"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71" xfId="0" applyFont="1" applyFill="1" applyBorder="1" applyAlignment="1">
      <alignment horizontal="center" vertical="center"/>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2" fontId="67" fillId="0" borderId="32" xfId="3" applyNumberFormat="1" applyFont="1" applyBorder="1" applyAlignment="1">
      <alignment horizontal="justify" vertical="center" wrapText="1"/>
    </xf>
    <xf numFmtId="2" fontId="67" fillId="0" borderId="6" xfId="3" applyNumberFormat="1" applyFont="1" applyBorder="1" applyAlignment="1">
      <alignment horizontal="justify" vertical="center" wrapText="1"/>
    </xf>
    <xf numFmtId="2" fontId="30" fillId="0" borderId="6" xfId="3" applyNumberFormat="1" applyFont="1" applyBorder="1" applyAlignment="1">
      <alignment horizontal="justify" vertical="center" wrapText="1"/>
    </xf>
    <xf numFmtId="0" fontId="68" fillId="3" borderId="6" xfId="0" applyFont="1" applyFill="1" applyBorder="1" applyAlignment="1" applyProtection="1">
      <alignment horizontal="justify" vertical="center" wrapText="1"/>
      <protection locked="0"/>
    </xf>
    <xf numFmtId="0" fontId="28" fillId="4" borderId="0" xfId="0" applyFont="1" applyFill="1" applyAlignment="1">
      <alignment horizontal="center" vertical="center"/>
    </xf>
    <xf numFmtId="0" fontId="20" fillId="4" borderId="32" xfId="1" applyFont="1" applyFill="1" applyBorder="1" applyAlignment="1">
      <alignment horizontal="center" vertical="center"/>
    </xf>
    <xf numFmtId="0" fontId="59" fillId="3" borderId="110" xfId="0" applyFont="1" applyFill="1" applyBorder="1" applyAlignment="1">
      <alignment vertical="center" wrapText="1"/>
    </xf>
    <xf numFmtId="0" fontId="59" fillId="3" borderId="106" xfId="0" applyFont="1" applyFill="1" applyBorder="1" applyAlignment="1">
      <alignment vertical="center" wrapText="1"/>
    </xf>
    <xf numFmtId="0" fontId="11" fillId="3" borderId="76" xfId="0" applyFont="1" applyFill="1" applyBorder="1"/>
    <xf numFmtId="0" fontId="11" fillId="0" borderId="76" xfId="0" applyFont="1" applyBorder="1"/>
    <xf numFmtId="0" fontId="28" fillId="4" borderId="10" xfId="0" applyFont="1" applyFill="1" applyBorder="1" applyAlignment="1">
      <alignment horizontal="center" vertical="center"/>
    </xf>
    <xf numFmtId="0" fontId="0" fillId="0" borderId="0" xfId="0" applyAlignment="1">
      <alignment horizontal="center"/>
    </xf>
    <xf numFmtId="0" fontId="61" fillId="3" borderId="0" xfId="0" applyFont="1" applyFill="1"/>
    <xf numFmtId="0" fontId="65" fillId="0" borderId="0" xfId="0" applyFont="1" applyAlignment="1">
      <alignment horizontal="center" vertical="center" wrapText="1"/>
    </xf>
    <xf numFmtId="0" fontId="62" fillId="3" borderId="0" xfId="0" applyFont="1" applyFill="1"/>
    <xf numFmtId="0" fontId="63" fillId="0" borderId="0" xfId="0" applyFont="1" applyAlignment="1">
      <alignment horizontal="justify" vertical="center" wrapText="1" readingOrder="1"/>
    </xf>
    <xf numFmtId="0" fontId="63" fillId="0" borderId="0" xfId="0" applyFont="1" applyAlignment="1">
      <alignment horizontal="left" vertical="center" wrapText="1"/>
    </xf>
    <xf numFmtId="0" fontId="61" fillId="0" borderId="0" xfId="0" applyFont="1"/>
    <xf numFmtId="0" fontId="76" fillId="3" borderId="115" xfId="0" applyFont="1" applyFill="1" applyBorder="1" applyAlignment="1">
      <alignment horizontal="center" vertical="center" wrapText="1"/>
    </xf>
    <xf numFmtId="0" fontId="76" fillId="3" borderId="77" xfId="0" applyFont="1" applyFill="1" applyBorder="1" applyAlignment="1">
      <alignment horizontal="center" vertical="center" wrapText="1"/>
    </xf>
    <xf numFmtId="0" fontId="77" fillId="3" borderId="75" xfId="0" applyFont="1" applyFill="1" applyBorder="1" applyAlignment="1">
      <alignment horizontal="center" vertical="center" wrapText="1"/>
    </xf>
    <xf numFmtId="0" fontId="77" fillId="3" borderId="17" xfId="0" applyFont="1" applyFill="1" applyBorder="1" applyAlignment="1">
      <alignment horizontal="center" vertical="center" wrapText="1"/>
    </xf>
    <xf numFmtId="0" fontId="76" fillId="3" borderId="116" xfId="0" applyFont="1" applyFill="1" applyBorder="1" applyAlignment="1">
      <alignment horizontal="center" vertical="center" wrapText="1"/>
    </xf>
    <xf numFmtId="0" fontId="76" fillId="3" borderId="12" xfId="0" applyFont="1" applyFill="1" applyBorder="1" applyAlignment="1">
      <alignment horizontal="center" vertical="center" wrapText="1"/>
    </xf>
    <xf numFmtId="14" fontId="77" fillId="3" borderId="17" xfId="0" applyNumberFormat="1" applyFont="1" applyFill="1" applyBorder="1" applyAlignment="1">
      <alignment horizontal="center" vertical="center" wrapText="1"/>
    </xf>
    <xf numFmtId="0" fontId="78" fillId="0" borderId="0" xfId="0" applyFont="1" applyAlignment="1" applyProtection="1">
      <alignment vertical="center"/>
      <protection locked="0"/>
    </xf>
    <xf numFmtId="0" fontId="78" fillId="0" borderId="0" xfId="0" applyFont="1" applyProtection="1">
      <protection locked="0"/>
    </xf>
    <xf numFmtId="0" fontId="78" fillId="0" borderId="0" xfId="0" applyFont="1"/>
    <xf numFmtId="0" fontId="80" fillId="19" borderId="117" xfId="0" applyFont="1" applyFill="1" applyBorder="1" applyAlignment="1" applyProtection="1">
      <alignment horizontal="left" vertical="center" wrapText="1"/>
      <protection locked="0"/>
    </xf>
    <xf numFmtId="0" fontId="80" fillId="19" borderId="117" xfId="0" applyFont="1" applyFill="1" applyBorder="1" applyAlignment="1" applyProtection="1">
      <alignment horizontal="center" vertical="center"/>
      <protection locked="0"/>
    </xf>
    <xf numFmtId="0" fontId="78" fillId="0" borderId="0" xfId="0" applyFont="1" applyAlignment="1" applyProtection="1">
      <alignment horizontal="left" vertical="center"/>
      <protection locked="0"/>
    </xf>
    <xf numFmtId="0" fontId="80" fillId="0" borderId="0" xfId="0" applyFont="1" applyAlignment="1" applyProtection="1">
      <alignment horizontal="center" vertical="center"/>
      <protection locked="0"/>
    </xf>
    <xf numFmtId="0" fontId="78" fillId="0" borderId="0" xfId="0" applyFont="1" applyAlignment="1" applyProtection="1">
      <alignment horizontal="center" vertical="center"/>
      <protection locked="0"/>
    </xf>
    <xf numFmtId="0" fontId="78" fillId="0" borderId="0" xfId="0" applyFont="1" applyAlignment="1" applyProtection="1">
      <alignment horizontal="left"/>
      <protection locked="0"/>
    </xf>
    <xf numFmtId="0" fontId="78" fillId="0" borderId="0" xfId="0" applyFont="1" applyAlignment="1" applyProtection="1">
      <alignment horizontal="center"/>
      <protection locked="0"/>
    </xf>
    <xf numFmtId="0" fontId="82" fillId="20" borderId="120" xfId="0" applyFont="1" applyFill="1" applyBorder="1" applyAlignment="1">
      <alignment horizontal="center" vertical="center" wrapText="1" readingOrder="1"/>
    </xf>
    <xf numFmtId="0" fontId="84" fillId="3" borderId="120" xfId="0" applyFont="1" applyFill="1" applyBorder="1" applyAlignment="1">
      <alignment horizontal="center" vertical="center" wrapText="1" readingOrder="1"/>
    </xf>
    <xf numFmtId="0" fontId="84" fillId="3" borderId="120" xfId="0" applyFont="1" applyFill="1" applyBorder="1" applyAlignment="1">
      <alignment horizontal="center" vertical="center" wrapText="1"/>
    </xf>
    <xf numFmtId="0" fontId="78" fillId="3" borderId="0" xfId="0" applyFont="1" applyFill="1"/>
    <xf numFmtId="0" fontId="84" fillId="0" borderId="120" xfId="0" applyFont="1" applyBorder="1" applyAlignment="1">
      <alignment horizontal="center" vertical="center" wrapText="1" readingOrder="1"/>
    </xf>
    <xf numFmtId="0" fontId="81" fillId="0" borderId="0" xfId="0" applyFont="1" applyAlignment="1">
      <alignment vertical="center" wrapText="1"/>
    </xf>
    <xf numFmtId="0" fontId="82" fillId="0" borderId="120" xfId="0" applyFont="1" applyBorder="1" applyAlignment="1">
      <alignment vertical="center" wrapText="1" readingOrder="1"/>
    </xf>
    <xf numFmtId="0" fontId="80" fillId="0" borderId="0" xfId="0" applyFont="1"/>
    <xf numFmtId="0" fontId="78" fillId="0" borderId="0" xfId="0" applyFont="1" applyAlignment="1">
      <alignment horizontal="left"/>
    </xf>
    <xf numFmtId="0" fontId="78" fillId="0" borderId="0" xfId="0" applyFont="1" applyAlignment="1">
      <alignment horizontal="center"/>
    </xf>
    <xf numFmtId="0" fontId="85" fillId="0" borderId="0" xfId="0" applyFont="1" applyAlignment="1">
      <alignment wrapText="1"/>
    </xf>
    <xf numFmtId="0" fontId="87" fillId="0" borderId="0" xfId="0" applyFont="1"/>
    <xf numFmtId="0" fontId="89" fillId="5" borderId="117" xfId="0" applyFont="1" applyFill="1" applyBorder="1" applyAlignment="1">
      <alignment horizontal="center" vertical="center"/>
    </xf>
    <xf numFmtId="0" fontId="89" fillId="5" borderId="117" xfId="0" applyFont="1" applyFill="1" applyBorder="1" applyAlignment="1">
      <alignment vertical="center" wrapText="1"/>
    </xf>
    <xf numFmtId="0" fontId="87" fillId="0" borderId="0" xfId="0" applyFont="1" applyAlignment="1">
      <alignment horizontal="left"/>
    </xf>
    <xf numFmtId="0" fontId="85" fillId="0" borderId="0" xfId="0" applyFont="1" applyAlignment="1">
      <alignment horizontal="center"/>
    </xf>
    <xf numFmtId="0" fontId="87" fillId="0" borderId="0" xfId="0" applyFont="1" applyAlignment="1">
      <alignment horizontal="center"/>
    </xf>
    <xf numFmtId="0" fontId="20" fillId="4" borderId="26" xfId="0" applyFont="1" applyFill="1" applyBorder="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0" fillId="0" borderId="34" xfId="0" applyBorder="1" applyAlignment="1">
      <alignment horizontal="justify" vertical="center" wrapText="1"/>
    </xf>
    <xf numFmtId="0" fontId="0" fillId="0" borderId="20" xfId="0" applyBorder="1" applyAlignment="1">
      <alignment horizontal="center" vertical="center" wrapText="1"/>
    </xf>
    <xf numFmtId="0" fontId="0" fillId="0" borderId="20" xfId="0" applyBorder="1" applyAlignment="1">
      <alignment horizontal="left" vertical="center" wrapText="1"/>
    </xf>
    <xf numFmtId="0" fontId="0" fillId="0" borderId="25" xfId="0" applyBorder="1" applyAlignment="1">
      <alignment horizontal="center" vertical="center" wrapText="1"/>
    </xf>
    <xf numFmtId="2" fontId="0" fillId="0" borderId="25" xfId="0" applyNumberFormat="1" applyBorder="1" applyAlignment="1">
      <alignment horizontal="center" vertical="center" wrapText="1"/>
    </xf>
    <xf numFmtId="0" fontId="27" fillId="0" borderId="20" xfId="0" applyFont="1" applyBorder="1" applyAlignment="1">
      <alignment horizontal="center" vertical="center" wrapText="1"/>
    </xf>
    <xf numFmtId="9" fontId="0" fillId="0" borderId="25" xfId="0" applyNumberFormat="1" applyBorder="1" applyAlignment="1">
      <alignment horizontal="center" vertical="center" wrapText="1"/>
    </xf>
    <xf numFmtId="0" fontId="0" fillId="0" borderId="94" xfId="0" applyBorder="1" applyAlignment="1">
      <alignment horizontal="center" vertical="center" wrapText="1"/>
    </xf>
    <xf numFmtId="0" fontId="0" fillId="0" borderId="32" xfId="0" applyBorder="1" applyAlignment="1">
      <alignment horizontal="left" vertical="center" wrapText="1"/>
    </xf>
    <xf numFmtId="0" fontId="0" fillId="0" borderId="32" xfId="0" applyBorder="1" applyAlignment="1">
      <alignment horizontal="left" vertical="center" wrapText="1" indent="1"/>
    </xf>
    <xf numFmtId="0" fontId="0" fillId="0" borderId="20" xfId="0" applyBorder="1" applyAlignment="1">
      <alignment horizontal="left" vertical="center" wrapText="1" indent="1"/>
    </xf>
    <xf numFmtId="0" fontId="0" fillId="0" borderId="20" xfId="0" applyBorder="1" applyAlignment="1">
      <alignment horizontal="center" vertical="center"/>
    </xf>
    <xf numFmtId="0" fontId="81" fillId="5" borderId="117" xfId="0" applyFont="1" applyFill="1" applyBorder="1" applyAlignment="1" applyProtection="1">
      <alignment horizontal="center" vertical="center" wrapText="1"/>
      <protection locked="0"/>
    </xf>
    <xf numFmtId="0" fontId="82" fillId="0" borderId="120" xfId="0" applyFont="1" applyBorder="1" applyAlignment="1">
      <alignment horizontal="center" vertical="center" wrapText="1" readingOrder="1"/>
    </xf>
    <xf numFmtId="0" fontId="82" fillId="0" borderId="121" xfId="0" applyFont="1" applyBorder="1" applyAlignment="1">
      <alignment horizontal="center" vertical="center" wrapText="1" readingOrder="1"/>
    </xf>
    <xf numFmtId="0" fontId="89" fillId="20" borderId="117" xfId="0" applyFont="1" applyFill="1" applyBorder="1" applyAlignment="1">
      <alignment horizontal="center" vertical="center"/>
    </xf>
    <xf numFmtId="0" fontId="91" fillId="3" borderId="120" xfId="0" applyFont="1" applyFill="1" applyBorder="1" applyAlignment="1">
      <alignment horizontal="center" vertical="center" wrapText="1" readingOrder="1"/>
    </xf>
    <xf numFmtId="0" fontId="91" fillId="3" borderId="120" xfId="0" applyFont="1" applyFill="1" applyBorder="1" applyAlignment="1">
      <alignment horizontal="left" vertical="center" wrapText="1"/>
    </xf>
    <xf numFmtId="0" fontId="91" fillId="3" borderId="120" xfId="0" applyFont="1" applyFill="1" applyBorder="1" applyAlignment="1">
      <alignment horizontal="center" vertical="center" wrapText="1"/>
    </xf>
    <xf numFmtId="0" fontId="91" fillId="0" borderId="120" xfId="0" applyFont="1" applyBorder="1" applyAlignment="1">
      <alignment horizontal="center" vertical="center" wrapText="1" readingOrder="1"/>
    </xf>
    <xf numFmtId="0" fontId="91" fillId="0" borderId="120" xfId="0" applyFont="1" applyBorder="1" applyAlignment="1">
      <alignment horizontal="left" vertical="center" wrapText="1"/>
    </xf>
    <xf numFmtId="0" fontId="78" fillId="0" borderId="124" xfId="0" applyFont="1" applyBorder="1" applyAlignment="1">
      <alignment horizontal="center"/>
    </xf>
    <xf numFmtId="0" fontId="78" fillId="0" borderId="125" xfId="0" applyFont="1" applyBorder="1"/>
    <xf numFmtId="0" fontId="91" fillId="3" borderId="120" xfId="0" applyFont="1" applyFill="1" applyBorder="1" applyAlignment="1">
      <alignment horizontal="left" vertical="center" wrapText="1" readingOrder="1"/>
    </xf>
    <xf numFmtId="0" fontId="92" fillId="0" borderId="120" xfId="0" applyFont="1" applyBorder="1" applyAlignment="1">
      <alignment horizontal="center" vertical="center" wrapText="1" readingOrder="1"/>
    </xf>
    <xf numFmtId="0" fontId="91" fillId="3" borderId="120" xfId="0" applyFont="1" applyFill="1" applyBorder="1" applyAlignment="1">
      <alignment vertical="center" wrapText="1"/>
    </xf>
    <xf numFmtId="0" fontId="78" fillId="0" borderId="0" xfId="0" applyFont="1" applyAlignment="1">
      <alignment wrapText="1"/>
    </xf>
    <xf numFmtId="0" fontId="91" fillId="3" borderId="120" xfId="0" applyFont="1" applyFill="1" applyBorder="1" applyAlignment="1">
      <alignment vertical="center" wrapText="1" readingOrder="1"/>
    </xf>
    <xf numFmtId="0" fontId="91" fillId="3" borderId="120" xfId="0" applyFont="1" applyFill="1" applyBorder="1" applyAlignment="1">
      <alignment vertical="center"/>
    </xf>
    <xf numFmtId="0" fontId="91" fillId="3" borderId="120" xfId="0" applyFont="1" applyFill="1" applyBorder="1" applyAlignment="1">
      <alignment horizontal="center" vertical="center"/>
    </xf>
    <xf numFmtId="0" fontId="93" fillId="0" borderId="126" xfId="0" applyFont="1" applyBorder="1" applyAlignment="1">
      <alignment horizontal="left" vertical="center" wrapText="1" indent="1"/>
    </xf>
    <xf numFmtId="0" fontId="94" fillId="0" borderId="127" xfId="0" applyFont="1" applyBorder="1" applyAlignment="1">
      <alignment horizontal="center" vertical="center"/>
    </xf>
    <xf numFmtId="0" fontId="13" fillId="0" borderId="128" xfId="0" applyFont="1" applyBorder="1" applyAlignment="1">
      <alignment horizontal="center" vertical="center" wrapText="1"/>
    </xf>
    <xf numFmtId="0" fontId="94" fillId="0" borderId="127" xfId="0" applyFont="1" applyBorder="1" applyAlignment="1">
      <alignment horizontal="center" vertical="center" wrapText="1"/>
    </xf>
    <xf numFmtId="0" fontId="95" fillId="3" borderId="126" xfId="0" applyFont="1" applyFill="1" applyBorder="1" applyAlignment="1">
      <alignment horizontal="left" vertical="center" wrapText="1" indent="1"/>
    </xf>
    <xf numFmtId="0" fontId="95" fillId="0" borderId="126" xfId="0" applyFont="1" applyBorder="1" applyAlignment="1">
      <alignment horizontal="left" vertical="center" wrapText="1" indent="1"/>
    </xf>
    <xf numFmtId="0" fontId="96" fillId="0" borderId="128" xfId="0" applyFont="1" applyBorder="1" applyAlignment="1">
      <alignment horizontal="center" vertical="center" wrapText="1"/>
    </xf>
    <xf numFmtId="0" fontId="13" fillId="0" borderId="6" xfId="0" applyFont="1" applyBorder="1" applyAlignment="1" applyProtection="1">
      <alignment horizontal="justify" vertical="center" wrapText="1"/>
      <protection locked="0"/>
    </xf>
    <xf numFmtId="0" fontId="0" fillId="0" borderId="34" xfId="0" applyBorder="1" applyAlignment="1">
      <alignment horizontal="left" vertical="center" wrapText="1" indent="1"/>
    </xf>
    <xf numFmtId="0" fontId="91" fillId="3" borderId="121" xfId="0" applyFont="1" applyFill="1" applyBorder="1" applyAlignment="1">
      <alignment horizontal="center" vertical="center" wrapText="1" readingOrder="1"/>
    </xf>
    <xf numFmtId="0" fontId="91" fillId="3" borderId="121" xfId="0" applyFont="1" applyFill="1" applyBorder="1" applyAlignment="1">
      <alignment horizontal="left" vertical="center" wrapText="1"/>
    </xf>
    <xf numFmtId="0" fontId="91" fillId="3" borderId="121" xfId="0" applyFont="1" applyFill="1" applyBorder="1" applyAlignment="1">
      <alignment horizontal="center" vertical="center"/>
    </xf>
    <xf numFmtId="0" fontId="78" fillId="0" borderId="130" xfId="0" applyFont="1" applyBorder="1" applyAlignment="1">
      <alignment horizontal="center"/>
    </xf>
    <xf numFmtId="0" fontId="78" fillId="0" borderId="130" xfId="0" applyFont="1" applyBorder="1"/>
    <xf numFmtId="2" fontId="0" fillId="0" borderId="32" xfId="3" applyNumberFormat="1" applyFont="1" applyBorder="1" applyAlignment="1">
      <alignment horizontal="justify" vertical="center" wrapText="1"/>
    </xf>
    <xf numFmtId="0" fontId="24" fillId="3" borderId="32" xfId="0" applyFont="1" applyFill="1" applyBorder="1" applyAlignment="1" applyProtection="1">
      <alignment horizontal="justify" vertical="center" wrapText="1"/>
      <protection locked="0"/>
    </xf>
    <xf numFmtId="0" fontId="24" fillId="3" borderId="6" xfId="0" applyFont="1" applyFill="1" applyBorder="1" applyAlignment="1" applyProtection="1">
      <alignment horizontal="justify" vertical="center" wrapText="1"/>
      <protection locked="0"/>
    </xf>
    <xf numFmtId="0" fontId="0" fillId="0" borderId="21" xfId="0" applyBorder="1" applyAlignment="1">
      <alignment horizontal="center" vertical="center" wrapText="1"/>
    </xf>
    <xf numFmtId="0" fontId="0" fillId="0" borderId="41" xfId="0"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20" xfId="3" applyNumberFormat="1" applyFont="1" applyBorder="1" applyAlignment="1">
      <alignment horizontal="center" vertical="center" wrapText="1"/>
    </xf>
    <xf numFmtId="3" fontId="0" fillId="0" borderId="41" xfId="0" applyNumberFormat="1" applyBorder="1" applyAlignment="1">
      <alignment horizontal="justify" vertical="center" wrapText="1"/>
    </xf>
    <xf numFmtId="0" fontId="0" fillId="0" borderId="41" xfId="0" applyBorder="1" applyAlignment="1">
      <alignment horizontal="justify" vertical="center" wrapText="1"/>
    </xf>
    <xf numFmtId="0" fontId="75" fillId="0" borderId="32" xfId="0" applyFont="1" applyBorder="1" applyAlignment="1">
      <alignment horizontal="justify" vertical="center" wrapText="1"/>
    </xf>
    <xf numFmtId="0" fontId="0" fillId="0" borderId="43" xfId="0" applyBorder="1" applyAlignment="1">
      <alignment horizontal="justify" vertical="center" wrapText="1"/>
    </xf>
    <xf numFmtId="0" fontId="66" fillId="0" borderId="21" xfId="0" applyFont="1" applyBorder="1" applyAlignment="1">
      <alignment horizontal="justify" vertical="center" wrapText="1"/>
    </xf>
    <xf numFmtId="0" fontId="12" fillId="3" borderId="41" xfId="0" applyFont="1" applyFill="1" applyBorder="1" applyAlignment="1">
      <alignment horizontal="center" vertical="center" wrapText="1"/>
    </xf>
    <xf numFmtId="0" fontId="0" fillId="0" borderId="104" xfId="0" applyBorder="1" applyAlignment="1">
      <alignment horizontal="left" vertical="center" wrapText="1" indent="1"/>
    </xf>
    <xf numFmtId="0" fontId="0" fillId="0" borderId="104" xfId="0" applyBorder="1" applyAlignment="1">
      <alignment horizontal="justify" vertical="center" wrapText="1"/>
    </xf>
    <xf numFmtId="3" fontId="0" fillId="0" borderId="25" xfId="0" applyNumberFormat="1" applyBorder="1" applyAlignment="1">
      <alignment horizontal="justify" vertical="center" wrapText="1"/>
    </xf>
    <xf numFmtId="0" fontId="0" fillId="0" borderId="25" xfId="0" applyBorder="1" applyAlignment="1">
      <alignment horizontal="justify" vertical="center" wrapText="1"/>
    </xf>
    <xf numFmtId="0" fontId="24" fillId="3" borderId="25" xfId="0" applyFont="1" applyFill="1" applyBorder="1" applyAlignment="1" applyProtection="1">
      <alignment horizontal="justify" vertical="center" wrapText="1"/>
      <protection locked="0"/>
    </xf>
    <xf numFmtId="2" fontId="0" fillId="0" borderId="25" xfId="3" applyNumberFormat="1" applyFont="1" applyBorder="1" applyAlignment="1">
      <alignment horizontal="center" vertical="center" wrapText="1"/>
    </xf>
    <xf numFmtId="2" fontId="67" fillId="0" borderId="20" xfId="3" applyNumberFormat="1" applyFont="1" applyBorder="1" applyAlignment="1">
      <alignment horizontal="justify" vertical="center" wrapText="1"/>
    </xf>
    <xf numFmtId="0" fontId="24" fillId="3" borderId="21" xfId="0" applyFont="1" applyFill="1" applyBorder="1" applyAlignment="1" applyProtection="1">
      <alignment horizontal="justify" vertical="center" wrapText="1"/>
      <protection locked="0"/>
    </xf>
    <xf numFmtId="2" fontId="67" fillId="0" borderId="21" xfId="3" applyNumberFormat="1" applyFont="1" applyBorder="1" applyAlignment="1">
      <alignment horizontal="justify" vertical="center" wrapText="1"/>
    </xf>
    <xf numFmtId="2" fontId="39" fillId="0" borderId="32" xfId="3" applyNumberFormat="1" applyFont="1" applyBorder="1" applyAlignment="1">
      <alignment horizontal="justify" vertical="center" wrapText="1"/>
    </xf>
    <xf numFmtId="0" fontId="24" fillId="3" borderId="41" xfId="0" applyFont="1" applyFill="1" applyBorder="1" applyAlignment="1" applyProtection="1">
      <alignment horizontal="justify" vertical="center" wrapText="1"/>
      <protection locked="0"/>
    </xf>
    <xf numFmtId="2" fontId="30" fillId="0" borderId="29" xfId="3" applyNumberFormat="1" applyFont="1" applyBorder="1" applyAlignment="1">
      <alignment horizontal="justify" vertical="center" wrapText="1"/>
    </xf>
    <xf numFmtId="0" fontId="24" fillId="0" borderId="29" xfId="0" applyFont="1" applyBorder="1" applyAlignment="1" applyProtection="1">
      <alignment horizontal="justify" vertical="center" wrapText="1"/>
      <protection locked="0"/>
    </xf>
    <xf numFmtId="2" fontId="0" fillId="0" borderId="29" xfId="3" applyNumberFormat="1" applyFont="1" applyBorder="1" applyAlignment="1">
      <alignment horizontal="center" vertical="center" wrapText="1"/>
    </xf>
    <xf numFmtId="0" fontId="0" fillId="0" borderId="21" xfId="0" applyBorder="1" applyAlignment="1">
      <alignment horizontal="left" vertical="center" wrapText="1" indent="1"/>
    </xf>
    <xf numFmtId="3" fontId="0" fillId="0" borderId="43" xfId="0" applyNumberFormat="1" applyBorder="1" applyAlignment="1">
      <alignment horizontal="justify" vertical="center" wrapText="1"/>
    </xf>
    <xf numFmtId="4" fontId="0" fillId="0" borderId="135" xfId="0" applyNumberFormat="1" applyBorder="1" applyAlignment="1">
      <alignment horizontal="center" vertical="center" wrapText="1"/>
    </xf>
    <xf numFmtId="1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51"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23"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90" fillId="3" borderId="120" xfId="0" applyFont="1" applyFill="1" applyBorder="1" applyAlignment="1">
      <alignment horizontal="center" vertical="center" wrapText="1" readingOrder="1"/>
    </xf>
    <xf numFmtId="0" fontId="82" fillId="0" borderId="120" xfId="0" applyFont="1" applyBorder="1" applyAlignment="1">
      <alignment horizontal="left" vertical="center" wrapText="1" readingOrder="1"/>
    </xf>
    <xf numFmtId="0" fontId="79" fillId="0" borderId="0" xfId="0" applyFont="1" applyAlignment="1" applyProtection="1">
      <alignment horizontal="center" vertical="center" wrapText="1"/>
      <protection locked="0"/>
    </xf>
    <xf numFmtId="0" fontId="81" fillId="5" borderId="118" xfId="0" applyFont="1" applyFill="1" applyBorder="1" applyAlignment="1" applyProtection="1">
      <alignment horizontal="center" vertical="center" wrapText="1"/>
      <protection locked="0"/>
    </xf>
    <xf numFmtId="0" fontId="81" fillId="5" borderId="119" xfId="0" applyFont="1" applyFill="1" applyBorder="1" applyAlignment="1" applyProtection="1">
      <alignment horizontal="center" vertical="center" wrapText="1"/>
      <protection locked="0"/>
    </xf>
    <xf numFmtId="0" fontId="81" fillId="5" borderId="117" xfId="0" applyFont="1" applyFill="1" applyBorder="1" applyAlignment="1" applyProtection="1">
      <alignment horizontal="center" vertical="center"/>
      <protection locked="0"/>
    </xf>
    <xf numFmtId="0" fontId="80" fillId="5" borderId="117" xfId="0" applyFont="1" applyFill="1" applyBorder="1" applyAlignment="1" applyProtection="1">
      <alignment horizontal="center" vertical="center"/>
      <protection locked="0"/>
    </xf>
    <xf numFmtId="0" fontId="83" fillId="19" borderId="120" xfId="0" applyFont="1" applyFill="1" applyBorder="1" applyAlignment="1">
      <alignment horizontal="center" vertical="center" wrapText="1" readingOrder="1"/>
    </xf>
    <xf numFmtId="0" fontId="82" fillId="0" borderId="117" xfId="0" applyFont="1" applyBorder="1" applyAlignment="1" applyProtection="1">
      <alignment horizontal="center" vertical="top" wrapText="1"/>
      <protection locked="0"/>
    </xf>
    <xf numFmtId="0" fontId="82" fillId="0" borderId="117" xfId="0" applyFont="1" applyBorder="1" applyAlignment="1" applyProtection="1">
      <alignment horizontal="center" vertical="top"/>
      <protection locked="0"/>
    </xf>
    <xf numFmtId="0" fontId="82" fillId="20" borderId="117" xfId="0" applyFont="1" applyFill="1" applyBorder="1" applyAlignment="1" applyProtection="1">
      <alignment horizontal="center" vertical="center"/>
      <protection locked="0"/>
    </xf>
    <xf numFmtId="0" fontId="80" fillId="5" borderId="117" xfId="0" applyFont="1" applyFill="1" applyBorder="1" applyAlignment="1" applyProtection="1">
      <alignment horizontal="left" vertical="center" wrapText="1"/>
      <protection locked="0"/>
    </xf>
    <xf numFmtId="0" fontId="80" fillId="5" borderId="117" xfId="0" applyFont="1" applyFill="1" applyBorder="1" applyAlignment="1" applyProtection="1">
      <alignment horizontal="left" vertical="center"/>
      <protection locked="0"/>
    </xf>
    <xf numFmtId="0" fontId="81" fillId="5" borderId="117" xfId="0" applyFont="1" applyFill="1" applyBorder="1" applyAlignment="1" applyProtection="1">
      <alignment horizontal="left" vertical="top" wrapText="1"/>
      <protection locked="0"/>
    </xf>
    <xf numFmtId="0" fontId="82" fillId="0" borderId="121" xfId="0" applyFont="1" applyBorder="1" applyAlignment="1">
      <alignment horizontal="center" vertical="center" wrapText="1" readingOrder="1"/>
    </xf>
    <xf numFmtId="0" fontId="82" fillId="0" borderId="123" xfId="0" applyFont="1" applyBorder="1" applyAlignment="1">
      <alignment horizontal="center" vertical="center" wrapText="1" readingOrder="1"/>
    </xf>
    <xf numFmtId="0" fontId="82" fillId="0" borderId="122" xfId="0" applyFont="1" applyBorder="1" applyAlignment="1">
      <alignment horizontal="center" vertical="center" wrapText="1" readingOrder="1"/>
    </xf>
    <xf numFmtId="0" fontId="82" fillId="0" borderId="120" xfId="0" applyFont="1" applyBorder="1" applyAlignment="1">
      <alignment horizontal="center" vertical="center" wrapText="1" readingOrder="1"/>
    </xf>
    <xf numFmtId="0" fontId="88" fillId="19" borderId="117" xfId="0" applyFont="1" applyFill="1" applyBorder="1" applyAlignment="1">
      <alignment horizontal="center"/>
    </xf>
    <xf numFmtId="0" fontId="86" fillId="0" borderId="0" xfId="0" applyFont="1" applyAlignment="1">
      <alignment horizontal="center" vertical="center" wrapText="1"/>
    </xf>
    <xf numFmtId="0" fontId="89" fillId="20" borderId="117" xfId="0" applyFont="1" applyFill="1" applyBorder="1" applyAlignment="1">
      <alignment horizontal="center" vertical="center" wrapText="1"/>
    </xf>
    <xf numFmtId="0" fontId="89" fillId="20" borderId="117" xfId="0" applyFont="1" applyFill="1" applyBorder="1" applyAlignment="1">
      <alignment horizontal="center" vertical="center"/>
    </xf>
    <xf numFmtId="0" fontId="73" fillId="3" borderId="0" xfId="1" applyFont="1" applyFill="1" applyAlignment="1">
      <alignment horizontal="justify" vertical="center" wrapText="1"/>
    </xf>
    <xf numFmtId="0" fontId="73" fillId="3" borderId="0" xfId="1" applyFont="1" applyFill="1" applyAlignment="1">
      <alignment horizontal="left" vertical="center" wrapText="1"/>
    </xf>
    <xf numFmtId="0" fontId="73" fillId="3" borderId="0" xfId="1" applyFont="1" applyFill="1" applyAlignment="1">
      <alignment horizontal="center"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59" fillId="3" borderId="6" xfId="0" applyFont="1" applyFill="1" applyBorder="1" applyAlignment="1">
      <alignment horizontal="left" vertical="center" wrapText="1"/>
    </xf>
    <xf numFmtId="0" fontId="53" fillId="3" borderId="6" xfId="1" applyFont="1" applyFill="1" applyBorder="1" applyAlignment="1">
      <alignment horizontal="justify" vertical="center" wrapText="1"/>
    </xf>
    <xf numFmtId="0" fontId="53" fillId="3" borderId="72" xfId="1" applyFont="1" applyFill="1" applyBorder="1" applyAlignment="1">
      <alignment horizontal="justify" vertical="center" wrapText="1"/>
    </xf>
    <xf numFmtId="0" fontId="73" fillId="3" borderId="6" xfId="1" applyFont="1" applyFill="1" applyBorder="1" applyAlignment="1">
      <alignment horizontal="justify" vertical="center" wrapText="1"/>
    </xf>
    <xf numFmtId="0" fontId="73" fillId="3" borderId="72" xfId="1" applyFont="1" applyFill="1" applyBorder="1" applyAlignment="1">
      <alignment horizontal="justify" vertical="center" wrapText="1"/>
    </xf>
    <xf numFmtId="0" fontId="59" fillId="3" borderId="26" xfId="0" applyFont="1" applyFill="1" applyBorder="1" applyAlignment="1">
      <alignment horizontal="left" vertical="center" wrapText="1"/>
    </xf>
    <xf numFmtId="0" fontId="59" fillId="3" borderId="28" xfId="0" applyFont="1" applyFill="1" applyBorder="1" applyAlignment="1">
      <alignment horizontal="left" vertical="center" wrapText="1"/>
    </xf>
    <xf numFmtId="0" fontId="53" fillId="3" borderId="26" xfId="1" applyFont="1" applyFill="1" applyBorder="1" applyAlignment="1">
      <alignment horizontal="justify" vertical="center" wrapText="1"/>
    </xf>
    <xf numFmtId="0" fontId="53" fillId="3" borderId="93" xfId="1" applyFont="1" applyFill="1" applyBorder="1" applyAlignment="1">
      <alignment horizontal="justify" vertical="center" wrapText="1"/>
    </xf>
    <xf numFmtId="0" fontId="53"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3" fillId="3" borderId="11" xfId="1" applyFont="1" applyFill="1" applyBorder="1" applyAlignment="1">
      <alignment horizontal="left" vertical="top" wrapText="1"/>
    </xf>
    <xf numFmtId="0" fontId="53" fillId="3" borderId="0" xfId="1" applyFont="1" applyFill="1" applyAlignment="1">
      <alignment horizontal="left" vertical="top" wrapText="1"/>
    </xf>
    <xf numFmtId="0" fontId="53" fillId="3" borderId="12" xfId="1" applyFont="1" applyFill="1" applyBorder="1" applyAlignment="1">
      <alignment horizontal="left" vertical="top" wrapText="1"/>
    </xf>
    <xf numFmtId="0" fontId="60" fillId="4" borderId="81" xfId="2" applyFont="1" applyFill="1" applyBorder="1" applyAlignment="1">
      <alignment horizontal="center" vertical="center" wrapText="1"/>
    </xf>
    <xf numFmtId="0" fontId="60" fillId="4" borderId="81" xfId="1" applyFont="1" applyFill="1" applyBorder="1" applyAlignment="1">
      <alignment horizontal="center" vertical="center"/>
    </xf>
    <xf numFmtId="0" fontId="60" fillId="4" borderId="92" xfId="1" applyFont="1" applyFill="1" applyBorder="1" applyAlignment="1">
      <alignment horizontal="center" vertical="center"/>
    </xf>
    <xf numFmtId="0" fontId="59" fillId="7" borderId="6" xfId="0" applyFont="1" applyFill="1" applyBorder="1" applyAlignment="1">
      <alignment horizontal="left" vertical="center" wrapText="1"/>
    </xf>
    <xf numFmtId="0" fontId="53" fillId="3" borderId="113" xfId="1" applyFont="1" applyFill="1" applyBorder="1" applyAlignment="1">
      <alignment horizontal="justify" vertical="center" wrapText="1"/>
    </xf>
    <xf numFmtId="0" fontId="53" fillId="3" borderId="109" xfId="1" applyFont="1" applyFill="1" applyBorder="1" applyAlignment="1">
      <alignment horizontal="justify" vertical="center" wrapText="1"/>
    </xf>
    <xf numFmtId="0" fontId="59" fillId="7" borderId="26" xfId="0" applyFont="1" applyFill="1" applyBorder="1" applyAlignment="1">
      <alignment horizontal="left" vertical="center" wrapText="1"/>
    </xf>
    <xf numFmtId="0" fontId="59" fillId="7" borderId="28" xfId="0" applyFont="1" applyFill="1" applyBorder="1" applyAlignment="1">
      <alignment horizontal="left" vertical="center" wrapText="1"/>
    </xf>
    <xf numFmtId="0" fontId="53" fillId="3" borderId="108" xfId="1" applyFont="1" applyFill="1" applyBorder="1" applyAlignment="1">
      <alignment horizontal="justify" vertical="center" wrapText="1"/>
    </xf>
    <xf numFmtId="0" fontId="59" fillId="3" borderId="110" xfId="0" applyFont="1" applyFill="1" applyBorder="1" applyAlignment="1">
      <alignment vertical="center" wrapText="1"/>
    </xf>
    <xf numFmtId="0" fontId="59" fillId="3" borderId="106" xfId="0" applyFont="1" applyFill="1" applyBorder="1" applyAlignment="1">
      <alignment vertical="center" wrapText="1"/>
    </xf>
    <xf numFmtId="0" fontId="59" fillId="3" borderId="111" xfId="0" applyFont="1" applyFill="1" applyBorder="1" applyAlignment="1">
      <alignment vertical="center" wrapText="1"/>
    </xf>
    <xf numFmtId="0" fontId="59" fillId="3" borderId="112" xfId="0" applyFont="1" applyFill="1" applyBorder="1" applyAlignment="1">
      <alignment vertical="center" wrapText="1"/>
    </xf>
    <xf numFmtId="0" fontId="59" fillId="3" borderId="107" xfId="0" applyFont="1" applyFill="1" applyBorder="1" applyAlignment="1">
      <alignment vertical="center" wrapText="1"/>
    </xf>
    <xf numFmtId="0" fontId="59" fillId="3" borderId="106" xfId="0" applyFont="1" applyFill="1" applyBorder="1" applyAlignment="1">
      <alignment horizontal="left" vertical="center" wrapText="1"/>
    </xf>
    <xf numFmtId="0" fontId="59" fillId="3" borderId="107" xfId="0" applyFont="1" applyFill="1" applyBorder="1" applyAlignment="1">
      <alignment horizontal="left" vertical="center" wrapText="1"/>
    </xf>
    <xf numFmtId="0" fontId="56" fillId="4" borderId="7" xfId="1" applyFont="1" applyFill="1" applyBorder="1" applyAlignment="1">
      <alignment horizontal="center" vertical="center" wrapText="1"/>
    </xf>
    <xf numFmtId="0" fontId="56" fillId="4" borderId="8" xfId="1" applyFont="1" applyFill="1" applyBorder="1" applyAlignment="1">
      <alignment horizontal="center" vertical="center" wrapText="1"/>
    </xf>
    <xf numFmtId="0" fontId="56" fillId="4" borderId="87" xfId="1" applyFont="1" applyFill="1" applyBorder="1" applyAlignment="1">
      <alignment horizontal="center" vertical="center" wrapText="1"/>
    </xf>
    <xf numFmtId="0" fontId="57" fillId="3" borderId="9"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8" fillId="3" borderId="10" xfId="1" quotePrefix="1" applyFont="1" applyFill="1" applyBorder="1" applyAlignment="1">
      <alignment horizontal="left" vertical="top" wrapText="1"/>
    </xf>
    <xf numFmtId="0" fontId="58" fillId="3" borderId="88" xfId="1" quotePrefix="1" applyFont="1" applyFill="1" applyBorder="1" applyAlignment="1">
      <alignment horizontal="left" vertical="top" wrapText="1"/>
    </xf>
    <xf numFmtId="0" fontId="52" fillId="3" borderId="13" xfId="1" quotePrefix="1" applyFont="1" applyFill="1" applyBorder="1" applyAlignment="1">
      <alignment horizontal="justify" vertical="center" wrapText="1"/>
    </xf>
    <xf numFmtId="0" fontId="52" fillId="3" borderId="14" xfId="1" quotePrefix="1" applyFont="1" applyFill="1" applyBorder="1" applyAlignment="1">
      <alignment horizontal="justify" vertical="center" wrapText="1"/>
    </xf>
    <xf numFmtId="0" fontId="52" fillId="3" borderId="89" xfId="1" quotePrefix="1" applyFont="1" applyFill="1" applyBorder="1" applyAlignment="1">
      <alignment horizontal="justify" vertical="center" wrapText="1"/>
    </xf>
    <xf numFmtId="0" fontId="53" fillId="0" borderId="11" xfId="1" quotePrefix="1" applyFont="1" applyBorder="1" applyAlignment="1">
      <alignment horizontal="left" vertical="top" wrapText="1"/>
    </xf>
    <xf numFmtId="0" fontId="53" fillId="0" borderId="0" xfId="1" quotePrefix="1" applyFont="1" applyAlignment="1">
      <alignment horizontal="left" vertical="top" wrapText="1"/>
    </xf>
    <xf numFmtId="0" fontId="53" fillId="0" borderId="12" xfId="1" quotePrefix="1" applyFont="1" applyBorder="1" applyAlignment="1">
      <alignment horizontal="left" vertical="top" wrapText="1"/>
    </xf>
    <xf numFmtId="0" fontId="60" fillId="4" borderId="76" xfId="2" applyFont="1" applyFill="1" applyBorder="1" applyAlignment="1">
      <alignment horizontal="center" vertical="center" wrapText="1"/>
    </xf>
    <xf numFmtId="0" fontId="60" fillId="4" borderId="90" xfId="2" applyFont="1" applyFill="1" applyBorder="1" applyAlignment="1">
      <alignment horizontal="center" vertical="center" wrapText="1"/>
    </xf>
    <xf numFmtId="0" fontId="60" fillId="4" borderId="105" xfId="1" applyFont="1" applyFill="1" applyBorder="1" applyAlignment="1">
      <alignment horizontal="center" vertical="center"/>
    </xf>
    <xf numFmtId="0" fontId="60" fillId="4" borderId="87" xfId="1" applyFont="1" applyFill="1" applyBorder="1" applyAlignment="1">
      <alignment horizontal="center" vertical="center"/>
    </xf>
    <xf numFmtId="0" fontId="0" fillId="0" borderId="71" xfId="0" applyBorder="1" applyAlignment="1">
      <alignment horizontal="center"/>
    </xf>
    <xf numFmtId="0" fontId="0" fillId="0" borderId="73" xfId="0" applyBorder="1" applyAlignment="1">
      <alignment horizontal="center"/>
    </xf>
    <xf numFmtId="0" fontId="0" fillId="3" borderId="40"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114"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14" fillId="0" borderId="41"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43" xfId="0" applyFont="1" applyBorder="1" applyAlignment="1">
      <alignment horizontal="center" vertical="center" wrapText="1"/>
    </xf>
    <xf numFmtId="0" fontId="0" fillId="11" borderId="84" xfId="0" applyFill="1" applyBorder="1" applyAlignment="1">
      <alignment horizontal="center" vertical="center" wrapText="1"/>
    </xf>
    <xf numFmtId="0" fontId="0" fillId="11" borderId="86" xfId="0" applyFill="1" applyBorder="1" applyAlignment="1">
      <alignment horizontal="center" vertical="center" wrapText="1"/>
    </xf>
    <xf numFmtId="0" fontId="0" fillId="11" borderId="85" xfId="0" applyFill="1" applyBorder="1" applyAlignment="1">
      <alignment horizontal="center" vertical="center" wrapText="1"/>
    </xf>
    <xf numFmtId="0" fontId="27" fillId="0" borderId="41" xfId="0" applyFont="1" applyBorder="1" applyAlignment="1">
      <alignment horizontal="center" vertical="center" wrapText="1"/>
    </xf>
    <xf numFmtId="0" fontId="27" fillId="0" borderId="43" xfId="0" applyFont="1" applyBorder="1" applyAlignment="1">
      <alignment horizontal="center" vertical="center" wrapText="1"/>
    </xf>
    <xf numFmtId="0" fontId="0" fillId="0" borderId="32" xfId="0" applyBorder="1" applyAlignment="1">
      <alignment horizontal="center" vertical="center" wrapText="1"/>
    </xf>
    <xf numFmtId="0" fontId="0" fillId="0" borderId="21" xfId="0" applyBorder="1" applyAlignment="1">
      <alignment horizontal="center" vertical="center" wrapText="1"/>
    </xf>
    <xf numFmtId="0" fontId="0" fillId="0" borderId="131" xfId="0" applyBorder="1" applyAlignment="1">
      <alignment horizontal="center" vertical="center" wrapText="1"/>
    </xf>
    <xf numFmtId="0" fontId="0" fillId="0" borderId="132" xfId="0" applyBorder="1" applyAlignment="1">
      <alignment horizontal="center" vertical="center" wrapText="1"/>
    </xf>
    <xf numFmtId="0" fontId="74" fillId="10" borderId="11" xfId="0" applyFont="1" applyFill="1" applyBorder="1" applyAlignment="1">
      <alignment horizontal="center" vertical="center" wrapText="1"/>
    </xf>
    <xf numFmtId="0" fontId="74" fillId="10" borderId="0" xfId="0" applyFont="1" applyFill="1" applyAlignment="1">
      <alignment horizontal="center" vertical="center" wrapText="1"/>
    </xf>
    <xf numFmtId="0" fontId="74" fillId="10" borderId="12"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114" xfId="0" applyBorder="1" applyAlignment="1">
      <alignment horizontal="center" vertical="center" wrapText="1"/>
    </xf>
    <xf numFmtId="9" fontId="0" fillId="0" borderId="41" xfId="4" applyFont="1" applyBorder="1" applyAlignment="1">
      <alignment horizontal="center" vertical="center" wrapText="1"/>
    </xf>
    <xf numFmtId="9" fontId="0" fillId="0" borderId="43" xfId="4" applyFont="1" applyBorder="1" applyAlignment="1">
      <alignment horizontal="center" vertical="center" wrapText="1"/>
    </xf>
    <xf numFmtId="9" fontId="0" fillId="0" borderId="32"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27" fillId="0" borderId="3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0" fontId="0" fillId="0" borderId="6" xfId="0" applyBorder="1" applyAlignment="1">
      <alignment horizontal="center" vertical="center" wrapText="1"/>
    </xf>
    <xf numFmtId="10" fontId="0" fillId="0" borderId="32" xfId="4" applyNumberFormat="1" applyFont="1" applyBorder="1" applyAlignment="1">
      <alignment horizontal="center" vertical="center" wrapText="1"/>
    </xf>
    <xf numFmtId="10" fontId="0" fillId="0" borderId="6" xfId="4" applyNumberFormat="1" applyFont="1" applyBorder="1" applyAlignment="1">
      <alignment horizontal="center" vertical="center" wrapText="1"/>
    </xf>
    <xf numFmtId="10" fontId="0" fillId="0" borderId="21" xfId="4" applyNumberFormat="1" applyFont="1"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0" fillId="0" borderId="87" xfId="0" applyBorder="1" applyAlignment="1">
      <alignment horizontal="center" vertical="center" wrapText="1"/>
    </xf>
    <xf numFmtId="0" fontId="0" fillId="0" borderId="93" xfId="0" applyBorder="1" applyAlignment="1">
      <alignment horizontal="center" vertical="center" wrapText="1"/>
    </xf>
    <xf numFmtId="0" fontId="0" fillId="0" borderId="133" xfId="0" applyBorder="1" applyAlignment="1">
      <alignment horizontal="center" vertical="center" wrapText="1"/>
    </xf>
    <xf numFmtId="0" fontId="0" fillId="0" borderId="42" xfId="0" applyBorder="1" applyAlignment="1">
      <alignment horizontal="center" vertical="center" wrapText="1"/>
    </xf>
    <xf numFmtId="0" fontId="2" fillId="3" borderId="26" xfId="0" applyFont="1" applyFill="1" applyBorder="1" applyAlignment="1" applyProtection="1">
      <alignment horizontal="justify" vertical="center"/>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4" fillId="16" borderId="48" xfId="0" applyFont="1" applyFill="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4" fillId="16" borderId="36" xfId="0" applyFont="1" applyFill="1" applyBorder="1" applyAlignment="1" applyProtection="1">
      <alignment horizontal="center" vertical="center" wrapText="1"/>
      <protection locked="0"/>
    </xf>
    <xf numFmtId="0" fontId="4" fillId="16" borderId="62" xfId="0" applyFont="1" applyFill="1" applyBorder="1" applyAlignment="1" applyProtection="1">
      <alignment horizontal="center" vertical="center" wrapText="1"/>
      <protection locked="0"/>
    </xf>
    <xf numFmtId="0" fontId="0" fillId="0" borderId="129" xfId="0" applyBorder="1" applyAlignment="1">
      <alignment horizontal="center" vertical="center" wrapText="1"/>
    </xf>
    <xf numFmtId="0" fontId="14" fillId="0" borderId="32"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1" xfId="0" applyFont="1" applyBorder="1" applyAlignment="1">
      <alignment horizontal="center" vertical="center" wrapText="1"/>
    </xf>
    <xf numFmtId="10" fontId="0" fillId="0" borderId="20" xfId="4" applyNumberFormat="1" applyFont="1" applyBorder="1" applyAlignment="1">
      <alignment horizontal="center" vertical="center" wrapText="1"/>
    </xf>
    <xf numFmtId="0" fontId="27" fillId="0" borderId="20" xfId="0" applyFont="1" applyBorder="1" applyAlignment="1">
      <alignment horizontal="center" vertical="center" wrapText="1"/>
    </xf>
    <xf numFmtId="0" fontId="4" fillId="4" borderId="82"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5" fillId="4" borderId="6" xfId="0" applyFont="1" applyFill="1" applyBorder="1" applyAlignment="1">
      <alignment horizontal="left" vertical="center"/>
    </xf>
    <xf numFmtId="0" fontId="4" fillId="4" borderId="95" xfId="0" applyFont="1" applyFill="1" applyBorder="1" applyAlignment="1">
      <alignment horizontal="center" vertical="center"/>
    </xf>
    <xf numFmtId="0" fontId="4" fillId="4" borderId="96" xfId="0" applyFont="1" applyFill="1" applyBorder="1" applyAlignment="1">
      <alignment horizontal="center" vertical="center"/>
    </xf>
    <xf numFmtId="0" fontId="4" fillId="4" borderId="97" xfId="0" applyFont="1" applyFill="1" applyBorder="1" applyAlignment="1">
      <alignment horizontal="center" vertical="center"/>
    </xf>
    <xf numFmtId="0" fontId="4" fillId="4" borderId="0" xfId="0" applyFont="1" applyFill="1" applyAlignment="1">
      <alignment horizontal="center" vertical="center"/>
    </xf>
    <xf numFmtId="0" fontId="4" fillId="4" borderId="36" xfId="0" applyFont="1" applyFill="1" applyBorder="1" applyAlignment="1">
      <alignment horizontal="center" vertical="center" wrapText="1"/>
    </xf>
    <xf numFmtId="0" fontId="4" fillId="4" borderId="83"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0" fillId="0" borderId="32" xfId="0" applyBorder="1" applyAlignment="1">
      <alignment horizontal="left" vertical="center" wrapText="1"/>
    </xf>
    <xf numFmtId="0" fontId="0" fillId="0" borderId="6" xfId="0" applyBorder="1" applyAlignment="1">
      <alignment horizontal="left" vertical="center" wrapText="1"/>
    </xf>
    <xf numFmtId="0" fontId="0" fillId="0" borderId="21" xfId="0" applyBorder="1" applyAlignment="1">
      <alignment horizontal="left" vertical="center" wrapText="1"/>
    </xf>
    <xf numFmtId="0" fontId="0" fillId="3" borderId="84" xfId="0" applyFill="1" applyBorder="1" applyAlignment="1">
      <alignment horizontal="center" vertical="center" wrapText="1"/>
    </xf>
    <xf numFmtId="0" fontId="0" fillId="3" borderId="85" xfId="0" applyFill="1" applyBorder="1" applyAlignment="1">
      <alignment horizontal="center" vertical="center" wrapText="1"/>
    </xf>
    <xf numFmtId="0" fontId="0" fillId="3" borderId="86" xfId="0" applyFill="1" applyBorder="1" applyAlignment="1">
      <alignment horizontal="center" vertical="center" wrapText="1"/>
    </xf>
    <xf numFmtId="0" fontId="0" fillId="0" borderId="20" xfId="0" applyBorder="1" applyAlignment="1">
      <alignment horizontal="center" vertical="center" wrapText="1"/>
    </xf>
    <xf numFmtId="0" fontId="75" fillId="0" borderId="40" xfId="0" applyFont="1" applyBorder="1" applyAlignment="1">
      <alignment horizontal="center" vertical="center" wrapText="1"/>
    </xf>
    <xf numFmtId="0" fontId="75" fillId="0" borderId="114" xfId="0" applyFont="1" applyBorder="1" applyAlignment="1">
      <alignment horizontal="center" vertical="center" wrapText="1"/>
    </xf>
    <xf numFmtId="0" fontId="12" fillId="3" borderId="40" xfId="0" applyFont="1" applyFill="1" applyBorder="1" applyAlignment="1">
      <alignment horizontal="center" vertical="center" wrapText="1"/>
    </xf>
    <xf numFmtId="0" fontId="12" fillId="3" borderId="114" xfId="0" applyFont="1" applyFill="1" applyBorder="1" applyAlignment="1">
      <alignment horizontal="center" vertical="center" wrapText="1"/>
    </xf>
    <xf numFmtId="0" fontId="0" fillId="0" borderId="99" xfId="0" applyBorder="1" applyAlignment="1">
      <alignment horizontal="center" vertical="center" wrapText="1"/>
    </xf>
    <xf numFmtId="0" fontId="0" fillId="0" borderId="100" xfId="0" applyBorder="1" applyAlignment="1">
      <alignment horizontal="center" vertical="center" wrapText="1"/>
    </xf>
    <xf numFmtId="0" fontId="75" fillId="0" borderId="41" xfId="0" applyFont="1" applyBorder="1" applyAlignment="1">
      <alignment horizontal="center" vertical="center" wrapText="1"/>
    </xf>
    <xf numFmtId="0" fontId="75" fillId="0" borderId="43" xfId="0" applyFont="1" applyBorder="1" applyAlignment="1">
      <alignment horizontal="center" vertical="center" wrapText="1"/>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2" fillId="3" borderId="6" xfId="0" applyFont="1" applyFill="1" applyBorder="1" applyAlignment="1" applyProtection="1">
      <alignment horizontal="left" vertical="center"/>
      <protection locked="0"/>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2" fillId="3" borderId="6" xfId="0" applyFont="1" applyFill="1" applyBorder="1" applyAlignment="1" applyProtection="1">
      <alignment horizontal="left" vertical="center" wrapText="1"/>
      <protection locked="0"/>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0" fontId="0" fillId="3" borderId="7" xfId="0" applyFill="1" applyBorder="1" applyAlignment="1">
      <alignment horizontal="center" vertical="center" wrapText="1"/>
    </xf>
    <xf numFmtId="0" fontId="0" fillId="3" borderId="101" xfId="0" applyFill="1"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2" fontId="0" fillId="0" borderId="21" xfId="3" applyNumberFormat="1" applyFont="1" applyBorder="1" applyAlignment="1">
      <alignment horizontal="center" vertical="center" wrapText="1"/>
    </xf>
    <xf numFmtId="0" fontId="27" fillId="0" borderId="103"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104" xfId="0" applyFont="1" applyBorder="1" applyAlignment="1">
      <alignment horizontal="center" vertical="center" wrapText="1"/>
    </xf>
    <xf numFmtId="2" fontId="0" fillId="0" borderId="71" xfId="3" applyNumberFormat="1" applyFont="1" applyBorder="1" applyAlignment="1">
      <alignment horizontal="center" vertical="center" wrapText="1"/>
    </xf>
    <xf numFmtId="2" fontId="0" fillId="0" borderId="72" xfId="3" applyNumberFormat="1" applyFont="1" applyBorder="1" applyAlignment="1">
      <alignment horizontal="center" vertical="center" wrapText="1"/>
    </xf>
    <xf numFmtId="0" fontId="0" fillId="3" borderId="102" xfId="0" applyFill="1" applyBorder="1" applyAlignment="1">
      <alignment horizontal="center" vertical="center" wrapText="1"/>
    </xf>
    <xf numFmtId="2" fontId="0" fillId="0" borderId="20" xfId="3" applyNumberFormat="1" applyFont="1" applyBorder="1" applyAlignment="1">
      <alignment horizontal="center" vertical="center" wrapText="1"/>
    </xf>
    <xf numFmtId="0" fontId="27" fillId="0" borderId="134" xfId="0" applyFont="1" applyBorder="1" applyAlignment="1">
      <alignment horizontal="center" vertical="center" wrapText="1"/>
    </xf>
    <xf numFmtId="0" fontId="0" fillId="0" borderId="94" xfId="0" applyBorder="1" applyAlignment="1">
      <alignment horizontal="center" vertical="center" wrapText="1"/>
    </xf>
    <xf numFmtId="0" fontId="0" fillId="11" borderId="7" xfId="0" applyFill="1" applyBorder="1" applyAlignment="1">
      <alignment horizontal="center" vertical="center" wrapText="1"/>
    </xf>
    <xf numFmtId="0" fontId="0" fillId="11" borderId="102" xfId="0" applyFill="1" applyBorder="1" applyAlignment="1">
      <alignment horizontal="center" vertical="center" wrapText="1"/>
    </xf>
    <xf numFmtId="0" fontId="0" fillId="11" borderId="13" xfId="0" applyFill="1" applyBorder="1" applyAlignment="1">
      <alignment horizontal="center" vertical="center" wrapText="1"/>
    </xf>
    <xf numFmtId="0" fontId="0" fillId="11" borderId="101" xfId="0" applyFill="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0" fontId="0" fillId="3" borderId="94" xfId="0" applyFill="1" applyBorder="1" applyAlignment="1">
      <alignment horizontal="center" vertical="center" wrapText="1"/>
    </xf>
    <xf numFmtId="0" fontId="0" fillId="0" borderId="6" xfId="0" applyBorder="1" applyAlignment="1">
      <alignment horizontal="center" vertical="center"/>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3" borderId="98" xfId="0" applyFont="1" applyFill="1" applyBorder="1" applyAlignment="1">
      <alignment horizontal="center" vertical="center" wrapText="1"/>
    </xf>
    <xf numFmtId="0" fontId="4" fillId="3" borderId="63" xfId="0" applyFont="1" applyFill="1" applyBorder="1" applyAlignment="1">
      <alignment horizontal="center" vertical="center" wrapText="1"/>
    </xf>
    <xf numFmtId="2" fontId="0" fillId="0" borderId="41" xfId="0" applyNumberFormat="1" applyBorder="1" applyAlignment="1">
      <alignment horizontal="center" vertical="center" wrapText="1"/>
    </xf>
    <xf numFmtId="9" fontId="0" fillId="0" borderId="41" xfId="0" applyNumberFormat="1" applyBorder="1" applyAlignment="1">
      <alignment horizontal="center" vertical="center" wrapText="1"/>
    </xf>
    <xf numFmtId="0" fontId="0" fillId="0" borderId="21" xfId="0" applyBorder="1" applyAlignment="1">
      <alignment horizontal="center" vertical="center"/>
    </xf>
    <xf numFmtId="0" fontId="28" fillId="4" borderId="6" xfId="0" applyFont="1" applyFill="1" applyBorder="1" applyAlignment="1">
      <alignment horizontal="center" vertical="center"/>
    </xf>
    <xf numFmtId="0" fontId="6" fillId="3" borderId="6"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0" fillId="11" borderId="94" xfId="0" applyFill="1" applyBorder="1" applyAlignment="1">
      <alignment horizontal="center" vertical="center" wrapText="1"/>
    </xf>
    <xf numFmtId="9" fontId="0" fillId="0" borderId="43" xfId="0" applyNumberFormat="1" applyBorder="1" applyAlignment="1">
      <alignment horizontal="center" vertical="center" wrapText="1"/>
    </xf>
    <xf numFmtId="2" fontId="0" fillId="0" borderId="43" xfId="0" applyNumberFormat="1" applyBorder="1" applyAlignment="1">
      <alignment horizontal="center" vertical="center" wrapText="1"/>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9" xfId="0" applyFont="1" applyBorder="1" applyAlignment="1">
      <alignment horizontal="left" vertical="top" wrapText="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9" xfId="0" applyFont="1" applyBorder="1" applyAlignment="1">
      <alignment horizontal="left" vertical="center" wrapText="1"/>
    </xf>
    <xf numFmtId="0" fontId="49" fillId="0" borderId="6" xfId="0" applyFont="1" applyBorder="1" applyAlignment="1">
      <alignment horizontal="left" vertical="center" wrapText="1"/>
    </xf>
    <xf numFmtId="0" fontId="45" fillId="6" borderId="0" xfId="0" applyFont="1" applyFill="1" applyAlignment="1">
      <alignment horizontal="center" vertical="center" wrapText="1" readingOrder="1"/>
    </xf>
    <xf numFmtId="0" fontId="45" fillId="6" borderId="6" xfId="0" applyFont="1" applyFill="1" applyBorder="1" applyAlignment="1">
      <alignment horizontal="center" vertical="center" wrapText="1" readingOrder="1"/>
    </xf>
    <xf numFmtId="0" fontId="43" fillId="0" borderId="68" xfId="0" applyFont="1" applyBorder="1" applyAlignment="1">
      <alignment horizontal="center" vertical="center"/>
    </xf>
    <xf numFmtId="0" fontId="43" fillId="0" borderId="10" xfId="0" applyFont="1" applyBorder="1" applyAlignment="1">
      <alignment horizontal="center" vertical="center"/>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3" fillId="0" borderId="71" xfId="0" applyFont="1" applyBorder="1" applyAlignment="1">
      <alignment horizontal="center" vertical="center" wrapText="1"/>
    </xf>
    <xf numFmtId="0" fontId="13" fillId="0" borderId="72" xfId="0" applyFont="1" applyBorder="1" applyAlignment="1">
      <alignment horizontal="center" vertical="center" wrapText="1"/>
    </xf>
    <xf numFmtId="1" fontId="35" fillId="0" borderId="84" xfId="0" applyNumberFormat="1" applyFont="1" applyBorder="1" applyAlignment="1" applyProtection="1">
      <alignment horizontal="center" vertical="center" wrapText="1"/>
      <protection locked="0"/>
    </xf>
    <xf numFmtId="1" fontId="35" fillId="0" borderId="85" xfId="0" applyNumberFormat="1" applyFont="1" applyBorder="1" applyAlignment="1" applyProtection="1">
      <alignment horizontal="center" vertical="center" wrapText="1"/>
      <protection locked="0"/>
    </xf>
    <xf numFmtId="1" fontId="35" fillId="0" borderId="32"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24" fillId="0" borderId="32" xfId="0" applyNumberFormat="1" applyFont="1" applyBorder="1" applyAlignment="1">
      <alignment horizontal="center" vertical="center"/>
    </xf>
    <xf numFmtId="0" fontId="24" fillId="0" borderId="6" xfId="0" applyFont="1" applyBorder="1" applyAlignment="1">
      <alignment horizontal="center" vertical="center"/>
    </xf>
    <xf numFmtId="1" fontId="35" fillId="0" borderId="32" xfId="0" applyNumberFormat="1" applyFont="1" applyBorder="1" applyAlignment="1">
      <alignment horizontal="center" vertical="center"/>
    </xf>
    <xf numFmtId="0" fontId="35" fillId="0" borderId="6" xfId="0" applyFont="1" applyBorder="1" applyAlignment="1">
      <alignment horizontal="center" vertical="center"/>
    </xf>
    <xf numFmtId="0" fontId="13" fillId="0" borderId="32"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32" xfId="0" applyFont="1" applyBorder="1" applyAlignment="1">
      <alignment horizontal="center" vertical="center"/>
    </xf>
    <xf numFmtId="0" fontId="13" fillId="0" borderId="6" xfId="0" applyFont="1" applyBorder="1" applyAlignment="1">
      <alignment horizontal="center" vertical="center"/>
    </xf>
    <xf numFmtId="14" fontId="13" fillId="0" borderId="32" xfId="0" applyNumberFormat="1" applyFont="1" applyBorder="1" applyAlignment="1">
      <alignment horizontal="center" vertical="center" wrapText="1"/>
    </xf>
    <xf numFmtId="0" fontId="13" fillId="0" borderId="32" xfId="0" applyFont="1" applyBorder="1" applyAlignment="1">
      <alignment horizontal="center" vertical="center" wrapText="1"/>
    </xf>
    <xf numFmtId="0" fontId="13" fillId="0" borderId="6" xfId="0" applyFont="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0" fontId="7" fillId="3" borderId="6" xfId="0" applyFont="1" applyFill="1" applyBorder="1" applyAlignment="1">
      <alignment horizontal="center" vertical="center"/>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36" fillId="4" borderId="37" xfId="0" applyFont="1" applyFill="1" applyBorder="1" applyAlignment="1" applyProtection="1">
      <alignment horizontal="center" vertical="center" wrapText="1"/>
      <protection locked="0"/>
    </xf>
    <xf numFmtId="0" fontId="30" fillId="17" borderId="44" xfId="0" applyFont="1" applyFill="1" applyBorder="1" applyAlignment="1">
      <alignment horizontal="center"/>
    </xf>
    <xf numFmtId="0" fontId="30" fillId="17" borderId="45" xfId="0" applyFont="1" applyFill="1" applyBorder="1" applyAlignment="1">
      <alignment horizontal="center"/>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1042">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rgb="FFFF0000"/>
        </patternFill>
      </fill>
    </dxf>
    <dxf>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rgb="FFFF0000"/>
        </patternFill>
      </fill>
    </dxf>
    <dxf>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rgb="FFFF0000"/>
        </patternFill>
      </fill>
    </dxf>
    <dxf>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rgb="FFFF0000"/>
        </patternFill>
      </fill>
    </dxf>
    <dxf>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ill>
        <patternFill>
          <bgColor rgb="FFFFC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0000"/>
        </patternFill>
      </fill>
    </dxf>
    <dxf>
      <font>
        <color theme="1"/>
      </font>
      <fill>
        <patternFill>
          <bgColor rgb="FF00B050"/>
        </patternFill>
      </fill>
    </dxf>
    <dxf>
      <font>
        <color rgb="FF9C0006"/>
      </font>
      <fill>
        <patternFill>
          <bgColor rgb="FFFFC7CE"/>
        </patternFill>
      </fill>
    </dxf>
    <dxf>
      <font>
        <color auto="1"/>
      </font>
    </dxf>
    <dxf>
      <fill>
        <patternFill>
          <bgColor theme="7" tint="0.59996337778862885"/>
        </patternFill>
      </fill>
    </dxf>
    <dxf>
      <font>
        <color theme="1"/>
      </font>
      <fill>
        <patternFill>
          <bgColor rgb="FF00B050"/>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FF0000"/>
        </patternFill>
      </fill>
    </dxf>
    <dxf>
      <fill>
        <patternFill>
          <bgColor rgb="FF92D050"/>
        </patternFill>
      </fill>
    </dxf>
    <dxf>
      <fill>
        <patternFill>
          <bgColor rgb="FF00B050"/>
        </patternFill>
      </fill>
    </dxf>
    <dxf>
      <fill>
        <patternFill>
          <bgColor rgb="FF92D050"/>
        </patternFill>
      </fill>
    </dxf>
    <dxf>
      <font>
        <color theme="1"/>
      </font>
      <fill>
        <patternFill>
          <bgColor rgb="FFFFC00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ill>
        <patternFill>
          <bgColor theme="7" tint="0.39994506668294322"/>
        </patternFill>
      </fill>
    </dxf>
    <dxf>
      <fill>
        <patternFill>
          <bgColor rgb="FF92D050"/>
        </patternFill>
      </fill>
    </dxf>
    <dxf>
      <font>
        <color theme="1"/>
      </font>
    </dxf>
    <dxf>
      <font>
        <color rgb="FF9C0006"/>
      </font>
      <fill>
        <patternFill>
          <bgColor rgb="FFFFC7CE"/>
        </patternFill>
      </fill>
    </dxf>
    <dxf>
      <font>
        <color rgb="FF9C0006"/>
      </font>
      <fill>
        <patternFill>
          <bgColor rgb="FFFFC7CE"/>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theme="9"/>
        </patternFill>
      </fill>
    </dxf>
    <dxf>
      <fill>
        <patternFill>
          <bgColor theme="9"/>
        </patternFill>
      </fill>
    </dxf>
    <dxf>
      <font>
        <color rgb="FF9C0006"/>
      </font>
      <fill>
        <patternFill>
          <bgColor rgb="FFFFC7CE"/>
        </patternFill>
      </fill>
    </dxf>
    <dxf>
      <font>
        <color theme="1"/>
      </font>
      <fill>
        <patternFill>
          <bgColor rgb="FF00B05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ill>
        <patternFill>
          <bgColor rgb="FFFFC7CE"/>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7" tint="0.39994506668294322"/>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ont>
        <color auto="1"/>
      </font>
    </dxf>
    <dxf>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9"/>
        </patternFill>
      </fill>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ill>
        <patternFill>
          <bgColor theme="9"/>
        </patternFill>
      </fill>
    </dxf>
    <dxf>
      <font>
        <color theme="1"/>
      </font>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rgb="FF92D050"/>
        </patternFill>
      </fill>
    </dxf>
    <dxf>
      <font>
        <color theme="1"/>
      </font>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00B050"/>
        </patternFill>
      </fill>
    </dxf>
    <dxf>
      <fill>
        <patternFill>
          <bgColor rgb="FF92D050"/>
        </patternFill>
      </fill>
    </dxf>
    <dxf>
      <fill>
        <patternFill>
          <bgColor theme="9"/>
        </patternFill>
      </fill>
    </dxf>
    <dxf>
      <font>
        <color theme="1"/>
      </font>
      <fill>
        <patternFill>
          <bgColor rgb="FFFF0000"/>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92D050"/>
        </patternFill>
      </fill>
    </dxf>
    <dxf>
      <font>
        <color theme="1"/>
      </font>
      <fill>
        <patternFill>
          <bgColor rgb="FFFF0000"/>
        </patternFill>
      </fill>
    </dxf>
    <dxf>
      <fill>
        <patternFill>
          <bgColor theme="9"/>
        </patternFill>
      </fill>
    </dxf>
    <dxf>
      <fill>
        <patternFill>
          <bgColor theme="9"/>
        </patternFill>
      </fill>
    </dxf>
    <dxf>
      <fill>
        <patternFill>
          <bgColor theme="9"/>
        </patternFill>
      </fill>
    </dxf>
    <dxf>
      <font>
        <color theme="1"/>
      </font>
    </dxf>
    <dxf>
      <fill>
        <patternFill>
          <bgColor rgb="FFFFC7CE"/>
        </patternFill>
      </fill>
    </dxf>
    <dxf>
      <fill>
        <patternFill>
          <bgColor rgb="FF00B050"/>
        </patternFill>
      </fill>
    </dxf>
    <dxf>
      <fill>
        <patternFill>
          <bgColor rgb="FF92D050"/>
        </patternFill>
      </fill>
    </dxf>
    <dxf>
      <fill>
        <patternFill>
          <bgColor theme="7" tint="0.59996337778862885"/>
        </patternFill>
      </fill>
    </dxf>
    <dxf>
      <font>
        <color auto="1"/>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9"/>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92D050"/>
        </patternFill>
      </fill>
    </dxf>
    <dxf>
      <font>
        <color theme="1"/>
      </font>
    </dxf>
    <dxf>
      <fill>
        <patternFill>
          <bgColor rgb="FF00B050"/>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patternFill>
      </fill>
    </dxf>
    <dxf>
      <font>
        <color theme="1"/>
      </font>
    </dxf>
    <dxf>
      <fill>
        <patternFill>
          <bgColor rgb="FF00B050"/>
        </patternFill>
      </fill>
    </dxf>
    <dxf>
      <fill>
        <patternFill>
          <bgColor rgb="FF92D050"/>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theme="7" tint="0.59996337778862885"/>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rgb="FF92D050"/>
        </patternFill>
      </fill>
    </dxf>
    <dxf>
      <font>
        <color rgb="FF9C5700"/>
      </font>
      <fill>
        <patternFill>
          <bgColor rgb="FFFFEB9C"/>
        </patternFill>
      </fill>
    </dxf>
    <dxf>
      <font>
        <color theme="1"/>
      </font>
    </dxf>
    <dxf>
      <fill>
        <patternFill>
          <bgColor rgb="FFFFC7CE"/>
        </patternFill>
      </fill>
    </dxf>
    <dxf>
      <fill>
        <patternFill>
          <bgColor theme="9"/>
        </patternFill>
      </fill>
    </dxf>
    <dxf>
      <fill>
        <patternFill>
          <bgColor theme="9"/>
        </patternFill>
      </fill>
    </dxf>
    <dxf>
      <fill>
        <patternFill>
          <bgColor theme="9"/>
        </patternFill>
      </fill>
    </dxf>
    <dxf>
      <font>
        <color theme="1"/>
      </font>
      <fill>
        <patternFill>
          <bgColor rgb="FF00B050"/>
        </patternFill>
      </fill>
    </dxf>
    <dxf>
      <fill>
        <patternFill>
          <bgColor theme="7" tint="0.39994506668294322"/>
        </patternFill>
      </fill>
    </dxf>
    <dxf>
      <font>
        <color rgb="FF006100"/>
      </font>
      <fill>
        <patternFill>
          <bgColor rgb="FFC6EFCE"/>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theme="1"/>
      </font>
      <fill>
        <patternFill>
          <bgColor rgb="FFFFC000"/>
        </patternFill>
      </fill>
    </dxf>
    <dxf>
      <font>
        <color theme="1"/>
      </font>
      <fill>
        <patternFill>
          <bgColor rgb="FF92D050"/>
        </patternFill>
      </fill>
    </dxf>
    <dxf>
      <font>
        <color rgb="FF9C0006"/>
      </font>
      <fill>
        <patternFill>
          <bgColor rgb="FFFFC7CE"/>
        </patternFill>
      </fill>
    </dxf>
    <dxf>
      <font>
        <color auto="1"/>
      </font>
    </dxf>
    <dxf>
      <fill>
        <patternFill>
          <bgColor theme="7" tint="0.59996337778862885"/>
        </patternFill>
      </fill>
    </dxf>
    <dxf>
      <fill>
        <patternFill>
          <bgColor rgb="FF92D050"/>
        </patternFill>
      </fill>
    </dxf>
    <dxf>
      <fill>
        <patternFill>
          <bgColor rgb="FF00B050"/>
        </patternFill>
      </fill>
    </dxf>
    <dxf>
      <font>
        <color rgb="FF006100"/>
      </font>
      <fill>
        <patternFill>
          <bgColor rgb="FFC6EFCE"/>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ill>
        <patternFill>
          <bgColor theme="9"/>
        </patternFill>
      </fill>
    </dxf>
    <dxf>
      <font>
        <color theme="1"/>
      </font>
      <fill>
        <patternFill>
          <bgColor rgb="FF00B050"/>
        </patternFill>
      </fill>
    </dxf>
    <dxf>
      <fill>
        <patternFill>
          <bgColor rgb="FF92D050"/>
        </patternFill>
      </fill>
    </dxf>
    <dxf>
      <font>
        <color theme="1"/>
      </font>
      <fill>
        <patternFill>
          <bgColor rgb="FF92D050"/>
        </patternFill>
      </fill>
    </dxf>
    <dxf>
      <fill>
        <patternFill>
          <bgColor rgb="FF92D050"/>
        </patternFill>
      </fill>
    </dxf>
    <dxf>
      <font>
        <color theme="1"/>
      </font>
    </dxf>
    <dxf>
      <font>
        <color theme="1"/>
      </font>
      <fill>
        <patternFill>
          <bgColor rgb="FFFFC000"/>
        </patternFill>
      </fill>
    </dxf>
    <dxf>
      <fill>
        <patternFill>
          <bgColor theme="7" tint="0.39994506668294322"/>
        </patternFill>
      </fill>
    </dxf>
    <dxf>
      <font>
        <color rgb="FF9C0006"/>
      </font>
      <fill>
        <patternFill>
          <bgColor rgb="FFFFC7CE"/>
        </patternFill>
      </fill>
    </dxf>
    <dxf>
      <font>
        <color auto="1"/>
      </font>
    </dxf>
    <dxf>
      <fill>
        <patternFill>
          <bgColor theme="7" tint="0.59996337778862885"/>
        </patternFill>
      </fill>
    </dxf>
    <dxf>
      <fill>
        <patternFill>
          <bgColor rgb="FF00B050"/>
        </patternFill>
      </fill>
    </dxf>
    <dxf>
      <font>
        <color rgb="FF9C0006"/>
      </font>
      <fill>
        <patternFill>
          <bgColor rgb="FFFFC7CE"/>
        </patternFill>
      </fill>
    </dxf>
    <dxf>
      <font>
        <color theme="1"/>
      </font>
      <fill>
        <patternFill>
          <bgColor rgb="FFFF0000"/>
        </patternFill>
      </fill>
    </dxf>
    <dxf>
      <font>
        <color rgb="FF006100"/>
      </font>
      <fill>
        <patternFill>
          <bgColor rgb="FFC6EFCE"/>
        </patternFill>
      </fill>
    </dxf>
    <dxf>
      <font>
        <color rgb="FF9C5700"/>
      </font>
      <fill>
        <patternFill>
          <bgColor rgb="FFFFEB9C"/>
        </patternFill>
      </fill>
    </dxf>
    <dxf>
      <fill>
        <patternFill>
          <bgColor rgb="FFFFC7CE"/>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theme="1"/>
      </font>
      <fill>
        <patternFill>
          <bgColor rgb="FFFF0000"/>
        </patternFill>
      </fill>
    </dxf>
    <dxf>
      <fill>
        <patternFill>
          <bgColor theme="9"/>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theme="7" tint="0.39994506668294322"/>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ill>
        <patternFill>
          <bgColor rgb="FFFFC000"/>
        </patternFill>
      </fill>
    </dxf>
    <dxf>
      <font>
        <color theme="1"/>
      </font>
      <fill>
        <patternFill>
          <bgColor rgb="FFFFC00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rgb="FF006100"/>
      </font>
      <fill>
        <patternFill>
          <bgColor rgb="FFC6EFCE"/>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rgb="FF9C0006"/>
      </font>
      <fill>
        <patternFill>
          <bgColor rgb="FFFFC7CE"/>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theme="9"/>
        </patternFill>
      </fill>
    </dxf>
    <dxf>
      <fill>
        <patternFill>
          <bgColor rgb="FF92D050"/>
        </patternFill>
      </fill>
    </dxf>
    <dxf>
      <fill>
        <patternFill>
          <bgColor rgb="FF00B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92D050"/>
        </patternFill>
      </fill>
    </dxf>
    <dxf>
      <font>
        <color theme="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rgb="FFFFC7CE"/>
        </patternFill>
      </fill>
    </dxf>
    <dxf>
      <fill>
        <patternFill>
          <bgColor theme="9"/>
        </patternFill>
      </fill>
    </dxf>
    <dxf>
      <fill>
        <patternFill>
          <bgColor theme="9"/>
        </patternFill>
      </fill>
    </dxf>
    <dxf>
      <font>
        <color rgb="FF9C0006"/>
      </font>
      <fill>
        <patternFill>
          <bgColor rgb="FFFFC7CE"/>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bgColor rgb="FF92D050"/>
        </patternFill>
      </fill>
    </dxf>
    <dxf>
      <fill>
        <patternFill>
          <bgColor theme="9"/>
        </patternFill>
      </fill>
    </dxf>
    <dxf>
      <fill>
        <patternFill>
          <bgColor theme="9"/>
        </patternFill>
      </fill>
    </dxf>
    <dxf>
      <font>
        <color theme="1"/>
      </font>
      <fill>
        <patternFill>
          <bgColor rgb="FF00B050"/>
        </patternFill>
      </fill>
    </dxf>
    <dxf>
      <font>
        <color theme="1"/>
      </font>
      <fill>
        <patternFill>
          <bgColor rgb="FFFF0000"/>
        </patternFill>
      </fill>
    </dxf>
    <dxf>
      <font>
        <color rgb="FF9C0006"/>
      </font>
      <fill>
        <patternFill>
          <bgColor rgb="FFFFC7CE"/>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ont>
        <color theme="1"/>
      </font>
      <fill>
        <patternFill>
          <bgColor rgb="FFFFC000"/>
        </patternFill>
      </fill>
    </dxf>
  </dxfs>
  <tableStyles count="0" defaultTableStyle="TableStyleMedium2" defaultPivotStyle="PivotStyleLight16"/>
  <colors>
    <mruColors>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2196043</xdr:colOff>
      <xdr:row>0</xdr:row>
      <xdr:rowOff>0</xdr:rowOff>
    </xdr:from>
    <xdr:to>
      <xdr:col>4</xdr:col>
      <xdr:colOff>2197474</xdr:colOff>
      <xdr:row>0</xdr:row>
      <xdr:rowOff>537754</xdr:rowOff>
    </xdr:to>
    <xdr:pic>
      <xdr:nvPicPr>
        <xdr:cNvPr id="31" name="Picture 9">
          <a:extLst>
            <a:ext uri="{FF2B5EF4-FFF2-40B4-BE49-F238E27FC236}">
              <a16:creationId xmlns:a16="http://schemas.microsoft.com/office/drawing/2014/main" id="{A64592E9-096D-4519-BABD-A83D48A3D652}"/>
            </a:ext>
          </a:extLst>
        </xdr:cNvPr>
        <xdr:cNvPicPr>
          <a:picLocks noChangeAspect="1"/>
        </xdr:cNvPicPr>
      </xdr:nvPicPr>
      <xdr:blipFill>
        <a:blip xmlns:r="http://schemas.openxmlformats.org/officeDocument/2006/relationships" r:embed="rId1"/>
        <a:stretch>
          <a:fillRect/>
        </a:stretch>
      </xdr:blipFill>
      <xdr:spPr>
        <a:xfrm>
          <a:off x="12111568" y="224895"/>
          <a:ext cx="1506381" cy="532311"/>
        </a:xfrm>
        <a:prstGeom prst="rect">
          <a:avLst/>
        </a:prstGeom>
      </xdr:spPr>
    </xdr:pic>
    <xdr:clientData/>
  </xdr:twoCellAnchor>
  <xdr:oneCellAnchor>
    <xdr:from>
      <xdr:col>5</xdr:col>
      <xdr:colOff>441960</xdr:colOff>
      <xdr:row>7</xdr:row>
      <xdr:rowOff>243840</xdr:rowOff>
    </xdr:from>
    <xdr:ext cx="1539240" cy="150876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14357985" y="50158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2884714</xdr:colOff>
      <xdr:row>0</xdr:row>
      <xdr:rowOff>902335</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a:stretch>
          <a:fillRect/>
        </a:stretch>
      </xdr:blipFill>
      <xdr:spPr>
        <a:xfrm>
          <a:off x="92604" y="79375"/>
          <a:ext cx="2792110" cy="822960"/>
        </a:xfrm>
        <a:prstGeom prst="rect">
          <a:avLst/>
        </a:prstGeom>
      </xdr:spPr>
    </xdr:pic>
    <xdr:clientData/>
  </xdr:twoCellAnchor>
  <xdr:twoCellAnchor editAs="oneCell">
    <xdr:from>
      <xdr:col>4</xdr:col>
      <xdr:colOff>2196043</xdr:colOff>
      <xdr:row>0</xdr:row>
      <xdr:rowOff>224895</xdr:rowOff>
    </xdr:from>
    <xdr:to>
      <xdr:col>4</xdr:col>
      <xdr:colOff>2196483</xdr:colOff>
      <xdr:row>0</xdr:row>
      <xdr:rowOff>773535</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a:stretch>
          <a:fillRect/>
        </a:stretch>
      </xdr:blipFill>
      <xdr:spPr>
        <a:xfrm>
          <a:off x="12511618" y="224895"/>
          <a:ext cx="153308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480059</xdr:colOff>
      <xdr:row>1</xdr:row>
      <xdr:rowOff>91440</xdr:rowOff>
    </xdr:from>
    <xdr:ext cx="2624385" cy="5844540"/>
    <xdr:sp macro="" textlink="">
      <xdr:nvSpPr>
        <xdr:cNvPr id="8" name="CuadroTexto 7">
          <a:extLst>
            <a:ext uri="{FF2B5EF4-FFF2-40B4-BE49-F238E27FC236}">
              <a16:creationId xmlns:a16="http://schemas.microsoft.com/office/drawing/2014/main" id="{00000000-0008-0000-0200-000008000000}"/>
            </a:ext>
          </a:extLst>
        </xdr:cNvPr>
        <xdr:cNvSpPr txBox="1"/>
      </xdr:nvSpPr>
      <xdr:spPr>
        <a:xfrm>
          <a:off x="11195684" y="110109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debilidad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3106204</xdr:colOff>
      <xdr:row>0</xdr:row>
      <xdr:rowOff>921737</xdr:rowOff>
    </xdr:to>
    <xdr:pic>
      <xdr:nvPicPr>
        <xdr:cNvPr id="9"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a:stretch>
          <a:fillRect/>
        </a:stretch>
      </xdr:blipFill>
      <xdr:spPr>
        <a:xfrm>
          <a:off x="169336" y="98777"/>
          <a:ext cx="2924168" cy="822960"/>
        </a:xfrm>
        <a:prstGeom prst="rect">
          <a:avLst/>
        </a:prstGeom>
      </xdr:spPr>
    </xdr:pic>
    <xdr:clientData/>
  </xdr:twoCellAnchor>
  <xdr:twoCellAnchor editAs="oneCell">
    <xdr:from>
      <xdr:col>5</xdr:col>
      <xdr:colOff>811392</xdr:colOff>
      <xdr:row>0</xdr:row>
      <xdr:rowOff>258408</xdr:rowOff>
    </xdr:from>
    <xdr:to>
      <xdr:col>5</xdr:col>
      <xdr:colOff>2559980</xdr:colOff>
      <xdr:row>0</xdr:row>
      <xdr:rowOff>807048</xdr:rowOff>
    </xdr:to>
    <xdr:pic>
      <xdr:nvPicPr>
        <xdr:cNvPr id="10"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a:stretch>
          <a:fillRect/>
        </a:stretch>
      </xdr:blipFill>
      <xdr:spPr>
        <a:xfrm>
          <a:off x="9098142" y="258408"/>
          <a:ext cx="1739063"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27215</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173180</xdr:colOff>
      <xdr:row>0</xdr:row>
      <xdr:rowOff>190501</xdr:rowOff>
    </xdr:from>
    <xdr:to>
      <xdr:col>1</xdr:col>
      <xdr:colOff>2008908</xdr:colOff>
      <xdr:row>1</xdr:row>
      <xdr:rowOff>899103</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80" y="190501"/>
          <a:ext cx="3065319" cy="916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398319</xdr:colOff>
      <xdr:row>1</xdr:row>
      <xdr:rowOff>69273</xdr:rowOff>
    </xdr:from>
    <xdr:to>
      <xdr:col>12</xdr:col>
      <xdr:colOff>1442345</xdr:colOff>
      <xdr:row>1</xdr:row>
      <xdr:rowOff>910648</xdr:rowOff>
    </xdr:to>
    <xdr:pic>
      <xdr:nvPicPr>
        <xdr:cNvPr id="6" name="Picture 10">
          <a:extLst>
            <a:ext uri="{FF2B5EF4-FFF2-40B4-BE49-F238E27FC236}">
              <a16:creationId xmlns:a16="http://schemas.microsoft.com/office/drawing/2014/main" id="{4E16FCE1-1CD9-4FFD-ABB1-3AB34424306B}"/>
            </a:ext>
          </a:extLst>
        </xdr:cNvPr>
        <xdr:cNvPicPr>
          <a:picLocks noChangeAspect="1"/>
        </xdr:cNvPicPr>
      </xdr:nvPicPr>
      <xdr:blipFill>
        <a:blip xmlns:r="http://schemas.openxmlformats.org/officeDocument/2006/relationships" r:embed="rId2"/>
        <a:stretch>
          <a:fillRect/>
        </a:stretch>
      </xdr:blipFill>
      <xdr:spPr>
        <a:xfrm>
          <a:off x="16919864" y="277091"/>
          <a:ext cx="2221663" cy="841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173180</xdr:colOff>
      <xdr:row>0</xdr:row>
      <xdr:rowOff>190501</xdr:rowOff>
    </xdr:from>
    <xdr:to>
      <xdr:col>1</xdr:col>
      <xdr:colOff>2008908</xdr:colOff>
      <xdr:row>1</xdr:row>
      <xdr:rowOff>1209675</xdr:rowOff>
    </xdr:to>
    <xdr:pic>
      <xdr:nvPicPr>
        <xdr:cNvPr id="2" name="Imagen 1">
          <a:extLst>
            <a:ext uri="{FF2B5EF4-FFF2-40B4-BE49-F238E27FC236}">
              <a16:creationId xmlns:a16="http://schemas.microsoft.com/office/drawing/2014/main" id="{8A856165-D1E8-4BE7-93DE-5364B32E4F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80" y="190501"/>
          <a:ext cx="3064453" cy="1228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398319</xdr:colOff>
      <xdr:row>1</xdr:row>
      <xdr:rowOff>69274</xdr:rowOff>
    </xdr:from>
    <xdr:to>
      <xdr:col>12</xdr:col>
      <xdr:colOff>1442345</xdr:colOff>
      <xdr:row>1</xdr:row>
      <xdr:rowOff>962026</xdr:rowOff>
    </xdr:to>
    <xdr:pic>
      <xdr:nvPicPr>
        <xdr:cNvPr id="3" name="Picture 10">
          <a:extLst>
            <a:ext uri="{FF2B5EF4-FFF2-40B4-BE49-F238E27FC236}">
              <a16:creationId xmlns:a16="http://schemas.microsoft.com/office/drawing/2014/main" id="{D1D81CD1-6054-4427-AE33-7CCDD3079676}"/>
            </a:ext>
          </a:extLst>
        </xdr:cNvPr>
        <xdr:cNvPicPr>
          <a:picLocks noChangeAspect="1"/>
        </xdr:cNvPicPr>
      </xdr:nvPicPr>
      <xdr:blipFill>
        <a:blip xmlns:r="http://schemas.openxmlformats.org/officeDocument/2006/relationships" r:embed="rId2"/>
        <a:stretch>
          <a:fillRect/>
        </a:stretch>
      </xdr:blipFill>
      <xdr:spPr>
        <a:xfrm>
          <a:off x="16924194" y="278824"/>
          <a:ext cx="2215601" cy="89275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173180</xdr:colOff>
      <xdr:row>0</xdr:row>
      <xdr:rowOff>190501</xdr:rowOff>
    </xdr:from>
    <xdr:to>
      <xdr:col>1</xdr:col>
      <xdr:colOff>2008908</xdr:colOff>
      <xdr:row>5</xdr:row>
      <xdr:rowOff>156153</xdr:rowOff>
    </xdr:to>
    <xdr:pic>
      <xdr:nvPicPr>
        <xdr:cNvPr id="4" name="Imagen 3">
          <a:extLst>
            <a:ext uri="{FF2B5EF4-FFF2-40B4-BE49-F238E27FC236}">
              <a16:creationId xmlns:a16="http://schemas.microsoft.com/office/drawing/2014/main" id="{4FE7979F-DA87-400A-9238-4D67B84CEB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80" y="190501"/>
          <a:ext cx="3064453" cy="918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57151</xdr:colOff>
      <xdr:row>1</xdr:row>
      <xdr:rowOff>69274</xdr:rowOff>
    </xdr:from>
    <xdr:to>
      <xdr:col>12</xdr:col>
      <xdr:colOff>2295526</xdr:colOff>
      <xdr:row>1</xdr:row>
      <xdr:rowOff>1171576</xdr:rowOff>
    </xdr:to>
    <xdr:pic>
      <xdr:nvPicPr>
        <xdr:cNvPr id="5" name="Picture 10">
          <a:extLst>
            <a:ext uri="{FF2B5EF4-FFF2-40B4-BE49-F238E27FC236}">
              <a16:creationId xmlns:a16="http://schemas.microsoft.com/office/drawing/2014/main" id="{D7D638DC-C357-44E3-888E-9DBFC7CEF160}"/>
            </a:ext>
          </a:extLst>
        </xdr:cNvPr>
        <xdr:cNvPicPr>
          <a:picLocks noChangeAspect="1"/>
        </xdr:cNvPicPr>
      </xdr:nvPicPr>
      <xdr:blipFill>
        <a:blip xmlns:r="http://schemas.openxmlformats.org/officeDocument/2006/relationships" r:embed="rId2"/>
        <a:stretch>
          <a:fillRect/>
        </a:stretch>
      </xdr:blipFill>
      <xdr:spPr>
        <a:xfrm>
          <a:off x="16583026" y="278824"/>
          <a:ext cx="3409950" cy="11023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173180</xdr:colOff>
      <xdr:row>0</xdr:row>
      <xdr:rowOff>190501</xdr:rowOff>
    </xdr:from>
    <xdr:to>
      <xdr:col>1</xdr:col>
      <xdr:colOff>2008908</xdr:colOff>
      <xdr:row>1</xdr:row>
      <xdr:rowOff>1190625</xdr:rowOff>
    </xdr:to>
    <xdr:pic>
      <xdr:nvPicPr>
        <xdr:cNvPr id="2" name="Imagen 1">
          <a:extLst>
            <a:ext uri="{FF2B5EF4-FFF2-40B4-BE49-F238E27FC236}">
              <a16:creationId xmlns:a16="http://schemas.microsoft.com/office/drawing/2014/main" id="{A1B8CCC3-756D-4A93-8E32-BD19FDD465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80" y="190501"/>
          <a:ext cx="3064453" cy="1209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1076325</xdr:colOff>
      <xdr:row>1</xdr:row>
      <xdr:rowOff>69274</xdr:rowOff>
    </xdr:from>
    <xdr:to>
      <xdr:col>12</xdr:col>
      <xdr:colOff>1828800</xdr:colOff>
      <xdr:row>1</xdr:row>
      <xdr:rowOff>1095376</xdr:rowOff>
    </xdr:to>
    <xdr:pic>
      <xdr:nvPicPr>
        <xdr:cNvPr id="3" name="Picture 10">
          <a:extLst>
            <a:ext uri="{FF2B5EF4-FFF2-40B4-BE49-F238E27FC236}">
              <a16:creationId xmlns:a16="http://schemas.microsoft.com/office/drawing/2014/main" id="{0A504B6A-A296-4189-B580-1CC0633BB7C5}"/>
            </a:ext>
          </a:extLst>
        </xdr:cNvPr>
        <xdr:cNvPicPr>
          <a:picLocks noChangeAspect="1"/>
        </xdr:cNvPicPr>
      </xdr:nvPicPr>
      <xdr:blipFill>
        <a:blip xmlns:r="http://schemas.openxmlformats.org/officeDocument/2006/relationships" r:embed="rId2"/>
        <a:stretch>
          <a:fillRect/>
        </a:stretch>
      </xdr:blipFill>
      <xdr:spPr>
        <a:xfrm>
          <a:off x="16421100" y="278824"/>
          <a:ext cx="3105150" cy="10261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opLeftCell="B10" zoomScale="130" zoomScaleNormal="130" workbookViewId="0">
      <selection activeCell="C11" sqref="C11:I11"/>
    </sheetView>
  </sheetViews>
  <sheetFormatPr baseColWidth="10" defaultColWidth="11.42578125" defaultRowHeight="15"/>
  <cols>
    <col min="1" max="1" width="28.140625" customWidth="1"/>
    <col min="2" max="2" width="18" customWidth="1"/>
    <col min="3" max="3" width="28.42578125" style="6" customWidth="1"/>
    <col min="4" max="5" width="28.42578125" customWidth="1"/>
    <col min="6" max="8" width="12.42578125" customWidth="1"/>
  </cols>
  <sheetData>
    <row r="1" spans="1:9" ht="21">
      <c r="A1" s="326"/>
      <c r="B1" s="326"/>
      <c r="C1" s="326"/>
      <c r="D1" s="326"/>
      <c r="E1" s="326"/>
      <c r="F1" s="326"/>
    </row>
    <row r="5" spans="1:9">
      <c r="D5" s="14"/>
      <c r="E5" s="14"/>
      <c r="F5" s="14"/>
      <c r="G5" s="14"/>
      <c r="H5" s="14"/>
    </row>
    <row r="6" spans="1:9" ht="16.7" customHeight="1">
      <c r="D6" s="14"/>
      <c r="E6" s="14"/>
      <c r="F6" s="14"/>
      <c r="G6" s="14"/>
      <c r="H6" s="14"/>
    </row>
    <row r="7" spans="1:9" ht="33.75">
      <c r="A7" s="327" t="s">
        <v>62</v>
      </c>
      <c r="B7" s="327"/>
      <c r="C7" s="327"/>
      <c r="D7" s="327"/>
      <c r="E7" s="327"/>
      <c r="F7" s="327"/>
      <c r="G7" s="327"/>
      <c r="H7" s="327"/>
      <c r="I7" s="327"/>
    </row>
    <row r="9" spans="1:9" s="7" customFormat="1" ht="63.75">
      <c r="A9" s="8" t="s">
        <v>63</v>
      </c>
      <c r="B9" s="328" t="s">
        <v>392</v>
      </c>
      <c r="C9" s="328"/>
      <c r="D9" s="328"/>
      <c r="E9" s="328"/>
      <c r="F9" s="328"/>
      <c r="G9" s="328"/>
      <c r="H9" s="328"/>
      <c r="I9" s="328"/>
    </row>
    <row r="10" spans="1:9" s="7" customFormat="1" ht="21" customHeight="1">
      <c r="A10" s="12"/>
      <c r="B10" s="13"/>
      <c r="C10" s="13"/>
      <c r="D10" s="12"/>
      <c r="E10" s="11"/>
    </row>
    <row r="11" spans="1:9" s="7" customFormat="1" ht="63.75">
      <c r="A11" s="8" t="s">
        <v>45</v>
      </c>
      <c r="B11" s="248" t="s">
        <v>393</v>
      </c>
      <c r="C11" s="324"/>
      <c r="D11" s="324"/>
      <c r="E11" s="324"/>
      <c r="F11" s="324"/>
      <c r="G11" s="324"/>
      <c r="H11" s="324"/>
      <c r="I11" s="324"/>
    </row>
    <row r="12" spans="1:9" ht="12.75" customHeight="1">
      <c r="A12" s="247" t="s">
        <v>45</v>
      </c>
      <c r="B12" s="248"/>
      <c r="C12" s="324"/>
      <c r="D12" s="324"/>
      <c r="E12" s="324"/>
      <c r="F12" s="324"/>
      <c r="G12" s="324"/>
      <c r="H12" s="324"/>
      <c r="I12" s="324"/>
    </row>
    <row r="13" spans="1:9" ht="12.75" customHeight="1">
      <c r="A13" s="9" t="s">
        <v>46</v>
      </c>
      <c r="B13" s="324"/>
      <c r="C13" s="324"/>
      <c r="D13" s="324"/>
      <c r="E13" s="324"/>
      <c r="F13" s="324"/>
      <c r="G13" s="324"/>
      <c r="H13" s="324"/>
      <c r="I13" s="324"/>
    </row>
    <row r="14" spans="1:9" s="7" customFormat="1" ht="25.5">
      <c r="A14" s="9" t="s">
        <v>44</v>
      </c>
      <c r="B14" s="324"/>
      <c r="C14" s="324"/>
      <c r="D14" s="324"/>
      <c r="E14" s="324"/>
      <c r="F14" s="324"/>
      <c r="G14" s="324"/>
      <c r="H14" s="324"/>
      <c r="I14" s="324"/>
    </row>
    <row r="15" spans="1:9" s="7" customFormat="1" ht="25.5">
      <c r="A15" s="9" t="s">
        <v>43</v>
      </c>
      <c r="B15" s="324"/>
      <c r="C15" s="324"/>
      <c r="D15" s="324"/>
      <c r="E15" s="324"/>
      <c r="F15" s="324"/>
      <c r="G15" s="324"/>
      <c r="H15" s="324"/>
      <c r="I15" s="324"/>
    </row>
    <row r="16" spans="1:9" s="7" customFormat="1" ht="25.5">
      <c r="A16" s="8" t="s">
        <v>42</v>
      </c>
      <c r="B16" s="325" t="s">
        <v>463</v>
      </c>
      <c r="C16" s="325"/>
      <c r="D16" s="325"/>
      <c r="E16" s="325"/>
      <c r="F16" s="325"/>
      <c r="G16" s="325"/>
      <c r="H16" s="325"/>
      <c r="I16" s="325"/>
    </row>
    <row r="18" spans="1:9" s="7" customFormat="1" ht="24.75" customHeight="1">
      <c r="A18" s="8" t="s">
        <v>41</v>
      </c>
      <c r="B18" s="323" t="s">
        <v>476</v>
      </c>
      <c r="C18" s="323"/>
      <c r="D18" s="323"/>
      <c r="E18" s="323"/>
      <c r="F18" s="323"/>
      <c r="G18" s="323"/>
      <c r="H18" s="323"/>
      <c r="I18" s="323"/>
    </row>
    <row r="20" spans="1:9" ht="15.75" thickBot="1"/>
    <row r="21" spans="1:9" ht="12.75" customHeight="1">
      <c r="B21" s="213" t="s">
        <v>286</v>
      </c>
      <c r="C21" s="214" t="s">
        <v>287</v>
      </c>
      <c r="D21" s="214" t="s">
        <v>288</v>
      </c>
      <c r="E21" s="214" t="s">
        <v>289</v>
      </c>
    </row>
    <row r="22" spans="1:9" ht="12.75" customHeight="1" thickBot="1">
      <c r="B22" s="215" t="s">
        <v>290</v>
      </c>
      <c r="C22" s="216" t="s">
        <v>291</v>
      </c>
      <c r="D22" s="216" t="s">
        <v>292</v>
      </c>
      <c r="E22" s="216" t="s">
        <v>293</v>
      </c>
    </row>
    <row r="23" spans="1:9" ht="12.75" customHeight="1">
      <c r="B23" s="217" t="s">
        <v>294</v>
      </c>
      <c r="C23" s="218" t="s">
        <v>41</v>
      </c>
      <c r="D23" s="218" t="s">
        <v>41</v>
      </c>
      <c r="E23" s="218" t="s">
        <v>41</v>
      </c>
    </row>
    <row r="24" spans="1:9" ht="12.75" customHeight="1" thickBot="1">
      <c r="B24" s="215">
        <v>1</v>
      </c>
      <c r="C24" s="219">
        <v>45243</v>
      </c>
      <c r="D24" s="219">
        <v>45272</v>
      </c>
      <c r="E24" s="219">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B12"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30"/>
  <sheetViews>
    <sheetView workbookViewId="0">
      <selection activeCell="B22" sqref="B22:J30"/>
    </sheetView>
  </sheetViews>
  <sheetFormatPr baseColWidth="10" defaultColWidth="11.42578125" defaultRowHeight="15"/>
  <sheetData>
    <row r="2" spans="2:10" ht="18.75">
      <c r="B2" s="329" t="s">
        <v>270</v>
      </c>
      <c r="C2" s="329"/>
      <c r="D2" s="329"/>
      <c r="E2" s="329"/>
      <c r="F2" s="329"/>
      <c r="G2" s="329"/>
      <c r="H2" s="329"/>
      <c r="I2" s="329"/>
      <c r="J2" s="329"/>
    </row>
    <row r="3" spans="2:10" ht="15.75" thickBot="1"/>
    <row r="4" spans="2:10">
      <c r="B4" s="330" t="s">
        <v>271</v>
      </c>
      <c r="C4" s="331"/>
      <c r="D4" s="331"/>
      <c r="E4" s="331"/>
      <c r="F4" s="331"/>
      <c r="G4" s="331"/>
      <c r="H4" s="331"/>
      <c r="I4" s="331"/>
      <c r="J4" s="332"/>
    </row>
    <row r="5" spans="2:10">
      <c r="B5" s="333"/>
      <c r="C5" s="334"/>
      <c r="D5" s="334"/>
      <c r="E5" s="334"/>
      <c r="F5" s="334"/>
      <c r="G5" s="334"/>
      <c r="H5" s="334"/>
      <c r="I5" s="334"/>
      <c r="J5" s="335"/>
    </row>
    <row r="6" spans="2:10">
      <c r="B6" s="333"/>
      <c r="C6" s="334"/>
      <c r="D6" s="334"/>
      <c r="E6" s="334"/>
      <c r="F6" s="334"/>
      <c r="G6" s="334"/>
      <c r="H6" s="334"/>
      <c r="I6" s="334"/>
      <c r="J6" s="335"/>
    </row>
    <row r="7" spans="2:10" ht="15.75" thickBot="1">
      <c r="B7" s="336"/>
      <c r="C7" s="337"/>
      <c r="D7" s="337"/>
      <c r="E7" s="337"/>
      <c r="F7" s="337"/>
      <c r="G7" s="337"/>
      <c r="H7" s="337"/>
      <c r="I7" s="337"/>
      <c r="J7" s="338"/>
    </row>
    <row r="8" spans="2:10" ht="15.75" thickBot="1"/>
    <row r="9" spans="2:10">
      <c r="B9" s="330" t="s">
        <v>272</v>
      </c>
      <c r="C9" s="331"/>
      <c r="D9" s="331"/>
      <c r="E9" s="331"/>
      <c r="F9" s="331"/>
      <c r="G9" s="331"/>
      <c r="H9" s="331"/>
      <c r="I9" s="331"/>
      <c r="J9" s="332"/>
    </row>
    <row r="10" spans="2:10">
      <c r="B10" s="333"/>
      <c r="C10" s="334"/>
      <c r="D10" s="334"/>
      <c r="E10" s="334"/>
      <c r="F10" s="334"/>
      <c r="G10" s="334"/>
      <c r="H10" s="334"/>
      <c r="I10" s="334"/>
      <c r="J10" s="335"/>
    </row>
    <row r="11" spans="2:10">
      <c r="B11" s="333"/>
      <c r="C11" s="334"/>
      <c r="D11" s="334"/>
      <c r="E11" s="334"/>
      <c r="F11" s="334"/>
      <c r="G11" s="334"/>
      <c r="H11" s="334"/>
      <c r="I11" s="334"/>
      <c r="J11" s="335"/>
    </row>
    <row r="12" spans="2:10">
      <c r="B12" s="333"/>
      <c r="C12" s="334"/>
      <c r="D12" s="334"/>
      <c r="E12" s="334"/>
      <c r="F12" s="334"/>
      <c r="G12" s="334"/>
      <c r="H12" s="334"/>
      <c r="I12" s="334"/>
      <c r="J12" s="335"/>
    </row>
    <row r="13" spans="2:10">
      <c r="B13" s="333"/>
      <c r="C13" s="334"/>
      <c r="D13" s="334"/>
      <c r="E13" s="334"/>
      <c r="F13" s="334"/>
      <c r="G13" s="334"/>
      <c r="H13" s="334"/>
      <c r="I13" s="334"/>
      <c r="J13" s="335"/>
    </row>
    <row r="14" spans="2:10">
      <c r="B14" s="333"/>
      <c r="C14" s="334"/>
      <c r="D14" s="334"/>
      <c r="E14" s="334"/>
      <c r="F14" s="334"/>
      <c r="G14" s="334"/>
      <c r="H14" s="334"/>
      <c r="I14" s="334"/>
      <c r="J14" s="335"/>
    </row>
    <row r="15" spans="2:10" ht="15.75" thickBot="1">
      <c r="B15" s="336"/>
      <c r="C15" s="337"/>
      <c r="D15" s="337"/>
      <c r="E15" s="337"/>
      <c r="F15" s="337"/>
      <c r="G15" s="337"/>
      <c r="H15" s="337"/>
      <c r="I15" s="337"/>
      <c r="J15" s="338"/>
    </row>
    <row r="16" spans="2:10" ht="15.75" thickBot="1"/>
    <row r="17" spans="2:10">
      <c r="B17" s="330" t="s">
        <v>273</v>
      </c>
      <c r="C17" s="331"/>
      <c r="D17" s="331"/>
      <c r="E17" s="331"/>
      <c r="F17" s="331"/>
      <c r="G17" s="331"/>
      <c r="H17" s="331"/>
      <c r="I17" s="331"/>
      <c r="J17" s="332"/>
    </row>
    <row r="18" spans="2:10">
      <c r="B18" s="333"/>
      <c r="C18" s="334"/>
      <c r="D18" s="334"/>
      <c r="E18" s="334"/>
      <c r="F18" s="334"/>
      <c r="G18" s="334"/>
      <c r="H18" s="334"/>
      <c r="I18" s="334"/>
      <c r="J18" s="335"/>
    </row>
    <row r="19" spans="2:10">
      <c r="B19" s="333"/>
      <c r="C19" s="334"/>
      <c r="D19" s="334"/>
      <c r="E19" s="334"/>
      <c r="F19" s="334"/>
      <c r="G19" s="334"/>
      <c r="H19" s="334"/>
      <c r="I19" s="334"/>
      <c r="J19" s="335"/>
    </row>
    <row r="20" spans="2:10" ht="15.75" thickBot="1">
      <c r="B20" s="336"/>
      <c r="C20" s="337"/>
      <c r="D20" s="337"/>
      <c r="E20" s="337"/>
      <c r="F20" s="337"/>
      <c r="G20" s="337"/>
      <c r="H20" s="337"/>
      <c r="I20" s="337"/>
      <c r="J20" s="338"/>
    </row>
    <row r="21" spans="2:10" ht="15.75" thickBot="1"/>
    <row r="22" spans="2:10">
      <c r="B22" s="330" t="s">
        <v>274</v>
      </c>
      <c r="C22" s="331"/>
      <c r="D22" s="331"/>
      <c r="E22" s="331"/>
      <c r="F22" s="331"/>
      <c r="G22" s="331"/>
      <c r="H22" s="331"/>
      <c r="I22" s="331"/>
      <c r="J22" s="332"/>
    </row>
    <row r="23" spans="2:10">
      <c r="B23" s="333"/>
      <c r="C23" s="334"/>
      <c r="D23" s="334"/>
      <c r="E23" s="334"/>
      <c r="F23" s="334"/>
      <c r="G23" s="334"/>
      <c r="H23" s="334"/>
      <c r="I23" s="334"/>
      <c r="J23" s="335"/>
    </row>
    <row r="24" spans="2:10">
      <c r="B24" s="333"/>
      <c r="C24" s="334"/>
      <c r="D24" s="334"/>
      <c r="E24" s="334"/>
      <c r="F24" s="334"/>
      <c r="G24" s="334"/>
      <c r="H24" s="334"/>
      <c r="I24" s="334"/>
      <c r="J24" s="335"/>
    </row>
    <row r="25" spans="2:10">
      <c r="B25" s="333"/>
      <c r="C25" s="334"/>
      <c r="D25" s="334"/>
      <c r="E25" s="334"/>
      <c r="F25" s="334"/>
      <c r="G25" s="334"/>
      <c r="H25" s="334"/>
      <c r="I25" s="334"/>
      <c r="J25" s="335"/>
    </row>
    <row r="26" spans="2:10">
      <c r="B26" s="333"/>
      <c r="C26" s="334"/>
      <c r="D26" s="334"/>
      <c r="E26" s="334"/>
      <c r="F26" s="334"/>
      <c r="G26" s="334"/>
      <c r="H26" s="334"/>
      <c r="I26" s="334"/>
      <c r="J26" s="335"/>
    </row>
    <row r="27" spans="2:10">
      <c r="B27" s="333"/>
      <c r="C27" s="334"/>
      <c r="D27" s="334"/>
      <c r="E27" s="334"/>
      <c r="F27" s="334"/>
      <c r="G27" s="334"/>
      <c r="H27" s="334"/>
      <c r="I27" s="334"/>
      <c r="J27" s="335"/>
    </row>
    <row r="28" spans="2:10">
      <c r="B28" s="333"/>
      <c r="C28" s="334"/>
      <c r="D28" s="334"/>
      <c r="E28" s="334"/>
      <c r="F28" s="334"/>
      <c r="G28" s="334"/>
      <c r="H28" s="334"/>
      <c r="I28" s="334"/>
      <c r="J28" s="335"/>
    </row>
    <row r="29" spans="2:10">
      <c r="B29" s="333"/>
      <c r="C29" s="334"/>
      <c r="D29" s="334"/>
      <c r="E29" s="334"/>
      <c r="F29" s="334"/>
      <c r="G29" s="334"/>
      <c r="H29" s="334"/>
      <c r="I29" s="334"/>
      <c r="J29" s="335"/>
    </row>
    <row r="30" spans="2:10" ht="15.75" thickBot="1">
      <c r="B30" s="336"/>
      <c r="C30" s="337"/>
      <c r="D30" s="337"/>
      <c r="E30" s="337"/>
      <c r="F30" s="337"/>
      <c r="G30" s="337"/>
      <c r="H30" s="337"/>
      <c r="I30" s="337"/>
      <c r="J30" s="338"/>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J77"/>
  <sheetViews>
    <sheetView showGridLines="0" topLeftCell="A2" zoomScale="70" zoomScaleNormal="70" workbookViewId="0">
      <selection activeCell="D7" sqref="D7:E7"/>
    </sheetView>
  </sheetViews>
  <sheetFormatPr baseColWidth="10" defaultColWidth="10.42578125" defaultRowHeight="14.25"/>
  <cols>
    <col min="1" max="1" width="53.28515625" style="238" customWidth="1"/>
    <col min="2" max="2" width="15.42578125" style="239" customWidth="1"/>
    <col min="3" max="3" width="50.42578125" style="222" customWidth="1"/>
    <col min="4" max="4" width="35.5703125" style="239" customWidth="1"/>
    <col min="5" max="5" width="55.85546875" style="222" customWidth="1"/>
    <col min="6" max="6" width="4.7109375" style="222" customWidth="1"/>
    <col min="7" max="16384" width="10.42578125" style="222"/>
  </cols>
  <sheetData>
    <row r="1" spans="1:8" ht="80.099999999999994" customHeight="1">
      <c r="A1" s="220"/>
      <c r="B1" s="341" t="s">
        <v>295</v>
      </c>
      <c r="C1" s="341"/>
      <c r="D1" s="341"/>
      <c r="E1" s="220"/>
      <c r="F1" s="221"/>
      <c r="G1" s="221"/>
      <c r="H1" s="221"/>
    </row>
    <row r="2" spans="1:8" ht="54.75" customHeight="1">
      <c r="A2" s="223" t="s">
        <v>296</v>
      </c>
      <c r="B2" s="342" t="s">
        <v>395</v>
      </c>
      <c r="C2" s="343"/>
      <c r="D2" s="224" t="s">
        <v>269</v>
      </c>
      <c r="E2" s="261" t="s">
        <v>394</v>
      </c>
    </row>
    <row r="3" spans="1:8" ht="16.7" customHeight="1">
      <c r="A3" s="225"/>
      <c r="B3" s="226"/>
      <c r="C3" s="226"/>
      <c r="D3" s="227"/>
      <c r="E3" s="226"/>
    </row>
    <row r="4" spans="1:8" ht="54.75" customHeight="1">
      <c r="A4" s="223" t="s">
        <v>297</v>
      </c>
      <c r="B4" s="344" t="s">
        <v>397</v>
      </c>
      <c r="C4" s="345"/>
      <c r="D4" s="345"/>
      <c r="E4" s="345"/>
    </row>
    <row r="5" spans="1:8" ht="13.35" customHeight="1">
      <c r="A5" s="228"/>
      <c r="B5" s="229"/>
      <c r="D5" s="227"/>
      <c r="E5" s="227"/>
    </row>
    <row r="6" spans="1:8" ht="21" customHeight="1">
      <c r="A6" s="347" t="s">
        <v>398</v>
      </c>
      <c r="B6" s="349" t="s">
        <v>298</v>
      </c>
      <c r="C6" s="349"/>
      <c r="D6" s="349" t="s">
        <v>299</v>
      </c>
      <c r="E6" s="349"/>
    </row>
    <row r="7" spans="1:8" ht="250.5" customHeight="1">
      <c r="A7" s="348"/>
      <c r="B7" s="350"/>
      <c r="C7" s="351"/>
      <c r="D7" s="352" t="s">
        <v>396</v>
      </c>
      <c r="E7" s="352"/>
    </row>
    <row r="8" spans="1:8" ht="21" customHeight="1">
      <c r="A8" s="228"/>
      <c r="B8" s="229"/>
      <c r="D8" s="227"/>
      <c r="E8" s="227"/>
    </row>
    <row r="9" spans="1:8" ht="20.100000000000001" customHeight="1">
      <c r="A9" s="346" t="s">
        <v>55</v>
      </c>
      <c r="B9" s="346"/>
      <c r="C9" s="346"/>
      <c r="D9" s="346"/>
      <c r="E9" s="346"/>
    </row>
    <row r="10" spans="1:8" ht="20.100000000000001" customHeight="1">
      <c r="A10" s="230" t="s">
        <v>300</v>
      </c>
      <c r="B10" s="230" t="s">
        <v>56</v>
      </c>
      <c r="C10" s="230" t="s">
        <v>57</v>
      </c>
      <c r="D10" s="230" t="s">
        <v>58</v>
      </c>
      <c r="E10" s="230" t="s">
        <v>59</v>
      </c>
    </row>
    <row r="11" spans="1:8" s="233" customFormat="1" ht="118.5" customHeight="1">
      <c r="A11" s="339" t="s">
        <v>301</v>
      </c>
      <c r="B11" s="265">
        <v>1</v>
      </c>
      <c r="C11" s="266" t="s">
        <v>302</v>
      </c>
      <c r="D11" s="267">
        <v>1</v>
      </c>
      <c r="E11" s="266" t="s">
        <v>399</v>
      </c>
    </row>
    <row r="12" spans="1:8" s="233" customFormat="1" ht="113.25" customHeight="1">
      <c r="A12" s="339"/>
      <c r="B12" s="265">
        <v>2</v>
      </c>
      <c r="C12" s="266" t="s">
        <v>303</v>
      </c>
      <c r="D12" s="267">
        <v>2</v>
      </c>
      <c r="E12" s="266" t="s">
        <v>400</v>
      </c>
      <c r="H12" s="233" t="s">
        <v>401</v>
      </c>
    </row>
    <row r="13" spans="1:8" ht="80.099999999999994" customHeight="1">
      <c r="A13" s="340" t="s">
        <v>304</v>
      </c>
      <c r="B13" s="268">
        <v>3</v>
      </c>
      <c r="C13" s="269" t="s">
        <v>305</v>
      </c>
      <c r="D13" s="268">
        <v>3</v>
      </c>
      <c r="E13" s="269" t="s">
        <v>306</v>
      </c>
    </row>
    <row r="14" spans="1:8" ht="80.099999999999994" customHeight="1">
      <c r="A14" s="340"/>
      <c r="B14" s="268">
        <v>4</v>
      </c>
      <c r="C14" s="269" t="s">
        <v>307</v>
      </c>
      <c r="D14" s="234"/>
      <c r="E14" s="269"/>
    </row>
    <row r="15" spans="1:8" ht="80.099999999999994" customHeight="1">
      <c r="A15" s="340"/>
      <c r="B15" s="268">
        <v>5</v>
      </c>
      <c r="C15" s="269" t="s">
        <v>308</v>
      </c>
      <c r="D15" s="234"/>
      <c r="E15" s="269"/>
    </row>
    <row r="16" spans="1:8" ht="96.75" customHeight="1">
      <c r="A16" s="353" t="s">
        <v>309</v>
      </c>
      <c r="B16" s="268">
        <v>6</v>
      </c>
      <c r="C16" s="269" t="s">
        <v>402</v>
      </c>
      <c r="D16" s="268">
        <v>4</v>
      </c>
      <c r="E16" s="269" t="s">
        <v>403</v>
      </c>
    </row>
    <row r="17" spans="1:10" ht="80.099999999999994" customHeight="1">
      <c r="A17" s="354"/>
      <c r="B17" s="268">
        <v>7</v>
      </c>
      <c r="C17" s="269" t="s">
        <v>404</v>
      </c>
      <c r="D17" s="268">
        <v>5</v>
      </c>
      <c r="E17" s="266" t="s">
        <v>405</v>
      </c>
    </row>
    <row r="18" spans="1:10" ht="80.099999999999994" customHeight="1">
      <c r="A18" s="354"/>
      <c r="B18" s="268">
        <v>8</v>
      </c>
      <c r="C18" s="269" t="s">
        <v>310</v>
      </c>
      <c r="D18" s="268">
        <v>6</v>
      </c>
      <c r="E18" s="266" t="s">
        <v>406</v>
      </c>
    </row>
    <row r="19" spans="1:10" ht="80.099999999999994" customHeight="1">
      <c r="A19" s="354"/>
      <c r="B19" s="268">
        <v>9</v>
      </c>
      <c r="C19" s="269" t="s">
        <v>311</v>
      </c>
      <c r="D19" s="234"/>
      <c r="E19" s="266"/>
      <c r="J19" s="235"/>
    </row>
    <row r="20" spans="1:10" ht="80.099999999999994" customHeight="1">
      <c r="A20" s="354"/>
      <c r="B20" s="268">
        <v>10</v>
      </c>
      <c r="C20" s="269" t="s">
        <v>312</v>
      </c>
      <c r="D20" s="234"/>
      <c r="E20" s="269"/>
      <c r="J20" s="235"/>
    </row>
    <row r="21" spans="1:10" ht="80.099999999999994" customHeight="1">
      <c r="A21" s="355"/>
      <c r="B21" s="268">
        <v>11</v>
      </c>
      <c r="C21" s="269" t="s">
        <v>313</v>
      </c>
      <c r="D21" s="234"/>
      <c r="E21" s="269"/>
      <c r="J21" s="235"/>
    </row>
    <row r="22" spans="1:10" ht="89.25" customHeight="1">
      <c r="A22" s="356" t="s">
        <v>314</v>
      </c>
      <c r="B22" s="268">
        <v>12</v>
      </c>
      <c r="C22" s="266" t="s">
        <v>315</v>
      </c>
      <c r="D22" s="265">
        <v>7</v>
      </c>
      <c r="E22" s="266" t="s">
        <v>407</v>
      </c>
    </row>
    <row r="23" spans="1:10" ht="80.099999999999994" customHeight="1">
      <c r="A23" s="356"/>
      <c r="B23" s="268">
        <v>13</v>
      </c>
      <c r="C23" s="266" t="s">
        <v>316</v>
      </c>
      <c r="D23" s="265">
        <v>8</v>
      </c>
      <c r="E23" s="266" t="s">
        <v>317</v>
      </c>
    </row>
    <row r="24" spans="1:10" ht="80.099999999999994" customHeight="1">
      <c r="A24" s="356"/>
      <c r="B24" s="268">
        <v>14</v>
      </c>
      <c r="C24" s="266" t="s">
        <v>318</v>
      </c>
      <c r="D24" s="270"/>
      <c r="E24" s="271"/>
    </row>
    <row r="25" spans="1:10" ht="80.099999999999994" customHeight="1">
      <c r="A25" s="356"/>
      <c r="B25" s="268">
        <v>15</v>
      </c>
      <c r="C25" s="266" t="s">
        <v>320</v>
      </c>
      <c r="D25" s="265">
        <v>9</v>
      </c>
      <c r="E25" s="266" t="s">
        <v>319</v>
      </c>
    </row>
    <row r="26" spans="1:10" ht="174.6" customHeight="1">
      <c r="A26" s="236" t="s">
        <v>321</v>
      </c>
      <c r="B26" s="268">
        <v>16</v>
      </c>
      <c r="C26" s="266" t="s">
        <v>322</v>
      </c>
      <c r="D26" s="265">
        <v>10</v>
      </c>
      <c r="E26" s="266" t="s">
        <v>323</v>
      </c>
    </row>
    <row r="27" spans="1:10" ht="48.75" customHeight="1">
      <c r="A27" s="353" t="s">
        <v>324</v>
      </c>
      <c r="B27" s="268">
        <v>17</v>
      </c>
      <c r="C27" s="272" t="s">
        <v>325</v>
      </c>
      <c r="D27" s="268">
        <v>11</v>
      </c>
      <c r="E27" s="269" t="s">
        <v>408</v>
      </c>
    </row>
    <row r="28" spans="1:10" ht="48.75" customHeight="1">
      <c r="A28" s="354"/>
      <c r="B28" s="268">
        <v>18</v>
      </c>
      <c r="C28" s="272" t="s">
        <v>409</v>
      </c>
      <c r="D28" s="273"/>
      <c r="E28" s="269"/>
    </row>
    <row r="29" spans="1:10" ht="48.75" customHeight="1">
      <c r="A29" s="354"/>
      <c r="B29" s="268">
        <v>19</v>
      </c>
      <c r="C29" s="272" t="s">
        <v>326</v>
      </c>
      <c r="D29" s="268">
        <v>12</v>
      </c>
      <c r="E29" s="269" t="s">
        <v>410</v>
      </c>
    </row>
    <row r="30" spans="1:10" ht="87" customHeight="1">
      <c r="A30" s="355"/>
      <c r="B30" s="268">
        <v>20</v>
      </c>
      <c r="C30" s="272" t="s">
        <v>411</v>
      </c>
      <c r="D30" s="273"/>
      <c r="E30" s="269"/>
    </row>
    <row r="31" spans="1:10" ht="20.100000000000001" customHeight="1">
      <c r="A31" s="346" t="s">
        <v>60</v>
      </c>
      <c r="B31" s="346"/>
      <c r="C31" s="346"/>
      <c r="D31" s="346"/>
      <c r="E31" s="346"/>
    </row>
    <row r="32" spans="1:10" ht="20.100000000000001" customHeight="1">
      <c r="A32" s="230" t="s">
        <v>300</v>
      </c>
      <c r="B32" s="230" t="s">
        <v>56</v>
      </c>
      <c r="C32" s="230" t="s">
        <v>61</v>
      </c>
      <c r="D32" s="230" t="s">
        <v>58</v>
      </c>
      <c r="E32" s="230" t="s">
        <v>327</v>
      </c>
    </row>
    <row r="33" spans="1:5" ht="98.45" customHeight="1">
      <c r="A33" s="356" t="s">
        <v>328</v>
      </c>
      <c r="B33" s="265">
        <v>1</v>
      </c>
      <c r="C33" s="266" t="s">
        <v>329</v>
      </c>
      <c r="D33" s="265">
        <v>1</v>
      </c>
      <c r="E33" s="266" t="s">
        <v>330</v>
      </c>
    </row>
    <row r="34" spans="1:5" ht="81" customHeight="1">
      <c r="A34" s="356"/>
      <c r="B34" s="265">
        <v>2</v>
      </c>
      <c r="C34" s="266" t="s">
        <v>331</v>
      </c>
      <c r="D34" s="265">
        <v>2</v>
      </c>
      <c r="E34" s="266" t="s">
        <v>332</v>
      </c>
    </row>
    <row r="35" spans="1:5" ht="92.1" customHeight="1">
      <c r="A35" s="356"/>
      <c r="B35" s="231"/>
      <c r="C35" s="266"/>
      <c r="D35" s="265">
        <v>3</v>
      </c>
      <c r="E35" s="266" t="s">
        <v>333</v>
      </c>
    </row>
    <row r="36" spans="1:5" ht="68.25" customHeight="1">
      <c r="A36" s="356"/>
      <c r="B36" s="231"/>
      <c r="C36" s="266"/>
      <c r="D36" s="265">
        <v>4</v>
      </c>
      <c r="E36" s="266" t="s">
        <v>334</v>
      </c>
    </row>
    <row r="37" spans="1:5" ht="68.25" customHeight="1">
      <c r="A37" s="356"/>
      <c r="B37" s="231"/>
      <c r="C37" s="233"/>
      <c r="D37" s="265">
        <v>5</v>
      </c>
      <c r="E37" s="266" t="s">
        <v>335</v>
      </c>
    </row>
    <row r="38" spans="1:5" ht="41.45" customHeight="1">
      <c r="A38" s="356"/>
      <c r="B38" s="231"/>
      <c r="C38" s="272"/>
      <c r="D38" s="265">
        <v>6</v>
      </c>
      <c r="E38" s="266" t="s">
        <v>336</v>
      </c>
    </row>
    <row r="39" spans="1:5" ht="49.5" customHeight="1">
      <c r="A39" s="356"/>
      <c r="B39" s="231"/>
      <c r="C39" s="272"/>
      <c r="D39" s="265">
        <v>7</v>
      </c>
      <c r="E39" s="272" t="s">
        <v>337</v>
      </c>
    </row>
    <row r="40" spans="1:5" ht="49.5" customHeight="1">
      <c r="A40" s="262" t="s">
        <v>338</v>
      </c>
      <c r="B40" s="231"/>
      <c r="C40" s="272"/>
      <c r="D40" s="231"/>
      <c r="E40" s="272"/>
    </row>
    <row r="41" spans="1:5" s="237" customFormat="1" ht="42.75">
      <c r="A41" s="356" t="s">
        <v>339</v>
      </c>
      <c r="B41" s="265">
        <v>3</v>
      </c>
      <c r="C41" s="266" t="s">
        <v>340</v>
      </c>
      <c r="D41" s="265">
        <v>8</v>
      </c>
      <c r="E41" s="274" t="s">
        <v>412</v>
      </c>
    </row>
    <row r="42" spans="1:5" s="237" customFormat="1" ht="55.5" customHeight="1">
      <c r="A42" s="356"/>
      <c r="B42" s="265">
        <v>4</v>
      </c>
      <c r="C42" s="266" t="s">
        <v>341</v>
      </c>
      <c r="D42" s="265">
        <v>9</v>
      </c>
      <c r="E42" s="266" t="s">
        <v>413</v>
      </c>
    </row>
    <row r="43" spans="1:5" s="237" customFormat="1" ht="62.25" customHeight="1">
      <c r="A43" s="356"/>
      <c r="B43" s="265">
        <v>5</v>
      </c>
      <c r="C43" s="266" t="s">
        <v>342</v>
      </c>
      <c r="D43" s="265">
        <v>10</v>
      </c>
      <c r="E43" s="266" t="s">
        <v>414</v>
      </c>
    </row>
    <row r="44" spans="1:5" s="237" customFormat="1" ht="61.5" customHeight="1">
      <c r="A44" s="356"/>
      <c r="B44" s="265">
        <v>6</v>
      </c>
      <c r="C44" s="266" t="s">
        <v>343</v>
      </c>
      <c r="D44" s="265">
        <v>11</v>
      </c>
      <c r="E44" s="266" t="s">
        <v>415</v>
      </c>
    </row>
    <row r="45" spans="1:5" ht="71.25" customHeight="1">
      <c r="A45" s="356"/>
      <c r="B45" s="265">
        <v>7</v>
      </c>
      <c r="C45" s="274" t="s">
        <v>344</v>
      </c>
      <c r="D45" s="265">
        <v>12</v>
      </c>
      <c r="E45" s="266" t="s">
        <v>416</v>
      </c>
    </row>
    <row r="46" spans="1:5" ht="87" customHeight="1">
      <c r="A46" s="356"/>
      <c r="B46" s="265">
        <v>8</v>
      </c>
      <c r="C46" s="266" t="s">
        <v>417</v>
      </c>
      <c r="D46" s="265">
        <v>13</v>
      </c>
      <c r="E46" s="266" t="s">
        <v>418</v>
      </c>
    </row>
    <row r="47" spans="1:5" ht="101.25" customHeight="1">
      <c r="A47" s="356" t="s">
        <v>345</v>
      </c>
      <c r="B47" s="265">
        <v>9</v>
      </c>
      <c r="C47" s="266" t="s">
        <v>419</v>
      </c>
      <c r="D47" s="265">
        <v>14</v>
      </c>
      <c r="E47" s="275" t="s">
        <v>420</v>
      </c>
    </row>
    <row r="48" spans="1:5" ht="62.45" customHeight="1">
      <c r="A48" s="356"/>
      <c r="B48" s="265">
        <v>10</v>
      </c>
      <c r="C48" s="266" t="s">
        <v>421</v>
      </c>
      <c r="D48" s="265">
        <v>15</v>
      </c>
      <c r="E48" s="266" t="s">
        <v>422</v>
      </c>
    </row>
    <row r="49" spans="1:5" ht="57">
      <c r="A49" s="356"/>
      <c r="B49" s="265">
        <v>11</v>
      </c>
      <c r="C49" s="266" t="s">
        <v>423</v>
      </c>
      <c r="D49" s="267">
        <v>16</v>
      </c>
      <c r="E49" s="266" t="s">
        <v>424</v>
      </c>
    </row>
    <row r="50" spans="1:5" ht="42.75">
      <c r="A50" s="356" t="s">
        <v>346</v>
      </c>
      <c r="B50" s="265">
        <v>12</v>
      </c>
      <c r="C50" s="266" t="s">
        <v>347</v>
      </c>
      <c r="D50" s="267">
        <v>17</v>
      </c>
      <c r="E50" s="274" t="s">
        <v>425</v>
      </c>
    </row>
    <row r="51" spans="1:5" ht="28.5">
      <c r="A51" s="356"/>
      <c r="B51" s="265">
        <v>13</v>
      </c>
      <c r="C51" s="266" t="s">
        <v>348</v>
      </c>
      <c r="D51" s="267">
        <v>18</v>
      </c>
      <c r="E51" s="274" t="s">
        <v>349</v>
      </c>
    </row>
    <row r="52" spans="1:5" ht="57">
      <c r="A52" s="356"/>
      <c r="B52" s="265">
        <v>14</v>
      </c>
      <c r="C52" s="266" t="s">
        <v>426</v>
      </c>
      <c r="D52" s="232"/>
      <c r="E52" s="274"/>
    </row>
    <row r="53" spans="1:5" ht="28.5">
      <c r="A53" s="356"/>
      <c r="B53" s="265">
        <v>15</v>
      </c>
      <c r="C53" s="266" t="s">
        <v>350</v>
      </c>
      <c r="D53" s="232"/>
      <c r="E53" s="274"/>
    </row>
    <row r="54" spans="1:5" ht="28.5">
      <c r="A54" s="356"/>
      <c r="B54" s="265">
        <v>16</v>
      </c>
      <c r="C54" s="266" t="s">
        <v>351</v>
      </c>
      <c r="D54" s="232"/>
      <c r="E54" s="274"/>
    </row>
    <row r="55" spans="1:5" ht="28.5">
      <c r="A55" s="356"/>
      <c r="B55" s="265">
        <v>17</v>
      </c>
      <c r="C55" s="266" t="s">
        <v>352</v>
      </c>
      <c r="D55" s="232"/>
      <c r="E55" s="274"/>
    </row>
    <row r="56" spans="1:5" ht="42.75">
      <c r="A56" s="356"/>
      <c r="B56" s="265">
        <v>18</v>
      </c>
      <c r="C56" s="266" t="s">
        <v>353</v>
      </c>
      <c r="D56" s="232"/>
      <c r="E56" s="274"/>
    </row>
    <row r="57" spans="1:5" ht="57">
      <c r="A57" s="356"/>
      <c r="B57" s="265">
        <v>19</v>
      </c>
      <c r="C57" s="266" t="s">
        <v>354</v>
      </c>
      <c r="D57" s="232"/>
      <c r="E57" s="274"/>
    </row>
    <row r="58" spans="1:5" ht="28.5">
      <c r="A58" s="356"/>
      <c r="B58" s="265">
        <v>20</v>
      </c>
      <c r="C58" s="266" t="s">
        <v>355</v>
      </c>
      <c r="D58" s="232"/>
      <c r="E58" s="276"/>
    </row>
    <row r="59" spans="1:5" ht="42.75">
      <c r="A59" s="356" t="s">
        <v>356</v>
      </c>
      <c r="B59" s="265">
        <v>21</v>
      </c>
      <c r="C59" s="266" t="s">
        <v>357</v>
      </c>
      <c r="D59" s="267">
        <v>19</v>
      </c>
      <c r="E59" s="274" t="s">
        <v>358</v>
      </c>
    </row>
    <row r="60" spans="1:5" ht="28.5">
      <c r="A60" s="356"/>
      <c r="B60" s="265">
        <v>22</v>
      </c>
      <c r="C60" s="266" t="s">
        <v>427</v>
      </c>
      <c r="D60" s="267">
        <v>20</v>
      </c>
      <c r="E60" s="266" t="s">
        <v>428</v>
      </c>
    </row>
    <row r="61" spans="1:5" ht="71.25">
      <c r="A61" s="263" t="s">
        <v>359</v>
      </c>
      <c r="B61" s="265">
        <v>23</v>
      </c>
      <c r="C61" s="266" t="s">
        <v>429</v>
      </c>
      <c r="D61" s="267">
        <v>21</v>
      </c>
      <c r="E61" s="274" t="s">
        <v>360</v>
      </c>
    </row>
    <row r="62" spans="1:5" ht="77.099999999999994" customHeight="1">
      <c r="A62" s="356" t="s">
        <v>361</v>
      </c>
      <c r="B62" s="265">
        <v>24</v>
      </c>
      <c r="C62" s="266" t="s">
        <v>362</v>
      </c>
      <c r="D62" s="267">
        <v>22</v>
      </c>
      <c r="E62" s="266" t="s">
        <v>363</v>
      </c>
    </row>
    <row r="63" spans="1:5" ht="45" customHeight="1">
      <c r="A63" s="356"/>
      <c r="B63" s="231"/>
      <c r="C63" s="266"/>
      <c r="D63" s="267">
        <v>23</v>
      </c>
      <c r="E63" s="266" t="s">
        <v>430</v>
      </c>
    </row>
    <row r="64" spans="1:5" ht="50.1" customHeight="1">
      <c r="A64" s="356" t="s">
        <v>364</v>
      </c>
      <c r="B64" s="265">
        <v>25</v>
      </c>
      <c r="C64" s="274" t="s">
        <v>365</v>
      </c>
      <c r="D64" s="267">
        <v>24</v>
      </c>
      <c r="E64" s="274" t="s">
        <v>366</v>
      </c>
    </row>
    <row r="65" spans="1:10" ht="50.1" customHeight="1">
      <c r="A65" s="356"/>
      <c r="B65" s="265">
        <v>26</v>
      </c>
      <c r="C65" s="274" t="s">
        <v>367</v>
      </c>
      <c r="D65" s="267">
        <v>25</v>
      </c>
      <c r="E65" s="274" t="s">
        <v>368</v>
      </c>
    </row>
    <row r="66" spans="1:10" ht="50.1" customHeight="1">
      <c r="A66" s="356"/>
      <c r="B66" s="231"/>
      <c r="C66" s="233"/>
      <c r="D66" s="267">
        <v>26</v>
      </c>
      <c r="E66" s="274" t="s">
        <v>369</v>
      </c>
    </row>
    <row r="67" spans="1:10" ht="50.1" customHeight="1">
      <c r="A67" s="356"/>
      <c r="B67" s="231"/>
      <c r="C67" s="277"/>
      <c r="D67" s="267">
        <v>27</v>
      </c>
      <c r="E67" s="274" t="s">
        <v>431</v>
      </c>
    </row>
    <row r="68" spans="1:10" ht="39.950000000000003" customHeight="1">
      <c r="A68" s="356"/>
      <c r="B68" s="231"/>
      <c r="C68" s="267"/>
      <c r="D68" s="267">
        <v>28</v>
      </c>
      <c r="E68" s="274" t="s">
        <v>370</v>
      </c>
    </row>
    <row r="69" spans="1:10" ht="39.950000000000003" customHeight="1">
      <c r="A69" s="356" t="s">
        <v>371</v>
      </c>
      <c r="B69" s="265">
        <v>27</v>
      </c>
      <c r="C69" s="266" t="s">
        <v>372</v>
      </c>
      <c r="D69" s="267">
        <v>29</v>
      </c>
      <c r="E69" s="266" t="s">
        <v>432</v>
      </c>
    </row>
    <row r="70" spans="1:10" ht="72" customHeight="1">
      <c r="A70" s="356"/>
      <c r="B70" s="265">
        <v>28</v>
      </c>
      <c r="C70" s="266" t="s">
        <v>373</v>
      </c>
      <c r="D70" s="267">
        <v>30</v>
      </c>
      <c r="E70" s="266" t="s">
        <v>433</v>
      </c>
    </row>
    <row r="71" spans="1:10" ht="72" customHeight="1">
      <c r="A71" s="356"/>
      <c r="B71" s="265">
        <v>29</v>
      </c>
      <c r="C71" s="266" t="s">
        <v>374</v>
      </c>
      <c r="D71" s="278">
        <v>31</v>
      </c>
      <c r="E71" s="266" t="s">
        <v>375</v>
      </c>
    </row>
    <row r="72" spans="1:10" ht="72" customHeight="1">
      <c r="A72" s="356"/>
      <c r="B72" s="265">
        <v>30</v>
      </c>
      <c r="C72" s="266" t="s">
        <v>376</v>
      </c>
      <c r="D72" s="278">
        <v>32</v>
      </c>
      <c r="E72" s="266" t="s">
        <v>377</v>
      </c>
      <c r="J72" s="222" t="s">
        <v>265</v>
      </c>
    </row>
    <row r="73" spans="1:10" ht="77.25" customHeight="1">
      <c r="A73" s="356"/>
      <c r="B73" s="288">
        <v>31</v>
      </c>
      <c r="C73" s="289" t="s">
        <v>378</v>
      </c>
      <c r="D73" s="290">
        <v>33</v>
      </c>
      <c r="E73" s="289" t="s">
        <v>434</v>
      </c>
    </row>
    <row r="74" spans="1:10">
      <c r="B74" s="291"/>
      <c r="C74" s="292"/>
      <c r="D74" s="291"/>
      <c r="E74" s="292"/>
    </row>
    <row r="75" spans="1:10" ht="18" customHeight="1"/>
    <row r="76" spans="1:10" ht="36" customHeight="1"/>
    <row r="77" spans="1:10" ht="36" customHeight="1"/>
  </sheetData>
  <mergeCells count="23">
    <mergeCell ref="A64:A68"/>
    <mergeCell ref="A69:A73"/>
    <mergeCell ref="A31:E31"/>
    <mergeCell ref="A33:A39"/>
    <mergeCell ref="A41:A46"/>
    <mergeCell ref="A47:A49"/>
    <mergeCell ref="A50:A58"/>
    <mergeCell ref="A16:A21"/>
    <mergeCell ref="A22:A25"/>
    <mergeCell ref="A27:A30"/>
    <mergeCell ref="A59:A60"/>
    <mergeCell ref="A62:A63"/>
    <mergeCell ref="A11:A12"/>
    <mergeCell ref="A13:A15"/>
    <mergeCell ref="B1:D1"/>
    <mergeCell ref="B2:C2"/>
    <mergeCell ref="B4:E4"/>
    <mergeCell ref="A9:E9"/>
    <mergeCell ref="A6:A7"/>
    <mergeCell ref="B6:C6"/>
    <mergeCell ref="D6:E6"/>
    <mergeCell ref="B7:C7"/>
    <mergeCell ref="D7:E7"/>
  </mergeCells>
  <printOptions horizontalCentered="1"/>
  <pageMargins left="0.70866141732283472" right="0.70866141732283472" top="0.74803149606299213" bottom="0.74803149606299213" header="0.31496062992125984" footer="0.31496062992125984"/>
  <pageSetup scale="6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F15"/>
  <sheetViews>
    <sheetView showGridLines="0" topLeftCell="A10" zoomScale="90" zoomScaleNormal="90" workbookViewId="0">
      <selection activeCell="J1" sqref="J1"/>
    </sheetView>
  </sheetViews>
  <sheetFormatPr baseColWidth="10" defaultColWidth="10.42578125" defaultRowHeight="15"/>
  <cols>
    <col min="1" max="1" width="60.85546875" style="244" customWidth="1"/>
    <col min="2" max="2" width="15.85546875" style="245" customWidth="1"/>
    <col min="3" max="5" width="15.85546875" style="246" customWidth="1"/>
    <col min="6" max="6" width="40.85546875" style="244" customWidth="1"/>
    <col min="7" max="7" width="2.7109375" style="241" customWidth="1"/>
    <col min="8" max="16384" width="10.42578125" style="241"/>
  </cols>
  <sheetData>
    <row r="1" spans="1:6" ht="80.099999999999994" customHeight="1">
      <c r="A1" s="240"/>
      <c r="B1" s="358" t="s">
        <v>379</v>
      </c>
      <c r="C1" s="358"/>
      <c r="D1" s="358"/>
      <c r="E1" s="358"/>
      <c r="F1" s="240"/>
    </row>
    <row r="2" spans="1:6">
      <c r="A2" s="357" t="s">
        <v>47</v>
      </c>
      <c r="B2" s="357"/>
      <c r="C2" s="357"/>
      <c r="D2" s="357"/>
      <c r="E2" s="357"/>
      <c r="F2" s="357"/>
    </row>
    <row r="3" spans="1:6" ht="28.5" customHeight="1">
      <c r="A3" s="359" t="s">
        <v>48</v>
      </c>
      <c r="B3" s="360" t="s">
        <v>49</v>
      </c>
      <c r="C3" s="360"/>
      <c r="D3" s="360"/>
      <c r="E3" s="360"/>
      <c r="F3" s="264" t="s">
        <v>50</v>
      </c>
    </row>
    <row r="4" spans="1:6" ht="46.5" customHeight="1" thickBot="1">
      <c r="A4" s="359"/>
      <c r="B4" s="242" t="s">
        <v>51</v>
      </c>
      <c r="C4" s="242" t="s">
        <v>52</v>
      </c>
      <c r="D4" s="242" t="s">
        <v>53</v>
      </c>
      <c r="E4" s="242" t="s">
        <v>54</v>
      </c>
      <c r="F4" s="243"/>
    </row>
    <row r="5" spans="1:6" ht="65.099999999999994" customHeight="1" thickBot="1">
      <c r="A5" s="279" t="s">
        <v>435</v>
      </c>
      <c r="B5" s="280">
        <v>2.16</v>
      </c>
      <c r="C5" s="280" t="s">
        <v>436</v>
      </c>
      <c r="D5" s="280" t="s">
        <v>437</v>
      </c>
      <c r="E5" s="280">
        <v>1.18</v>
      </c>
      <c r="F5" s="281" t="s">
        <v>380</v>
      </c>
    </row>
    <row r="6" spans="1:6" ht="65.099999999999994" customHeight="1" thickBot="1">
      <c r="A6" s="279" t="s">
        <v>438</v>
      </c>
      <c r="B6" s="280">
        <v>3.6</v>
      </c>
      <c r="C6" s="280" t="s">
        <v>439</v>
      </c>
      <c r="D6" s="282" t="s">
        <v>440</v>
      </c>
      <c r="E6" s="280" t="s">
        <v>441</v>
      </c>
      <c r="F6" s="281" t="s">
        <v>380</v>
      </c>
    </row>
    <row r="7" spans="1:6" ht="65.099999999999994" customHeight="1" thickBot="1">
      <c r="A7" s="283" t="s">
        <v>442</v>
      </c>
      <c r="B7" s="280"/>
      <c r="C7" s="280"/>
      <c r="D7" s="280">
        <v>7.8</v>
      </c>
      <c r="E7" s="280" t="s">
        <v>443</v>
      </c>
      <c r="F7" s="281" t="s">
        <v>380</v>
      </c>
    </row>
    <row r="8" spans="1:6" ht="65.099999999999994" customHeight="1" thickBot="1">
      <c r="A8" s="284" t="s">
        <v>385</v>
      </c>
      <c r="B8" s="282">
        <v>2.16</v>
      </c>
      <c r="C8" s="282">
        <v>10</v>
      </c>
      <c r="D8" s="282">
        <v>1</v>
      </c>
      <c r="E8" s="282">
        <v>3.14</v>
      </c>
      <c r="F8" s="281" t="s">
        <v>386</v>
      </c>
    </row>
    <row r="9" spans="1:6" ht="78.95" customHeight="1" thickBot="1">
      <c r="A9" s="284" t="s">
        <v>444</v>
      </c>
      <c r="B9" s="280"/>
      <c r="C9" s="280"/>
      <c r="D9" s="280" t="s">
        <v>445</v>
      </c>
      <c r="E9" s="282" t="s">
        <v>446</v>
      </c>
      <c r="F9" s="281" t="s">
        <v>380</v>
      </c>
    </row>
    <row r="10" spans="1:6" ht="65.099999999999994" customHeight="1" thickBot="1">
      <c r="A10" s="284" t="s">
        <v>447</v>
      </c>
      <c r="B10" s="280"/>
      <c r="C10" s="280"/>
      <c r="D10" s="280">
        <v>1</v>
      </c>
      <c r="E10" s="280">
        <v>6</v>
      </c>
      <c r="F10" s="281" t="s">
        <v>380</v>
      </c>
    </row>
    <row r="11" spans="1:6" ht="65.099999999999994" customHeight="1" thickBot="1">
      <c r="A11" s="283" t="s">
        <v>448</v>
      </c>
      <c r="B11" s="280" t="s">
        <v>449</v>
      </c>
      <c r="C11" s="280" t="s">
        <v>450</v>
      </c>
      <c r="D11" s="280" t="s">
        <v>451</v>
      </c>
      <c r="E11" s="280" t="s">
        <v>452</v>
      </c>
      <c r="F11" s="285" t="s">
        <v>453</v>
      </c>
    </row>
    <row r="12" spans="1:6" ht="65.099999999999994" customHeight="1" thickBot="1">
      <c r="A12" s="283" t="s">
        <v>381</v>
      </c>
      <c r="B12" s="282" t="s">
        <v>454</v>
      </c>
      <c r="C12" s="282">
        <v>9</v>
      </c>
      <c r="D12" s="282" t="s">
        <v>455</v>
      </c>
      <c r="E12" s="282" t="s">
        <v>456</v>
      </c>
      <c r="F12" s="285" t="s">
        <v>380</v>
      </c>
    </row>
    <row r="13" spans="1:6" ht="65.099999999999994" customHeight="1" thickBot="1">
      <c r="A13" s="284" t="s">
        <v>382</v>
      </c>
      <c r="B13" s="282"/>
      <c r="C13" s="282"/>
      <c r="D13" s="282">
        <v>22.26</v>
      </c>
      <c r="E13" s="282">
        <v>25</v>
      </c>
      <c r="F13" s="285" t="s">
        <v>380</v>
      </c>
    </row>
    <row r="14" spans="1:6" ht="65.099999999999994" customHeight="1" thickBot="1">
      <c r="A14" s="284" t="s">
        <v>383</v>
      </c>
      <c r="B14" s="282"/>
      <c r="C14" s="282"/>
      <c r="D14" s="282" t="s">
        <v>457</v>
      </c>
      <c r="E14" s="282">
        <v>17.18</v>
      </c>
      <c r="F14" s="285" t="s">
        <v>380</v>
      </c>
    </row>
    <row r="15" spans="1:6" ht="65.099999999999994" customHeight="1" thickBot="1">
      <c r="A15" s="284" t="s">
        <v>384</v>
      </c>
      <c r="B15" s="282">
        <v>20</v>
      </c>
      <c r="C15" s="282">
        <v>11.12</v>
      </c>
      <c r="D15" s="282" t="s">
        <v>458</v>
      </c>
      <c r="E15" s="282" t="s">
        <v>459</v>
      </c>
      <c r="F15" s="285" t="s">
        <v>380</v>
      </c>
    </row>
  </sheetData>
  <mergeCells count="4">
    <mergeCell ref="A2:F2"/>
    <mergeCell ref="B1:E1"/>
    <mergeCell ref="A3:A4"/>
    <mergeCell ref="B3:E3"/>
  </mergeCells>
  <dataValidations count="2">
    <dataValidation allowBlank="1" showInputMessage="1" showErrorMessage="1" prompt="Proponer y escribir en una frase la estrategia para gestionar la debilidad, la oportunidad, la amenaza o la fortaleza.Usar verbo de acción en infinitivo._x000a_" sqref="G1 A3" xr:uid="{00000000-0002-0000-03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00000000-0002-0000-0300-000001000000}"/>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B1:I59"/>
  <sheetViews>
    <sheetView showGridLines="0" topLeftCell="A28" zoomScale="112" zoomScaleNormal="112" workbookViewId="0">
      <selection activeCell="F36" sqref="F36:G36"/>
    </sheetView>
  </sheetViews>
  <sheetFormatPr baseColWidth="10" defaultColWidth="11.42578125" defaultRowHeight="14.25"/>
  <cols>
    <col min="1" max="1" width="2.7109375" style="15" customWidth="1"/>
    <col min="2" max="2" width="24.7109375" style="15" customWidth="1"/>
    <col min="3" max="3" width="11.28515625" style="48" customWidth="1"/>
    <col min="4" max="4" width="19.28515625" style="48"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401" t="s">
        <v>15</v>
      </c>
      <c r="C2" s="402"/>
      <c r="D2" s="402"/>
      <c r="E2" s="402"/>
      <c r="F2" s="402"/>
      <c r="G2" s="403"/>
    </row>
    <row r="3" spans="2:9" ht="15">
      <c r="B3" s="404" t="s">
        <v>16</v>
      </c>
      <c r="C3" s="405"/>
      <c r="D3" s="406"/>
      <c r="E3" s="406"/>
      <c r="F3" s="406"/>
      <c r="G3" s="407"/>
    </row>
    <row r="4" spans="2:9" ht="88.5" customHeight="1">
      <c r="B4" s="408" t="s">
        <v>246</v>
      </c>
      <c r="C4" s="409"/>
      <c r="D4" s="409"/>
      <c r="E4" s="409"/>
      <c r="F4" s="409"/>
      <c r="G4" s="410"/>
    </row>
    <row r="5" spans="2:9" ht="15">
      <c r="B5" s="124"/>
      <c r="C5" s="136"/>
      <c r="D5" s="137"/>
      <c r="E5" s="138"/>
      <c r="F5" s="138"/>
      <c r="G5" s="138"/>
    </row>
    <row r="6" spans="2:9" ht="16.5" customHeight="1">
      <c r="B6" s="411" t="s">
        <v>275</v>
      </c>
      <c r="C6" s="412"/>
      <c r="D6" s="412"/>
      <c r="E6" s="412"/>
      <c r="F6" s="412"/>
      <c r="G6" s="413"/>
    </row>
    <row r="7" spans="2:9" ht="76.5" customHeight="1">
      <c r="B7" s="411"/>
      <c r="C7" s="412"/>
      <c r="D7" s="412"/>
      <c r="E7" s="412"/>
      <c r="F7" s="412"/>
      <c r="G7" s="413"/>
    </row>
    <row r="8" spans="2:9" ht="15" thickBot="1">
      <c r="B8" s="139"/>
      <c r="C8" s="140"/>
      <c r="D8" s="140"/>
      <c r="E8" s="141"/>
      <c r="F8" s="142"/>
      <c r="G8" s="142"/>
    </row>
    <row r="9" spans="2:9">
      <c r="B9" s="143"/>
      <c r="C9" s="200" t="s">
        <v>180</v>
      </c>
      <c r="D9" s="414" t="s">
        <v>17</v>
      </c>
      <c r="E9" s="415"/>
      <c r="F9" s="416" t="s">
        <v>18</v>
      </c>
      <c r="G9" s="417"/>
    </row>
    <row r="10" spans="2:9" ht="15" customHeight="1">
      <c r="B10" s="144"/>
      <c r="C10" s="126">
        <v>5</v>
      </c>
      <c r="D10" s="399" t="s">
        <v>19</v>
      </c>
      <c r="E10" s="400"/>
      <c r="F10" s="393" t="s">
        <v>182</v>
      </c>
      <c r="G10" s="390"/>
      <c r="H10" s="362"/>
      <c r="I10" s="362"/>
    </row>
    <row r="11" spans="2:9">
      <c r="B11" s="144"/>
      <c r="C11" s="126">
        <v>5</v>
      </c>
      <c r="D11" s="399" t="s">
        <v>21</v>
      </c>
      <c r="E11" s="400"/>
      <c r="F11" s="393" t="s">
        <v>183</v>
      </c>
      <c r="G11" s="390"/>
      <c r="H11" s="362"/>
      <c r="I11" s="362"/>
    </row>
    <row r="12" spans="2:9">
      <c r="B12" s="144"/>
      <c r="C12" s="126">
        <v>5</v>
      </c>
      <c r="D12" s="399" t="s">
        <v>23</v>
      </c>
      <c r="E12" s="400"/>
      <c r="F12" s="393" t="s">
        <v>184</v>
      </c>
      <c r="G12" s="390"/>
      <c r="H12" s="362"/>
      <c r="I12" s="362"/>
    </row>
    <row r="13" spans="2:9" ht="27.75" customHeight="1">
      <c r="B13" s="144"/>
      <c r="C13" s="126">
        <v>5</v>
      </c>
      <c r="D13" s="399" t="s">
        <v>123</v>
      </c>
      <c r="E13" s="400"/>
      <c r="F13" s="393" t="s">
        <v>185</v>
      </c>
      <c r="G13" s="390"/>
      <c r="H13" s="362"/>
      <c r="I13" s="362"/>
    </row>
    <row r="14" spans="2:9">
      <c r="B14" s="144"/>
      <c r="C14" s="126">
        <v>5</v>
      </c>
      <c r="D14" s="399" t="s">
        <v>111</v>
      </c>
      <c r="E14" s="400"/>
      <c r="F14" s="393" t="s">
        <v>186</v>
      </c>
      <c r="G14" s="390"/>
      <c r="H14" s="362"/>
      <c r="I14" s="362"/>
    </row>
    <row r="15" spans="2:9" ht="41.25" customHeight="1">
      <c r="B15" s="144"/>
      <c r="C15" s="126">
        <v>5</v>
      </c>
      <c r="D15" s="399" t="s">
        <v>4</v>
      </c>
      <c r="E15" s="400"/>
      <c r="F15" s="393" t="s">
        <v>217</v>
      </c>
      <c r="G15" s="390"/>
      <c r="H15" s="362"/>
      <c r="I15" s="362"/>
    </row>
    <row r="16" spans="2:9" ht="41.25" customHeight="1">
      <c r="B16" s="144"/>
      <c r="C16" s="126">
        <v>5</v>
      </c>
      <c r="D16" s="394" t="s">
        <v>181</v>
      </c>
      <c r="E16" s="395"/>
      <c r="F16" s="393" t="s">
        <v>262</v>
      </c>
      <c r="G16" s="390"/>
      <c r="H16" s="362"/>
      <c r="I16" s="362"/>
    </row>
    <row r="17" spans="2:9" ht="51.75" customHeight="1">
      <c r="B17" s="144"/>
      <c r="C17" s="126">
        <v>5</v>
      </c>
      <c r="D17" s="395" t="s">
        <v>136</v>
      </c>
      <c r="E17" s="398"/>
      <c r="F17" s="393" t="s">
        <v>247</v>
      </c>
      <c r="G17" s="390"/>
      <c r="H17" s="362"/>
      <c r="I17" s="362"/>
    </row>
    <row r="18" spans="2:9" ht="51.75" customHeight="1">
      <c r="B18" s="144"/>
      <c r="C18" s="126">
        <v>5</v>
      </c>
      <c r="D18" s="394" t="s">
        <v>187</v>
      </c>
      <c r="E18" s="395"/>
      <c r="F18" s="393" t="s">
        <v>248</v>
      </c>
      <c r="G18" s="390"/>
      <c r="H18" s="362"/>
      <c r="I18" s="362"/>
    </row>
    <row r="19" spans="2:9" ht="51.75" customHeight="1">
      <c r="B19" s="144"/>
      <c r="C19" s="126">
        <v>5</v>
      </c>
      <c r="D19" s="201" t="s">
        <v>241</v>
      </c>
      <c r="E19" s="202"/>
      <c r="F19" s="393" t="s">
        <v>276</v>
      </c>
      <c r="G19" s="390"/>
      <c r="H19" s="362"/>
      <c r="I19" s="362"/>
    </row>
    <row r="20" spans="2:9" ht="51.75" customHeight="1">
      <c r="B20" s="144"/>
      <c r="C20" s="126">
        <v>5</v>
      </c>
      <c r="D20" s="201" t="s">
        <v>102</v>
      </c>
      <c r="E20" s="202"/>
      <c r="F20" s="393" t="s">
        <v>249</v>
      </c>
      <c r="G20" s="390"/>
      <c r="H20" s="362"/>
      <c r="I20" s="362"/>
    </row>
    <row r="21" spans="2:9" ht="66.75" customHeight="1">
      <c r="B21" s="144"/>
      <c r="C21" s="126">
        <v>5</v>
      </c>
      <c r="D21" s="394" t="s">
        <v>188</v>
      </c>
      <c r="E21" s="395"/>
      <c r="F21" s="393" t="s">
        <v>277</v>
      </c>
      <c r="G21" s="390"/>
      <c r="H21" s="362"/>
      <c r="I21" s="362"/>
    </row>
    <row r="22" spans="2:9" ht="36" customHeight="1">
      <c r="B22" s="144"/>
      <c r="C22" s="126">
        <v>5</v>
      </c>
      <c r="D22" s="396" t="s">
        <v>189</v>
      </c>
      <c r="E22" s="397"/>
      <c r="F22" s="393" t="s">
        <v>250</v>
      </c>
      <c r="G22" s="390"/>
      <c r="H22" s="363"/>
      <c r="I22" s="363"/>
    </row>
    <row r="23" spans="2:9" ht="26.25" customHeight="1">
      <c r="B23" s="144"/>
      <c r="C23" s="126">
        <v>5</v>
      </c>
      <c r="D23" s="388" t="s">
        <v>218</v>
      </c>
      <c r="E23" s="388"/>
      <c r="F23" s="389" t="s">
        <v>220</v>
      </c>
      <c r="G23" s="390"/>
      <c r="H23" s="362"/>
      <c r="I23" s="362"/>
    </row>
    <row r="24" spans="2:9" ht="26.25" customHeight="1">
      <c r="B24" s="144"/>
      <c r="C24" s="126">
        <v>5</v>
      </c>
      <c r="D24" s="388" t="s">
        <v>219</v>
      </c>
      <c r="E24" s="388"/>
      <c r="F24" s="389" t="s">
        <v>251</v>
      </c>
      <c r="G24" s="390"/>
      <c r="H24" s="362"/>
      <c r="I24" s="362"/>
    </row>
    <row r="25" spans="2:9" ht="26.25" customHeight="1">
      <c r="B25" s="144"/>
      <c r="C25" s="126">
        <v>5</v>
      </c>
      <c r="D25" s="391" t="s">
        <v>221</v>
      </c>
      <c r="E25" s="392"/>
      <c r="F25" s="389" t="s">
        <v>278</v>
      </c>
      <c r="G25" s="390"/>
      <c r="H25" s="362"/>
      <c r="I25" s="362"/>
    </row>
    <row r="26" spans="2:9" ht="27" customHeight="1">
      <c r="B26" s="145"/>
      <c r="C26" s="379" t="s">
        <v>263</v>
      </c>
      <c r="D26" s="380"/>
      <c r="E26" s="380"/>
      <c r="F26" s="380"/>
      <c r="G26" s="381"/>
    </row>
    <row r="27" spans="2:9" ht="27" customHeight="1">
      <c r="B27" s="382" t="s">
        <v>252</v>
      </c>
      <c r="C27" s="383"/>
      <c r="D27" s="383"/>
      <c r="E27" s="383"/>
      <c r="F27" s="383"/>
      <c r="G27" s="384"/>
    </row>
    <row r="28" spans="2:9" ht="10.5" customHeight="1">
      <c r="B28" s="146"/>
      <c r="D28" s="147"/>
      <c r="E28" s="148"/>
      <c r="F28" s="149"/>
      <c r="G28" s="149"/>
    </row>
    <row r="29" spans="2:9">
      <c r="B29" s="146"/>
      <c r="C29" s="150"/>
      <c r="D29" s="385" t="s">
        <v>17</v>
      </c>
      <c r="E29" s="385"/>
      <c r="F29" s="386" t="s">
        <v>18</v>
      </c>
      <c r="G29" s="387"/>
    </row>
    <row r="30" spans="2:9">
      <c r="B30" s="146"/>
      <c r="D30" s="370" t="s">
        <v>19</v>
      </c>
      <c r="E30" s="370"/>
      <c r="F30" s="371" t="s">
        <v>20</v>
      </c>
      <c r="G30" s="372"/>
      <c r="H30" s="362"/>
      <c r="I30" s="362"/>
    </row>
    <row r="31" spans="2:9">
      <c r="B31" s="146"/>
      <c r="D31" s="370" t="s">
        <v>21</v>
      </c>
      <c r="E31" s="370"/>
      <c r="F31" s="371" t="s">
        <v>22</v>
      </c>
      <c r="G31" s="372"/>
      <c r="H31" s="362"/>
      <c r="I31" s="362"/>
    </row>
    <row r="32" spans="2:9">
      <c r="B32" s="146"/>
      <c r="D32" s="370" t="s">
        <v>23</v>
      </c>
      <c r="E32" s="370"/>
      <c r="F32" s="371" t="s">
        <v>24</v>
      </c>
      <c r="G32" s="372"/>
      <c r="H32" s="362"/>
      <c r="I32" s="362"/>
    </row>
    <row r="33" spans="2:9">
      <c r="B33" s="146"/>
      <c r="D33" s="370" t="s">
        <v>123</v>
      </c>
      <c r="E33" s="370"/>
      <c r="F33" s="371" t="s">
        <v>124</v>
      </c>
      <c r="G33" s="372"/>
      <c r="H33" s="362"/>
      <c r="I33" s="362"/>
    </row>
    <row r="34" spans="2:9">
      <c r="B34" s="146"/>
      <c r="D34" s="370" t="s">
        <v>111</v>
      </c>
      <c r="E34" s="370"/>
      <c r="F34" s="371" t="s">
        <v>223</v>
      </c>
      <c r="G34" s="372"/>
      <c r="H34" s="362"/>
      <c r="I34" s="362"/>
    </row>
    <row r="35" spans="2:9" ht="40.9" customHeight="1">
      <c r="B35" s="146"/>
      <c r="D35" s="370" t="s">
        <v>113</v>
      </c>
      <c r="E35" s="370"/>
      <c r="F35" s="371" t="s">
        <v>279</v>
      </c>
      <c r="G35" s="372"/>
      <c r="H35" s="362"/>
      <c r="I35" s="362"/>
    </row>
    <row r="36" spans="2:9" ht="42" customHeight="1">
      <c r="B36" s="125"/>
      <c r="C36" s="151"/>
      <c r="D36" s="370" t="s">
        <v>173</v>
      </c>
      <c r="E36" s="370"/>
      <c r="F36" s="371" t="s">
        <v>280</v>
      </c>
      <c r="G36" s="372"/>
      <c r="H36" s="361"/>
      <c r="I36" s="361"/>
    </row>
    <row r="37" spans="2:9" ht="30.75" customHeight="1">
      <c r="B37" s="125"/>
      <c r="C37" s="151"/>
      <c r="D37" s="370" t="s">
        <v>164</v>
      </c>
      <c r="E37" s="370"/>
      <c r="F37" s="373" t="s">
        <v>281</v>
      </c>
      <c r="G37" s="374"/>
      <c r="H37" s="361"/>
      <c r="I37" s="361"/>
    </row>
    <row r="38" spans="2:9" ht="33" customHeight="1">
      <c r="B38" s="125"/>
      <c r="C38" s="151"/>
      <c r="D38" s="370" t="s">
        <v>165</v>
      </c>
      <c r="E38" s="370"/>
      <c r="F38" s="373" t="s">
        <v>281</v>
      </c>
      <c r="G38" s="374"/>
      <c r="H38" s="361"/>
      <c r="I38" s="361"/>
    </row>
    <row r="39" spans="2:9" ht="30" customHeight="1">
      <c r="B39" s="125"/>
      <c r="C39" s="151"/>
      <c r="D39" s="370" t="s">
        <v>224</v>
      </c>
      <c r="E39" s="370"/>
      <c r="F39" s="373" t="s">
        <v>281</v>
      </c>
      <c r="G39" s="374"/>
      <c r="H39" s="361"/>
      <c r="I39" s="361"/>
    </row>
    <row r="40" spans="2:9" ht="30" customHeight="1">
      <c r="B40" s="125"/>
      <c r="C40" s="151"/>
      <c r="D40" s="370" t="s">
        <v>166</v>
      </c>
      <c r="E40" s="370"/>
      <c r="F40" s="373" t="s">
        <v>281</v>
      </c>
      <c r="G40" s="374"/>
      <c r="H40" s="361"/>
      <c r="I40" s="361"/>
    </row>
    <row r="41" spans="2:9" ht="30" customHeight="1">
      <c r="B41" s="125"/>
      <c r="C41" s="151"/>
      <c r="D41" s="375" t="s">
        <v>228</v>
      </c>
      <c r="E41" s="376"/>
      <c r="F41" s="371" t="s">
        <v>282</v>
      </c>
      <c r="G41" s="372"/>
      <c r="H41" s="361"/>
      <c r="I41" s="361"/>
    </row>
    <row r="42" spans="2:9" ht="35.25" customHeight="1">
      <c r="B42" s="125"/>
      <c r="C42" s="151"/>
      <c r="D42" s="370" t="s">
        <v>174</v>
      </c>
      <c r="E42" s="370"/>
      <c r="F42" s="371" t="s">
        <v>245</v>
      </c>
      <c r="G42" s="372"/>
      <c r="H42" s="361"/>
      <c r="I42" s="361"/>
    </row>
    <row r="43" spans="2:9" ht="31.5" customHeight="1">
      <c r="B43" s="125"/>
      <c r="C43" s="151"/>
      <c r="D43" s="370" t="s">
        <v>164</v>
      </c>
      <c r="E43" s="370"/>
      <c r="F43" s="373" t="s">
        <v>281</v>
      </c>
      <c r="G43" s="374"/>
      <c r="H43" s="361"/>
      <c r="I43" s="361"/>
    </row>
    <row r="44" spans="2:9" ht="35.25" customHeight="1">
      <c r="B44" s="125"/>
      <c r="C44" s="151"/>
      <c r="D44" s="370" t="s">
        <v>230</v>
      </c>
      <c r="E44" s="370"/>
      <c r="F44" s="373" t="s">
        <v>281</v>
      </c>
      <c r="G44" s="374"/>
      <c r="H44" s="361"/>
      <c r="I44" s="361"/>
    </row>
    <row r="45" spans="2:9" ht="57" customHeight="1">
      <c r="B45" s="125"/>
      <c r="C45" s="151"/>
      <c r="D45" s="370" t="s">
        <v>166</v>
      </c>
      <c r="E45" s="370"/>
      <c r="F45" s="373" t="s">
        <v>281</v>
      </c>
      <c r="G45" s="374"/>
      <c r="H45" s="361"/>
      <c r="I45" s="361"/>
    </row>
    <row r="46" spans="2:9" ht="32.25" customHeight="1">
      <c r="B46" s="125"/>
      <c r="C46" s="151"/>
      <c r="D46" s="370" t="s">
        <v>165</v>
      </c>
      <c r="E46" s="370"/>
      <c r="F46" s="373" t="s">
        <v>281</v>
      </c>
      <c r="G46" s="374"/>
      <c r="H46" s="361"/>
      <c r="I46" s="361"/>
    </row>
    <row r="47" spans="2:9" ht="32.25" customHeight="1">
      <c r="B47" s="125"/>
      <c r="C47" s="151"/>
      <c r="D47" s="375" t="s">
        <v>226</v>
      </c>
      <c r="E47" s="376"/>
      <c r="F47" s="377" t="s">
        <v>233</v>
      </c>
      <c r="G47" s="378"/>
      <c r="H47" s="361"/>
      <c r="I47" s="361"/>
    </row>
    <row r="48" spans="2:9" ht="32.25" customHeight="1">
      <c r="B48" s="125"/>
      <c r="C48" s="151"/>
      <c r="D48" s="370" t="s">
        <v>175</v>
      </c>
      <c r="E48" s="370"/>
      <c r="F48" s="371" t="s">
        <v>235</v>
      </c>
      <c r="G48" s="372"/>
      <c r="H48" s="361"/>
      <c r="I48" s="361"/>
    </row>
    <row r="49" spans="2:9" ht="32.25" customHeight="1">
      <c r="B49" s="125"/>
      <c r="C49" s="151"/>
      <c r="D49" s="370" t="s">
        <v>176</v>
      </c>
      <c r="E49" s="370"/>
      <c r="F49" s="371" t="s">
        <v>236</v>
      </c>
      <c r="G49" s="372"/>
      <c r="H49" s="361"/>
      <c r="I49" s="361"/>
    </row>
    <row r="50" spans="2:9" ht="32.25" customHeight="1">
      <c r="B50" s="125"/>
      <c r="C50" s="151"/>
      <c r="D50" s="370" t="s">
        <v>234</v>
      </c>
      <c r="E50" s="370"/>
      <c r="F50" s="371" t="s">
        <v>237</v>
      </c>
      <c r="G50" s="372"/>
      <c r="H50" s="361"/>
      <c r="I50" s="361"/>
    </row>
    <row r="51" spans="2:9" ht="32.25" customHeight="1">
      <c r="B51" s="125"/>
      <c r="C51" s="151"/>
      <c r="D51" s="147"/>
      <c r="E51" s="147"/>
      <c r="F51" s="149"/>
      <c r="G51" s="149"/>
      <c r="H51" s="361"/>
      <c r="I51" s="361"/>
    </row>
    <row r="52" spans="2:9" ht="32.25" customHeight="1">
      <c r="B52" s="125"/>
      <c r="C52" s="151"/>
      <c r="D52" s="147"/>
      <c r="E52" s="147"/>
      <c r="F52" s="149"/>
      <c r="G52" s="149"/>
    </row>
    <row r="53" spans="2:9" ht="32.25" customHeight="1">
      <c r="B53" s="125"/>
      <c r="C53" s="151"/>
      <c r="D53" s="147"/>
      <c r="E53" s="147"/>
      <c r="F53" s="149"/>
      <c r="G53" s="149"/>
    </row>
    <row r="54" spans="2:9" ht="21.75" customHeight="1">
      <c r="B54" s="364" t="s">
        <v>239</v>
      </c>
      <c r="C54" s="365"/>
      <c r="D54" s="365"/>
      <c r="E54" s="365"/>
      <c r="F54" s="365"/>
      <c r="G54" s="366"/>
    </row>
    <row r="55" spans="2:9" ht="21.75" customHeight="1">
      <c r="B55" s="364" t="s">
        <v>240</v>
      </c>
      <c r="C55" s="365"/>
      <c r="D55" s="365"/>
      <c r="E55" s="365"/>
      <c r="F55" s="365"/>
      <c r="G55" s="366"/>
    </row>
    <row r="56" spans="2:9" ht="20.25" customHeight="1">
      <c r="B56" s="364" t="s">
        <v>253</v>
      </c>
      <c r="C56" s="365"/>
      <c r="D56" s="365"/>
      <c r="E56" s="365"/>
      <c r="F56" s="365"/>
      <c r="G56" s="366"/>
    </row>
    <row r="57" spans="2:9" ht="20.25" customHeight="1">
      <c r="B57" s="364" t="s">
        <v>254</v>
      </c>
      <c r="C57" s="365"/>
      <c r="D57" s="365"/>
      <c r="E57" s="365"/>
      <c r="F57" s="365"/>
      <c r="G57" s="366"/>
    </row>
    <row r="58" spans="2:9" ht="18" customHeight="1" thickBot="1">
      <c r="B58" s="367" t="s">
        <v>283</v>
      </c>
      <c r="C58" s="368"/>
      <c r="D58" s="368"/>
      <c r="E58" s="368"/>
      <c r="F58" s="368"/>
      <c r="G58" s="369"/>
    </row>
    <row r="59" spans="2:9">
      <c r="B59" s="152"/>
      <c r="C59" s="153"/>
      <c r="D59" s="152"/>
      <c r="E59" s="152"/>
      <c r="F59" s="152"/>
      <c r="G59" s="152"/>
    </row>
  </sheetData>
  <mergeCells count="125">
    <mergeCell ref="B2:G2"/>
    <mergeCell ref="B3:G3"/>
    <mergeCell ref="B4:G4"/>
    <mergeCell ref="B6:G7"/>
    <mergeCell ref="D9:E9"/>
    <mergeCell ref="F9:G9"/>
    <mergeCell ref="D13:E13"/>
    <mergeCell ref="F13:G13"/>
    <mergeCell ref="D14:E14"/>
    <mergeCell ref="F14:G14"/>
    <mergeCell ref="D15:E15"/>
    <mergeCell ref="F15:G15"/>
    <mergeCell ref="D10:E10"/>
    <mergeCell ref="F10:G10"/>
    <mergeCell ref="D11:E11"/>
    <mergeCell ref="F11:G11"/>
    <mergeCell ref="D12:E12"/>
    <mergeCell ref="F12:G12"/>
    <mergeCell ref="F19:G19"/>
    <mergeCell ref="F20:G20"/>
    <mergeCell ref="D21:E21"/>
    <mergeCell ref="F21:G21"/>
    <mergeCell ref="D22:E22"/>
    <mergeCell ref="F22:G22"/>
    <mergeCell ref="D16:E16"/>
    <mergeCell ref="F16:G16"/>
    <mergeCell ref="D17:E17"/>
    <mergeCell ref="F17:G17"/>
    <mergeCell ref="D18:E18"/>
    <mergeCell ref="F18:G18"/>
    <mergeCell ref="C26:G26"/>
    <mergeCell ref="B27:G27"/>
    <mergeCell ref="D29:E29"/>
    <mergeCell ref="F29:G29"/>
    <mergeCell ref="D30:E30"/>
    <mergeCell ref="F30:G30"/>
    <mergeCell ref="D23:E23"/>
    <mergeCell ref="F23:G23"/>
    <mergeCell ref="D24:E24"/>
    <mergeCell ref="F24:G24"/>
    <mergeCell ref="D25:E25"/>
    <mergeCell ref="F25:G25"/>
    <mergeCell ref="D34:E34"/>
    <mergeCell ref="F34:G34"/>
    <mergeCell ref="D35:E35"/>
    <mergeCell ref="F35:G35"/>
    <mergeCell ref="D36:E36"/>
    <mergeCell ref="F36:G36"/>
    <mergeCell ref="D31:E31"/>
    <mergeCell ref="F31:G31"/>
    <mergeCell ref="D32:E32"/>
    <mergeCell ref="F32:G32"/>
    <mergeCell ref="D33:E33"/>
    <mergeCell ref="F33:G33"/>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IW33"/>
  <sheetViews>
    <sheetView showGridLines="0" tabSelected="1" topLeftCell="F9" zoomScale="80" zoomScaleNormal="80" zoomScalePageLayoutView="50" workbookViewId="0">
      <pane ySplit="1" topLeftCell="A11" activePane="bottomLeft" state="frozen"/>
      <selection activeCell="A9" sqref="A9"/>
      <selection pane="bottomLeft" activeCell="O27" sqref="O27:O29"/>
    </sheetView>
  </sheetViews>
  <sheetFormatPr baseColWidth="10" defaultColWidth="11.42578125" defaultRowHeight="15"/>
  <cols>
    <col min="1" max="1" width="5" bestFit="1" customWidth="1"/>
    <col min="2" max="2" width="43.570312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206" customWidth="1"/>
    <col min="13" max="13" width="25.5703125" customWidth="1"/>
    <col min="14" max="14" width="26.28515625" customWidth="1"/>
    <col min="15" max="15" width="11.85546875" customWidth="1"/>
    <col min="16" max="257" width="11.42578125" style="16"/>
    <col min="258" max="16384" width="11.42578125" style="21"/>
  </cols>
  <sheetData>
    <row r="1" spans="1:257" s="18" customFormat="1" ht="27">
      <c r="A1" s="489"/>
      <c r="B1" s="490"/>
      <c r="C1" s="490"/>
      <c r="D1" s="41"/>
      <c r="E1" s="42"/>
      <c r="F1" s="42"/>
      <c r="G1" s="42"/>
      <c r="H1" s="42"/>
      <c r="I1" s="42"/>
      <c r="J1" s="42"/>
      <c r="K1" s="42"/>
      <c r="L1" s="205"/>
      <c r="M1" s="42"/>
      <c r="N1" s="43"/>
      <c r="O1" s="42"/>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7">
      <c r="A2" s="491"/>
      <c r="B2" s="492"/>
      <c r="C2" s="492"/>
      <c r="D2" s="36"/>
      <c r="E2" s="35"/>
      <c r="F2" s="35"/>
      <c r="G2" s="35"/>
      <c r="H2" s="35"/>
      <c r="I2" s="35"/>
      <c r="J2" s="35"/>
      <c r="K2" s="35"/>
      <c r="L2" s="199"/>
      <c r="M2" s="35"/>
      <c r="N2" s="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27">
      <c r="A3" s="45"/>
      <c r="B3" s="1"/>
      <c r="C3" s="1"/>
      <c r="D3" s="36"/>
      <c r="E3" s="35"/>
      <c r="F3" s="35"/>
      <c r="G3" s="35"/>
      <c r="H3" s="35"/>
      <c r="I3" s="35"/>
      <c r="J3" s="35"/>
      <c r="K3" s="35"/>
      <c r="L3" s="199"/>
      <c r="M3" s="35"/>
      <c r="N3" s="44"/>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18">
      <c r="A4" s="480" t="s">
        <v>0</v>
      </c>
      <c r="B4" s="480"/>
      <c r="C4" s="480"/>
      <c r="D4" s="465" t="s">
        <v>464</v>
      </c>
      <c r="E4" s="466"/>
      <c r="F4" s="466"/>
      <c r="G4" s="466"/>
      <c r="H4" s="466"/>
      <c r="I4" s="466"/>
      <c r="J4" s="466"/>
      <c r="K4" s="466"/>
      <c r="L4" s="466"/>
      <c r="M4" s="466"/>
      <c r="N4" s="467"/>
      <c r="O4" s="192"/>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56.45" customHeight="1">
      <c r="A5" s="480" t="s">
        <v>1</v>
      </c>
      <c r="B5" s="480"/>
      <c r="C5" s="480"/>
      <c r="D5" s="465" t="s">
        <v>465</v>
      </c>
      <c r="E5" s="466"/>
      <c r="F5" s="466"/>
      <c r="G5" s="466"/>
      <c r="H5" s="466"/>
      <c r="I5" s="466"/>
      <c r="J5" s="466"/>
      <c r="K5" s="466"/>
      <c r="L5" s="466"/>
      <c r="M5" s="466"/>
      <c r="N5" s="467"/>
      <c r="O5" s="193"/>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18">
      <c r="A6" s="480" t="s">
        <v>2</v>
      </c>
      <c r="B6" s="480"/>
      <c r="C6" s="480"/>
      <c r="D6" s="465" t="s">
        <v>397</v>
      </c>
      <c r="E6" s="466"/>
      <c r="F6" s="466"/>
      <c r="G6" s="466"/>
      <c r="H6" s="466"/>
      <c r="I6" s="466"/>
      <c r="J6" s="466"/>
      <c r="K6" s="466"/>
      <c r="L6" s="466"/>
      <c r="M6" s="466"/>
      <c r="N6" s="467"/>
      <c r="O6" s="154"/>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15.6" customHeight="1" thickBot="1">
      <c r="A7" s="155" t="s">
        <v>119</v>
      </c>
      <c r="B7" s="156"/>
      <c r="C7" s="156"/>
      <c r="D7" s="484" t="s">
        <v>118</v>
      </c>
      <c r="E7" s="481" t="s">
        <v>144</v>
      </c>
      <c r="F7" s="482"/>
      <c r="G7" s="482"/>
      <c r="H7" s="483"/>
      <c r="I7" s="486" t="s">
        <v>145</v>
      </c>
      <c r="J7" s="487"/>
      <c r="K7" s="487"/>
      <c r="L7" s="487"/>
      <c r="M7" s="488"/>
      <c r="N7" s="468" t="s">
        <v>151</v>
      </c>
      <c r="O7" s="469"/>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17.25" customHeight="1" thickTop="1">
      <c r="A8" s="493" t="s">
        <v>12</v>
      </c>
      <c r="B8" s="495" t="s">
        <v>199</v>
      </c>
      <c r="C8" s="133" t="s">
        <v>117</v>
      </c>
      <c r="D8" s="484"/>
      <c r="E8" s="478" t="s">
        <v>136</v>
      </c>
      <c r="F8" s="478" t="s">
        <v>242</v>
      </c>
      <c r="G8" s="478" t="s">
        <v>243</v>
      </c>
      <c r="H8" s="478" t="s">
        <v>102</v>
      </c>
      <c r="I8" s="485" t="s">
        <v>267</v>
      </c>
      <c r="J8" s="127" t="s">
        <v>171</v>
      </c>
      <c r="K8" s="485" t="s">
        <v>145</v>
      </c>
      <c r="L8" s="485" t="s">
        <v>190</v>
      </c>
      <c r="M8" s="485" t="s">
        <v>170</v>
      </c>
      <c r="N8" s="470" t="s">
        <v>152</v>
      </c>
      <c r="O8" s="470" t="s">
        <v>153</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66" customHeight="1" thickBot="1">
      <c r="A9" s="494"/>
      <c r="B9" s="484"/>
      <c r="C9" s="98" t="s">
        <v>264</v>
      </c>
      <c r="D9" s="484"/>
      <c r="E9" s="479"/>
      <c r="F9" s="479"/>
      <c r="G9" s="479"/>
      <c r="H9" s="479"/>
      <c r="I9" s="479"/>
      <c r="J9" s="134" t="s">
        <v>13</v>
      </c>
      <c r="K9" s="479" t="s">
        <v>135</v>
      </c>
      <c r="L9" s="479"/>
      <c r="M9" s="479" t="s">
        <v>135</v>
      </c>
      <c r="N9" s="471"/>
      <c r="O9" s="471"/>
      <c r="P9" s="17"/>
      <c r="Q9" s="19" t="s">
        <v>266</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ht="38.25" customHeight="1" thickBot="1">
      <c r="A10" s="499">
        <v>1</v>
      </c>
      <c r="B10" s="423" t="s">
        <v>387</v>
      </c>
      <c r="C10" s="496" t="s">
        <v>467</v>
      </c>
      <c r="D10" s="258" t="s">
        <v>391</v>
      </c>
      <c r="E10" s="473">
        <v>6</v>
      </c>
      <c r="F10" s="473">
        <v>0</v>
      </c>
      <c r="G10" s="448">
        <f>+F10/E10</f>
        <v>0</v>
      </c>
      <c r="H10" s="451"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61" t="s">
        <v>94</v>
      </c>
      <c r="J10" s="169" t="s">
        <v>146</v>
      </c>
      <c r="K10" s="297" t="str">
        <f>IFERROR(CONCATENATE(INDEX('8- Políticas de Administración '!$B$16:$F$53,MATCH('5- Identificación de Riesgos'!J10,'8- Políticas de Administración '!$C$16:$C$54,0),1)," - ",L10),"")</f>
        <v>Leve - 1</v>
      </c>
      <c r="L10" s="189">
        <f>IFERROR(VLOOKUP(INDEX('8- Políticas de Administración '!$B$16:$F$63,MATCH('5- Identificación de Riesgos'!J10,'8- Políticas de Administración '!$C$16:$C$64,0),1),'8- Políticas de Administración '!$B$16:$F$64,5,FALSE),"")</f>
        <v>1</v>
      </c>
      <c r="M10" s="437" t="str">
        <f>IFERROR(CONCATENATE(INDEX('8- Políticas de Administración '!$B$16:$F$53,MATCH(ROUND(AVERAGE(L10:L13),0),'8- Políticas de Administración '!$F$16:$F$53,0),1)," - ",ROUND(AVERAGE(L10:L13),0)),"")</f>
        <v>Menor - 2</v>
      </c>
      <c r="N10" s="458" t="str">
        <f>IFERROR(CONCATENATE(VLOOKUP((LEFT(H10,LEN(H10)-4)&amp;LEFT(M10,LEN(M10)-4)),'9- Matriz de Calor '!$D$18:$E$42,2,0)," - ",RIGHT(H10,1)*RIGHT(M10,1)),"")</f>
        <v>Bajo - 2</v>
      </c>
      <c r="O10" s="461">
        <f>RIGHT(H10,1)*RIGHT(M10,1)</f>
        <v>2</v>
      </c>
      <c r="P10" s="17"/>
    </row>
    <row r="11" spans="1:257" ht="67.5" customHeight="1">
      <c r="A11" s="500"/>
      <c r="B11" s="424"/>
      <c r="C11" s="497"/>
      <c r="D11" s="167" t="s">
        <v>477</v>
      </c>
      <c r="E11" s="474"/>
      <c r="F11" s="474"/>
      <c r="G11" s="449"/>
      <c r="H11" s="452"/>
      <c r="I11" s="162" t="s">
        <v>255</v>
      </c>
      <c r="J11" s="97" t="s">
        <v>209</v>
      </c>
      <c r="K11" s="297" t="str">
        <f>IFERROR(CONCATENATE(INDEX('8- Políticas de Administración '!$B$16:$F$53,MATCH('5- Identificación de Riesgos'!J11,'8- Políticas de Administración '!$C$16:$C$54,0),1)," - ",L11),"")</f>
        <v>Menor - 2</v>
      </c>
      <c r="L11" s="190">
        <f>IFERROR(VLOOKUP(INDEX('8- Políticas de Administración '!$B$16:$F$63,MATCH('5- Identificación de Riesgos'!J11,'8- Políticas de Administración '!$C$16:$C$64,0),1),'8- Políticas de Administración '!$B$16:$F$64,5,FALSE),"")</f>
        <v>2</v>
      </c>
      <c r="M11" s="454"/>
      <c r="N11" s="459"/>
      <c r="O11" s="462"/>
      <c r="P11" s="17"/>
    </row>
    <row r="12" spans="1:257" ht="38.25" customHeight="1">
      <c r="A12" s="500"/>
      <c r="B12" s="424"/>
      <c r="C12" s="497"/>
      <c r="D12" s="166" t="s">
        <v>478</v>
      </c>
      <c r="E12" s="474"/>
      <c r="F12" s="474"/>
      <c r="G12" s="449"/>
      <c r="H12" s="452"/>
      <c r="I12" s="162"/>
      <c r="J12" s="97"/>
      <c r="K12" s="162" t="str">
        <f>IFERROR(CONCATENATE(INDEX('8- Políticas de Administración '!$B$16:$F$53,MATCH('5- Identificación de Riesgos'!J12,'8- Políticas de Administración '!$C$16:$C$54,0),1)," - ",L12),"")</f>
        <v/>
      </c>
      <c r="L12" s="190" t="str">
        <f>IFERROR(VLOOKUP(INDEX('8- Políticas de Administración '!$B$16:$F$63,MATCH('5- Identificación de Riesgos'!J12,'8- Políticas de Administración '!$C$16:$C$64,0),1),'8- Políticas de Administración '!$B$16:$F$64,5,FALSE),"")</f>
        <v/>
      </c>
      <c r="M12" s="454"/>
      <c r="N12" s="459"/>
      <c r="O12" s="462"/>
      <c r="P12" s="17"/>
    </row>
    <row r="13" spans="1:257" ht="38.25" customHeight="1" thickBot="1">
      <c r="A13" s="501"/>
      <c r="B13" s="425"/>
      <c r="C13" s="498"/>
      <c r="D13" s="168" t="s">
        <v>479</v>
      </c>
      <c r="E13" s="475"/>
      <c r="F13" s="475"/>
      <c r="G13" s="450"/>
      <c r="H13" s="453"/>
      <c r="I13" s="296"/>
      <c r="J13" s="170"/>
      <c r="K13" s="296" t="str">
        <f>IFERROR(CONCATENATE(INDEX('8- Políticas de Administración '!$B$16:$F$53,MATCH('5- Identificación de Riesgos'!J13,'8- Políticas de Administración '!$C$16:$C$54,0),1)," - ",L13),"")</f>
        <v/>
      </c>
      <c r="L13" s="191" t="str">
        <f>IFERROR(VLOOKUP(INDEX('8- Políticas de Administración '!$B$16:$F$63,MATCH('5- Identificación de Riesgos'!J13,'8- Políticas de Administración '!$C$16:$C$64,0),1),'8- Políticas de Administración '!$B$16:$F$64,5,FALSE),"")</f>
        <v/>
      </c>
      <c r="M13" s="438"/>
      <c r="N13" s="460"/>
      <c r="O13" s="463"/>
      <c r="P13" s="17"/>
    </row>
    <row r="14" spans="1:257" ht="57" customHeight="1">
      <c r="A14" s="420">
        <v>2</v>
      </c>
      <c r="B14" s="423" t="s">
        <v>462</v>
      </c>
      <c r="C14" s="426" t="s">
        <v>468</v>
      </c>
      <c r="D14" s="257" t="s">
        <v>486</v>
      </c>
      <c r="E14" s="429">
        <v>13920</v>
      </c>
      <c r="F14" s="429">
        <v>5</v>
      </c>
      <c r="G14" s="455">
        <f t="shared" ref="G14" si="0">+F14/E14</f>
        <v>3.5919540229885057E-4</v>
      </c>
      <c r="H14" s="451" t="str">
        <f>CONCATENATE(IF(G14&lt;='8- Políticas de Administración '!$D$6,'8- Políticas de Administración '!$B$6,IF(G14&lt;='8- Políticas de Administración '!$D$7,'8- Políticas de Administración '!$B$7,IF(G14&lt;='8- Políticas de Administración '!$D$8,'8- Políticas de Administración '!$B$8,IF(G14&lt;='8- Políticas de Administración '!$D$9,'8- Políticas de Administración '!$B$9,IF(G14&lt;='8- Políticas de Administración '!$D$10,'8- Políticas de Administración '!$B$10,"Probabilidad no valida")))))," - ",VLOOKUP(IF(G14&lt;='8- Políticas de Administración '!$D$6,'8- Políticas de Administración '!$B$6,IF(G14&lt;='8- Políticas de Administración '!$D$7,'8- Políticas de Administración '!$B$7,IF(G14&lt;='8- Políticas de Administración '!$D$8,'8- Políticas de Administración '!$B$8,IF(G14&lt;='8- Políticas de Administración '!$D$9,'8- Políticas de Administración '!$B$9,IF(G14&lt;='8- Políticas de Administración '!$D$10,'8- Políticas de Administración '!$B$10,"Probabilidad no valida"))))),'8- Políticas de Administración '!$B$6:$F$10,5,FALSE))</f>
        <v>Muy Baja - 1</v>
      </c>
      <c r="I14" s="297" t="s">
        <v>210</v>
      </c>
      <c r="J14" s="305" t="s">
        <v>257</v>
      </c>
      <c r="K14" s="297" t="str">
        <f>IFERROR(CONCATENATE(INDEX('8- Políticas de Administración '!$B$16:$F$53,MATCH('5- Identificación de Riesgos'!J14,'8- Políticas de Administración '!$C$16:$C$54,0),1)," - ",L14),"")</f>
        <v>Menor - 2</v>
      </c>
      <c r="L14" s="189">
        <f>IFERROR(VLOOKUP(INDEX('8- Políticas de Administración '!$B$16:$F$63,MATCH('5- Identificación de Riesgos'!J14,'8- Políticas de Administración '!$C$16:$C$64,0),1),'8- Políticas de Administración '!$B$16:$F$64,5,FALSE),"")</f>
        <v>2</v>
      </c>
      <c r="M14" s="437" t="str">
        <f>IFERROR(CONCATENATE(INDEX('8- Políticas de Administración '!$B$16:$F$53,MATCH(ROUND(AVERAGE(L14:L19),0),'8- Políticas de Administración '!$F$16:$F$53,0),1)," - ",ROUND(AVERAGE(L14:L19),0)),"")</f>
        <v>Menor - 2</v>
      </c>
      <c r="N14" s="458" t="str">
        <f>IFERROR(CONCATENATE(VLOOKUP((LEFT(H14,LEN(H14)-4)&amp;LEFT(M14,LEN(M14)-4)),'9- Matriz de Calor '!$D$18:$E$42,2,0)," - ",RIGHT(H14,1)*RIGHT(M14,1)),"")</f>
        <v>Bajo - 2</v>
      </c>
      <c r="O14" s="461">
        <f>RIGHT(H14,1)*RIGHT(M14,1)</f>
        <v>2</v>
      </c>
      <c r="P14" s="17"/>
    </row>
    <row r="15" spans="1:257" ht="63.75" customHeight="1">
      <c r="A15" s="421"/>
      <c r="B15" s="424"/>
      <c r="C15" s="427"/>
      <c r="D15" s="251" t="s">
        <v>485</v>
      </c>
      <c r="E15" s="430"/>
      <c r="F15" s="430"/>
      <c r="G15" s="476"/>
      <c r="H15" s="477"/>
      <c r="I15" s="162" t="s">
        <v>94</v>
      </c>
      <c r="J15" s="97" t="s">
        <v>146</v>
      </c>
      <c r="K15" s="162" t="str">
        <f>IFERROR(CONCATENATE(INDEX('8- Políticas de Administración '!$B$16:$F$53,MATCH('5- Identificación de Riesgos'!J15,'8- Políticas de Administración '!$C$16:$C$54,0),1)," - ",L15),"")</f>
        <v>Leve - 1</v>
      </c>
      <c r="L15" s="190">
        <f>IFERROR(VLOOKUP(INDEX('8- Políticas de Administración '!$B$16:$F$63,MATCH('5- Identificación de Riesgos'!J15,'8- Políticas de Administración '!$C$16:$C$64,0),1),'8- Políticas de Administración '!$B$16:$F$64,5,FALSE),"")</f>
        <v>1</v>
      </c>
      <c r="M15" s="502"/>
      <c r="N15" s="472"/>
      <c r="O15" s="462"/>
      <c r="P15" s="17"/>
    </row>
    <row r="16" spans="1:257" ht="45">
      <c r="A16" s="421"/>
      <c r="B16" s="424"/>
      <c r="C16" s="427"/>
      <c r="D16" s="251" t="s">
        <v>460</v>
      </c>
      <c r="E16" s="430"/>
      <c r="F16" s="430"/>
      <c r="G16" s="456"/>
      <c r="H16" s="452"/>
      <c r="I16" s="162" t="s">
        <v>255</v>
      </c>
      <c r="J16" s="97" t="s">
        <v>209</v>
      </c>
      <c r="K16" s="162" t="str">
        <f>IFERROR(CONCATENATE(INDEX('8- Políticas de Administración '!$B$16:$F$53,MATCH('5- Identificación de Riesgos'!J16,'8- Políticas de Administración '!$C$16:$C$54,0),1)," - ",L16),"")</f>
        <v>Menor - 2</v>
      </c>
      <c r="L16" s="190">
        <f>IFERROR(VLOOKUP(INDEX('8- Políticas de Administración '!$B$16:$F$63,MATCH('5- Identificación de Riesgos'!J16,'8- Políticas de Administración '!$C$16:$C$64,0),1),'8- Políticas de Administración '!$B$16:$F$64,5,FALSE),"")</f>
        <v>2</v>
      </c>
      <c r="M16" s="454"/>
      <c r="N16" s="459"/>
      <c r="O16" s="462"/>
      <c r="P16" s="17"/>
    </row>
    <row r="17" spans="1:25" ht="45" customHeight="1">
      <c r="A17" s="421"/>
      <c r="B17" s="424"/>
      <c r="C17" s="427"/>
      <c r="D17" s="251" t="s">
        <v>487</v>
      </c>
      <c r="E17" s="430"/>
      <c r="F17" s="430"/>
      <c r="G17" s="456"/>
      <c r="H17" s="452"/>
      <c r="I17" s="162"/>
      <c r="J17" s="97"/>
      <c r="K17" s="162" t="str">
        <f>IFERROR(CONCATENATE(INDEX('8- Políticas de Administración '!$B$16:$F$53,MATCH('5- Identificación de Riesgos'!J17,'8- Políticas de Administración '!$C$16:$C$54,0),1)," - ",L17),"")</f>
        <v/>
      </c>
      <c r="L17" s="190" t="str">
        <f>IFERROR(VLOOKUP(INDEX('8- Políticas de Administración '!$B$16:$F$63,MATCH('5- Identificación de Riesgos'!J17,'8- Políticas de Administración '!$C$16:$C$64,0),1),'8- Políticas de Administración '!$B$16:$F$64,5,FALSE),"")</f>
        <v/>
      </c>
      <c r="M17" s="454"/>
      <c r="N17" s="459"/>
      <c r="O17" s="462"/>
      <c r="P17" s="17"/>
    </row>
    <row r="18" spans="1:25" ht="30">
      <c r="A18" s="421"/>
      <c r="B18" s="424"/>
      <c r="C18" s="427"/>
      <c r="D18" s="249" t="s">
        <v>488</v>
      </c>
      <c r="E18" s="430"/>
      <c r="F18" s="430"/>
      <c r="G18" s="456"/>
      <c r="H18" s="452"/>
      <c r="I18" s="162"/>
      <c r="J18" s="97"/>
      <c r="K18" s="162" t="str">
        <f>IFERROR(CONCATENATE(INDEX('8- Políticas de Administración '!$B$16:$F$53,MATCH('5- Identificación de Riesgos'!J18,'8- Políticas de Administración '!$C$16:$C$54,0),1)," - ",L18),"")</f>
        <v/>
      </c>
      <c r="L18" s="190" t="str">
        <f>IFERROR(VLOOKUP(INDEX('8- Políticas de Administración '!$B$16:$F$63,MATCH('5- Identificación de Riesgos'!J18,'8- Políticas de Administración '!$C$16:$C$64,0),1),'8- Políticas de Administración '!$B$16:$F$64,5,FALSE),"")</f>
        <v/>
      </c>
      <c r="M18" s="454"/>
      <c r="N18" s="459"/>
      <c r="O18" s="462"/>
      <c r="P18" s="17"/>
    </row>
    <row r="19" spans="1:25" ht="45.75" thickBot="1">
      <c r="A19" s="422"/>
      <c r="B19" s="425"/>
      <c r="C19" s="428"/>
      <c r="D19" s="307" t="s">
        <v>466</v>
      </c>
      <c r="E19" s="431"/>
      <c r="F19" s="431"/>
      <c r="G19" s="457"/>
      <c r="H19" s="453"/>
      <c r="I19" s="296"/>
      <c r="J19" s="170"/>
      <c r="K19" s="296" t="str">
        <f>IFERROR(CONCATENATE(INDEX('8- Políticas de Administración '!$B$16:$F$53,MATCH('5- Identificación de Riesgos'!J19,'8- Políticas de Administración '!$C$16:$C$54,0),1)," - ",L19),"")</f>
        <v/>
      </c>
      <c r="L19" s="191"/>
      <c r="M19" s="438"/>
      <c r="N19" s="460"/>
      <c r="O19" s="463"/>
      <c r="P19" s="17"/>
    </row>
    <row r="20" spans="1:25" ht="62.25" customHeight="1">
      <c r="A20" s="420">
        <v>3</v>
      </c>
      <c r="B20" s="423" t="s">
        <v>388</v>
      </c>
      <c r="C20" s="426" t="s">
        <v>469</v>
      </c>
      <c r="D20" s="258" t="s">
        <v>391</v>
      </c>
      <c r="E20" s="429">
        <v>12509</v>
      </c>
      <c r="F20" s="429">
        <v>3800</v>
      </c>
      <c r="G20" s="448">
        <f t="shared" ref="G20" si="1">+F20/E20</f>
        <v>0.30378127748021427</v>
      </c>
      <c r="H20" s="451"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Alta - 4</v>
      </c>
      <c r="I20" s="297" t="s">
        <v>255</v>
      </c>
      <c r="J20" s="305" t="s">
        <v>209</v>
      </c>
      <c r="K20" s="297" t="str">
        <f>IFERROR(CONCATENATE(INDEX('8- Políticas de Administración '!$B$16:$F$53,MATCH('5- Identificación de Riesgos'!J20,'8- Políticas de Administración '!$C$16:$C$54,0),1)," - ",L20),"")</f>
        <v>Menor - 2</v>
      </c>
      <c r="L20" s="189">
        <f>IFERROR(VLOOKUP(INDEX('8- Políticas de Administración '!$B$16:$F$63,MATCH('5- Identificación de Riesgos'!J20,'8- Políticas de Administración '!$C$16:$C$64,0),1),'8- Políticas de Administración '!$B$16:$F$64,5,FALSE),"")</f>
        <v>2</v>
      </c>
      <c r="M20" s="437" t="str">
        <f>IFERROR(CONCATENATE(INDEX('8- Políticas de Administración '!$B$16:$F$53,MATCH(ROUND(AVERAGE(L20:L26),0),'8- Políticas de Administración '!$F$16:$F$53,0),1)," - ",ROUND(AVERAGE(L20:L26),0)),"")</f>
        <v>Menor - 2</v>
      </c>
      <c r="N20" s="458" t="str">
        <f>IFERROR(CONCATENATE(VLOOKUP((LEFT(H20,LEN(H20)-4)&amp;LEFT(M20,LEN(M20)-4)),'9- Matriz de Calor '!$D$18:$E$42,2,0)," - ",RIGHT(H20,1)*RIGHT(M20,1)),"")</f>
        <v>Moderado - 8</v>
      </c>
      <c r="O20" s="461">
        <f>RIGHT(H20,1)*RIGHT(M20,1)</f>
        <v>8</v>
      </c>
      <c r="P20" s="17"/>
    </row>
    <row r="21" spans="1:25" ht="62.25" customHeight="1">
      <c r="A21" s="421"/>
      <c r="B21" s="424"/>
      <c r="C21" s="427"/>
      <c r="D21" s="259" t="s">
        <v>473</v>
      </c>
      <c r="E21" s="430"/>
      <c r="F21" s="430"/>
      <c r="G21" s="449"/>
      <c r="H21" s="452"/>
      <c r="I21" s="162" t="s">
        <v>94</v>
      </c>
      <c r="J21" s="97" t="s">
        <v>146</v>
      </c>
      <c r="K21" s="162" t="str">
        <f>IFERROR(CONCATENATE(INDEX('8- Políticas de Administración '!$B$16:$F$53,MATCH('5- Identificación de Riesgos'!J21,'8- Políticas de Administración '!$C$16:$C$54,0),1)," - ",L21),"")</f>
        <v>Leve - 1</v>
      </c>
      <c r="L21" s="190">
        <f>IFERROR(VLOOKUP(INDEX('8- Políticas de Administración '!$B$16:$F$63,MATCH('5- Identificación de Riesgos'!J21,'8- Políticas de Administración '!$C$16:$C$64,0),1),'8- Políticas de Administración '!$B$16:$F$64,5,FALSE),"")</f>
        <v>1</v>
      </c>
      <c r="M21" s="454"/>
      <c r="N21" s="459"/>
      <c r="O21" s="462"/>
      <c r="P21" s="17"/>
    </row>
    <row r="22" spans="1:25" ht="62.25" customHeight="1">
      <c r="A22" s="421"/>
      <c r="B22" s="424"/>
      <c r="C22" s="427"/>
      <c r="D22" s="287" t="s">
        <v>474</v>
      </c>
      <c r="E22" s="430"/>
      <c r="F22" s="430"/>
      <c r="G22" s="449"/>
      <c r="H22" s="452"/>
      <c r="I22" s="162"/>
      <c r="J22" s="97"/>
      <c r="K22" s="162" t="str">
        <f>IFERROR(CONCATENATE(INDEX('8- Políticas de Administración '!$B$16:$F$53,MATCH('5- Identificación de Riesgos'!J22,'8- Políticas de Administración '!$C$16:$C$54,0),1)," - ",L22),"")</f>
        <v/>
      </c>
      <c r="L22" s="190" t="str">
        <f>IFERROR(VLOOKUP(INDEX('8- Políticas de Administración '!$B$16:$F$63,MATCH('5- Identificación de Riesgos'!J22,'8- Políticas de Administración '!$C$16:$C$64,0),1),'8- Políticas de Administración '!$B$16:$F$64,5,FALSE),"")</f>
        <v/>
      </c>
      <c r="M22" s="454"/>
      <c r="N22" s="459"/>
      <c r="O22" s="462"/>
      <c r="P22" s="17"/>
    </row>
    <row r="23" spans="1:25" ht="62.25" customHeight="1">
      <c r="A23" s="421"/>
      <c r="B23" s="424"/>
      <c r="C23" s="427"/>
      <c r="D23" s="287" t="s">
        <v>471</v>
      </c>
      <c r="E23" s="430"/>
      <c r="F23" s="430"/>
      <c r="G23" s="449"/>
      <c r="H23" s="452"/>
      <c r="I23" s="162"/>
      <c r="J23" s="97"/>
      <c r="K23" s="162" t="str">
        <f>IFERROR(CONCATENATE(INDEX('8- Políticas de Administración '!$B$16:$F$53,MATCH('5- Identificación de Riesgos'!J23,'8- Políticas de Administración '!$C$16:$C$54,0),1)," - ",L23),"")</f>
        <v/>
      </c>
      <c r="L23" s="190" t="str">
        <f>IFERROR(VLOOKUP(INDEX('8- Políticas de Administración '!$B$16:$F$63,MATCH('5- Identificación de Riesgos'!J23,'8- Políticas de Administración '!$C$16:$C$64,0),1),'8- Políticas de Administración '!$B$16:$F$64,5,FALSE),"")</f>
        <v/>
      </c>
      <c r="M23" s="454"/>
      <c r="N23" s="459"/>
      <c r="O23" s="462"/>
      <c r="P23" s="17"/>
    </row>
    <row r="24" spans="1:25" ht="62.25" customHeight="1">
      <c r="A24" s="421"/>
      <c r="B24" s="424"/>
      <c r="C24" s="427"/>
      <c r="D24" s="287" t="s">
        <v>472</v>
      </c>
      <c r="E24" s="430"/>
      <c r="F24" s="430"/>
      <c r="G24" s="449"/>
      <c r="H24" s="452"/>
      <c r="I24" s="162"/>
      <c r="J24" s="97"/>
      <c r="K24" s="162" t="str">
        <f>IFERROR(CONCATENATE(INDEX('8- Políticas de Administración '!$B$16:$F$53,MATCH('5- Identificación de Riesgos'!J24,'8- Políticas de Administración '!$C$16:$C$54,0),1)," - ",L24),"")</f>
        <v/>
      </c>
      <c r="L24" s="190" t="str">
        <f>IFERROR(VLOOKUP(INDEX('8- Políticas de Administración '!$B$16:$F$63,MATCH('5- Identificación de Riesgos'!J24,'8- Políticas de Administración '!$C$16:$C$64,0),1),'8- Políticas de Administración '!$B$16:$F$64,5,FALSE),"")</f>
        <v/>
      </c>
      <c r="M24" s="454"/>
      <c r="N24" s="459"/>
      <c r="O24" s="462"/>
      <c r="P24" s="17"/>
    </row>
    <row r="25" spans="1:25" ht="62.25" customHeight="1">
      <c r="A25" s="421"/>
      <c r="B25" s="424"/>
      <c r="C25" s="427"/>
      <c r="D25" s="287" t="s">
        <v>470</v>
      </c>
      <c r="E25" s="430"/>
      <c r="F25" s="430"/>
      <c r="G25" s="449"/>
      <c r="H25" s="452"/>
      <c r="I25" s="162"/>
      <c r="J25" s="97"/>
      <c r="K25" s="162" t="str">
        <f>IFERROR(CONCATENATE(INDEX('8- Políticas de Administración '!$B$16:$F$53,MATCH('5- Identificación de Riesgos'!J25,'8- Políticas de Administración '!$C$16:$C$54,0),1)," - ",L25),"")</f>
        <v/>
      </c>
      <c r="L25" s="190" t="str">
        <f>IFERROR(VLOOKUP(INDEX('8- Políticas de Administración '!$B$16:$F$63,MATCH('5- Identificación de Riesgos'!J25,'8- Políticas de Administración '!$C$16:$C$64,0),1),'8- Políticas de Administración '!$B$16:$F$64,5,FALSE),"")</f>
        <v/>
      </c>
      <c r="M25" s="454"/>
      <c r="N25" s="459"/>
      <c r="O25" s="462"/>
      <c r="P25" s="17"/>
    </row>
    <row r="26" spans="1:25" ht="62.25" customHeight="1" thickBot="1">
      <c r="A26" s="422"/>
      <c r="B26" s="425"/>
      <c r="C26" s="428"/>
      <c r="D26" s="306" t="s">
        <v>475</v>
      </c>
      <c r="E26" s="431"/>
      <c r="F26" s="431"/>
      <c r="G26" s="450"/>
      <c r="H26" s="453"/>
      <c r="I26" s="296"/>
      <c r="J26" s="170"/>
      <c r="K26" s="296" t="str">
        <f>IFERROR(CONCATENATE(INDEX('8- Políticas de Administración '!$B$16:$F$53,MATCH('5- Identificación de Riesgos'!J26,'8- Políticas de Administración '!$C$16:$C$54,0),1)," - ",L26),"")</f>
        <v/>
      </c>
      <c r="L26" s="191" t="str">
        <f>IFERROR(VLOOKUP(INDEX('8- Políticas de Administración '!$B$16:$F$63,MATCH('5- Identificación de Riesgos'!J26,'8- Políticas de Administración '!$C$16:$C$64,0),1),'8- Políticas de Administración '!$B$16:$F$64,5,FALSE),"")</f>
        <v/>
      </c>
      <c r="M26" s="438"/>
      <c r="N26" s="460"/>
      <c r="O26" s="463"/>
      <c r="P26" s="17"/>
    </row>
    <row r="27" spans="1:25" ht="57" customHeight="1">
      <c r="A27" s="423">
        <v>4</v>
      </c>
      <c r="B27" s="423" t="s">
        <v>389</v>
      </c>
      <c r="C27" s="426" t="s">
        <v>390</v>
      </c>
      <c r="D27" s="258" t="s">
        <v>497</v>
      </c>
      <c r="E27" s="429">
        <v>8244</v>
      </c>
      <c r="F27" s="429">
        <v>0</v>
      </c>
      <c r="G27" s="455">
        <f t="shared" ref="G27" si="2">+F27/E27</f>
        <v>0</v>
      </c>
      <c r="H27" s="451" t="str">
        <f>CONCATENATE(IF(G27&lt;='8- Políticas de Administración '!$D$6,'8- Políticas de Administración '!$B$6,IF(G27&lt;='8- Políticas de Administración '!$D$7,'8- Políticas de Administración '!$B$7,IF(G27&lt;='8- Políticas de Administración '!$D$8,'8- Políticas de Administración '!$B$8,IF(G27&lt;='8- Políticas de Administración '!$D$9,'8- Políticas de Administración '!$B$9,IF(G27&lt;='8- Políticas de Administración '!$D$10,'8- Políticas de Administración '!$B$10,"Probabilidad no valida")))))," - ",VLOOKUP(IF(G27&lt;='8- Políticas de Administración '!$D$6,'8- Políticas de Administración '!$B$6,IF(G27&lt;='8- Políticas de Administración '!$D$7,'8- Políticas de Administración '!$B$7,IF(G27&lt;='8- Políticas de Administración '!$D$8,'8- Políticas de Administración '!$B$8,IF(G27&lt;='8- Políticas de Administración '!$D$9,'8- Políticas de Administración '!$B$9,IF(G27&lt;='8- Políticas de Administración '!$D$10,'8- Políticas de Administración '!$B$10,"Probabilidad no valida"))))),'8- Políticas de Administración '!$B$6:$F$10,5,FALSE))</f>
        <v>Muy Baja - 1</v>
      </c>
      <c r="I27" s="297" t="s">
        <v>255</v>
      </c>
      <c r="J27" s="305" t="s">
        <v>209</v>
      </c>
      <c r="K27" s="297" t="str">
        <f>IFERROR(CONCATENATE(INDEX('8- Políticas de Administración '!$B$16:$F$53,MATCH('5- Identificación de Riesgos'!J27,'8- Políticas de Administración '!$C$16:$C$54,0),1)," - ",L27),"")</f>
        <v>Menor - 2</v>
      </c>
      <c r="L27" s="189">
        <f>IFERROR(VLOOKUP(INDEX('8- Políticas de Administración '!$B$16:$F$63,MATCH('5- Identificación de Riesgos'!J27,'8- Políticas de Administración '!$C$16:$C$64,0),1),'8- Políticas de Administración '!$B$16:$F$64,5,FALSE),"")</f>
        <v>2</v>
      </c>
      <c r="M27" s="437" t="str">
        <f>IFERROR(CONCATENATE(INDEX('8- Políticas de Administración '!$B$16:$F$53,MATCH(ROUND(AVERAGE(L27:L29),0),'8- Políticas de Administración '!$F$16:$F$53,0),1)," - ",ROUND(AVERAGE(L27:L29),0)),"")</f>
        <v>Menor - 2</v>
      </c>
      <c r="N27" s="458" t="str">
        <f>IFERROR(CONCATENATE(VLOOKUP((LEFT(H27,LEN(H27)-4)&amp;LEFT(M27,LEN(M27)-4)),'9- Matriz de Calor '!$D$18:$E$42,2,0)," - ",RIGHT(H27,1)*RIGHT(M27,1)),"")</f>
        <v>Bajo - 2</v>
      </c>
      <c r="O27" s="444">
        <f>RIGHT(H14,1)*RIGHT(M14,1)</f>
        <v>2</v>
      </c>
      <c r="P27" s="17"/>
    </row>
    <row r="28" spans="1:25" ht="36" customHeight="1">
      <c r="A28" s="424"/>
      <c r="B28" s="424"/>
      <c r="C28" s="427"/>
      <c r="D28" s="259" t="s">
        <v>489</v>
      </c>
      <c r="E28" s="430"/>
      <c r="F28" s="430"/>
      <c r="G28" s="456"/>
      <c r="H28" s="452"/>
      <c r="I28" s="162" t="s">
        <v>93</v>
      </c>
      <c r="J28" s="97" t="s">
        <v>203</v>
      </c>
      <c r="K28" s="162" t="str">
        <f>IFERROR(CONCATENATE(INDEX('8- Políticas de Administración '!$B$16:$F$53,MATCH('5- Identificación de Riesgos'!J28,'8- Políticas de Administración '!$C$16:$C$54,0),1)," - ",L28),"")</f>
        <v>Menor - 2</v>
      </c>
      <c r="L28" s="190">
        <f>IFERROR(VLOOKUP(INDEX('8- Políticas de Administración '!$B$16:$F$63,MATCH('5- Identificación de Riesgos'!J28,'8- Políticas de Administración '!$C$16:$C$64,0),1),'8- Políticas de Administración '!$B$16:$F$64,5,FALSE),"")</f>
        <v>2</v>
      </c>
      <c r="M28" s="454"/>
      <c r="N28" s="459"/>
      <c r="O28" s="464"/>
      <c r="P28" s="17"/>
    </row>
    <row r="29" spans="1:25" ht="36" customHeight="1" thickBot="1">
      <c r="A29" s="425"/>
      <c r="B29" s="425"/>
      <c r="C29" s="428"/>
      <c r="D29" s="320" t="s">
        <v>490</v>
      </c>
      <c r="E29" s="431"/>
      <c r="F29" s="431"/>
      <c r="G29" s="457"/>
      <c r="H29" s="453"/>
      <c r="I29" s="296"/>
      <c r="J29" s="170"/>
      <c r="K29" s="296" t="str">
        <f>IFERROR(CONCATENATE(INDEX('8- Políticas de Administración '!$B$16:$F$53,MATCH('5- Identificación de Riesgos'!J29,'8- Políticas de Administración '!$C$16:$C$54,0),1)," - ",L29),"")</f>
        <v/>
      </c>
      <c r="L29" s="191" t="str">
        <f>IFERROR(VLOOKUP(INDEX('8- Políticas de Administración '!$B$16:$F$63,MATCH('5- Identificación de Riesgos'!J29,'8- Políticas de Administración '!$C$16:$C$64,0),1),'8- Políticas de Administración '!$B$16:$F$64,5,FALSE),"")</f>
        <v/>
      </c>
      <c r="M29" s="438"/>
      <c r="N29" s="460"/>
      <c r="O29" s="445"/>
      <c r="P29" s="17"/>
    </row>
    <row r="30" spans="1:25" ht="68.25" hidden="1" customHeight="1">
      <c r="A30" s="432">
        <v>5</v>
      </c>
      <c r="B30" s="505" t="s">
        <v>498</v>
      </c>
      <c r="C30" s="426" t="s">
        <v>499</v>
      </c>
      <c r="D30" s="165" t="s">
        <v>284</v>
      </c>
      <c r="E30" s="507">
        <v>83</v>
      </c>
      <c r="F30" s="444">
        <v>1</v>
      </c>
      <c r="G30" s="446">
        <f t="shared" ref="G30" si="3">F30/E30</f>
        <v>1.2048192771084338E-2</v>
      </c>
      <c r="H30" s="435"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61" t="s">
        <v>255</v>
      </c>
      <c r="J30" s="169" t="s">
        <v>201</v>
      </c>
      <c r="K30" s="161" t="str">
        <f>IFERROR(CONCATENATE(INDEX('8- Políticas de Administración '!$B$16:$F$53,MATCH('5- Identificación de Riesgos'!J30,'8- Políticas de Administración '!$C$16:$C$54,0),1)," - ",L30),"")</f>
        <v>Mayor - 4</v>
      </c>
      <c r="L30" s="189">
        <f>IFERROR(VLOOKUP(INDEX('8- Políticas de Administración '!$B$16:$F$63,MATCH('5- Identificación de Riesgos'!J30,'8- Políticas de Administración '!$C$16:$C$64,0),1),'8- Políticas de Administración '!$B$16:$F$64,5,FALSE),"")</f>
        <v>4</v>
      </c>
      <c r="M30" s="437" t="str">
        <f>IFERROR(CONCATENATE(INDEX('8- Políticas de Administración '!$B$16:$F$53,MATCH(ROUND(AVERAGE(L30:L31),0),'8- Políticas de Administración '!$F$16:$F$53,0),1)," - ",ROUND(AVERAGE(L30:L31),0)),"")</f>
        <v>Mayor - 4</v>
      </c>
      <c r="N30" s="439" t="str">
        <f>IFERROR(CONCATENATE(VLOOKUP((LEFT(H30,LEN(H30)-4)&amp;LEFT(M30,LEN(M30)-4)),'9- Matriz de Calor '!$D$18:$E$42,2,0)," - ",RIGHT(H30,1)*RIGHT(M30,1)),"")</f>
        <v>Alto  - 4</v>
      </c>
      <c r="O30" s="418"/>
      <c r="Q30" s="441"/>
      <c r="R30" s="442"/>
      <c r="S30" s="442"/>
      <c r="T30" s="442"/>
      <c r="U30" s="442"/>
      <c r="V30" s="442"/>
      <c r="W30" s="442"/>
      <c r="X30" s="442"/>
      <c r="Y30" s="443"/>
    </row>
    <row r="31" spans="1:25" ht="45.75" hidden="1" customHeight="1" thickBot="1">
      <c r="A31" s="433"/>
      <c r="B31" s="506"/>
      <c r="C31" s="428"/>
      <c r="D31" s="304" t="s">
        <v>461</v>
      </c>
      <c r="E31" s="508"/>
      <c r="F31" s="445"/>
      <c r="G31" s="447"/>
      <c r="H31" s="436"/>
      <c r="I31" s="296"/>
      <c r="J31" s="170"/>
      <c r="K31" s="296"/>
      <c r="L31" s="191" t="str">
        <f>IFERROR(VLOOKUP(INDEX('8- Políticas de Administración '!$B$16:$F$63,MATCH('5- Identificación de Riesgos'!J31,'8- Políticas de Administración '!$C$16:$C$64,0),1),'8- Políticas de Administración '!$B$16:$F$64,5,FALSE),"")</f>
        <v/>
      </c>
      <c r="M31" s="438"/>
      <c r="N31" s="440"/>
      <c r="O31" s="419"/>
      <c r="Q31" s="441"/>
      <c r="R31" s="442"/>
      <c r="S31" s="442"/>
      <c r="T31" s="442"/>
      <c r="U31" s="442"/>
      <c r="V31" s="442"/>
      <c r="W31" s="442"/>
      <c r="X31" s="442"/>
      <c r="Y31" s="443"/>
    </row>
    <row r="32" spans="1:25" ht="63" hidden="1" customHeight="1">
      <c r="A32" s="432">
        <v>6</v>
      </c>
      <c r="B32" s="503" t="s">
        <v>285</v>
      </c>
      <c r="C32" s="509" t="s">
        <v>500</v>
      </c>
      <c r="D32" s="302" t="s">
        <v>501</v>
      </c>
      <c r="E32" s="507">
        <v>83</v>
      </c>
      <c r="F32" s="444">
        <v>1</v>
      </c>
      <c r="G32" s="446">
        <f t="shared" ref="G32" si="4">F32/E32</f>
        <v>1.2048192771084338E-2</v>
      </c>
      <c r="H32" s="435" t="str">
        <f>CONCATENATE(IF(G32&lt;='8- Políticas de Administración '!$D$6,'8- Políticas de Administración '!$B$6,IF(G32&lt;='8- Políticas de Administración '!$D$7,'8- Políticas de Administración '!$B$7,IF(G32&lt;='8- Políticas de Administración '!$D$8,'8- Políticas de Administración '!$B$8,IF(G32&lt;='8- Políticas de Administración '!$D$9,'8- Políticas de Administración '!$B$9,IF(G32&lt;='8- Políticas de Administración '!$D$10,'8- Políticas de Administración '!$B$10,"Probabilidad no valida")))))," - ",VLOOKUP(IF(G32&lt;='8- Políticas de Administración '!$D$6,'8- Políticas de Administración '!$B$6,IF(G32&lt;='8- Políticas de Administración '!$D$7,'8- Políticas de Administración '!$B$7,IF(G32&lt;='8- Políticas de Administración '!$D$8,'8- Políticas de Administración '!$B$8,IF(G32&lt;='8- Políticas de Administración '!$D$9,'8- Políticas de Administración '!$B$9,IF(G32&lt;='8- Políticas de Administración '!$D$10,'8- Políticas de Administración '!$B$10,"Probabilidad no valida"))))),'8- Políticas de Administración '!$B$6:$F$10,5,FALSE))</f>
        <v>Muy Baja - 1</v>
      </c>
      <c r="I32" s="161" t="s">
        <v>255</v>
      </c>
      <c r="J32" s="169" t="s">
        <v>201</v>
      </c>
      <c r="K32" s="161" t="str">
        <f>IFERROR(CONCATENATE(INDEX('8- Políticas de Administración '!$B$16:$F$53,MATCH('5- Identificación de Riesgos'!J32,'8- Políticas de Administración '!$C$16:$C$54,0),1)," - ",L32),"")</f>
        <v>Mayor - 4</v>
      </c>
      <c r="L32" s="189">
        <f>IFERROR(VLOOKUP(INDEX('8- Políticas de Administración '!$B$16:$F$63,MATCH('5- Identificación de Riesgos'!J32,'8- Políticas de Administración '!$C$16:$C$64,0),1),'8- Políticas de Administración '!$B$16:$F$64,5,FALSE),"")</f>
        <v>4</v>
      </c>
      <c r="M32" s="437" t="str">
        <f>IFERROR(CONCATENATE(INDEX('8- Políticas de Administración '!$B$16:$F$53,MATCH(ROUND(AVERAGE(L32:L33),0),'8- Políticas de Administración '!$F$16:$F$53,0),1)," - ",ROUND(AVERAGE(L32:L33),0)),"")</f>
        <v>Mayor - 4</v>
      </c>
      <c r="N32" s="439" t="str">
        <f>IFERROR(CONCATENATE(VLOOKUP((LEFT(H32,LEN(H32)-4)&amp;LEFT(M32,LEN(M32)-4)),'9- Matriz de Calor '!$D$18:$E$42,2,0)," - ",RIGHT(H32,1)*RIGHT(M32,1)),"")</f>
        <v>Alto  - 4</v>
      </c>
      <c r="O32" s="418"/>
    </row>
    <row r="33" spans="1:15" ht="39.75" hidden="1" customHeight="1" thickBot="1">
      <c r="A33" s="434"/>
      <c r="B33" s="504"/>
      <c r="C33" s="510"/>
      <c r="D33" s="303" t="s">
        <v>484</v>
      </c>
      <c r="E33" s="508"/>
      <c r="F33" s="445"/>
      <c r="G33" s="447"/>
      <c r="H33" s="436"/>
      <c r="I33" s="296"/>
      <c r="J33" s="170"/>
      <c r="K33" s="296" t="str">
        <f>IFERROR(CONCATENATE(INDEX('8- Políticas de Administración '!$B$16:$F$53,MATCH('5- Identificación de Riesgos'!J33,'8- Políticas de Administración '!$C$16:$C$54,0),1)," - ",L33),"")</f>
        <v/>
      </c>
      <c r="L33" s="191" t="str">
        <f>IFERROR(VLOOKUP(INDEX('8- Políticas de Administración '!$B$16:$F$63,MATCH('5- Identificación de Riesgos'!J33,'8- Políticas de Administración '!$C$16:$C$64,0),1),'8- Políticas de Administración '!$B$16:$F$64,5,FALSE),"")</f>
        <v/>
      </c>
      <c r="M33" s="438"/>
      <c r="N33" s="440"/>
      <c r="O33" s="419"/>
    </row>
  </sheetData>
  <mergeCells count="84">
    <mergeCell ref="B32:B33"/>
    <mergeCell ref="B30:B31"/>
    <mergeCell ref="C30:C31"/>
    <mergeCell ref="E30:E31"/>
    <mergeCell ref="M30:M31"/>
    <mergeCell ref="C32:C33"/>
    <mergeCell ref="E32:E33"/>
    <mergeCell ref="F32:F33"/>
    <mergeCell ref="G32:G33"/>
    <mergeCell ref="E10:E13"/>
    <mergeCell ref="E8:E9"/>
    <mergeCell ref="E14:E19"/>
    <mergeCell ref="M14:M19"/>
    <mergeCell ref="O10:O13"/>
    <mergeCell ref="O14:O19"/>
    <mergeCell ref="A1:C2"/>
    <mergeCell ref="A4:C4"/>
    <mergeCell ref="A8:A9"/>
    <mergeCell ref="B8:B9"/>
    <mergeCell ref="C10:C13"/>
    <mergeCell ref="B10:B13"/>
    <mergeCell ref="A10:A13"/>
    <mergeCell ref="D4:N4"/>
    <mergeCell ref="F8:F9"/>
    <mergeCell ref="A5:C5"/>
    <mergeCell ref="A6:C6"/>
    <mergeCell ref="G8:G9"/>
    <mergeCell ref="H8:H9"/>
    <mergeCell ref="N8:N9"/>
    <mergeCell ref="E7:H7"/>
    <mergeCell ref="D7:D9"/>
    <mergeCell ref="K8:K9"/>
    <mergeCell ref="M8:M9"/>
    <mergeCell ref="I7:M7"/>
    <mergeCell ref="I8:I9"/>
    <mergeCell ref="L8:L9"/>
    <mergeCell ref="A14:A19"/>
    <mergeCell ref="B14:B19"/>
    <mergeCell ref="C14:C19"/>
    <mergeCell ref="D6:N6"/>
    <mergeCell ref="D5:N5"/>
    <mergeCell ref="N7:O7"/>
    <mergeCell ref="O8:O9"/>
    <mergeCell ref="N14:N19"/>
    <mergeCell ref="G10:G13"/>
    <mergeCell ref="H10:H13"/>
    <mergeCell ref="F10:F13"/>
    <mergeCell ref="N10:N13"/>
    <mergeCell ref="M10:M13"/>
    <mergeCell ref="F14:F19"/>
    <mergeCell ref="G14:G19"/>
    <mergeCell ref="H14:H19"/>
    <mergeCell ref="Q30:Y31"/>
    <mergeCell ref="F30:F31"/>
    <mergeCell ref="G30:G31"/>
    <mergeCell ref="H30:H31"/>
    <mergeCell ref="G20:G26"/>
    <mergeCell ref="H20:H26"/>
    <mergeCell ref="M20:M26"/>
    <mergeCell ref="G27:G29"/>
    <mergeCell ref="H27:H29"/>
    <mergeCell ref="M27:M29"/>
    <mergeCell ref="N20:N26"/>
    <mergeCell ref="N27:N29"/>
    <mergeCell ref="O20:O26"/>
    <mergeCell ref="O27:O29"/>
    <mergeCell ref="O30:O31"/>
    <mergeCell ref="N30:N31"/>
    <mergeCell ref="O32:O33"/>
    <mergeCell ref="A20:A26"/>
    <mergeCell ref="B20:B26"/>
    <mergeCell ref="C20:C26"/>
    <mergeCell ref="E20:E26"/>
    <mergeCell ref="F20:F26"/>
    <mergeCell ref="A27:A29"/>
    <mergeCell ref="B27:B29"/>
    <mergeCell ref="C27:C29"/>
    <mergeCell ref="E27:E29"/>
    <mergeCell ref="F27:F29"/>
    <mergeCell ref="A30:A31"/>
    <mergeCell ref="A32:A33"/>
    <mergeCell ref="H32:H33"/>
    <mergeCell ref="M32:M33"/>
    <mergeCell ref="N32:N33"/>
  </mergeCells>
  <conditionalFormatting sqref="H10">
    <cfRule type="containsText" dxfId="1041" priority="1249" operator="containsText" text="Alta">
      <formula>NOT(ISERROR(SEARCH("Alta",H10)))</formula>
    </cfRule>
    <cfRule type="containsText" dxfId="1040" priority="1256" operator="containsText" text="Muy Baja">
      <formula>NOT(ISERROR(SEARCH("Muy Baja",H10)))</formula>
    </cfRule>
    <cfRule type="containsText" dxfId="1039" priority="1255" operator="containsText" text="Muy Baja">
      <formula>NOT(ISERROR(SEARCH("Muy Baja",H10)))</formula>
    </cfRule>
    <cfRule type="containsText" dxfId="1038" priority="1254" operator="containsText" text="Baja">
      <formula>NOT(ISERROR(SEARCH("Baja",H10)))</formula>
    </cfRule>
    <cfRule type="containsText" dxfId="1037" priority="1253" operator="containsText" text="Muy Baja">
      <formula>NOT(ISERROR(SEARCH("Muy Baja",H10)))</formula>
    </cfRule>
    <cfRule type="containsText" dxfId="1036" priority="1252" operator="containsText" text="Media">
      <formula>NOT(ISERROR(SEARCH("Media",H10)))</formula>
    </cfRule>
    <cfRule type="containsText" dxfId="1035" priority="1251" operator="containsText" text="Media">
      <formula>NOT(ISERROR(SEARCH("Media",H10)))</formula>
    </cfRule>
    <cfRule type="containsText" dxfId="1034" priority="1250" operator="containsText" text="Media">
      <formula>NOT(ISERROR(SEARCH("Media",H10)))</formula>
    </cfRule>
    <cfRule type="cellIs" dxfId="1033" priority="1266" operator="between">
      <formula>1</formula>
      <formula>2</formula>
    </cfRule>
    <cfRule type="containsText" dxfId="1032" priority="1247" operator="containsText" text="Muy Alta">
      <formula>NOT(ISERROR(SEARCH("Muy Alta",H10)))</formula>
    </cfRule>
    <cfRule type="containsText" dxfId="1031" priority="1246" operator="containsText" text="Baja">
      <formula>NOT(ISERROR(SEARCH("Baja",H10)))</formula>
    </cfRule>
    <cfRule type="containsText" dxfId="1030" priority="1257" operator="containsText" text="Muy Baja">
      <formula>NOT(ISERROR(SEARCH("Muy Baja",H10)))</formula>
    </cfRule>
    <cfRule type="containsText" dxfId="1029" priority="1258" operator="containsText" text="Muy Baja'Tabla probabilidad'!">
      <formula>NOT(ISERROR(SEARCH("Muy Baja'Tabla probabilidad'!",H10)))</formula>
    </cfRule>
    <cfRule type="containsText" dxfId="1028" priority="1245" operator="containsText" text="Muy Baja">
      <formula>NOT(ISERROR(SEARCH("Muy Baja",H10)))</formula>
    </cfRule>
    <cfRule type="containsText" dxfId="1027" priority="1263" operator="containsText" text="Muy baja">
      <formula>NOT(ISERROR(SEARCH("Muy baja",H10)))</formula>
    </cfRule>
    <cfRule type="containsText" dxfId="1026" priority="1262" operator="containsText" text="Baja">
      <formula>NOT(ISERROR(SEARCH("Baja",H10)))</formula>
    </cfRule>
    <cfRule type="containsText" dxfId="1025" priority="1261" operator="containsText" text="Media">
      <formula>NOT(ISERROR(SEARCH("Media",H10)))</formula>
    </cfRule>
    <cfRule type="containsText" dxfId="1024" priority="1260" operator="containsText" text="Alta">
      <formula>NOT(ISERROR(SEARCH("Alta",H10)))</formula>
    </cfRule>
    <cfRule type="containsText" dxfId="1023" priority="1259" operator="containsText" text="Muy bajo">
      <formula>NOT(ISERROR(SEARCH("Muy bajo",H10)))</formula>
    </cfRule>
    <cfRule type="cellIs" dxfId="1022" priority="1267" operator="between">
      <formula>0</formula>
      <formula>2</formula>
    </cfRule>
  </conditionalFormatting>
  <conditionalFormatting sqref="H14:H15 H20">
    <cfRule type="containsText" dxfId="1021" priority="398" operator="containsText" text="Muy Baja'Tabla probabilidad'!">
      <formula>NOT(ISERROR(SEARCH("Muy Baja'Tabla probabilidad'!",H14)))</formula>
    </cfRule>
    <cfRule type="containsText" dxfId="1020" priority="399" operator="containsText" text="Muy bajo">
      <formula>NOT(ISERROR(SEARCH("Muy bajo",H14)))</formula>
    </cfRule>
    <cfRule type="containsText" dxfId="1019" priority="400" operator="containsText" text="Alta">
      <formula>NOT(ISERROR(SEARCH("Alta",H14)))</formula>
    </cfRule>
    <cfRule type="containsText" dxfId="1018" priority="402" operator="containsText" text="Baja">
      <formula>NOT(ISERROR(SEARCH("Baja",H14)))</formula>
    </cfRule>
    <cfRule type="containsText" dxfId="1017" priority="403" operator="containsText" text="Muy baja">
      <formula>NOT(ISERROR(SEARCH("Muy baja",H14)))</formula>
    </cfRule>
    <cfRule type="cellIs" dxfId="1016" priority="406" operator="between">
      <formula>1</formula>
      <formula>2</formula>
    </cfRule>
    <cfRule type="cellIs" dxfId="1015" priority="407" operator="between">
      <formula>0</formula>
      <formula>2</formula>
    </cfRule>
    <cfRule type="containsText" dxfId="1014" priority="401" operator="containsText" text="Media">
      <formula>NOT(ISERROR(SEARCH("Media",H14)))</formula>
    </cfRule>
    <cfRule type="containsText" dxfId="1013" priority="396" operator="containsText" text="Muy Baja">
      <formula>NOT(ISERROR(SEARCH("Muy Baja",H14)))</formula>
    </cfRule>
    <cfRule type="containsText" dxfId="1012" priority="393" operator="containsText" text="Muy Baja">
      <formula>NOT(ISERROR(SEARCH("Muy Baja",H14)))</formula>
    </cfRule>
    <cfRule type="containsText" dxfId="1011" priority="386" operator="containsText" text="Muy Baja">
      <formula>NOT(ISERROR(SEARCH("Muy Baja",H14)))</formula>
    </cfRule>
    <cfRule type="containsText" dxfId="1010" priority="387" operator="containsText" text="Baja">
      <formula>NOT(ISERROR(SEARCH("Baja",H14)))</formula>
    </cfRule>
    <cfRule type="containsText" dxfId="1009" priority="388" operator="containsText" text="Muy Alta">
      <formula>NOT(ISERROR(SEARCH("Muy Alta",H14)))</formula>
    </cfRule>
    <cfRule type="containsText" dxfId="1008" priority="389" operator="containsText" text="Alta">
      <formula>NOT(ISERROR(SEARCH("Alta",H14)))</formula>
    </cfRule>
    <cfRule type="containsText" dxfId="1007" priority="390" operator="containsText" text="Media">
      <formula>NOT(ISERROR(SEARCH("Media",H14)))</formula>
    </cfRule>
    <cfRule type="containsText" dxfId="1006" priority="391" operator="containsText" text="Media">
      <formula>NOT(ISERROR(SEARCH("Media",H14)))</formula>
    </cfRule>
    <cfRule type="containsText" dxfId="1005" priority="392" operator="containsText" text="Media">
      <formula>NOT(ISERROR(SEARCH("Media",H14)))</formula>
    </cfRule>
    <cfRule type="containsText" dxfId="1004" priority="394" operator="containsText" text="Baja">
      <formula>NOT(ISERROR(SEARCH("Baja",H14)))</formula>
    </cfRule>
    <cfRule type="containsText" dxfId="1003" priority="395" operator="containsText" text="Muy Baja">
      <formula>NOT(ISERROR(SEARCH("Muy Baja",H14)))</formula>
    </cfRule>
    <cfRule type="containsText" dxfId="1002" priority="397" operator="containsText" text="Muy Baja">
      <formula>NOT(ISERROR(SEARCH("Muy Baja",H14)))</formula>
    </cfRule>
  </conditionalFormatting>
  <conditionalFormatting sqref="H27">
    <cfRule type="containsText" dxfId="1001" priority="374" operator="containsText" text="Muy Baja">
      <formula>NOT(ISERROR(SEARCH("Muy Baja",H27)))</formula>
    </cfRule>
    <cfRule type="containsText" dxfId="1000" priority="375" operator="containsText" text="Muy Baja">
      <formula>NOT(ISERROR(SEARCH("Muy Baja",H27)))</formula>
    </cfRule>
    <cfRule type="containsText" dxfId="999" priority="376" operator="containsText" text="Muy Baja'Tabla probabilidad'!">
      <formula>NOT(ISERROR(SEARCH("Muy Baja'Tabla probabilidad'!",H27)))</formula>
    </cfRule>
    <cfRule type="containsText" dxfId="998" priority="377" operator="containsText" text="Muy bajo">
      <formula>NOT(ISERROR(SEARCH("Muy bajo",H27)))</formula>
    </cfRule>
    <cfRule type="containsText" dxfId="997" priority="378" operator="containsText" text="Alta">
      <formula>NOT(ISERROR(SEARCH("Alta",H27)))</formula>
    </cfRule>
    <cfRule type="containsText" dxfId="996" priority="379" operator="containsText" text="Media">
      <formula>NOT(ISERROR(SEARCH("Media",H27)))</formula>
    </cfRule>
    <cfRule type="containsText" dxfId="995" priority="380" operator="containsText" text="Baja">
      <formula>NOT(ISERROR(SEARCH("Baja",H27)))</formula>
    </cfRule>
    <cfRule type="containsText" dxfId="994" priority="381" operator="containsText" text="Muy baja">
      <formula>NOT(ISERROR(SEARCH("Muy baja",H27)))</formula>
    </cfRule>
    <cfRule type="cellIs" dxfId="993" priority="384" operator="between">
      <formula>1</formula>
      <formula>2</formula>
    </cfRule>
    <cfRule type="cellIs" dxfId="992" priority="385" operator="between">
      <formula>0</formula>
      <formula>2</formula>
    </cfRule>
    <cfRule type="containsText" dxfId="991" priority="373" operator="containsText" text="Muy Baja">
      <formula>NOT(ISERROR(SEARCH("Muy Baja",H27)))</formula>
    </cfRule>
    <cfRule type="containsText" dxfId="990" priority="372" operator="containsText" text="Baja">
      <formula>NOT(ISERROR(SEARCH("Baja",H27)))</formula>
    </cfRule>
    <cfRule type="containsText" dxfId="989" priority="371" operator="containsText" text="Muy Baja">
      <formula>NOT(ISERROR(SEARCH("Muy Baja",H27)))</formula>
    </cfRule>
    <cfRule type="containsText" dxfId="988" priority="370" operator="containsText" text="Media">
      <formula>NOT(ISERROR(SEARCH("Media",H27)))</formula>
    </cfRule>
    <cfRule type="containsText" dxfId="987" priority="369" operator="containsText" text="Media">
      <formula>NOT(ISERROR(SEARCH("Media",H27)))</formula>
    </cfRule>
    <cfRule type="containsText" dxfId="986" priority="368" operator="containsText" text="Media">
      <formula>NOT(ISERROR(SEARCH("Media",H27)))</formula>
    </cfRule>
    <cfRule type="containsText" dxfId="985" priority="367" operator="containsText" text="Alta">
      <formula>NOT(ISERROR(SEARCH("Alta",H27)))</formula>
    </cfRule>
    <cfRule type="containsText" dxfId="984" priority="365" operator="containsText" text="Baja">
      <formula>NOT(ISERROR(SEARCH("Baja",H27)))</formula>
    </cfRule>
    <cfRule type="containsText" dxfId="983" priority="364" operator="containsText" text="Muy Baja">
      <formula>NOT(ISERROR(SEARCH("Muy Baja",H27)))</formula>
    </cfRule>
    <cfRule type="containsText" dxfId="982" priority="366" operator="containsText" text="Muy Alta">
      <formula>NOT(ISERROR(SEARCH("Muy Alta",H27)))</formula>
    </cfRule>
  </conditionalFormatting>
  <conditionalFormatting sqref="H30">
    <cfRule type="cellIs" dxfId="981" priority="727" operator="between">
      <formula>0</formula>
      <formula>2</formula>
    </cfRule>
    <cfRule type="containsText" dxfId="980" priority="715" operator="containsText" text="Muy Baja">
      <formula>NOT(ISERROR(SEARCH("Muy Baja",H30)))</formula>
    </cfRule>
    <cfRule type="containsText" dxfId="979" priority="714" operator="containsText" text="Baja">
      <formula>NOT(ISERROR(SEARCH("Baja",H30)))</formula>
    </cfRule>
    <cfRule type="containsText" dxfId="978" priority="713" operator="containsText" text="Muy Baja">
      <formula>NOT(ISERROR(SEARCH("Muy Baja",H30)))</formula>
    </cfRule>
    <cfRule type="containsText" dxfId="977" priority="712" operator="containsText" text="Media">
      <formula>NOT(ISERROR(SEARCH("Media",H30)))</formula>
    </cfRule>
    <cfRule type="containsText" dxfId="976" priority="711" operator="containsText" text="Media">
      <formula>NOT(ISERROR(SEARCH("Media",H30)))</formula>
    </cfRule>
    <cfRule type="containsText" dxfId="975" priority="710" operator="containsText" text="Media">
      <formula>NOT(ISERROR(SEARCH("Media",H30)))</formula>
    </cfRule>
    <cfRule type="containsText" dxfId="974" priority="709" operator="containsText" text="Alta">
      <formula>NOT(ISERROR(SEARCH("Alta",H30)))</formula>
    </cfRule>
    <cfRule type="containsText" dxfId="973" priority="708" operator="containsText" text="Muy Alta">
      <formula>NOT(ISERROR(SEARCH("Muy Alta",H30)))</formula>
    </cfRule>
    <cfRule type="containsText" dxfId="972" priority="707" operator="containsText" text="Baja">
      <formula>NOT(ISERROR(SEARCH("Baja",H30)))</formula>
    </cfRule>
    <cfRule type="containsText" dxfId="971" priority="706" operator="containsText" text="Muy Baja">
      <formula>NOT(ISERROR(SEARCH("Muy Baja",H30)))</formula>
    </cfRule>
    <cfRule type="cellIs" dxfId="970" priority="726" operator="between">
      <formula>1</formula>
      <formula>2</formula>
    </cfRule>
    <cfRule type="containsText" dxfId="969" priority="722" operator="containsText" text="Baja">
      <formula>NOT(ISERROR(SEARCH("Baja",H30)))</formula>
    </cfRule>
    <cfRule type="containsText" dxfId="968" priority="721" operator="containsText" text="Media">
      <formula>NOT(ISERROR(SEARCH("Media",H30)))</formula>
    </cfRule>
    <cfRule type="containsText" dxfId="967" priority="720" operator="containsText" text="Alta">
      <formula>NOT(ISERROR(SEARCH("Alta",H30)))</formula>
    </cfRule>
    <cfRule type="containsText" dxfId="966" priority="719" operator="containsText" text="Muy bajo">
      <formula>NOT(ISERROR(SEARCH("Muy bajo",H30)))</formula>
    </cfRule>
    <cfRule type="containsText" dxfId="965" priority="718" operator="containsText" text="Muy Baja'Tabla probabilidad'!">
      <formula>NOT(ISERROR(SEARCH("Muy Baja'Tabla probabilidad'!",H30)))</formula>
    </cfRule>
    <cfRule type="containsText" dxfId="964" priority="717" operator="containsText" text="Muy Baja">
      <formula>NOT(ISERROR(SEARCH("Muy Baja",H30)))</formula>
    </cfRule>
    <cfRule type="containsText" dxfId="963" priority="716" operator="containsText" text="Muy Baja">
      <formula>NOT(ISERROR(SEARCH("Muy Baja",H30)))</formula>
    </cfRule>
    <cfRule type="containsText" dxfId="962" priority="723" operator="containsText" text="Muy baja">
      <formula>NOT(ISERROR(SEARCH("Muy baja",H30)))</formula>
    </cfRule>
  </conditionalFormatting>
  <conditionalFormatting sqref="H32">
    <cfRule type="containsText" dxfId="961" priority="541" operator="containsText" text="Muy Baja">
      <formula>NOT(ISERROR(SEARCH("Muy Baja",H32)))</formula>
    </cfRule>
    <cfRule type="containsText" dxfId="960" priority="542" operator="containsText" text="Muy Baja'Tabla probabilidad'!">
      <formula>NOT(ISERROR(SEARCH("Muy Baja'Tabla probabilidad'!",H32)))</formula>
    </cfRule>
    <cfRule type="containsText" dxfId="959" priority="543" operator="containsText" text="Muy bajo">
      <formula>NOT(ISERROR(SEARCH("Muy bajo",H32)))</formula>
    </cfRule>
    <cfRule type="containsText" dxfId="958" priority="544" operator="containsText" text="Alta">
      <formula>NOT(ISERROR(SEARCH("Alta",H32)))</formula>
    </cfRule>
    <cfRule type="containsText" dxfId="957" priority="545" operator="containsText" text="Media">
      <formula>NOT(ISERROR(SEARCH("Media",H32)))</formula>
    </cfRule>
    <cfRule type="containsText" dxfId="956" priority="546" operator="containsText" text="Baja">
      <formula>NOT(ISERROR(SEARCH("Baja",H32)))</formula>
    </cfRule>
    <cfRule type="containsText" dxfId="955" priority="547" operator="containsText" text="Muy baja">
      <formula>NOT(ISERROR(SEARCH("Muy baja",H32)))</formula>
    </cfRule>
    <cfRule type="cellIs" dxfId="954" priority="550" operator="between">
      <formula>1</formula>
      <formula>2</formula>
    </cfRule>
    <cfRule type="cellIs" dxfId="953" priority="551" operator="between">
      <formula>0</formula>
      <formula>2</formula>
    </cfRule>
    <cfRule type="containsText" dxfId="952" priority="530" operator="containsText" text="Muy Baja">
      <formula>NOT(ISERROR(SEARCH("Muy Baja",H32)))</formula>
    </cfRule>
    <cfRule type="containsText" dxfId="951" priority="531" operator="containsText" text="Baja">
      <formula>NOT(ISERROR(SEARCH("Baja",H32)))</formula>
    </cfRule>
    <cfRule type="containsText" dxfId="950" priority="532" operator="containsText" text="Muy Alta">
      <formula>NOT(ISERROR(SEARCH("Muy Alta",H32)))</formula>
    </cfRule>
    <cfRule type="containsText" dxfId="949" priority="533" operator="containsText" text="Alta">
      <formula>NOT(ISERROR(SEARCH("Alta",H32)))</formula>
    </cfRule>
    <cfRule type="containsText" dxfId="948" priority="534" operator="containsText" text="Media">
      <formula>NOT(ISERROR(SEARCH("Media",H32)))</formula>
    </cfRule>
    <cfRule type="containsText" dxfId="947" priority="535" operator="containsText" text="Media">
      <formula>NOT(ISERROR(SEARCH("Media",H32)))</formula>
    </cfRule>
    <cfRule type="containsText" dxfId="946" priority="536" operator="containsText" text="Media">
      <formula>NOT(ISERROR(SEARCH("Media",H32)))</formula>
    </cfRule>
    <cfRule type="containsText" dxfId="945" priority="537" operator="containsText" text="Muy Baja">
      <formula>NOT(ISERROR(SEARCH("Muy Baja",H32)))</formula>
    </cfRule>
    <cfRule type="containsText" dxfId="944" priority="538" operator="containsText" text="Baja">
      <formula>NOT(ISERROR(SEARCH("Baja",H32)))</formula>
    </cfRule>
    <cfRule type="containsText" dxfId="943" priority="539" operator="containsText" text="Muy Baja">
      <formula>NOT(ISERROR(SEARCH("Muy Baja",H32)))</formula>
    </cfRule>
    <cfRule type="containsText" dxfId="942" priority="540" operator="containsText" text="Muy Baja">
      <formula>NOT(ISERROR(SEARCH("Muy Baja",H32)))</formula>
    </cfRule>
  </conditionalFormatting>
  <conditionalFormatting sqref="K10:K33">
    <cfRule type="containsText" dxfId="941" priority="14" operator="containsText" text="Leve">
      <formula>NOT(ISERROR(SEARCH("Leve",K10)))</formula>
    </cfRule>
    <cfRule type="containsText" dxfId="940" priority="12" operator="containsText" text="Moderado">
      <formula>NOT(ISERROR(SEARCH("Moderado",K10)))</formula>
    </cfRule>
    <cfRule type="containsText" dxfId="939" priority="13" operator="containsText" text="Menor">
      <formula>NOT(ISERROR(SEARCH("Menor",K10)))</formula>
    </cfRule>
    <cfRule type="containsText" dxfId="938" priority="9" operator="containsText" text="Catastrófico">
      <formula>NOT(ISERROR(SEARCH("Catastrófico",K10)))</formula>
    </cfRule>
    <cfRule type="containsText" dxfId="937" priority="10" operator="containsText" text="Mayor">
      <formula>NOT(ISERROR(SEARCH("Mayor",K10)))</formula>
    </cfRule>
    <cfRule type="containsText" dxfId="936" priority="11" operator="containsText" text="Alta">
      <formula>NOT(ISERROR(SEARCH("Alta",K10)))</formula>
    </cfRule>
  </conditionalFormatting>
  <conditionalFormatting sqref="M10">
    <cfRule type="containsText" dxfId="935" priority="1241" operator="containsText" text="Alta">
      <formula>NOT(ISERROR(SEARCH("Alta",M10)))</formula>
    </cfRule>
    <cfRule type="containsText" dxfId="934" priority="1240" operator="containsText" text="Mayor">
      <formula>NOT(ISERROR(SEARCH("Mayor",M10)))</formula>
    </cfRule>
    <cfRule type="containsText" dxfId="933" priority="1244" operator="containsText" text="Leve">
      <formula>NOT(ISERROR(SEARCH("Leve",M10)))</formula>
    </cfRule>
    <cfRule type="containsText" dxfId="932" priority="1239" operator="containsText" text="Catastrófico">
      <formula>NOT(ISERROR(SEARCH("Catastrófico",M10)))</formula>
    </cfRule>
    <cfRule type="containsText" dxfId="931" priority="1243" operator="containsText" text="Menor">
      <formula>NOT(ISERROR(SEARCH("Menor",M10)))</formula>
    </cfRule>
  </conditionalFormatting>
  <conditionalFormatting sqref="M14:M15 M20 M27">
    <cfRule type="containsText" dxfId="930" priority="140" operator="containsText" text="Alta">
      <formula>NOT(ISERROR(SEARCH("Alta",M14)))</formula>
    </cfRule>
    <cfRule type="containsText" dxfId="929" priority="139" operator="containsText" text="Mayor">
      <formula>NOT(ISERROR(SEARCH("Mayor",M14)))</formula>
    </cfRule>
    <cfRule type="containsText" dxfId="928" priority="138" operator="containsText" text="Catastrófico">
      <formula>NOT(ISERROR(SEARCH("Catastrófico",M14)))</formula>
    </cfRule>
    <cfRule type="containsText" dxfId="927" priority="142" operator="containsText" text="Menor">
      <formula>NOT(ISERROR(SEARCH("Menor",M14)))</formula>
    </cfRule>
    <cfRule type="containsText" dxfId="926" priority="143" operator="containsText" text="Leve">
      <formula>NOT(ISERROR(SEARCH("Leve",M14)))</formula>
    </cfRule>
  </conditionalFormatting>
  <conditionalFormatting sqref="M30">
    <cfRule type="containsText" dxfId="925" priority="615" operator="containsText" text="Moderado">
      <formula>NOT(ISERROR(SEARCH("Moderado",M30)))</formula>
    </cfRule>
    <cfRule type="containsText" dxfId="924" priority="612" operator="containsText" text="Catastrófico">
      <formula>NOT(ISERROR(SEARCH("Catastrófico",M30)))</formula>
    </cfRule>
    <cfRule type="containsText" dxfId="923" priority="613" operator="containsText" text="Mayor">
      <formula>NOT(ISERROR(SEARCH("Mayor",M30)))</formula>
    </cfRule>
    <cfRule type="containsText" dxfId="922" priority="614" operator="containsText" text="Alta">
      <formula>NOT(ISERROR(SEARCH("Alta",M30)))</formula>
    </cfRule>
    <cfRule type="containsText" dxfId="921" priority="616" operator="containsText" text="Menor">
      <formula>NOT(ISERROR(SEARCH("Menor",M30)))</formula>
    </cfRule>
    <cfRule type="containsText" dxfId="920" priority="617" operator="containsText" text="Leve">
      <formula>NOT(ISERROR(SEARCH("Leve",M30)))</formula>
    </cfRule>
  </conditionalFormatting>
  <conditionalFormatting sqref="M32">
    <cfRule type="containsText" dxfId="919" priority="525" operator="containsText" text="Leve">
      <formula>NOT(ISERROR(SEARCH("Leve",M32)))</formula>
    </cfRule>
    <cfRule type="containsText" dxfId="918" priority="524" operator="containsText" text="Menor">
      <formula>NOT(ISERROR(SEARCH("Menor",M32)))</formula>
    </cfRule>
    <cfRule type="containsText" dxfId="917" priority="523" operator="containsText" text="Moderado">
      <formula>NOT(ISERROR(SEARCH("Moderado",M32)))</formula>
    </cfRule>
    <cfRule type="containsText" dxfId="916" priority="522" operator="containsText" text="Alta">
      <formula>NOT(ISERROR(SEARCH("Alta",M32)))</formula>
    </cfRule>
    <cfRule type="containsText" dxfId="915" priority="520" operator="containsText" text="Catastrófico">
      <formula>NOT(ISERROR(SEARCH("Catastrófico",M32)))</formula>
    </cfRule>
    <cfRule type="containsText" dxfId="914" priority="521" operator="containsText" text="Mayor">
      <formula>NOT(ISERROR(SEARCH("Mayor",M32)))</formula>
    </cfRule>
  </conditionalFormatting>
  <conditionalFormatting sqref="M10:N10">
    <cfRule type="containsText" dxfId="913" priority="1242" operator="containsText" text="Moderado">
      <formula>NOT(ISERROR(SEARCH("Moderado",M10)))</formula>
    </cfRule>
  </conditionalFormatting>
  <conditionalFormatting sqref="M14:N15 M20:N20 M27:N27">
    <cfRule type="containsText" dxfId="912" priority="141" operator="containsText" text="Moderado">
      <formula>NOT(ISERROR(SEARCH("Moderado",M14)))</formula>
    </cfRule>
  </conditionalFormatting>
  <conditionalFormatting sqref="N14:N15 N27">
    <cfRule type="containsText" dxfId="911" priority="136" operator="containsText" text="Alto">
      <formula>NOT(ISERROR(SEARCH("Alto",N14)))</formula>
    </cfRule>
    <cfRule type="containsText" dxfId="910" priority="137" operator="containsText" text="Bajo">
      <formula>NOT(ISERROR(SEARCH("Bajo",N14)))</formula>
    </cfRule>
    <cfRule type="containsText" dxfId="909" priority="135" operator="containsText" text="Extremo">
      <formula>NOT(ISERROR(SEARCH("Extremo",N14)))</formula>
    </cfRule>
  </conditionalFormatting>
  <conditionalFormatting sqref="N30">
    <cfRule type="containsText" dxfId="908" priority="680" operator="containsText" text="Extremo">
      <formula>NOT(ISERROR(SEARCH("Extremo",N30)))</formula>
    </cfRule>
    <cfRule type="containsText" dxfId="907" priority="681" operator="containsText" text="Alto">
      <formula>NOT(ISERROR(SEARCH("Alto",N30)))</formula>
    </cfRule>
    <cfRule type="containsText" dxfId="906" priority="682" operator="containsText" text="Bajo">
      <formula>NOT(ISERROR(SEARCH("Bajo",N30)))</formula>
    </cfRule>
    <cfRule type="containsText" dxfId="905" priority="683" operator="containsText" text="Moderado">
      <formula>NOT(ISERROR(SEARCH("Moderado",N30)))</formula>
    </cfRule>
  </conditionalFormatting>
  <conditionalFormatting sqref="N32">
    <cfRule type="containsText" dxfId="904" priority="529" operator="containsText" text="Moderado">
      <formula>NOT(ISERROR(SEARCH("Moderado",N32)))</formula>
    </cfRule>
    <cfRule type="containsText" dxfId="903" priority="527" operator="containsText" text="Alto">
      <formula>NOT(ISERROR(SEARCH("Alto",N32)))</formula>
    </cfRule>
    <cfRule type="containsText" dxfId="902" priority="526" operator="containsText" text="Extremo">
      <formula>NOT(ISERROR(SEARCH("Extremo",N32)))</formula>
    </cfRule>
    <cfRule type="containsText" dxfId="901" priority="528" operator="containsText" text="Bajo">
      <formula>NOT(ISERROR(SEARCH("Bajo",N32)))</formula>
    </cfRule>
  </conditionalFormatting>
  <conditionalFormatting sqref="N8:O8">
    <cfRule type="containsText" dxfId="900" priority="807" operator="containsText" text="3- Bajo">
      <formula>NOT(ISERROR(SEARCH("3- Bajo",N8)))</formula>
    </cfRule>
    <cfRule type="containsText" dxfId="899" priority="806" operator="containsText" text="4- Moderado">
      <formula>NOT(ISERROR(SEARCH("4- Moderado",N8)))</formula>
    </cfRule>
    <cfRule type="containsText" dxfId="898" priority="805" operator="containsText" text="6- Moderado">
      <formula>NOT(ISERROR(SEARCH("6- Moderado",N8)))</formula>
    </cfRule>
    <cfRule type="containsText" dxfId="897" priority="804" operator="containsText" text="3- Moderado">
      <formula>NOT(ISERROR(SEARCH("3- Moderado",N8)))</formula>
    </cfRule>
    <cfRule type="containsText" dxfId="896" priority="808" operator="containsText" text="4- Bajo">
      <formula>NOT(ISERROR(SEARCH("4- Bajo",N8)))</formula>
    </cfRule>
    <cfRule type="containsText" dxfId="895" priority="809" operator="containsText" text="1- Bajo">
      <formula>NOT(ISERROR(SEARCH("1- Bajo",N8)))</formula>
    </cfRule>
  </conditionalFormatting>
  <conditionalFormatting sqref="N10:O10">
    <cfRule type="containsText" dxfId="894" priority="801" operator="containsText" text="Alto">
      <formula>NOT(ISERROR(SEARCH("Alto",N10)))</formula>
    </cfRule>
    <cfRule type="containsText" dxfId="893" priority="802" operator="containsText" text="Bajo">
      <formula>NOT(ISERROR(SEARCH("Bajo",N10)))</formula>
    </cfRule>
    <cfRule type="containsText" dxfId="892" priority="800" operator="containsText" text="Extremo">
      <formula>NOT(ISERROR(SEARCH("Extremo",N10)))</formula>
    </cfRule>
  </conditionalFormatting>
  <conditionalFormatting sqref="N20:O20">
    <cfRule type="containsText" dxfId="891" priority="7" operator="containsText" text="Bajo">
      <formula>NOT(ISERROR(SEARCH("Bajo",N20)))</formula>
    </cfRule>
    <cfRule type="containsText" dxfId="890" priority="6" operator="containsText" text="Alto">
      <formula>NOT(ISERROR(SEARCH("Alto",N20)))</formula>
    </cfRule>
    <cfRule type="containsText" dxfId="889" priority="5" operator="containsText" text="Extremo">
      <formula>NOT(ISERROR(SEARCH("Extremo",N20)))</formula>
    </cfRule>
  </conditionalFormatting>
  <conditionalFormatting sqref="O10">
    <cfRule type="containsText" dxfId="888" priority="803" operator="containsText" text="Moderado">
      <formula>NOT(ISERROR(SEARCH("Moderado",O10)))</formula>
    </cfRule>
  </conditionalFormatting>
  <conditionalFormatting sqref="O14">
    <cfRule type="containsText" dxfId="887" priority="4" operator="containsText" text="Moderado">
      <formula>NOT(ISERROR(SEARCH("Moderado",O14)))</formula>
    </cfRule>
    <cfRule type="containsText" dxfId="886" priority="3" operator="containsText" text="Bajo">
      <formula>NOT(ISERROR(SEARCH("Bajo",O14)))</formula>
    </cfRule>
    <cfRule type="containsText" dxfId="885" priority="2" operator="containsText" text="Alto">
      <formula>NOT(ISERROR(SEARCH("Alto",O14)))</formula>
    </cfRule>
    <cfRule type="containsText" dxfId="884" priority="1" operator="containsText" text="Extremo">
      <formula>NOT(ISERROR(SEARCH("Extremo",O14)))</formula>
    </cfRule>
  </conditionalFormatting>
  <conditionalFormatting sqref="O20">
    <cfRule type="containsText" dxfId="883" priority="8" operator="containsText" text="Moderado">
      <formula>NOT(ISERROR(SEARCH("Moderado",O20)))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265" operator="containsText" id="{009A1948-254C-4020-A26D-7181B4E8E5DF}">
            <xm:f>NOT(ISERROR(SEARCH('8- Políticas de Administración '!$B$5,H10)))</xm:f>
            <xm:f>'8- Políticas de Administración '!$B$5</xm:f>
            <x14:dxf>
              <font>
                <color rgb="FF9C0006"/>
              </font>
              <fill>
                <patternFill>
                  <bgColor rgb="FFFFC7CE"/>
                </patternFill>
              </fill>
            </x14:dxf>
          </x14:cfRule>
          <x14:cfRule type="containsText" priority="1264" operator="containsText" id="{D4158494-FAE5-4853-A580-52567E2FD023}">
            <xm:f>NOT(ISERROR(SEARCH('8- Políticas de Administración '!$B$5,H10)))</xm:f>
            <xm:f>'8- Políticas de Administración '!$B$5</xm:f>
            <x14:dxf>
              <font>
                <color rgb="FF006100"/>
              </font>
              <fill>
                <patternFill>
                  <bgColor rgb="FFC6EFCE"/>
                </patternFill>
              </fill>
            </x14:dxf>
          </x14:cfRule>
          <xm:sqref>H10</xm:sqref>
        </x14:conditionalFormatting>
        <x14:conditionalFormatting xmlns:xm="http://schemas.microsoft.com/office/excel/2006/main">
          <x14:cfRule type="containsText" priority="404" operator="containsText" id="{033FCFF9-B05F-4451-B47B-0FBA799BB86B}">
            <xm:f>NOT(ISERROR(SEARCH('8- Políticas de Administración '!$B$5,H14)))</xm:f>
            <xm:f>'8- Políticas de Administración '!$B$5</xm:f>
            <x14:dxf>
              <font>
                <color rgb="FF006100"/>
              </font>
              <fill>
                <patternFill>
                  <bgColor rgb="FFC6EFCE"/>
                </patternFill>
              </fill>
            </x14:dxf>
          </x14:cfRule>
          <x14:cfRule type="containsText" priority="405" operator="containsText" id="{B459F7CD-03FC-493E-A071-E4841B50AFBD}">
            <xm:f>NOT(ISERROR(SEARCH('8- Políticas de Administración '!$B$5,H14)))</xm:f>
            <xm:f>'8- Políticas de Administración '!$B$5</xm:f>
            <x14:dxf>
              <font>
                <color rgb="FF9C0006"/>
              </font>
              <fill>
                <patternFill>
                  <bgColor rgb="FFFFC7CE"/>
                </patternFill>
              </fill>
            </x14:dxf>
          </x14:cfRule>
          <xm:sqref>H14:H15 H20</xm:sqref>
        </x14:conditionalFormatting>
        <x14:conditionalFormatting xmlns:xm="http://schemas.microsoft.com/office/excel/2006/main">
          <x14:cfRule type="containsText" priority="382" operator="containsText" id="{7B1461B7-63E8-46EE-9D84-EEDA175ECDCA}">
            <xm:f>NOT(ISERROR(SEARCH('8- Políticas de Administración '!$B$5,H27)))</xm:f>
            <xm:f>'8- Políticas de Administración '!$B$5</xm:f>
            <x14:dxf>
              <font>
                <color rgb="FF006100"/>
              </font>
              <fill>
                <patternFill>
                  <bgColor rgb="FFC6EFCE"/>
                </patternFill>
              </fill>
            </x14:dxf>
          </x14:cfRule>
          <x14:cfRule type="containsText" priority="383" operator="containsText" id="{B4679875-161D-4619-BD90-E0EA2CA2AF98}">
            <xm:f>NOT(ISERROR(SEARCH('8- Políticas de Administración '!$B$5,H27)))</xm:f>
            <xm:f>'8- Políticas de Administración '!$B$5</xm:f>
            <x14:dxf>
              <font>
                <color rgb="FF9C0006"/>
              </font>
              <fill>
                <patternFill>
                  <bgColor rgb="FFFFC7CE"/>
                </patternFill>
              </fill>
            </x14:dxf>
          </x14:cfRule>
          <xm:sqref>H27</xm:sqref>
        </x14:conditionalFormatting>
        <x14:conditionalFormatting xmlns:xm="http://schemas.microsoft.com/office/excel/2006/main">
          <x14:cfRule type="containsText" priority="725" operator="containsText" id="{5ED9F1F3-8983-442B-B76F-C783C6960D9C}">
            <xm:f>NOT(ISERROR(SEARCH('8- Políticas de Administración '!$B$5,H30)))</xm:f>
            <xm:f>'8- Políticas de Administración '!$B$5</xm:f>
            <x14:dxf>
              <font>
                <color rgb="FF9C0006"/>
              </font>
              <fill>
                <patternFill>
                  <bgColor rgb="FFFFC7CE"/>
                </patternFill>
              </fill>
            </x14:dxf>
          </x14:cfRule>
          <x14:cfRule type="containsText" priority="724" operator="containsText" id="{707A634C-B82F-4D42-BC9F-8E261ACE94B9}">
            <xm:f>NOT(ISERROR(SEARCH('8- Políticas de Administración '!$B$5,H30)))</xm:f>
            <xm:f>'8- Políticas de Administración '!$B$5</xm:f>
            <x14:dxf>
              <font>
                <color rgb="FF006100"/>
              </font>
              <fill>
                <patternFill>
                  <bgColor rgb="FFC6EFCE"/>
                </patternFill>
              </fill>
            </x14:dxf>
          </x14:cfRule>
          <xm:sqref>H30</xm:sqref>
        </x14:conditionalFormatting>
        <x14:conditionalFormatting xmlns:xm="http://schemas.microsoft.com/office/excel/2006/main">
          <x14:cfRule type="containsText" priority="548" operator="containsText" id="{C58BFB31-8BA8-42E1-987A-2B9B3074CF94}">
            <xm:f>NOT(ISERROR(SEARCH('8- Políticas de Administración '!$B$5,H32)))</xm:f>
            <xm:f>'8- Políticas de Administración '!$B$5</xm:f>
            <x14:dxf>
              <font>
                <color rgb="FF006100"/>
              </font>
              <fill>
                <patternFill>
                  <bgColor rgb="FFC6EFCE"/>
                </patternFill>
              </fill>
            </x14:dxf>
          </x14:cfRule>
          <x14:cfRule type="containsText" priority="549" operator="containsText" id="{AB92AF65-2381-4303-ACFD-D6FC60CDD342}">
            <xm:f>NOT(ISERROR(SEARCH('8- Políticas de Administración '!$B$5,H32)))</xm:f>
            <xm:f>'8- Políticas de Administración '!$B$5</xm:f>
            <x14:dxf>
              <font>
                <color rgb="FF9C0006"/>
              </font>
              <fill>
                <patternFill>
                  <bgColor rgb="FFFFC7CE"/>
                </patternFill>
              </fill>
            </x14:dxf>
          </x14:cfRule>
          <xm:sqref>H32</xm:sqref>
        </x14:conditionalFormatting>
      </x14:conditionalFormattings>
    </ex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500-000000000000}">
          <x14:formula1>
            <xm:f>'8- Políticas de Administración '!$I$17:$I$22</xm:f>
          </x14:formula1>
          <xm:sqref>I10:I33</xm:sqref>
        </x14:dataValidation>
        <x14:dataValidation type="list" allowBlank="1" showInputMessage="1" showErrorMessage="1" xr:uid="{00000000-0002-0000-05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R33"/>
  <sheetViews>
    <sheetView showGridLines="0" topLeftCell="G6" zoomScale="63" zoomScaleNormal="63" zoomScalePageLayoutView="70" workbookViewId="0">
      <pane ySplit="4" topLeftCell="A27" activePane="bottomLeft" state="frozen"/>
      <selection activeCell="A6" sqref="A6"/>
      <selection pane="bottomLeft" activeCell="A27" sqref="A27:A29"/>
    </sheetView>
  </sheetViews>
  <sheetFormatPr baseColWidth="10" defaultColWidth="11.42578125" defaultRowHeight="15"/>
  <cols>
    <col min="1" max="1" width="7" customWidth="1"/>
    <col min="2" max="2" width="35.85546875" customWidth="1"/>
    <col min="3" max="3" width="52.5703125" style="53" customWidth="1"/>
    <col min="4" max="4" width="5" hidden="1" customWidth="1"/>
    <col min="5" max="5" width="54.5703125" customWidth="1"/>
    <col min="6" max="9" width="19.28515625" customWidth="1"/>
    <col min="10" max="10" width="10.140625" customWidth="1"/>
    <col min="11" max="11" width="11.7109375" customWidth="1"/>
    <col min="12" max="12" width="22.5703125" customWidth="1"/>
    <col min="13" max="13" width="42.7109375" customWidth="1"/>
    <col min="14" max="16" width="15.28515625" customWidth="1"/>
    <col min="17" max="17" width="18.7109375" customWidth="1"/>
    <col min="18" max="18" width="12.28515625" hidden="1" customWidth="1"/>
    <col min="19" max="19" width="11.42578125" customWidth="1"/>
    <col min="20" max="20" width="26.28515625" style="38" customWidth="1"/>
    <col min="21" max="21" width="18.5703125" style="37" customWidth="1"/>
    <col min="22" max="22" width="22.5703125" style="39" customWidth="1"/>
    <col min="23" max="278" width="11.42578125" style="16"/>
    <col min="279" max="16384" width="11.42578125" style="21"/>
  </cols>
  <sheetData>
    <row r="1" spans="1:278" s="18" customFormat="1" ht="27.75" thickTop="1">
      <c r="A1" s="515"/>
      <c r="B1" s="516"/>
      <c r="C1" s="517"/>
      <c r="D1" s="46"/>
      <c r="E1" s="511" t="s">
        <v>244</v>
      </c>
      <c r="F1" s="512"/>
      <c r="G1" s="512"/>
      <c r="H1" s="512"/>
      <c r="I1" s="512"/>
      <c r="J1" s="512"/>
      <c r="K1" s="512"/>
      <c r="L1" s="512"/>
      <c r="M1" s="512"/>
      <c r="N1" s="512"/>
      <c r="O1" s="512"/>
      <c r="P1" s="512"/>
      <c r="Q1" s="512"/>
      <c r="R1" s="512"/>
      <c r="S1" s="512"/>
      <c r="T1" s="512"/>
      <c r="U1" s="512"/>
      <c r="V1" s="512"/>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518"/>
      <c r="B2" s="492"/>
      <c r="C2" s="519"/>
      <c r="D2" s="46"/>
      <c r="E2" s="513"/>
      <c r="F2" s="514"/>
      <c r="G2" s="514"/>
      <c r="H2" s="514"/>
      <c r="I2" s="514"/>
      <c r="J2" s="514"/>
      <c r="K2" s="514"/>
      <c r="L2" s="514"/>
      <c r="M2" s="514"/>
      <c r="N2" s="514"/>
      <c r="O2" s="514"/>
      <c r="P2" s="514"/>
      <c r="Q2" s="514"/>
      <c r="R2" s="514"/>
      <c r="S2" s="514"/>
      <c r="T2" s="514"/>
      <c r="U2" s="514"/>
      <c r="V2" s="514"/>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518"/>
      <c r="B3" s="492"/>
      <c r="C3" s="519"/>
      <c r="D3" s="157"/>
      <c r="E3" s="513"/>
      <c r="F3" s="514"/>
      <c r="G3" s="514"/>
      <c r="H3" s="514"/>
      <c r="I3" s="514"/>
      <c r="J3" s="514"/>
      <c r="K3" s="514"/>
      <c r="L3" s="514"/>
      <c r="M3" s="514"/>
      <c r="N3" s="514"/>
      <c r="O3" s="514"/>
      <c r="P3" s="514"/>
      <c r="Q3" s="514"/>
      <c r="R3" s="514"/>
      <c r="S3" s="514"/>
      <c r="T3" s="514"/>
      <c r="U3" s="514"/>
      <c r="V3" s="514"/>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18">
      <c r="A4" s="480" t="s">
        <v>0</v>
      </c>
      <c r="B4" s="480"/>
      <c r="C4" s="522"/>
      <c r="D4" s="522"/>
      <c r="E4" s="522"/>
      <c r="F4" s="522"/>
      <c r="G4" s="522"/>
      <c r="H4" s="522"/>
      <c r="I4" s="522"/>
      <c r="J4" s="522"/>
      <c r="K4" s="522"/>
      <c r="L4" s="522"/>
      <c r="M4" s="522"/>
      <c r="N4" s="522"/>
      <c r="O4" s="522"/>
      <c r="P4" s="522"/>
      <c r="Q4" s="522"/>
      <c r="R4" s="522"/>
      <c r="S4" s="522"/>
      <c r="T4" s="522"/>
      <c r="U4" s="522"/>
      <c r="V4" s="522"/>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56.45" customHeight="1">
      <c r="A5" s="480" t="s">
        <v>1</v>
      </c>
      <c r="B5" s="480"/>
      <c r="C5" s="534"/>
      <c r="D5" s="534"/>
      <c r="E5" s="534"/>
      <c r="F5" s="534"/>
      <c r="G5" s="534"/>
      <c r="H5" s="534"/>
      <c r="I5" s="534"/>
      <c r="J5" s="534"/>
      <c r="K5" s="534"/>
      <c r="L5" s="534"/>
      <c r="M5" s="534"/>
      <c r="N5" s="534"/>
      <c r="O5" s="534"/>
      <c r="P5" s="534"/>
      <c r="Q5" s="534"/>
      <c r="R5" s="534"/>
      <c r="S5" s="534"/>
      <c r="T5" s="534"/>
      <c r="U5" s="534"/>
      <c r="V5" s="534"/>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18">
      <c r="A6" s="480" t="s">
        <v>2</v>
      </c>
      <c r="B6" s="480"/>
      <c r="C6" s="522"/>
      <c r="D6" s="522"/>
      <c r="E6" s="522"/>
      <c r="F6" s="522"/>
      <c r="G6" s="522"/>
      <c r="H6" s="522"/>
      <c r="I6" s="522"/>
      <c r="J6" s="522"/>
      <c r="K6" s="522"/>
      <c r="L6" s="522"/>
      <c r="M6" s="522"/>
      <c r="N6" s="522"/>
      <c r="O6" s="522"/>
      <c r="P6" s="522"/>
      <c r="Q6" s="522"/>
      <c r="R6" s="522"/>
      <c r="S6" s="522"/>
      <c r="T6" s="522"/>
      <c r="U6" s="522"/>
      <c r="V6" s="522"/>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7.25" thickBot="1">
      <c r="A7" s="520" t="s">
        <v>119</v>
      </c>
      <c r="B7" s="520"/>
      <c r="C7" s="520"/>
      <c r="D7" s="521" t="s">
        <v>120</v>
      </c>
      <c r="E7" s="487"/>
      <c r="F7" s="487"/>
      <c r="G7" s="487"/>
      <c r="H7" s="487"/>
      <c r="I7" s="487"/>
      <c r="J7" s="487"/>
      <c r="K7" s="487"/>
      <c r="L7" s="487"/>
      <c r="M7" s="487"/>
      <c r="N7" s="487"/>
      <c r="O7" s="487"/>
      <c r="P7" s="487"/>
      <c r="Q7" s="487"/>
      <c r="R7" s="488"/>
      <c r="S7" s="132"/>
      <c r="T7" s="520" t="s">
        <v>121</v>
      </c>
      <c r="U7" s="520"/>
      <c r="V7" s="520"/>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0" customHeight="1" thickTop="1" thickBot="1">
      <c r="A8" s="526" t="s">
        <v>12</v>
      </c>
      <c r="B8" s="527" t="s">
        <v>116</v>
      </c>
      <c r="C8" s="529" t="s">
        <v>118</v>
      </c>
      <c r="D8" s="531" t="s">
        <v>6</v>
      </c>
      <c r="E8" s="533" t="s">
        <v>173</v>
      </c>
      <c r="F8" s="523" t="s">
        <v>227</v>
      </c>
      <c r="G8" s="524"/>
      <c r="H8" s="524"/>
      <c r="I8" s="524"/>
      <c r="J8" s="524"/>
      <c r="K8" s="525"/>
      <c r="L8" s="523" t="s">
        <v>229</v>
      </c>
      <c r="M8" s="524"/>
      <c r="N8" s="524"/>
      <c r="O8" s="524"/>
      <c r="P8" s="524"/>
      <c r="Q8" s="524"/>
      <c r="R8" s="524"/>
      <c r="S8" s="525"/>
      <c r="T8" s="60"/>
      <c r="U8" s="61"/>
      <c r="V8" s="89" t="s">
        <v>179</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thickTop="1" thickBot="1">
      <c r="A9" s="493"/>
      <c r="B9" s="528"/>
      <c r="C9" s="530"/>
      <c r="D9" s="532"/>
      <c r="E9" s="485"/>
      <c r="F9" s="51" t="s">
        <v>164</v>
      </c>
      <c r="G9" s="51" t="s">
        <v>165</v>
      </c>
      <c r="H9" s="51" t="s">
        <v>225</v>
      </c>
      <c r="I9" s="51" t="s">
        <v>166</v>
      </c>
      <c r="J9" s="135" t="s">
        <v>162</v>
      </c>
      <c r="K9" s="51" t="s">
        <v>226</v>
      </c>
      <c r="L9" s="51" t="s">
        <v>156</v>
      </c>
      <c r="M9" s="127" t="s">
        <v>174</v>
      </c>
      <c r="N9" s="51" t="s">
        <v>178</v>
      </c>
      <c r="O9" s="51" t="s">
        <v>167</v>
      </c>
      <c r="P9" s="51" t="s">
        <v>177</v>
      </c>
      <c r="Q9" s="51" t="s">
        <v>231</v>
      </c>
      <c r="R9" s="135" t="s">
        <v>162</v>
      </c>
      <c r="S9" s="51" t="s">
        <v>232</v>
      </c>
      <c r="T9" s="54" t="s">
        <v>175</v>
      </c>
      <c r="U9" s="54" t="s">
        <v>176</v>
      </c>
      <c r="V9" s="55" t="s">
        <v>163</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141" customHeight="1">
      <c r="A10" s="537">
        <f>'5- Identificación de Riesgos'!A10</f>
        <v>1</v>
      </c>
      <c r="B10" s="539" t="str">
        <f>'5- Identificación de Riesgos'!B10</f>
        <v>Incumplimiento de los objetivos SIGCMA</v>
      </c>
      <c r="C10" s="171" t="str">
        <f>'5- Identificación de Riesgos'!D10</f>
        <v>1-Congestión del aparato judicial</v>
      </c>
      <c r="D10" s="165"/>
      <c r="E10" s="172" t="s">
        <v>492</v>
      </c>
      <c r="F10" s="161" t="s">
        <v>154</v>
      </c>
      <c r="G10" s="161" t="s">
        <v>154</v>
      </c>
      <c r="H10" s="161" t="s">
        <v>154</v>
      </c>
      <c r="I10" s="161" t="s">
        <v>154</v>
      </c>
      <c r="J10" s="164">
        <f>COUNTIF(F10:I10,"SI")/4</f>
        <v>1</v>
      </c>
      <c r="K10" s="535">
        <f>AVERAGE(J10:J13)</f>
        <v>0.875</v>
      </c>
      <c r="L10" s="162" t="str">
        <f>'5- Identificación de Riesgos'!I10</f>
        <v>Incumplimiento de las metas establecidas</v>
      </c>
      <c r="M10" s="315"/>
      <c r="N10" s="161"/>
      <c r="O10" s="161"/>
      <c r="P10" s="161"/>
      <c r="Q10" s="161"/>
      <c r="R10" s="163">
        <f t="shared" ref="R10:R19" si="0">SUM(COUNTIF(N10,"SI")*25%,COUNTIF(O10,"SI")*40%,COUNTIF(P10,"SI")*25%,COUNTIF(Q10,"SI")*10%)</f>
        <v>0</v>
      </c>
      <c r="S10" s="546">
        <f>AVERAGE(R10:R13)</f>
        <v>0</v>
      </c>
      <c r="T10" s="543"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37"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Menor - 2</v>
      </c>
      <c r="V10" s="458" t="str">
        <f>CONCATENATE(VLOOKUP((LEFT(T10,LEN(T10)-4)&amp;LEFT(U10,LEN(U10)-4)),'9- Matriz de Calor '!$D$18:$E$42,2,0)," - ",RIGHT(T10,1)*RIGHT(U10,1))</f>
        <v>Bajo - 2</v>
      </c>
    </row>
    <row r="11" spans="1:278" ht="150" customHeight="1">
      <c r="A11" s="538"/>
      <c r="B11" s="540"/>
      <c r="C11" s="173" t="str">
        <f>'5- Identificación de Riesgos'!D11</f>
        <v>2- Rotación de personal.</v>
      </c>
      <c r="D11" s="166"/>
      <c r="E11" s="174" t="s">
        <v>480</v>
      </c>
      <c r="F11" s="162" t="s">
        <v>154</v>
      </c>
      <c r="G11" s="162" t="s">
        <v>154</v>
      </c>
      <c r="H11" s="162" t="s">
        <v>155</v>
      </c>
      <c r="I11" s="162" t="s">
        <v>154</v>
      </c>
      <c r="J11" s="163">
        <f t="shared" ref="J11:J15" si="1">COUNTIF(F11:I11,"SI")/4</f>
        <v>0.75</v>
      </c>
      <c r="K11" s="536"/>
      <c r="L11" s="162" t="str">
        <f>'5- Identificación de Riesgos'!I11</f>
        <v>Afectación de reputacion,imagén,  credibilidad, satisfacción de usuarios y PI</v>
      </c>
      <c r="M11" s="197"/>
      <c r="N11" s="162"/>
      <c r="O11" s="162"/>
      <c r="P11" s="162"/>
      <c r="Q11" s="162"/>
      <c r="R11" s="163">
        <f t="shared" si="0"/>
        <v>0</v>
      </c>
      <c r="S11" s="547"/>
      <c r="T11" s="544"/>
      <c r="U11" s="454"/>
      <c r="V11" s="459"/>
    </row>
    <row r="12" spans="1:278" ht="49.5" customHeight="1">
      <c r="A12" s="538"/>
      <c r="B12" s="540"/>
      <c r="C12" s="173" t="str">
        <f>'5- Identificación de Riesgos'!D12</f>
        <v>3-Escacez de recursos para el sostenimiento del SIGCMA.</v>
      </c>
      <c r="D12" s="166"/>
      <c r="E12" s="174"/>
      <c r="F12" s="162"/>
      <c r="G12" s="162"/>
      <c r="H12" s="162"/>
      <c r="I12" s="162"/>
      <c r="J12" s="163"/>
      <c r="K12" s="536"/>
      <c r="L12" s="162"/>
      <c r="M12" s="197"/>
      <c r="N12" s="162"/>
      <c r="O12" s="162"/>
      <c r="P12" s="162"/>
      <c r="Q12" s="162"/>
      <c r="R12" s="163">
        <f t="shared" si="0"/>
        <v>0</v>
      </c>
      <c r="S12" s="547"/>
      <c r="T12" s="544"/>
      <c r="U12" s="454"/>
      <c r="V12" s="459"/>
    </row>
    <row r="13" spans="1:278" ht="57" customHeight="1" thickBot="1">
      <c r="A13" s="538"/>
      <c r="B13" s="540"/>
      <c r="C13" s="173" t="str">
        <f>'5- Identificación de Riesgos'!D13</f>
        <v>4-Falta de capacitación al personal existente en las dependencias judiciales en temas de calidad.</v>
      </c>
      <c r="D13" s="166"/>
      <c r="E13" s="318"/>
      <c r="F13" s="162"/>
      <c r="G13" s="162"/>
      <c r="H13" s="162"/>
      <c r="I13" s="162"/>
      <c r="J13" s="163"/>
      <c r="K13" s="536"/>
      <c r="L13" s="162"/>
      <c r="M13" s="317"/>
      <c r="N13" s="162"/>
      <c r="O13" s="162"/>
      <c r="P13" s="162"/>
      <c r="Q13" s="162"/>
      <c r="R13" s="163">
        <f t="shared" si="0"/>
        <v>0</v>
      </c>
      <c r="S13" s="547"/>
      <c r="T13" s="544"/>
      <c r="U13" s="454"/>
      <c r="V13" s="459"/>
    </row>
    <row r="14" spans="1:278" ht="129" customHeight="1" thickBot="1">
      <c r="A14" s="537">
        <f>'5- Identificación de Riesgos'!A14</f>
        <v>2</v>
      </c>
      <c r="B14" s="539" t="str">
        <f>'5- Identificación de Riesgos'!B14</f>
        <v>Pérdida o deterioro de expedientes (físico y/o digital)</v>
      </c>
      <c r="C14" s="300" t="str">
        <f>'5- Identificación de Riesgos'!D14</f>
        <v>1-Escazo conocimiento de herramientas de administración documental (TRD-No implementación del expediente electrónico)</v>
      </c>
      <c r="D14" s="301"/>
      <c r="E14" s="294" t="s">
        <v>493</v>
      </c>
      <c r="F14" s="161" t="s">
        <v>154</v>
      </c>
      <c r="G14" s="161" t="s">
        <v>154</v>
      </c>
      <c r="H14" s="161" t="s">
        <v>154</v>
      </c>
      <c r="I14" s="161" t="s">
        <v>154</v>
      </c>
      <c r="J14" s="164">
        <f t="shared" si="1"/>
        <v>1</v>
      </c>
      <c r="K14" s="535">
        <f>AVERAGE(J14:J19)</f>
        <v>1</v>
      </c>
      <c r="L14" s="161" t="str">
        <f>'5- Identificación de Riesgos'!I14</f>
        <v>Interrupción o afectación en la prestación del servicio judicial</v>
      </c>
      <c r="M14" s="172" t="s">
        <v>495</v>
      </c>
      <c r="N14" s="161" t="s">
        <v>154</v>
      </c>
      <c r="O14" s="161" t="s">
        <v>154</v>
      </c>
      <c r="P14" s="161" t="s">
        <v>154</v>
      </c>
      <c r="Q14" s="161" t="s">
        <v>154</v>
      </c>
      <c r="R14" s="164">
        <f t="shared" si="0"/>
        <v>1</v>
      </c>
      <c r="S14" s="535">
        <f>AVERAGE(R14:R19)</f>
        <v>0.16666666666666666</v>
      </c>
      <c r="T14" s="543" t="str">
        <f>CONCATENATE(INDEX('8- Políticas de Administración '!$B$6:$F$10,MATCH(ROUND(IF((RIGHT('5- Identificación de Riesgos'!H14,1)-'6- Valoración Controles'!K14)&lt;1,1,(RIGHT('5- Identificación de Riesgos'!H14,1)-'6- Valoración Controles'!K14)),0),'8- Políticas de Administración '!$F$6:$F$10,0),1)," - ",ROUND(IF((RIGHT('5- Identificación de Riesgos'!H14,1)-'6- Valoración Controles'!K14)&lt;1,1,(RIGHT('5- Identificación de Riesgos'!H14,1)-'6- Valoración Controles'!K14)),0))</f>
        <v>Muy Baja - 1</v>
      </c>
      <c r="U14" s="437" t="str">
        <f>CONCATENATE(INDEX('8- Políticas de Administración '!$B$17:$F$21,MATCH(ROUND(IF((RIGHT('5- Identificación de Riesgos'!M14,1)-'6- Valoración Controles'!S14)&lt;1,1,(RIGHT('5- Identificación de Riesgos'!M14,1)-'6- Valoración Controles'!S14)),0),'8- Políticas de Administración '!$F$17:$F$21,0),1)," - ",ROUND(IF((RIGHT('5- Identificación de Riesgos'!M14,1)-'6- Valoración Controles'!S14)&lt;1,1,(RIGHT('5- Identificación de Riesgos'!M14,1)-'6- Valoración Controles'!S14)),0))</f>
        <v>Menor - 2</v>
      </c>
      <c r="V14" s="458" t="str">
        <f>CONCATENATE(VLOOKUP((LEFT(T14,LEN(T14)-4)&amp;LEFT(U14,LEN(U14)-4)),'9- Matriz de Calor '!$D$18:$E$42,2,0)," - ",RIGHT(T14,1)*RIGHT(U14,1))</f>
        <v>Bajo - 2</v>
      </c>
    </row>
    <row r="15" spans="1:278" ht="110.25" customHeight="1" thickBot="1">
      <c r="A15" s="538"/>
      <c r="B15" s="540"/>
      <c r="C15" s="173" t="str">
        <f>'5- Identificación de Riesgos'!D15</f>
        <v>2.Falta de software institucional estandarizado para la especialidad para el control del archivo de documentos tanto físicos como difgitales.</v>
      </c>
      <c r="D15" s="166"/>
      <c r="E15" s="310" t="s">
        <v>494</v>
      </c>
      <c r="F15" s="162" t="s">
        <v>154</v>
      </c>
      <c r="G15" s="162" t="s">
        <v>154</v>
      </c>
      <c r="H15" s="162" t="s">
        <v>154</v>
      </c>
      <c r="I15" s="162" t="s">
        <v>154</v>
      </c>
      <c r="J15" s="164">
        <f t="shared" si="1"/>
        <v>1</v>
      </c>
      <c r="K15" s="536"/>
      <c r="L15" s="162" t="str">
        <f>'5- Identificación de Riesgos'!I15</f>
        <v>Incumplimiento de las metas establecidas</v>
      </c>
      <c r="M15" s="197"/>
      <c r="N15" s="162"/>
      <c r="O15" s="162"/>
      <c r="P15" s="162"/>
      <c r="Q15" s="162"/>
      <c r="R15" s="163">
        <f t="shared" si="0"/>
        <v>0</v>
      </c>
      <c r="S15" s="536"/>
      <c r="T15" s="544"/>
      <c r="U15" s="454"/>
      <c r="V15" s="459"/>
    </row>
    <row r="16" spans="1:278" ht="100.5" customHeight="1">
      <c r="A16" s="538"/>
      <c r="B16" s="540"/>
      <c r="C16" s="173" t="str">
        <f>'5- Identificación de Riesgos'!D16</f>
        <v>3-Fallas o daños tecnológicos.</v>
      </c>
      <c r="D16" s="166"/>
      <c r="E16" s="316"/>
      <c r="F16" s="162"/>
      <c r="G16" s="162"/>
      <c r="H16" s="162"/>
      <c r="I16" s="162"/>
      <c r="J16" s="299"/>
      <c r="K16" s="536"/>
      <c r="L16" s="162"/>
      <c r="M16" s="174"/>
      <c r="N16" s="162"/>
      <c r="O16" s="162"/>
      <c r="P16" s="162"/>
      <c r="Q16" s="162"/>
      <c r="R16" s="163">
        <f t="shared" si="0"/>
        <v>0</v>
      </c>
      <c r="S16" s="536"/>
      <c r="T16" s="544"/>
      <c r="U16" s="454"/>
      <c r="V16" s="459"/>
    </row>
    <row r="17" spans="1:278" ht="61.5" customHeight="1">
      <c r="A17" s="538"/>
      <c r="B17" s="540"/>
      <c r="C17" s="173" t="str">
        <f>'5- Identificación de Riesgos'!D17</f>
        <v xml:space="preserve">4-Congestión del aparato judicial </v>
      </c>
      <c r="D17" s="166"/>
      <c r="E17" s="295"/>
      <c r="F17" s="162"/>
      <c r="G17" s="162"/>
      <c r="H17" s="162"/>
      <c r="I17" s="162"/>
      <c r="J17" s="163"/>
      <c r="K17" s="536"/>
      <c r="L17" s="162"/>
      <c r="M17" s="197"/>
      <c r="N17" s="162"/>
      <c r="O17" s="162"/>
      <c r="P17" s="162"/>
      <c r="Q17" s="162"/>
      <c r="R17" s="163">
        <f t="shared" si="0"/>
        <v>0</v>
      </c>
      <c r="S17" s="536"/>
      <c r="T17" s="544"/>
      <c r="U17" s="454"/>
      <c r="V17" s="459"/>
    </row>
    <row r="18" spans="1:278" ht="150.75" customHeight="1">
      <c r="A18" s="538"/>
      <c r="B18" s="540"/>
      <c r="C18" s="173" t="str">
        <f>'5- Identificación de Riesgos'!D18</f>
        <v>5- Salidas de los expedientes por fuera de la organización a otros ambientes.</v>
      </c>
      <c r="D18" s="166"/>
      <c r="E18" s="286"/>
      <c r="F18" s="162"/>
      <c r="G18" s="162"/>
      <c r="H18" s="162"/>
      <c r="I18" s="162"/>
      <c r="J18" s="163"/>
      <c r="K18" s="536"/>
      <c r="L18" s="162"/>
      <c r="M18" s="197"/>
      <c r="N18" s="162"/>
      <c r="O18" s="162"/>
      <c r="P18" s="162"/>
      <c r="Q18" s="162"/>
      <c r="R18" s="163">
        <f t="shared" si="0"/>
        <v>0</v>
      </c>
      <c r="S18" s="536"/>
      <c r="T18" s="544"/>
      <c r="U18" s="454"/>
      <c r="V18" s="459"/>
    </row>
    <row r="19" spans="1:278" ht="131.25" customHeight="1" thickBot="1">
      <c r="A19" s="538"/>
      <c r="B19" s="541"/>
      <c r="C19" s="175" t="str">
        <f>'5- Identificación de Riesgos'!D19</f>
        <v>6-Ausencia de repositorios o sedes funcionales para la administración de los expedientes del archivo de gestión activo o de procesos terminados.</v>
      </c>
      <c r="D19" s="168"/>
      <c r="E19" s="176"/>
      <c r="F19" s="296"/>
      <c r="G19" s="296"/>
      <c r="H19" s="296"/>
      <c r="I19" s="296"/>
      <c r="J19" s="298"/>
      <c r="K19" s="542"/>
      <c r="L19" s="296"/>
      <c r="M19" s="179"/>
      <c r="N19" s="296"/>
      <c r="O19" s="296"/>
      <c r="P19" s="296"/>
      <c r="Q19" s="296"/>
      <c r="R19" s="298">
        <f t="shared" si="0"/>
        <v>0</v>
      </c>
      <c r="S19" s="542"/>
      <c r="T19" s="545"/>
      <c r="U19" s="438"/>
      <c r="V19" s="460"/>
    </row>
    <row r="20" spans="1:278" s="204" customFormat="1" ht="153" customHeight="1" thickBot="1">
      <c r="A20" s="537">
        <f>'5- Identificación de Riesgos'!A20</f>
        <v>3</v>
      </c>
      <c r="B20" s="551" t="str">
        <f>'5- Identificación de Riesgos'!B20</f>
        <v>Incumplimiento de los términos procesales</v>
      </c>
      <c r="C20" s="308" t="str">
        <f>'5- Identificación de Riesgos'!D20</f>
        <v>1-Congestión del aparato judicial</v>
      </c>
      <c r="D20" s="160"/>
      <c r="E20" s="177" t="s">
        <v>481</v>
      </c>
      <c r="F20" s="250" t="s">
        <v>154</v>
      </c>
      <c r="G20" s="250" t="s">
        <v>154</v>
      </c>
      <c r="H20" s="250" t="s">
        <v>154</v>
      </c>
      <c r="I20" s="250" t="s">
        <v>154</v>
      </c>
      <c r="J20" s="299">
        <f t="shared" ref="J20:J28" si="2">COUNTIF(F20:I20,"SI")/4</f>
        <v>1</v>
      </c>
      <c r="K20" s="549">
        <f>AVERAGE(J20:J26)</f>
        <v>1</v>
      </c>
      <c r="L20" s="250" t="str">
        <f>'5- Identificación de Riesgos'!I20</f>
        <v>Afectación de reputacion,imagén,  credibilidad, satisfacción de usuarios y PI</v>
      </c>
      <c r="M20" s="312"/>
      <c r="N20" s="250"/>
      <c r="O20" s="250"/>
      <c r="P20" s="250"/>
      <c r="Q20" s="250"/>
      <c r="R20" s="299">
        <f t="shared" ref="R20:R29" si="3">SUM(COUNTIF(N20,"SI")*25%,COUNTIF(O20,"SI")*40%,COUNTIF(P20,"SI")*25%,COUNTIF(Q20,"SI")*10%)</f>
        <v>0</v>
      </c>
      <c r="S20" s="549">
        <f>AVERAGE(R20:R26)</f>
        <v>0</v>
      </c>
      <c r="T20" s="550"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Media - 3</v>
      </c>
      <c r="U20" s="502"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Menor - 2</v>
      </c>
      <c r="V20" s="472" t="str">
        <f>CONCATENATE(VLOOKUP((LEFT(T20,LEN(T20)-4)&amp;LEFT(U20,LEN(U20)-4)),'9- Matriz de Calor '!$D$18:$E$42,2,0)," - ",RIGHT(T20,1)*RIGHT(U20,1))</f>
        <v>Moderado - 6</v>
      </c>
      <c r="W20" s="203"/>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c r="BD20" s="203"/>
      <c r="BE20" s="203"/>
      <c r="BF20" s="203"/>
      <c r="BG20" s="203"/>
      <c r="BH20" s="203"/>
      <c r="BI20" s="203"/>
      <c r="BJ20" s="203"/>
      <c r="BK20" s="203"/>
      <c r="BL20" s="203"/>
      <c r="BM20" s="203"/>
      <c r="BN20" s="203"/>
      <c r="BO20" s="203"/>
      <c r="BP20" s="203"/>
      <c r="BQ20" s="203"/>
      <c r="BR20" s="203"/>
      <c r="BS20" s="203"/>
      <c r="BT20" s="203"/>
      <c r="BU20" s="203"/>
      <c r="BV20" s="203"/>
      <c r="BW20" s="203"/>
      <c r="BX20" s="203"/>
      <c r="BY20" s="203"/>
      <c r="BZ20" s="203"/>
      <c r="CA20" s="203"/>
      <c r="CB20" s="203"/>
      <c r="CC20" s="203"/>
      <c r="CD20" s="203"/>
      <c r="CE20" s="203"/>
      <c r="CF20" s="203"/>
      <c r="CG20" s="203"/>
      <c r="CH20" s="203"/>
      <c r="CI20" s="203"/>
      <c r="CJ20" s="203"/>
      <c r="CK20" s="203"/>
      <c r="CL20" s="203"/>
      <c r="CM20" s="203"/>
      <c r="CN20" s="203"/>
      <c r="CO20" s="203"/>
      <c r="CP20" s="203"/>
      <c r="CQ20" s="203"/>
      <c r="CR20" s="203"/>
      <c r="CS20" s="203"/>
      <c r="CT20" s="203"/>
      <c r="CU20" s="203"/>
      <c r="CV20" s="203"/>
      <c r="CW20" s="203"/>
      <c r="CX20" s="203"/>
      <c r="CY20" s="203"/>
      <c r="CZ20" s="203"/>
      <c r="DA20" s="203"/>
      <c r="DB20" s="203"/>
      <c r="DC20" s="203"/>
      <c r="DD20" s="203"/>
      <c r="DE20" s="203"/>
      <c r="DF20" s="203"/>
      <c r="DG20" s="203"/>
      <c r="DH20" s="203"/>
      <c r="DI20" s="203"/>
      <c r="DJ20" s="203"/>
      <c r="DK20" s="203"/>
      <c r="DL20" s="203"/>
      <c r="DM20" s="203"/>
      <c r="DN20" s="203"/>
      <c r="DO20" s="203"/>
      <c r="DP20" s="203"/>
      <c r="DQ20" s="203"/>
      <c r="DR20" s="203"/>
      <c r="DS20" s="203"/>
      <c r="DT20" s="203"/>
      <c r="DU20" s="203"/>
      <c r="DV20" s="203"/>
      <c r="DW20" s="203"/>
      <c r="DX20" s="203"/>
      <c r="DY20" s="203"/>
      <c r="DZ20" s="203"/>
      <c r="EA20" s="203"/>
      <c r="EB20" s="203"/>
      <c r="EC20" s="203"/>
      <c r="ED20" s="203"/>
      <c r="EE20" s="203"/>
      <c r="EF20" s="203"/>
      <c r="EG20" s="203"/>
      <c r="EH20" s="203"/>
      <c r="EI20" s="203"/>
      <c r="EJ20" s="203"/>
      <c r="EK20" s="203"/>
      <c r="EL20" s="203"/>
      <c r="EM20" s="203"/>
      <c r="EN20" s="203"/>
      <c r="EO20" s="203"/>
      <c r="EP20" s="203"/>
      <c r="EQ20" s="203"/>
      <c r="ER20" s="203"/>
      <c r="ES20" s="203"/>
      <c r="ET20" s="203"/>
      <c r="EU20" s="203"/>
      <c r="EV20" s="203"/>
      <c r="EW20" s="203"/>
      <c r="EX20" s="203"/>
      <c r="EY20" s="203"/>
      <c r="EZ20" s="203"/>
      <c r="FA20" s="203"/>
      <c r="FB20" s="203"/>
      <c r="FC20" s="203"/>
      <c r="FD20" s="203"/>
      <c r="FE20" s="203"/>
      <c r="FF20" s="203"/>
      <c r="FG20" s="203"/>
      <c r="FH20" s="203"/>
      <c r="FI20" s="203"/>
      <c r="FJ20" s="203"/>
      <c r="FK20" s="203"/>
      <c r="FL20" s="203"/>
      <c r="FM20" s="203"/>
      <c r="FN20" s="203"/>
      <c r="FO20" s="203"/>
      <c r="FP20" s="203"/>
      <c r="FQ20" s="203"/>
      <c r="FR20" s="203"/>
      <c r="FS20" s="203"/>
      <c r="FT20" s="203"/>
      <c r="FU20" s="203"/>
      <c r="FV20" s="203"/>
      <c r="FW20" s="203"/>
      <c r="FX20" s="203"/>
      <c r="FY20" s="203"/>
      <c r="FZ20" s="203"/>
      <c r="GA20" s="203"/>
      <c r="GB20" s="203"/>
      <c r="GC20" s="203"/>
      <c r="GD20" s="203"/>
      <c r="GE20" s="203"/>
      <c r="GF20" s="203"/>
      <c r="GG20" s="203"/>
      <c r="GH20" s="203"/>
      <c r="GI20" s="203"/>
      <c r="GJ20" s="203"/>
      <c r="GK20" s="203"/>
      <c r="GL20" s="203"/>
      <c r="GM20" s="203"/>
      <c r="GN20" s="203"/>
      <c r="GO20" s="203"/>
      <c r="GP20" s="203"/>
      <c r="GQ20" s="203"/>
      <c r="GR20" s="203"/>
      <c r="GS20" s="203"/>
      <c r="GT20" s="203"/>
      <c r="GU20" s="203"/>
      <c r="GV20" s="203"/>
      <c r="GW20" s="203"/>
      <c r="GX20" s="203"/>
      <c r="GY20" s="203"/>
      <c r="GZ20" s="203"/>
      <c r="HA20" s="203"/>
      <c r="HB20" s="203"/>
      <c r="HC20" s="203"/>
      <c r="HD20" s="203"/>
      <c r="HE20" s="203"/>
      <c r="HF20" s="203"/>
      <c r="HG20" s="203"/>
      <c r="HH20" s="203"/>
      <c r="HI20" s="203"/>
      <c r="HJ20" s="203"/>
      <c r="HK20" s="203"/>
      <c r="HL20" s="203"/>
      <c r="HM20" s="203"/>
      <c r="HN20" s="203"/>
      <c r="HO20" s="203"/>
      <c r="HP20" s="203"/>
      <c r="HQ20" s="203"/>
      <c r="HR20" s="203"/>
      <c r="HS20" s="203"/>
      <c r="HT20" s="203"/>
      <c r="HU20" s="203"/>
      <c r="HV20" s="203"/>
      <c r="HW20" s="203"/>
      <c r="HX20" s="203"/>
      <c r="HY20" s="203"/>
      <c r="HZ20" s="203"/>
      <c r="IA20" s="203"/>
      <c r="IB20" s="203"/>
      <c r="IC20" s="203"/>
      <c r="ID20" s="203"/>
      <c r="IE20" s="203"/>
      <c r="IF20" s="203"/>
      <c r="IG20" s="203"/>
      <c r="IH20" s="203"/>
      <c r="II20" s="203"/>
      <c r="IJ20" s="203"/>
      <c r="IK20" s="203"/>
      <c r="IL20" s="203"/>
      <c r="IM20" s="203"/>
      <c r="IN20" s="203"/>
      <c r="IO20" s="203"/>
      <c r="IP20" s="203"/>
      <c r="IQ20" s="203"/>
      <c r="IR20" s="203"/>
      <c r="IS20" s="203"/>
      <c r="IT20" s="203"/>
      <c r="IU20" s="203"/>
      <c r="IV20" s="203"/>
      <c r="IW20" s="203"/>
      <c r="IX20" s="203"/>
      <c r="IY20" s="203"/>
      <c r="IZ20" s="203"/>
      <c r="JA20" s="203"/>
      <c r="JB20" s="203"/>
      <c r="JC20" s="203"/>
      <c r="JD20" s="203"/>
      <c r="JE20" s="203"/>
      <c r="JF20" s="203"/>
      <c r="JG20" s="203"/>
      <c r="JH20" s="203"/>
      <c r="JI20" s="203"/>
      <c r="JJ20" s="203"/>
      <c r="JK20" s="203"/>
      <c r="JL20" s="203"/>
      <c r="JM20" s="203"/>
      <c r="JN20" s="203"/>
      <c r="JO20" s="203"/>
      <c r="JP20" s="203"/>
      <c r="JQ20" s="203"/>
      <c r="JR20" s="203"/>
    </row>
    <row r="21" spans="1:278" ht="152.25" customHeight="1">
      <c r="A21" s="538"/>
      <c r="B21" s="540"/>
      <c r="C21" s="173" t="str">
        <f>'5- Identificación de Riesgos'!D21</f>
        <v>2-Insificiente planta de personal para atender el proceso misional y la rotación de la misma.</v>
      </c>
      <c r="D21" s="166"/>
      <c r="E21" s="174" t="s">
        <v>482</v>
      </c>
      <c r="F21" s="162" t="s">
        <v>154</v>
      </c>
      <c r="G21" s="162" t="s">
        <v>154</v>
      </c>
      <c r="H21" s="162" t="s">
        <v>154</v>
      </c>
      <c r="I21" s="162" t="s">
        <v>154</v>
      </c>
      <c r="J21" s="163">
        <f t="shared" si="2"/>
        <v>1</v>
      </c>
      <c r="K21" s="536"/>
      <c r="L21" s="162" t="str">
        <f>'5- Identificación de Riesgos'!I21</f>
        <v>Incumplimiento de las metas establecidas</v>
      </c>
      <c r="M21" s="293"/>
      <c r="N21" s="162"/>
      <c r="O21" s="162"/>
      <c r="P21" s="162"/>
      <c r="Q21" s="162"/>
      <c r="R21" s="163">
        <f t="shared" si="3"/>
        <v>0</v>
      </c>
      <c r="S21" s="536"/>
      <c r="T21" s="544"/>
      <c r="U21" s="454"/>
      <c r="V21" s="459"/>
    </row>
    <row r="22" spans="1:278" ht="75.75" customHeight="1">
      <c r="A22" s="538"/>
      <c r="B22" s="540"/>
      <c r="C22" s="173" t="str">
        <f>'5- Identificación de Riesgos'!D22</f>
        <v>3-Complejidad de algunos procesos que requieren mayor dedicación para su trámite.</v>
      </c>
      <c r="D22" s="166"/>
      <c r="E22" s="198"/>
      <c r="F22" s="162"/>
      <c r="G22" s="162"/>
      <c r="H22" s="162"/>
      <c r="I22" s="162"/>
      <c r="J22" s="163"/>
      <c r="K22" s="536"/>
      <c r="L22" s="162"/>
      <c r="M22" s="196"/>
      <c r="N22" s="162"/>
      <c r="O22" s="162"/>
      <c r="P22" s="162"/>
      <c r="Q22" s="162"/>
      <c r="R22" s="163">
        <f t="shared" si="3"/>
        <v>0</v>
      </c>
      <c r="S22" s="536"/>
      <c r="T22" s="544"/>
      <c r="U22" s="454"/>
      <c r="V22" s="459"/>
    </row>
    <row r="23" spans="1:278" ht="48" customHeight="1">
      <c r="A23" s="538"/>
      <c r="B23" s="540"/>
      <c r="C23" s="173" t="str">
        <f>'5- Identificación de Riesgos'!D23</f>
        <v>4- Aplazamiento u omision injustificado en la realización de audiencias o ejecución de trámites legales.</v>
      </c>
      <c r="D23" s="166"/>
      <c r="E23" s="198"/>
      <c r="F23" s="162"/>
      <c r="G23" s="162"/>
      <c r="H23" s="162"/>
      <c r="I23" s="162"/>
      <c r="J23" s="163"/>
      <c r="K23" s="536"/>
      <c r="L23" s="162"/>
      <c r="M23" s="178"/>
      <c r="N23" s="162"/>
      <c r="O23" s="162"/>
      <c r="P23" s="162"/>
      <c r="Q23" s="162"/>
      <c r="R23" s="163">
        <f t="shared" si="3"/>
        <v>0</v>
      </c>
      <c r="S23" s="536"/>
      <c r="T23" s="544"/>
      <c r="U23" s="454"/>
      <c r="V23" s="459"/>
    </row>
    <row r="24" spans="1:278" ht="57.75" customHeight="1">
      <c r="A24" s="538"/>
      <c r="B24" s="540"/>
      <c r="C24" s="173" t="str">
        <f>'5- Identificación de Riesgos'!D24</f>
        <v>5. Indebido o inexistente registro y control de la información a través de los sistemas de información de la Rama Judicial.</v>
      </c>
      <c r="D24" s="166"/>
      <c r="E24" s="166"/>
      <c r="F24" s="162"/>
      <c r="G24" s="162"/>
      <c r="H24" s="162"/>
      <c r="I24" s="162"/>
      <c r="J24" s="163"/>
      <c r="K24" s="536"/>
      <c r="L24" s="162"/>
      <c r="M24" s="178"/>
      <c r="N24" s="162"/>
      <c r="O24" s="162"/>
      <c r="P24" s="162"/>
      <c r="Q24" s="162"/>
      <c r="R24" s="163">
        <f t="shared" si="3"/>
        <v>0</v>
      </c>
      <c r="S24" s="536"/>
      <c r="T24" s="544"/>
      <c r="U24" s="454"/>
      <c r="V24" s="459"/>
    </row>
    <row r="25" spans="1:278" ht="36" customHeight="1">
      <c r="A25" s="538"/>
      <c r="B25" s="540"/>
      <c r="C25" s="173" t="str">
        <f>'5- Identificación de Riesgos'!D25</f>
        <v xml:space="preserve">6-Desmotivación de los servidores Judiciales. </v>
      </c>
      <c r="D25" s="166"/>
      <c r="E25" s="174"/>
      <c r="F25" s="162"/>
      <c r="G25" s="162"/>
      <c r="H25" s="162"/>
      <c r="I25" s="162"/>
      <c r="J25" s="163"/>
      <c r="K25" s="536"/>
      <c r="L25" s="162"/>
      <c r="M25" s="178"/>
      <c r="N25" s="162"/>
      <c r="O25" s="162"/>
      <c r="P25" s="162"/>
      <c r="Q25" s="162"/>
      <c r="R25" s="163">
        <f t="shared" si="3"/>
        <v>0</v>
      </c>
      <c r="S25" s="536"/>
      <c r="T25" s="544"/>
      <c r="U25" s="454"/>
      <c r="V25" s="459"/>
    </row>
    <row r="26" spans="1:278" ht="64.5" customHeight="1" thickBot="1">
      <c r="A26" s="538"/>
      <c r="B26" s="540"/>
      <c r="C26" s="173" t="str">
        <f>'5- Identificación de Riesgos'!D26</f>
        <v>7-Servidores judiciales que no cuentan con las competencias necesarias para atender el trámite judicial.</v>
      </c>
      <c r="D26" s="166"/>
      <c r="E26" s="174"/>
      <c r="F26" s="162"/>
      <c r="G26" s="162"/>
      <c r="H26" s="162"/>
      <c r="I26" s="162"/>
      <c r="J26" s="319"/>
      <c r="K26" s="536"/>
      <c r="L26" s="162"/>
      <c r="M26" s="178"/>
      <c r="N26" s="162"/>
      <c r="O26" s="162"/>
      <c r="P26" s="162"/>
      <c r="Q26" s="162"/>
      <c r="R26" s="163">
        <f t="shared" si="3"/>
        <v>0</v>
      </c>
      <c r="S26" s="536"/>
      <c r="T26" s="544"/>
      <c r="U26" s="454"/>
      <c r="V26" s="459"/>
    </row>
    <row r="27" spans="1:278" ht="126" customHeight="1">
      <c r="A27" s="537">
        <f>'5- Identificación de Riesgos'!A27</f>
        <v>4</v>
      </c>
      <c r="B27" s="539" t="str">
        <f>'5- Identificación de Riesgos'!B27</f>
        <v>Pago indebido de depósitos judiciales</v>
      </c>
      <c r="C27" s="300" t="str">
        <f>'5- Identificación de Riesgos'!D27</f>
        <v xml:space="preserve">1-Control insuficiente o inexistente en la conciliación de las cuentas judiciales </v>
      </c>
      <c r="D27" s="165"/>
      <c r="E27" s="295" t="s">
        <v>491</v>
      </c>
      <c r="F27" s="161" t="s">
        <v>154</v>
      </c>
      <c r="G27" s="161" t="s">
        <v>154</v>
      </c>
      <c r="H27" s="161" t="s">
        <v>154</v>
      </c>
      <c r="I27" s="161" t="s">
        <v>154</v>
      </c>
      <c r="J27" s="164">
        <f t="shared" si="2"/>
        <v>1</v>
      </c>
      <c r="K27" s="535">
        <f>AVERAGE(J27:J29)</f>
        <v>1</v>
      </c>
      <c r="L27" s="162" t="str">
        <f>'5- Identificación de Riesgos'!I27</f>
        <v>Afectación de reputacion,imagén,  credibilidad, satisfacción de usuarios y PI</v>
      </c>
      <c r="M27" s="195"/>
      <c r="N27" s="161"/>
      <c r="O27" s="161"/>
      <c r="P27" s="161"/>
      <c r="Q27" s="161"/>
      <c r="R27" s="164">
        <f t="shared" si="3"/>
        <v>0</v>
      </c>
      <c r="S27" s="535">
        <f>AVERAGE(R27:R29)</f>
        <v>0</v>
      </c>
      <c r="T27" s="543" t="str">
        <f>CONCATENATE(INDEX('8- Políticas de Administración '!$B$6:$F$10,MATCH(ROUND(IF((RIGHT('5- Identificación de Riesgos'!H27,1)-'6- Valoración Controles'!K27)&lt;1,1,(RIGHT('5- Identificación de Riesgos'!H27,1)-'6- Valoración Controles'!K27)),0),'8- Políticas de Administración '!$F$6:$F$10,0),1)," - ",ROUND(IF((RIGHT('5- Identificación de Riesgos'!H27,1)-'6- Valoración Controles'!K27)&lt;1,1,(RIGHT('5- Identificación de Riesgos'!H27,1)-'6- Valoración Controles'!K27)),0))</f>
        <v>Muy Baja - 1</v>
      </c>
      <c r="U27" s="437" t="str">
        <f>CONCATENATE(INDEX('8- Políticas de Administración '!$B$17:$F$21,MATCH(ROUND(IF((RIGHT('5- Identificación de Riesgos'!M27,1)-'6- Valoración Controles'!S27)&lt;1,1,(RIGHT('5- Identificación de Riesgos'!M27,1)-'6- Valoración Controles'!S27)),0),'8- Políticas de Administración '!$F$17:$F$21,0),1)," - ",ROUND(IF((RIGHT('5- Identificación de Riesgos'!M27,1)-'6- Valoración Controles'!S27)&lt;1,1,(RIGHT('5- Identificación de Riesgos'!M27,1)-'6- Valoración Controles'!S27)),0))</f>
        <v>Menor - 2</v>
      </c>
      <c r="V27" s="458" t="str">
        <f>CONCATENATE(VLOOKUP((LEFT(T27,LEN(T27)-4)&amp;LEFT(U27,LEN(U27)-4)),'9- Matriz de Calor '!$D$18:$E$42,2,0)," - ",RIGHT(T27,1)*RIGHT(U27,1))</f>
        <v>Bajo - 2</v>
      </c>
    </row>
    <row r="28" spans="1:278" ht="89.25" customHeight="1">
      <c r="A28" s="538"/>
      <c r="B28" s="540"/>
      <c r="C28" s="173" t="str">
        <f>'5- Identificación de Riesgos'!D28</f>
        <v>2-Congestión del aparato judicial</v>
      </c>
      <c r="D28" s="166"/>
      <c r="E28" s="295" t="s">
        <v>496</v>
      </c>
      <c r="F28" s="162" t="s">
        <v>154</v>
      </c>
      <c r="G28" s="162" t="s">
        <v>154</v>
      </c>
      <c r="H28" s="162" t="s">
        <v>154</v>
      </c>
      <c r="I28" s="162" t="s">
        <v>154</v>
      </c>
      <c r="J28" s="299">
        <f t="shared" si="2"/>
        <v>1</v>
      </c>
      <c r="K28" s="536"/>
      <c r="L28" s="162" t="str">
        <f>'5- Identificación de Riesgos'!I28</f>
        <v>Afectación Económica</v>
      </c>
      <c r="M28" s="196"/>
      <c r="N28" s="162"/>
      <c r="O28" s="162"/>
      <c r="P28" s="162"/>
      <c r="Q28" s="162"/>
      <c r="R28" s="163">
        <f t="shared" si="3"/>
        <v>0</v>
      </c>
      <c r="S28" s="536"/>
      <c r="T28" s="544"/>
      <c r="U28" s="454"/>
      <c r="V28" s="459"/>
    </row>
    <row r="29" spans="1:278" ht="48.75" customHeight="1" thickBot="1">
      <c r="A29" s="548"/>
      <c r="B29" s="541"/>
      <c r="C29" s="321" t="str">
        <f>'5- Identificación de Riesgos'!D29</f>
        <v>3-Rotación de personal</v>
      </c>
      <c r="D29" s="168"/>
      <c r="E29" s="313"/>
      <c r="F29" s="296"/>
      <c r="G29" s="296"/>
      <c r="H29" s="296"/>
      <c r="I29" s="296"/>
      <c r="J29" s="298"/>
      <c r="K29" s="542"/>
      <c r="L29" s="296"/>
      <c r="M29" s="179"/>
      <c r="N29" s="296"/>
      <c r="O29" s="296"/>
      <c r="P29" s="296"/>
      <c r="Q29" s="296"/>
      <c r="R29" s="298">
        <f t="shared" si="3"/>
        <v>0</v>
      </c>
      <c r="S29" s="542"/>
      <c r="T29" s="545"/>
      <c r="U29" s="438"/>
      <c r="V29" s="460"/>
    </row>
    <row r="30" spans="1:278" ht="127.5" hidden="1" customHeight="1">
      <c r="A30" s="552">
        <f>'5- Identificación de Riesgos'!A30</f>
        <v>5</v>
      </c>
      <c r="B30" s="539" t="str">
        <f>'5- Identificación de Riesgos'!B30</f>
        <v xml:space="preserve">Recibir , ofrecer, prometer , entregar o aceptar dádivas o beneficios a nombre propio o de terceros para  expedir, alterar, retener , extraviar o entregar  documentos  sin el lleno de requisitos legales </v>
      </c>
      <c r="C30" s="300" t="str">
        <f>'5- Identificación de Riesgos'!D30</f>
        <v xml:space="preserve">1.Falta de ética  de los servidores judiciales 
</v>
      </c>
      <c r="D30" s="165"/>
      <c r="E30" s="294" t="s">
        <v>483</v>
      </c>
      <c r="F30" s="161" t="s">
        <v>154</v>
      </c>
      <c r="G30" s="161" t="s">
        <v>154</v>
      </c>
      <c r="H30" s="161" t="s">
        <v>155</v>
      </c>
      <c r="I30" s="161" t="s">
        <v>154</v>
      </c>
      <c r="J30" s="164">
        <f t="shared" ref="J30" si="4">COUNTIF(F30:I30,"SI")/4</f>
        <v>0.75</v>
      </c>
      <c r="K30" s="535">
        <f>AVERAGE(J30:J31)</f>
        <v>0.75</v>
      </c>
      <c r="L30" s="161" t="str">
        <f>'5- Identificación de Riesgos'!I30</f>
        <v>Afectación de reputacion,imagén,  credibilidad, satisfacción de usuarios y PI</v>
      </c>
      <c r="M30" s="195"/>
      <c r="N30" s="161"/>
      <c r="O30" s="161"/>
      <c r="P30" s="161"/>
      <c r="Q30" s="161"/>
      <c r="R30" s="164">
        <f t="shared" ref="R30:R31" si="5">SUM(COUNTIF(N30,"SI")*25%,COUNTIF(O30,"SI")*40%,COUNTIF(P30,"SI")*25%,COUNTIF(Q30,"SI")*10%)</f>
        <v>0</v>
      </c>
      <c r="S30" s="535">
        <f>AVERAGE(R30:R31)</f>
        <v>0</v>
      </c>
      <c r="T30" s="543"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437"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Mayor - 4</v>
      </c>
      <c r="V30" s="458" t="str">
        <f>CONCATENATE(VLOOKUP((LEFT(T30,LEN(T30)-4)&amp;LEFT(U30,LEN(U30)-4)),'9- Matriz de Calor '!$D$18:$E$42,2,0)," - ",RIGHT(T30,1)*RIGHT(U30,1))</f>
        <v>Alto  - 4</v>
      </c>
    </row>
    <row r="31" spans="1:278" ht="47.25" hidden="1" customHeight="1" thickBot="1">
      <c r="A31" s="553"/>
      <c r="B31" s="541"/>
      <c r="C31" s="175" t="str">
        <f>'5- Identificación de Riesgos'!D31</f>
        <v xml:space="preserve">2 Fallas en los controles de los procesos </v>
      </c>
      <c r="D31" s="168"/>
      <c r="E31" s="313"/>
      <c r="F31" s="296"/>
      <c r="G31" s="296"/>
      <c r="H31" s="296"/>
      <c r="I31" s="296"/>
      <c r="J31" s="298"/>
      <c r="K31" s="542"/>
      <c r="L31" s="296"/>
      <c r="M31" s="314"/>
      <c r="N31" s="296"/>
      <c r="O31" s="296"/>
      <c r="P31" s="296"/>
      <c r="Q31" s="296"/>
      <c r="R31" s="298">
        <f t="shared" si="5"/>
        <v>0</v>
      </c>
      <c r="S31" s="542"/>
      <c r="T31" s="545"/>
      <c r="U31" s="438"/>
      <c r="V31" s="460"/>
    </row>
    <row r="32" spans="1:278" ht="111.75" hidden="1" customHeight="1">
      <c r="A32" s="554">
        <f>'5- Identificación de Riesgos'!A32</f>
        <v>6</v>
      </c>
      <c r="B32" s="551" t="str">
        <f>'5- Identificación de Riesgos'!B32</f>
        <v xml:space="preserve">Recibir, ofrecer, prometer, entregar o aceptar dadivas  o beneficios a nombre propio o de terceros para  demorar, retener, alterar o direccionar fallos judiciales </v>
      </c>
      <c r="C32" s="308" t="str">
        <f>'5- Identificación de Riesgos'!D32</f>
        <v xml:space="preserve">1. Desconocimiento del Código de Ética y Buen Gobierno.   </v>
      </c>
      <c r="D32" s="309"/>
      <c r="E32" s="310" t="s">
        <v>483</v>
      </c>
      <c r="F32" s="252" t="s">
        <v>154</v>
      </c>
      <c r="G32" s="252" t="s">
        <v>154</v>
      </c>
      <c r="H32" s="252" t="s">
        <v>155</v>
      </c>
      <c r="I32" s="252" t="s">
        <v>154</v>
      </c>
      <c r="J32" s="311">
        <f t="shared" ref="J32" si="6">COUNTIF(F32:I32,"SI")/4</f>
        <v>0.75</v>
      </c>
      <c r="K32" s="549">
        <f>AVERAGE(J32:J33)</f>
        <v>0.75</v>
      </c>
      <c r="L32" s="250" t="str">
        <f>'5- Identificación de Riesgos'!I32</f>
        <v>Afectación de reputacion,imagén,  credibilidad, satisfacción de usuarios y PI</v>
      </c>
      <c r="M32" s="312"/>
      <c r="N32" s="250"/>
      <c r="O32" s="250"/>
      <c r="P32" s="250"/>
      <c r="Q32" s="250"/>
      <c r="R32" s="299">
        <f t="shared" ref="R32:R33" si="7">SUM(COUNTIF(N32,"SI")*25%,COUNTIF(O32,"SI")*40%,COUNTIF(P32,"SI")*25%,COUNTIF(Q32,"SI")*10%)</f>
        <v>0</v>
      </c>
      <c r="S32" s="549">
        <f>AVERAGE(R32:R33)</f>
        <v>0</v>
      </c>
      <c r="T32" s="550" t="str">
        <f>CONCATENATE(INDEX('8- Políticas de Administración '!$B$6:$F$10,MATCH(ROUND(IF((RIGHT('5- Identificación de Riesgos'!H32,1)-'6- Valoración Controles'!K32)&lt;1,1,(RIGHT('5- Identificación de Riesgos'!H32,1)-'6- Valoración Controles'!K32)),0),'8- Políticas de Administración '!$F$6:$F$10,0),1)," - ",ROUND(IF((RIGHT('5- Identificación de Riesgos'!H32,1)-'6- Valoración Controles'!K32)&lt;1,1,(RIGHT('5- Identificación de Riesgos'!H32,1)-'6- Valoración Controles'!K32)),0))</f>
        <v>Muy Baja - 1</v>
      </c>
      <c r="U32" s="502" t="str">
        <f>CONCATENATE(INDEX('8- Políticas de Administración '!$B$17:$F$21,MATCH(ROUND(IF((RIGHT('5- Identificación de Riesgos'!M32,1)-'6- Valoración Controles'!S32)&lt;1,1,(RIGHT('5- Identificación de Riesgos'!M32,1)-'6- Valoración Controles'!S32)),0),'8- Políticas de Administración '!$F$17:$F$21,0),1)," - ",ROUND(IF((RIGHT('5- Identificación de Riesgos'!M32,1)-'6- Valoración Controles'!S32)&lt;1,1,(RIGHT('5- Identificación de Riesgos'!M32,1)-'6- Valoración Controles'!S32)),0))</f>
        <v>Mayor - 4</v>
      </c>
      <c r="V32" s="472" t="str">
        <f>CONCATENATE(VLOOKUP((LEFT(T32,LEN(T32)-4)&amp;LEFT(U32,LEN(U32)-4)),'9- Matriz de Calor '!$D$18:$E$42,2,0)," - ",RIGHT(T32,1)*RIGHT(U32,1))</f>
        <v>Alto  - 4</v>
      </c>
    </row>
    <row r="33" spans="1:22" ht="51.75" hidden="1" customHeight="1">
      <c r="A33" s="555"/>
      <c r="B33" s="540"/>
      <c r="C33" s="173" t="str">
        <f>'5- Identificación de Riesgos'!D33</f>
        <v xml:space="preserve">2.Falta de ética  de los servidores judiciales 
</v>
      </c>
      <c r="D33" s="166"/>
      <c r="E33" s="295"/>
      <c r="F33" s="162"/>
      <c r="G33" s="162"/>
      <c r="H33" s="162"/>
      <c r="I33" s="162"/>
      <c r="J33" s="163"/>
      <c r="K33" s="536"/>
      <c r="L33" s="162"/>
      <c r="M33" s="196"/>
      <c r="N33" s="162"/>
      <c r="O33" s="162"/>
      <c r="P33" s="162"/>
      <c r="Q33" s="162"/>
      <c r="R33" s="163">
        <f t="shared" si="7"/>
        <v>0</v>
      </c>
      <c r="S33" s="536"/>
      <c r="T33" s="544"/>
      <c r="U33" s="454"/>
      <c r="V33" s="459"/>
    </row>
  </sheetData>
  <mergeCells count="60">
    <mergeCell ref="A30:A31"/>
    <mergeCell ref="B30:B31"/>
    <mergeCell ref="A32:A33"/>
    <mergeCell ref="B32:B33"/>
    <mergeCell ref="K32:K33"/>
    <mergeCell ref="T20:T26"/>
    <mergeCell ref="U20:U26"/>
    <mergeCell ref="V20:V26"/>
    <mergeCell ref="A20:A26"/>
    <mergeCell ref="B20:B26"/>
    <mergeCell ref="K20:K26"/>
    <mergeCell ref="S20:S26"/>
    <mergeCell ref="A27:A29"/>
    <mergeCell ref="B27:B29"/>
    <mergeCell ref="K27:K29"/>
    <mergeCell ref="S27:S29"/>
    <mergeCell ref="V32:V33"/>
    <mergeCell ref="T27:T29"/>
    <mergeCell ref="U27:U29"/>
    <mergeCell ref="V27:V29"/>
    <mergeCell ref="K30:K31"/>
    <mergeCell ref="S30:S31"/>
    <mergeCell ref="T30:T31"/>
    <mergeCell ref="U30:U31"/>
    <mergeCell ref="V30:V31"/>
    <mergeCell ref="S32:S33"/>
    <mergeCell ref="T32:T33"/>
    <mergeCell ref="U32:U33"/>
    <mergeCell ref="K10:K13"/>
    <mergeCell ref="A14:A19"/>
    <mergeCell ref="B14:B19"/>
    <mergeCell ref="K14:K19"/>
    <mergeCell ref="V14:V19"/>
    <mergeCell ref="A10:A13"/>
    <mergeCell ref="B10:B13"/>
    <mergeCell ref="T14:T19"/>
    <mergeCell ref="U14:U19"/>
    <mergeCell ref="S14:S19"/>
    <mergeCell ref="S10:S13"/>
    <mergeCell ref="T10:T13"/>
    <mergeCell ref="U10:U13"/>
    <mergeCell ref="V10:V13"/>
    <mergeCell ref="F8:K8"/>
    <mergeCell ref="L8:S8"/>
    <mergeCell ref="A5:B5"/>
    <mergeCell ref="A6:B6"/>
    <mergeCell ref="A7:C7"/>
    <mergeCell ref="A8:A9"/>
    <mergeCell ref="B8:B9"/>
    <mergeCell ref="C8:C9"/>
    <mergeCell ref="D8:D9"/>
    <mergeCell ref="E8:E9"/>
    <mergeCell ref="C5:V5"/>
    <mergeCell ref="C6:V6"/>
    <mergeCell ref="E1:V3"/>
    <mergeCell ref="A1:C3"/>
    <mergeCell ref="T7:V7"/>
    <mergeCell ref="D7:R7"/>
    <mergeCell ref="A4:B4"/>
    <mergeCell ref="C4:V4"/>
  </mergeCells>
  <conditionalFormatting sqref="T10">
    <cfRule type="containsText" dxfId="872" priority="1002" operator="containsText" text="Media">
      <formula>NOT(ISERROR(SEARCH("Media",T10)))</formula>
    </cfRule>
    <cfRule type="cellIs" dxfId="871" priority="1007" operator="between">
      <formula>1</formula>
      <formula>2</formula>
    </cfRule>
    <cfRule type="containsText" dxfId="870" priority="994" operator="containsText" text="Muy Baja">
      <formula>NOT(ISERROR(SEARCH("Muy Baja",T10)))</formula>
    </cfRule>
    <cfRule type="containsText" dxfId="869" priority="999" operator="containsText" text="Muy Baja'Tabla probabilidad'!">
      <formula>NOT(ISERROR(SEARCH("Muy Baja'Tabla probabilidad'!",T10)))</formula>
    </cfRule>
    <cfRule type="containsText" dxfId="868" priority="988" operator="containsText" text="Muy Alta">
      <formula>NOT(ISERROR(SEARCH("Muy Alta",T10)))</formula>
    </cfRule>
    <cfRule type="cellIs" dxfId="867" priority="1008" operator="between">
      <formula>0</formula>
      <formula>2</formula>
    </cfRule>
    <cfRule type="containsText" dxfId="866" priority="986" operator="containsText" text="Muy Baja">
      <formula>NOT(ISERROR(SEARCH("Muy Baja",T10)))</formula>
    </cfRule>
    <cfRule type="containsText" dxfId="865" priority="987" operator="containsText" text="Baja">
      <formula>NOT(ISERROR(SEARCH("Baja",T10)))</formula>
    </cfRule>
    <cfRule type="containsText" dxfId="864" priority="990" operator="containsText" text="Alta">
      <formula>NOT(ISERROR(SEARCH("Alta",T10)))</formula>
    </cfRule>
    <cfRule type="containsText" dxfId="863" priority="991" operator="containsText" text="Media">
      <formula>NOT(ISERROR(SEARCH("Media",T10)))</formula>
    </cfRule>
    <cfRule type="containsText" dxfId="862" priority="992" operator="containsText" text="Media">
      <formula>NOT(ISERROR(SEARCH("Media",T10)))</formula>
    </cfRule>
    <cfRule type="containsText" dxfId="861" priority="993" operator="containsText" text="Media">
      <formula>NOT(ISERROR(SEARCH("Media",T10)))</formula>
    </cfRule>
    <cfRule type="containsText" dxfId="860" priority="995" operator="containsText" text="Baja">
      <formula>NOT(ISERROR(SEARCH("Baja",T10)))</formula>
    </cfRule>
    <cfRule type="containsText" dxfId="859" priority="996" operator="containsText" text="Muy Baja">
      <formula>NOT(ISERROR(SEARCH("Muy Baja",T10)))</formula>
    </cfRule>
    <cfRule type="containsText" dxfId="858" priority="997" operator="containsText" text="Muy Baja">
      <formula>NOT(ISERROR(SEARCH("Muy Baja",T10)))</formula>
    </cfRule>
    <cfRule type="containsText" dxfId="857" priority="998" operator="containsText" text="Muy Baja">
      <formula>NOT(ISERROR(SEARCH("Muy Baja",T10)))</formula>
    </cfRule>
    <cfRule type="containsText" dxfId="856" priority="1000" operator="containsText" text="Muy bajo">
      <formula>NOT(ISERROR(SEARCH("Muy bajo",T10)))</formula>
    </cfRule>
    <cfRule type="containsText" dxfId="855" priority="1001" operator="containsText" text="Alta">
      <formula>NOT(ISERROR(SEARCH("Alta",T10)))</formula>
    </cfRule>
    <cfRule type="containsText" dxfId="854" priority="1003" operator="containsText" text="Baja">
      <formula>NOT(ISERROR(SEARCH("Baja",T10)))</formula>
    </cfRule>
    <cfRule type="containsText" dxfId="853" priority="1004" operator="containsText" text="Muy baja">
      <formula>NOT(ISERROR(SEARCH("Muy baja",T10)))</formula>
    </cfRule>
  </conditionalFormatting>
  <conditionalFormatting sqref="T14">
    <cfRule type="containsText" dxfId="852" priority="149" operator="containsText" text="Muy Alta">
      <formula>NOT(ISERROR(SEARCH("Muy Alta",T14)))</formula>
    </cfRule>
    <cfRule type="cellIs" dxfId="851" priority="168" operator="between">
      <formula>0</formula>
      <formula>2</formula>
    </cfRule>
    <cfRule type="containsText" dxfId="850" priority="155" operator="containsText" text="Baja">
      <formula>NOT(ISERROR(SEARCH("Baja",T14)))</formula>
    </cfRule>
    <cfRule type="containsText" dxfId="849" priority="153" operator="containsText" text="Media">
      <formula>NOT(ISERROR(SEARCH("Media",T14)))</formula>
    </cfRule>
    <cfRule type="containsText" dxfId="848" priority="152" operator="containsText" text="Media">
      <formula>NOT(ISERROR(SEARCH("Media",T14)))</formula>
    </cfRule>
    <cfRule type="cellIs" dxfId="847" priority="167" operator="between">
      <formula>1</formula>
      <formula>2</formula>
    </cfRule>
    <cfRule type="containsText" dxfId="846" priority="151" operator="containsText" text="Media">
      <formula>NOT(ISERROR(SEARCH("Media",T14)))</formula>
    </cfRule>
    <cfRule type="containsText" dxfId="845" priority="150" operator="containsText" text="Alta">
      <formula>NOT(ISERROR(SEARCH("Alta",T14)))</formula>
    </cfRule>
    <cfRule type="containsText" dxfId="844" priority="157" operator="containsText" text="Muy Baja">
      <formula>NOT(ISERROR(SEARCH("Muy Baja",T14)))</formula>
    </cfRule>
    <cfRule type="containsText" dxfId="843" priority="156" operator="containsText" text="Muy Baja">
      <formula>NOT(ISERROR(SEARCH("Muy Baja",T14)))</formula>
    </cfRule>
    <cfRule type="containsText" dxfId="842" priority="147" operator="containsText" text="Muy Baja">
      <formula>NOT(ISERROR(SEARCH("Muy Baja",T14)))</formula>
    </cfRule>
    <cfRule type="containsText" dxfId="841" priority="154" operator="containsText" text="Muy Baja">
      <formula>NOT(ISERROR(SEARCH("Muy Baja",T14)))</formula>
    </cfRule>
    <cfRule type="containsText" dxfId="840" priority="148" operator="containsText" text="Baja">
      <formula>NOT(ISERROR(SEARCH("Baja",T14)))</formula>
    </cfRule>
    <cfRule type="containsText" dxfId="839" priority="158" operator="containsText" text="Muy Baja">
      <formula>NOT(ISERROR(SEARCH("Muy Baja",T14)))</formula>
    </cfRule>
    <cfRule type="containsText" dxfId="838" priority="163" operator="containsText" text="Baja">
      <formula>NOT(ISERROR(SEARCH("Baja",T14)))</formula>
    </cfRule>
    <cfRule type="containsText" dxfId="837" priority="162" operator="containsText" text="Media">
      <formula>NOT(ISERROR(SEARCH("Media",T14)))</formula>
    </cfRule>
    <cfRule type="containsText" dxfId="836" priority="161" operator="containsText" text="Alta">
      <formula>NOT(ISERROR(SEARCH("Alta",T14)))</formula>
    </cfRule>
    <cfRule type="containsText" dxfId="835" priority="160" operator="containsText" text="Muy bajo">
      <formula>NOT(ISERROR(SEARCH("Muy bajo",T14)))</formula>
    </cfRule>
    <cfRule type="containsText" dxfId="834" priority="159" operator="containsText" text="Muy Baja'Tabla probabilidad'!">
      <formula>NOT(ISERROR(SEARCH("Muy Baja'Tabla probabilidad'!",T14)))</formula>
    </cfRule>
    <cfRule type="containsText" dxfId="833" priority="164" operator="containsText" text="Muy baja">
      <formula>NOT(ISERROR(SEARCH("Muy baja",T14)))</formula>
    </cfRule>
  </conditionalFormatting>
  <conditionalFormatting sqref="T20">
    <cfRule type="containsText" dxfId="832" priority="127" operator="containsText" text="Baja">
      <formula>NOT(ISERROR(SEARCH("Baja",T20)))</formula>
    </cfRule>
    <cfRule type="containsText" dxfId="831" priority="126" operator="containsText" text="Muy Baja">
      <formula>NOT(ISERROR(SEARCH("Muy Baja",T20)))</formula>
    </cfRule>
    <cfRule type="containsText" dxfId="830" priority="125" operator="containsText" text="Media">
      <formula>NOT(ISERROR(SEARCH("Media",T20)))</formula>
    </cfRule>
    <cfRule type="containsText" dxfId="829" priority="124" operator="containsText" text="Media">
      <formula>NOT(ISERROR(SEARCH("Media",T20)))</formula>
    </cfRule>
    <cfRule type="containsText" dxfId="828" priority="134" operator="containsText" text="Media">
      <formula>NOT(ISERROR(SEARCH("Media",T20)))</formula>
    </cfRule>
    <cfRule type="containsText" dxfId="827" priority="119" operator="containsText" text="Muy Baja">
      <formula>NOT(ISERROR(SEARCH("Muy Baja",T20)))</formula>
    </cfRule>
    <cfRule type="containsText" dxfId="826" priority="122" operator="containsText" text="Alta">
      <formula>NOT(ISERROR(SEARCH("Alta",T20)))</formula>
    </cfRule>
    <cfRule type="cellIs" dxfId="825" priority="140" operator="between">
      <formula>0</formula>
      <formula>2</formula>
    </cfRule>
    <cfRule type="cellIs" dxfId="824" priority="139" operator="between">
      <formula>1</formula>
      <formula>2</formula>
    </cfRule>
    <cfRule type="containsText" dxfId="823" priority="121" operator="containsText" text="Muy Alta">
      <formula>NOT(ISERROR(SEARCH("Muy Alta",T20)))</formula>
    </cfRule>
    <cfRule type="containsText" dxfId="822" priority="136" operator="containsText" text="Muy baja">
      <formula>NOT(ISERROR(SEARCH("Muy baja",T20)))</formula>
    </cfRule>
    <cfRule type="containsText" dxfId="821" priority="123" operator="containsText" text="Media">
      <formula>NOT(ISERROR(SEARCH("Media",T20)))</formula>
    </cfRule>
    <cfRule type="containsText" dxfId="820" priority="120" operator="containsText" text="Baja">
      <formula>NOT(ISERROR(SEARCH("Baja",T20)))</formula>
    </cfRule>
    <cfRule type="containsText" dxfId="819" priority="130" operator="containsText" text="Muy Baja">
      <formula>NOT(ISERROR(SEARCH("Muy Baja",T20)))</formula>
    </cfRule>
    <cfRule type="containsText" dxfId="818" priority="131" operator="containsText" text="Muy Baja'Tabla probabilidad'!">
      <formula>NOT(ISERROR(SEARCH("Muy Baja'Tabla probabilidad'!",T20)))</formula>
    </cfRule>
    <cfRule type="containsText" dxfId="817" priority="132" operator="containsText" text="Muy bajo">
      <formula>NOT(ISERROR(SEARCH("Muy bajo",T20)))</formula>
    </cfRule>
    <cfRule type="containsText" dxfId="816" priority="133" operator="containsText" text="Alta">
      <formula>NOT(ISERROR(SEARCH("Alta",T20)))</formula>
    </cfRule>
    <cfRule type="containsText" dxfId="815" priority="129" operator="containsText" text="Muy Baja">
      <formula>NOT(ISERROR(SEARCH("Muy Baja",T20)))</formula>
    </cfRule>
    <cfRule type="containsText" dxfId="814" priority="135" operator="containsText" text="Baja">
      <formula>NOT(ISERROR(SEARCH("Baja",T20)))</formula>
    </cfRule>
    <cfRule type="containsText" dxfId="813" priority="128" operator="containsText" text="Muy Baja">
      <formula>NOT(ISERROR(SEARCH("Muy Baja",T20)))</formula>
    </cfRule>
  </conditionalFormatting>
  <conditionalFormatting sqref="T27">
    <cfRule type="containsText" dxfId="812" priority="103" operator="containsText" text="Muy Baja'Tabla probabilidad'!">
      <formula>NOT(ISERROR(SEARCH("Muy Baja'Tabla probabilidad'!",T27)))</formula>
    </cfRule>
    <cfRule type="containsText" dxfId="811" priority="104" operator="containsText" text="Muy bajo">
      <formula>NOT(ISERROR(SEARCH("Muy bajo",T27)))</formula>
    </cfRule>
    <cfRule type="containsText" dxfId="810" priority="105" operator="containsText" text="Alta">
      <formula>NOT(ISERROR(SEARCH("Alta",T27)))</formula>
    </cfRule>
    <cfRule type="containsText" dxfId="809" priority="106" operator="containsText" text="Media">
      <formula>NOT(ISERROR(SEARCH("Media",T27)))</formula>
    </cfRule>
    <cfRule type="containsText" dxfId="808" priority="107" operator="containsText" text="Baja">
      <formula>NOT(ISERROR(SEARCH("Baja",T27)))</formula>
    </cfRule>
    <cfRule type="containsText" dxfId="807" priority="108" operator="containsText" text="Muy baja">
      <formula>NOT(ISERROR(SEARCH("Muy baja",T27)))</formula>
    </cfRule>
    <cfRule type="cellIs" dxfId="806" priority="111" operator="between">
      <formula>1</formula>
      <formula>2</formula>
    </cfRule>
    <cfRule type="cellIs" dxfId="805" priority="112" operator="between">
      <formula>0</formula>
      <formula>2</formula>
    </cfRule>
    <cfRule type="containsText" dxfId="804" priority="100" operator="containsText" text="Muy Baja">
      <formula>NOT(ISERROR(SEARCH("Muy Baja",T27)))</formula>
    </cfRule>
    <cfRule type="containsText" dxfId="803" priority="97" operator="containsText" text="Media">
      <formula>NOT(ISERROR(SEARCH("Media",T27)))</formula>
    </cfRule>
    <cfRule type="containsText" dxfId="802" priority="91" operator="containsText" text="Muy Baja">
      <formula>NOT(ISERROR(SEARCH("Muy Baja",T27)))</formula>
    </cfRule>
    <cfRule type="containsText" dxfId="801" priority="92" operator="containsText" text="Baja">
      <formula>NOT(ISERROR(SEARCH("Baja",T27)))</formula>
    </cfRule>
    <cfRule type="containsText" dxfId="800" priority="93" operator="containsText" text="Muy Alta">
      <formula>NOT(ISERROR(SEARCH("Muy Alta",T27)))</formula>
    </cfRule>
    <cfRule type="containsText" dxfId="799" priority="94" operator="containsText" text="Alta">
      <formula>NOT(ISERROR(SEARCH("Alta",T27)))</formula>
    </cfRule>
    <cfRule type="containsText" dxfId="798" priority="95" operator="containsText" text="Media">
      <formula>NOT(ISERROR(SEARCH("Media",T27)))</formula>
    </cfRule>
    <cfRule type="containsText" dxfId="797" priority="96" operator="containsText" text="Media">
      <formula>NOT(ISERROR(SEARCH("Media",T27)))</formula>
    </cfRule>
    <cfRule type="containsText" dxfId="796" priority="98" operator="containsText" text="Muy Baja">
      <formula>NOT(ISERROR(SEARCH("Muy Baja",T27)))</formula>
    </cfRule>
    <cfRule type="containsText" dxfId="795" priority="99" operator="containsText" text="Baja">
      <formula>NOT(ISERROR(SEARCH("Baja",T27)))</formula>
    </cfRule>
    <cfRule type="containsText" dxfId="794" priority="101" operator="containsText" text="Muy Baja">
      <formula>NOT(ISERROR(SEARCH("Muy Baja",T27)))</formula>
    </cfRule>
    <cfRule type="containsText" dxfId="793" priority="102" operator="containsText" text="Muy Baja">
      <formula>NOT(ISERROR(SEARCH("Muy Baja",T27)))</formula>
    </cfRule>
  </conditionalFormatting>
  <conditionalFormatting sqref="T30">
    <cfRule type="containsText" dxfId="792" priority="50" operator="containsText" text="Media">
      <formula>NOT(ISERROR(SEARCH("Media",T30)))</formula>
    </cfRule>
    <cfRule type="cellIs" dxfId="791" priority="56" operator="between">
      <formula>0</formula>
      <formula>2</formula>
    </cfRule>
    <cfRule type="cellIs" dxfId="790" priority="55" operator="between">
      <formula>1</formula>
      <formula>2</formula>
    </cfRule>
    <cfRule type="containsText" dxfId="789" priority="49" operator="containsText" text="Alta">
      <formula>NOT(ISERROR(SEARCH("Alta",T30)))</formula>
    </cfRule>
    <cfRule type="containsText" dxfId="788" priority="48" operator="containsText" text="Muy bajo">
      <formula>NOT(ISERROR(SEARCH("Muy bajo",T30)))</formula>
    </cfRule>
    <cfRule type="containsText" dxfId="787" priority="46" operator="containsText" text="Muy Baja">
      <formula>NOT(ISERROR(SEARCH("Muy Baja",T30)))</formula>
    </cfRule>
    <cfRule type="containsText" dxfId="786" priority="43" operator="containsText" text="Baja">
      <formula>NOT(ISERROR(SEARCH("Baja",T30)))</formula>
    </cfRule>
    <cfRule type="containsText" dxfId="785" priority="45" operator="containsText" text="Muy Baja">
      <formula>NOT(ISERROR(SEARCH("Muy Baja",T30)))</formula>
    </cfRule>
    <cfRule type="containsText" dxfId="784" priority="44" operator="containsText" text="Muy Baja">
      <formula>NOT(ISERROR(SEARCH("Muy Baja",T30)))</formula>
    </cfRule>
    <cfRule type="containsText" dxfId="783" priority="42" operator="containsText" text="Muy Baja">
      <formula>NOT(ISERROR(SEARCH("Muy Baja",T30)))</formula>
    </cfRule>
    <cfRule type="containsText" dxfId="782" priority="41" operator="containsText" text="Media">
      <formula>NOT(ISERROR(SEARCH("Media",T30)))</formula>
    </cfRule>
    <cfRule type="containsText" dxfId="781" priority="40" operator="containsText" text="Media">
      <formula>NOT(ISERROR(SEARCH("Media",T30)))</formula>
    </cfRule>
    <cfRule type="containsText" dxfId="780" priority="39" operator="containsText" text="Media">
      <formula>NOT(ISERROR(SEARCH("Media",T30)))</formula>
    </cfRule>
    <cfRule type="containsText" dxfId="779" priority="38" operator="containsText" text="Alta">
      <formula>NOT(ISERROR(SEARCH("Alta",T30)))</formula>
    </cfRule>
    <cfRule type="containsText" dxfId="778" priority="37" operator="containsText" text="Muy Alta">
      <formula>NOT(ISERROR(SEARCH("Muy Alta",T30)))</formula>
    </cfRule>
    <cfRule type="containsText" dxfId="777" priority="36" operator="containsText" text="Baja">
      <formula>NOT(ISERROR(SEARCH("Baja",T30)))</formula>
    </cfRule>
    <cfRule type="containsText" dxfId="776" priority="35" operator="containsText" text="Muy Baja">
      <formula>NOT(ISERROR(SEARCH("Muy Baja",T30)))</formula>
    </cfRule>
    <cfRule type="containsText" dxfId="775" priority="47" operator="containsText" text="Muy Baja'Tabla probabilidad'!">
      <formula>NOT(ISERROR(SEARCH("Muy Baja'Tabla probabilidad'!",T30)))</formula>
    </cfRule>
    <cfRule type="containsText" dxfId="774" priority="52" operator="containsText" text="Muy baja">
      <formula>NOT(ISERROR(SEARCH("Muy baja",T30)))</formula>
    </cfRule>
    <cfRule type="containsText" dxfId="773" priority="51" operator="containsText" text="Baja">
      <formula>NOT(ISERROR(SEARCH("Baja",T30)))</formula>
    </cfRule>
  </conditionalFormatting>
  <conditionalFormatting sqref="T32">
    <cfRule type="containsText" dxfId="772" priority="22" operator="containsText" text="Media">
      <formula>NOT(ISERROR(SEARCH("Media",T32)))</formula>
    </cfRule>
    <cfRule type="containsText" dxfId="771" priority="23" operator="containsText" text="Baja">
      <formula>NOT(ISERROR(SEARCH("Baja",T32)))</formula>
    </cfRule>
    <cfRule type="cellIs" dxfId="770" priority="27" operator="between">
      <formula>1</formula>
      <formula>2</formula>
    </cfRule>
    <cfRule type="cellIs" dxfId="769" priority="28" operator="between">
      <formula>0</formula>
      <formula>2</formula>
    </cfRule>
    <cfRule type="containsText" dxfId="768" priority="24" operator="containsText" text="Muy baja">
      <formula>NOT(ISERROR(SEARCH("Muy baja",T32)))</formula>
    </cfRule>
    <cfRule type="containsText" dxfId="767" priority="7" operator="containsText" text="Muy Baja">
      <formula>NOT(ISERROR(SEARCH("Muy Baja",T32)))</formula>
    </cfRule>
    <cfRule type="containsText" dxfId="766" priority="8" operator="containsText" text="Baja">
      <formula>NOT(ISERROR(SEARCH("Baja",T32)))</formula>
    </cfRule>
    <cfRule type="containsText" dxfId="765" priority="9" operator="containsText" text="Muy Alta">
      <formula>NOT(ISERROR(SEARCH("Muy Alta",T32)))</formula>
    </cfRule>
    <cfRule type="containsText" dxfId="764" priority="10" operator="containsText" text="Alta">
      <formula>NOT(ISERROR(SEARCH("Alta",T32)))</formula>
    </cfRule>
    <cfRule type="containsText" dxfId="763" priority="11" operator="containsText" text="Media">
      <formula>NOT(ISERROR(SEARCH("Media",T32)))</formula>
    </cfRule>
    <cfRule type="containsText" dxfId="762" priority="12" operator="containsText" text="Media">
      <formula>NOT(ISERROR(SEARCH("Media",T32)))</formula>
    </cfRule>
    <cfRule type="containsText" dxfId="761" priority="13" operator="containsText" text="Media">
      <formula>NOT(ISERROR(SEARCH("Media",T32)))</formula>
    </cfRule>
    <cfRule type="containsText" dxfId="760" priority="14" operator="containsText" text="Muy Baja">
      <formula>NOT(ISERROR(SEARCH("Muy Baja",T32)))</formula>
    </cfRule>
    <cfRule type="containsText" dxfId="759" priority="15" operator="containsText" text="Baja">
      <formula>NOT(ISERROR(SEARCH("Baja",T32)))</formula>
    </cfRule>
    <cfRule type="containsText" dxfId="758" priority="16" operator="containsText" text="Muy Baja">
      <formula>NOT(ISERROR(SEARCH("Muy Baja",T32)))</formula>
    </cfRule>
    <cfRule type="containsText" dxfId="757" priority="17" operator="containsText" text="Muy Baja">
      <formula>NOT(ISERROR(SEARCH("Muy Baja",T32)))</formula>
    </cfRule>
    <cfRule type="containsText" dxfId="756" priority="18" operator="containsText" text="Muy Baja">
      <formula>NOT(ISERROR(SEARCH("Muy Baja",T32)))</formula>
    </cfRule>
    <cfRule type="containsText" dxfId="755" priority="19" operator="containsText" text="Muy Baja'Tabla probabilidad'!">
      <formula>NOT(ISERROR(SEARCH("Muy Baja'Tabla probabilidad'!",T32)))</formula>
    </cfRule>
    <cfRule type="containsText" dxfId="754" priority="20" operator="containsText" text="Muy bajo">
      <formula>NOT(ISERROR(SEARCH("Muy bajo",T32)))</formula>
    </cfRule>
    <cfRule type="containsText" dxfId="753" priority="21" operator="containsText" text="Alta">
      <formula>NOT(ISERROR(SEARCH("Alta",T32)))</formula>
    </cfRule>
  </conditionalFormatting>
  <conditionalFormatting sqref="U10">
    <cfRule type="containsText" dxfId="752" priority="984" operator="containsText" text="Menor">
      <formula>NOT(ISERROR(SEARCH("Menor",U10)))</formula>
    </cfRule>
    <cfRule type="containsText" dxfId="751" priority="983" operator="containsText" text="Moderado">
      <formula>NOT(ISERROR(SEARCH("Moderado",U10)))</formula>
    </cfRule>
    <cfRule type="containsText" dxfId="750" priority="982" operator="containsText" text="Alta">
      <formula>NOT(ISERROR(SEARCH("Alta",U10)))</formula>
    </cfRule>
    <cfRule type="containsText" dxfId="749" priority="981" operator="containsText" text="Mayor">
      <formula>NOT(ISERROR(SEARCH("Mayor",U10)))</formula>
    </cfRule>
    <cfRule type="containsText" dxfId="748" priority="980" operator="containsText" text="Catastrófico">
      <formula>NOT(ISERROR(SEARCH("Catastrófico",U10)))</formula>
    </cfRule>
    <cfRule type="containsText" dxfId="747" priority="985" operator="containsText" text="Leve">
      <formula>NOT(ISERROR(SEARCH("Leve",U10)))</formula>
    </cfRule>
  </conditionalFormatting>
  <conditionalFormatting sqref="U14">
    <cfRule type="containsText" dxfId="746" priority="141" operator="containsText" text="Catastrófico">
      <formula>NOT(ISERROR(SEARCH("Catastrófico",U14)))</formula>
    </cfRule>
    <cfRule type="containsText" dxfId="745" priority="146" operator="containsText" text="Leve">
      <formula>NOT(ISERROR(SEARCH("Leve",U14)))</formula>
    </cfRule>
    <cfRule type="containsText" dxfId="744" priority="145" operator="containsText" text="Menor">
      <formula>NOT(ISERROR(SEARCH("Menor",U14)))</formula>
    </cfRule>
    <cfRule type="containsText" dxfId="743" priority="144" operator="containsText" text="Moderado">
      <formula>NOT(ISERROR(SEARCH("Moderado",U14)))</formula>
    </cfRule>
    <cfRule type="containsText" dxfId="742" priority="143" operator="containsText" text="Alta">
      <formula>NOT(ISERROR(SEARCH("Alta",U14)))</formula>
    </cfRule>
    <cfRule type="containsText" dxfId="741" priority="142" operator="containsText" text="Mayor">
      <formula>NOT(ISERROR(SEARCH("Mayor",U14)))</formula>
    </cfRule>
  </conditionalFormatting>
  <conditionalFormatting sqref="U20">
    <cfRule type="containsText" dxfId="740" priority="113" operator="containsText" text="Catastrófico">
      <formula>NOT(ISERROR(SEARCH("Catastrófico",U20)))</formula>
    </cfRule>
    <cfRule type="containsText" dxfId="739" priority="114" operator="containsText" text="Mayor">
      <formula>NOT(ISERROR(SEARCH("Mayor",U20)))</formula>
    </cfRule>
    <cfRule type="containsText" dxfId="738" priority="115" operator="containsText" text="Alta">
      <formula>NOT(ISERROR(SEARCH("Alta",U20)))</formula>
    </cfRule>
    <cfRule type="containsText" dxfId="737" priority="116" operator="containsText" text="Moderado">
      <formula>NOT(ISERROR(SEARCH("Moderado",U20)))</formula>
    </cfRule>
    <cfRule type="containsText" dxfId="736" priority="117" operator="containsText" text="Menor">
      <formula>NOT(ISERROR(SEARCH("Menor",U20)))</formula>
    </cfRule>
    <cfRule type="containsText" dxfId="735" priority="118" operator="containsText" text="Leve">
      <formula>NOT(ISERROR(SEARCH("Leve",U20)))</formula>
    </cfRule>
  </conditionalFormatting>
  <conditionalFormatting sqref="U27">
    <cfRule type="containsText" dxfId="734" priority="89" operator="containsText" text="Menor">
      <formula>NOT(ISERROR(SEARCH("Menor",U27)))</formula>
    </cfRule>
    <cfRule type="containsText" dxfId="733" priority="88" operator="containsText" text="Moderado">
      <formula>NOT(ISERROR(SEARCH("Moderado",U27)))</formula>
    </cfRule>
    <cfRule type="containsText" dxfId="732" priority="87" operator="containsText" text="Alta">
      <formula>NOT(ISERROR(SEARCH("Alta",U27)))</formula>
    </cfRule>
    <cfRule type="containsText" dxfId="731" priority="86" operator="containsText" text="Mayor">
      <formula>NOT(ISERROR(SEARCH("Mayor",U27)))</formula>
    </cfRule>
    <cfRule type="containsText" dxfId="730" priority="85" operator="containsText" text="Catastrófico">
      <formula>NOT(ISERROR(SEARCH("Catastrófico",U27)))</formula>
    </cfRule>
    <cfRule type="containsText" dxfId="729" priority="90" operator="containsText" text="Leve">
      <formula>NOT(ISERROR(SEARCH("Leve",U27)))</formula>
    </cfRule>
  </conditionalFormatting>
  <conditionalFormatting sqref="U30">
    <cfRule type="containsText" dxfId="728" priority="29" operator="containsText" text="Catastrófico">
      <formula>NOT(ISERROR(SEARCH("Catastrófico",U30)))</formula>
    </cfRule>
    <cfRule type="containsText" dxfId="727" priority="34" operator="containsText" text="Leve">
      <formula>NOT(ISERROR(SEARCH("Leve",U30)))</formula>
    </cfRule>
    <cfRule type="containsText" dxfId="726" priority="30" operator="containsText" text="Mayor">
      <formula>NOT(ISERROR(SEARCH("Mayor",U30)))</formula>
    </cfRule>
    <cfRule type="containsText" dxfId="725" priority="32" operator="containsText" text="Moderado">
      <formula>NOT(ISERROR(SEARCH("Moderado",U30)))</formula>
    </cfRule>
    <cfRule type="containsText" dxfId="724" priority="33" operator="containsText" text="Menor">
      <formula>NOT(ISERROR(SEARCH("Menor",U30)))</formula>
    </cfRule>
    <cfRule type="containsText" dxfId="723" priority="31" operator="containsText" text="Alta">
      <formula>NOT(ISERROR(SEARCH("Alta",U30)))</formula>
    </cfRule>
  </conditionalFormatting>
  <conditionalFormatting sqref="U32">
    <cfRule type="containsText" dxfId="722" priority="1" operator="containsText" text="Catastrófico">
      <formula>NOT(ISERROR(SEARCH("Catastrófico",U32)))</formula>
    </cfRule>
    <cfRule type="containsText" dxfId="721" priority="6" operator="containsText" text="Leve">
      <formula>NOT(ISERROR(SEARCH("Leve",U32)))</formula>
    </cfRule>
    <cfRule type="containsText" dxfId="720" priority="5" operator="containsText" text="Menor">
      <formula>NOT(ISERROR(SEARCH("Menor",U32)))</formula>
    </cfRule>
    <cfRule type="containsText" dxfId="719" priority="4" operator="containsText" text="Moderado">
      <formula>NOT(ISERROR(SEARCH("Moderado",U32)))</formula>
    </cfRule>
    <cfRule type="containsText" dxfId="718" priority="3" operator="containsText" text="Alta">
      <formula>NOT(ISERROR(SEARCH("Alta",U32)))</formula>
    </cfRule>
    <cfRule type="containsText" dxfId="717" priority="2" operator="containsText" text="Mayor">
      <formula>NOT(ISERROR(SEARCH("Mayor",U32)))</formula>
    </cfRule>
  </conditionalFormatting>
  <conditionalFormatting sqref="V10 V14">
    <cfRule type="containsText" dxfId="716" priority="944" operator="containsText" text="Extremo">
      <formula>NOT(ISERROR(SEARCH("Extremo",V10)))</formula>
    </cfRule>
    <cfRule type="containsText" dxfId="715" priority="947" operator="containsText" text="Moderado">
      <formula>NOT(ISERROR(SEARCH("Moderado",V10)))</formula>
    </cfRule>
    <cfRule type="containsText" dxfId="714" priority="946" operator="containsText" text="Bajo">
      <formula>NOT(ISERROR(SEARCH("Bajo",V10)))</formula>
    </cfRule>
    <cfRule type="containsText" dxfId="713" priority="945" operator="containsText" text="Alto">
      <formula>NOT(ISERROR(SEARCH("Alto",V10)))</formula>
    </cfRule>
  </conditionalFormatting>
  <conditionalFormatting sqref="V20">
    <cfRule type="containsText" dxfId="712" priority="881" operator="containsText" text="Moderado">
      <formula>NOT(ISERROR(SEARCH("Moderado",V20)))</formula>
    </cfRule>
    <cfRule type="containsText" dxfId="711" priority="879" operator="containsText" text="Alto">
      <formula>NOT(ISERROR(SEARCH("Alto",V20)))</formula>
    </cfRule>
    <cfRule type="containsText" dxfId="710" priority="880" operator="containsText" text="Bajo">
      <formula>NOT(ISERROR(SEARCH("Bajo",V20)))</formula>
    </cfRule>
    <cfRule type="containsText" dxfId="709" priority="878" operator="containsText" text="Extremo">
      <formula>NOT(ISERROR(SEARCH("Extremo",V20)))</formula>
    </cfRule>
  </conditionalFormatting>
  <conditionalFormatting sqref="V27">
    <cfRule type="containsText" dxfId="708" priority="749" operator="containsText" text="Moderado">
      <formula>NOT(ISERROR(SEARCH("Moderado",V27)))</formula>
    </cfRule>
    <cfRule type="containsText" dxfId="707" priority="748" operator="containsText" text="Bajo">
      <formula>NOT(ISERROR(SEARCH("Bajo",V27)))</formula>
    </cfRule>
    <cfRule type="containsText" dxfId="706" priority="747" operator="containsText" text="Alto">
      <formula>NOT(ISERROR(SEARCH("Alto",V27)))</formula>
    </cfRule>
    <cfRule type="containsText" dxfId="705" priority="746" operator="containsText" text="Extremo">
      <formula>NOT(ISERROR(SEARCH("Extremo",V27)))</formula>
    </cfRule>
  </conditionalFormatting>
  <conditionalFormatting sqref="V30">
    <cfRule type="containsText" dxfId="704" priority="460" operator="containsText" text="Moderado">
      <formula>NOT(ISERROR(SEARCH("Moderado",V30)))</formula>
    </cfRule>
    <cfRule type="containsText" dxfId="703" priority="459" operator="containsText" text="Bajo">
      <formula>NOT(ISERROR(SEARCH("Bajo",V30)))</formula>
    </cfRule>
    <cfRule type="containsText" dxfId="702" priority="458" operator="containsText" text="Alto">
      <formula>NOT(ISERROR(SEARCH("Alto",V30)))</formula>
    </cfRule>
    <cfRule type="containsText" dxfId="701" priority="457" operator="containsText" text="Extremo">
      <formula>NOT(ISERROR(SEARCH("Extremo",V30)))</formula>
    </cfRule>
  </conditionalFormatting>
  <conditionalFormatting sqref="V32">
    <cfRule type="containsText" dxfId="700" priority="425" operator="containsText" text="Extremo">
      <formula>NOT(ISERROR(SEARCH("Extremo",V32)))</formula>
    </cfRule>
    <cfRule type="containsText" dxfId="699" priority="428" operator="containsText" text="Moderado">
      <formula>NOT(ISERROR(SEARCH("Moderado",V32)))</formula>
    </cfRule>
    <cfRule type="containsText" dxfId="698" priority="427" operator="containsText" text="Bajo">
      <formula>NOT(ISERROR(SEARCH("Bajo",V32)))</formula>
    </cfRule>
    <cfRule type="containsText" dxfId="697" priority="426" operator="containsText" text="Alto">
      <formula>NOT(ISERROR(SEARCH("Alto",V32)))</formula>
    </cfRule>
  </conditionalFormatting>
  <dataValidations count="2">
    <dataValidation allowBlank="1" showInputMessage="1" showErrorMessage="1" prompt="Enunciar cuál es el control" sqref="E19:E23 M14 E25:E33 M16 E10:E17" xr:uid="{00000000-0002-0000-0600-000000000000}"/>
    <dataValidation type="list" allowBlank="1" showInputMessage="1" showErrorMessage="1" sqref="N10:Q33 F10:I33" xr:uid="{00000000-0002-0000-06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005"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1006" operator="containsText" id="{5790250D-E3CC-4EBD-835F-F5F4C0703B76}">
            <xm:f>NOT(ISERROR(SEARCH('8- Políticas de Administración '!$B$5,T10)))</xm:f>
            <xm:f>'8- Políticas de Administración '!$B$5</xm:f>
            <x14:dxf>
              <font>
                <color rgb="FF9C0006"/>
              </font>
              <fill>
                <patternFill>
                  <bgColor rgb="FFFFC7CE"/>
                </patternFill>
              </fill>
            </x14:dxf>
          </x14:cfRule>
          <xm:sqref>T10</xm:sqref>
        </x14:conditionalFormatting>
        <x14:conditionalFormatting xmlns:xm="http://schemas.microsoft.com/office/excel/2006/main">
          <x14:cfRule type="containsText" priority="166" operator="containsText" id="{C9B7A20F-1C3A-435A-A978-331107A0C559}">
            <xm:f>NOT(ISERROR(SEARCH('8- Políticas de Administración '!$B$5,T14)))</xm:f>
            <xm:f>'8- Políticas de Administración '!$B$5</xm:f>
            <x14:dxf>
              <font>
                <color rgb="FF9C0006"/>
              </font>
              <fill>
                <patternFill>
                  <bgColor rgb="FFFFC7CE"/>
                </patternFill>
              </fill>
            </x14:dxf>
          </x14:cfRule>
          <x14:cfRule type="containsText" priority="165" operator="containsText" id="{C8FFA37C-8BD7-478D-B5F1-05FE826D2EC5}">
            <xm:f>NOT(ISERROR(SEARCH('8- Políticas de Administración '!$B$5,T14)))</xm:f>
            <xm:f>'8- Políticas de Administración '!$B$5</xm:f>
            <x14:dxf>
              <font>
                <color rgb="FF006100"/>
              </font>
              <fill>
                <patternFill>
                  <bgColor rgb="FFC6EFCE"/>
                </patternFill>
              </fill>
            </x14:dxf>
          </x14:cfRule>
          <xm:sqref>T14</xm:sqref>
        </x14:conditionalFormatting>
        <x14:conditionalFormatting xmlns:xm="http://schemas.microsoft.com/office/excel/2006/main">
          <x14:cfRule type="containsText" priority="138" operator="containsText" id="{CC9B47FB-E09E-4B88-A9DA-968E09D50CF7}">
            <xm:f>NOT(ISERROR(SEARCH('8- Políticas de Administración '!$B$5,T20)))</xm:f>
            <xm:f>'8- Políticas de Administración '!$B$5</xm:f>
            <x14:dxf>
              <font>
                <color rgb="FF9C0006"/>
              </font>
              <fill>
                <patternFill>
                  <bgColor rgb="FFFFC7CE"/>
                </patternFill>
              </fill>
            </x14:dxf>
          </x14:cfRule>
          <x14:cfRule type="containsText" priority="137" operator="containsText" id="{96FE8AF6-816B-4C7D-9538-000708919CFB}">
            <xm:f>NOT(ISERROR(SEARCH('8- Políticas de Administración '!$B$5,T20)))</xm:f>
            <xm:f>'8- Políticas de Administración '!$B$5</xm:f>
            <x14:dxf>
              <font>
                <color rgb="FF006100"/>
              </font>
              <fill>
                <patternFill>
                  <bgColor rgb="FFC6EFCE"/>
                </patternFill>
              </fill>
            </x14:dxf>
          </x14:cfRule>
          <xm:sqref>T20</xm:sqref>
        </x14:conditionalFormatting>
        <x14:conditionalFormatting xmlns:xm="http://schemas.microsoft.com/office/excel/2006/main">
          <x14:cfRule type="containsText" priority="110" operator="containsText" id="{1AE6FE6A-70A9-4A4B-B610-59DE5E1CAB81}">
            <xm:f>NOT(ISERROR(SEARCH('8- Políticas de Administración '!$B$5,T27)))</xm:f>
            <xm:f>'8- Políticas de Administración '!$B$5</xm:f>
            <x14:dxf>
              <font>
                <color rgb="FF9C0006"/>
              </font>
              <fill>
                <patternFill>
                  <bgColor rgb="FFFFC7CE"/>
                </patternFill>
              </fill>
            </x14:dxf>
          </x14:cfRule>
          <x14:cfRule type="containsText" priority="109" operator="containsText" id="{E8650EF3-0CD5-4D83-B2A3-D9DC68F986F0}">
            <xm:f>NOT(ISERROR(SEARCH('8- Políticas de Administración '!$B$5,T27)))</xm:f>
            <xm:f>'8- Políticas de Administración '!$B$5</xm:f>
            <x14:dxf>
              <font>
                <color rgb="FF006100"/>
              </font>
              <fill>
                <patternFill>
                  <bgColor rgb="FFC6EFCE"/>
                </patternFill>
              </fill>
            </x14:dxf>
          </x14:cfRule>
          <xm:sqref>T27</xm:sqref>
        </x14:conditionalFormatting>
        <x14:conditionalFormatting xmlns:xm="http://schemas.microsoft.com/office/excel/2006/main">
          <x14:cfRule type="containsText" priority="54" operator="containsText" id="{7073206D-EDFA-46F0-A927-53CB02F92310}">
            <xm:f>NOT(ISERROR(SEARCH('8- Políticas de Administración '!$B$5,T30)))</xm:f>
            <xm:f>'8- Políticas de Administración '!$B$5</xm:f>
            <x14:dxf>
              <font>
                <color rgb="FF9C0006"/>
              </font>
              <fill>
                <patternFill>
                  <bgColor rgb="FFFFC7CE"/>
                </patternFill>
              </fill>
            </x14:dxf>
          </x14:cfRule>
          <x14:cfRule type="containsText" priority="53" operator="containsText" id="{3A8CFB57-3CEC-4A3B-8205-D160958F715C}">
            <xm:f>NOT(ISERROR(SEARCH('8- Políticas de Administración '!$B$5,T30)))</xm:f>
            <xm:f>'8- Políticas de Administración '!$B$5</xm:f>
            <x14:dxf>
              <font>
                <color rgb="FF006100"/>
              </font>
              <fill>
                <patternFill>
                  <bgColor rgb="FFC6EFCE"/>
                </patternFill>
              </fill>
            </x14:dxf>
          </x14:cfRule>
          <xm:sqref>T30</xm:sqref>
        </x14:conditionalFormatting>
        <x14:conditionalFormatting xmlns:xm="http://schemas.microsoft.com/office/excel/2006/main">
          <x14:cfRule type="containsText" priority="25" operator="containsText" id="{80AA636D-9B26-43D5-9FDB-17F00952BA9C}">
            <xm:f>NOT(ISERROR(SEARCH('8- Políticas de Administración '!$B$5,T32)))</xm:f>
            <xm:f>'8- Políticas de Administración '!$B$5</xm:f>
            <x14:dxf>
              <font>
                <color rgb="FF006100"/>
              </font>
              <fill>
                <patternFill>
                  <bgColor rgb="FFC6EFCE"/>
                </patternFill>
              </fill>
            </x14:dxf>
          </x14:cfRule>
          <x14:cfRule type="containsText" priority="26" operator="containsText" id="{F3BE2AFB-C66C-412C-A912-1F46E9E7485E}">
            <xm:f>NOT(ISERROR(SEARCH('8- Políticas de Administración '!$B$5,T32)))</xm:f>
            <xm:f>'8- Políticas de Administración '!$B$5</xm:f>
            <x14:dxf>
              <font>
                <color rgb="FF9C0006"/>
              </font>
              <fill>
                <patternFill>
                  <bgColor rgb="FFFFC7CE"/>
                </patternFill>
              </fill>
            </x14:dxf>
          </x14:cfRule>
          <xm:sqref>T32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JI303"/>
  <sheetViews>
    <sheetView showGridLines="0" topLeftCell="A6" zoomScale="95" zoomScaleNormal="95" zoomScalePageLayoutView="70" workbookViewId="0">
      <pane ySplit="4" topLeftCell="A13" activePane="bottomLeft" state="frozen"/>
      <selection activeCell="A6" sqref="A6"/>
      <selection pane="bottomLeft" activeCell="K20" sqref="K20:K26"/>
    </sheetView>
  </sheetViews>
  <sheetFormatPr baseColWidth="10" defaultColWidth="11.42578125" defaultRowHeight="15"/>
  <cols>
    <col min="1" max="1" width="28.1406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14.42578125" style="16" customWidth="1"/>
    <col min="16" max="16" width="17.42578125" style="16" customWidth="1"/>
    <col min="17" max="17" width="18.7109375" style="16" customWidth="1"/>
    <col min="18" max="269" width="11.42578125" style="16"/>
    <col min="270" max="16384" width="11.42578125" style="21"/>
  </cols>
  <sheetData>
    <row r="1" spans="1:269" s="18" customFormat="1" ht="27.75" customHeight="1">
      <c r="A1" s="570"/>
      <c r="B1" s="570"/>
      <c r="C1" s="570"/>
      <c r="D1" s="570"/>
      <c r="E1" s="570"/>
      <c r="F1" s="569" t="s">
        <v>14</v>
      </c>
      <c r="G1" s="569"/>
      <c r="H1" s="569"/>
      <c r="I1" s="569"/>
      <c r="J1" s="569"/>
      <c r="K1" s="569"/>
      <c r="L1" s="569"/>
      <c r="M1" s="569"/>
      <c r="N1" s="569"/>
      <c r="O1" s="569"/>
      <c r="P1" s="569"/>
      <c r="Q1" s="569"/>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570"/>
      <c r="B2" s="570"/>
      <c r="C2" s="570"/>
      <c r="D2" s="570"/>
      <c r="E2" s="570"/>
      <c r="F2" s="569"/>
      <c r="G2" s="569"/>
      <c r="H2" s="569"/>
      <c r="I2" s="569"/>
      <c r="J2" s="569"/>
      <c r="K2" s="569"/>
      <c r="L2" s="569"/>
      <c r="M2" s="569"/>
      <c r="N2" s="569"/>
      <c r="O2" s="569"/>
      <c r="P2" s="569"/>
      <c r="Q2" s="569"/>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570"/>
      <c r="B3" s="570"/>
      <c r="C3" s="570"/>
      <c r="D3" s="570"/>
      <c r="E3" s="570"/>
      <c r="F3" s="569"/>
      <c r="G3" s="569"/>
      <c r="H3" s="569"/>
      <c r="I3" s="569"/>
      <c r="J3" s="569"/>
      <c r="K3" s="569"/>
      <c r="L3" s="569"/>
      <c r="M3" s="569"/>
      <c r="N3" s="569"/>
      <c r="O3" s="569"/>
      <c r="P3" s="569"/>
      <c r="Q3" s="569"/>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480" t="s">
        <v>0</v>
      </c>
      <c r="B4" s="480"/>
      <c r="C4" s="534" t="s">
        <v>464</v>
      </c>
      <c r="D4" s="534"/>
      <c r="E4" s="534"/>
      <c r="F4" s="534"/>
      <c r="G4" s="534"/>
      <c r="H4" s="534"/>
      <c r="I4" s="534"/>
      <c r="J4" s="534"/>
      <c r="K4" s="534"/>
      <c r="L4" s="534"/>
      <c r="M4" s="534"/>
      <c r="N4" s="534"/>
      <c r="O4" s="534"/>
      <c r="P4" s="534"/>
      <c r="Q4" s="534"/>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480" t="s">
        <v>1</v>
      </c>
      <c r="B5" s="480"/>
      <c r="C5" s="534" t="s">
        <v>465</v>
      </c>
      <c r="D5" s="534"/>
      <c r="E5" s="534"/>
      <c r="F5" s="534"/>
      <c r="G5" s="534"/>
      <c r="H5" s="534"/>
      <c r="I5" s="534"/>
      <c r="J5" s="534"/>
      <c r="K5" s="534"/>
      <c r="L5" s="534"/>
      <c r="M5" s="534"/>
      <c r="N5" s="534"/>
      <c r="O5" s="534"/>
      <c r="P5" s="534"/>
      <c r="Q5" s="534"/>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480" t="s">
        <v>2</v>
      </c>
      <c r="B6" s="480"/>
      <c r="C6" s="522" t="s">
        <v>397</v>
      </c>
      <c r="D6" s="522"/>
      <c r="E6" s="522"/>
      <c r="F6" s="522"/>
      <c r="G6" s="522"/>
      <c r="H6" s="522"/>
      <c r="I6" s="522"/>
      <c r="J6" s="522"/>
      <c r="K6" s="522"/>
      <c r="L6" s="522"/>
      <c r="M6" s="522"/>
      <c r="N6" s="522"/>
      <c r="O6" s="522"/>
      <c r="P6" s="522"/>
      <c r="Q6" s="522"/>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7.25" thickBot="1">
      <c r="A7" s="520" t="s">
        <v>122</v>
      </c>
      <c r="B7" s="520"/>
      <c r="C7" s="520"/>
      <c r="D7" s="520"/>
      <c r="E7" s="520"/>
      <c r="F7" s="520" t="s">
        <v>153</v>
      </c>
      <c r="G7" s="520"/>
      <c r="H7" s="520"/>
      <c r="I7" s="90"/>
      <c r="J7" s="487" t="s">
        <v>169</v>
      </c>
      <c r="K7" s="487"/>
      <c r="L7" s="487"/>
      <c r="M7" s="487"/>
      <c r="N7" s="488"/>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526" t="s">
        <v>12</v>
      </c>
      <c r="B8" s="527" t="s">
        <v>116</v>
      </c>
      <c r="C8" s="571" t="s">
        <v>117</v>
      </c>
      <c r="D8" s="573" t="s">
        <v>13</v>
      </c>
      <c r="E8" s="527" t="s">
        <v>118</v>
      </c>
      <c r="F8" s="562" t="s">
        <v>114</v>
      </c>
      <c r="G8" s="562" t="s">
        <v>115</v>
      </c>
      <c r="H8" s="562" t="s">
        <v>5</v>
      </c>
      <c r="I8" s="564"/>
      <c r="J8" s="562" t="s">
        <v>86</v>
      </c>
      <c r="K8" s="562" t="s">
        <v>7</v>
      </c>
      <c r="L8" s="562" t="s">
        <v>112</v>
      </c>
      <c r="M8" s="562" t="s">
        <v>8</v>
      </c>
      <c r="N8" s="562" t="s">
        <v>172</v>
      </c>
      <c r="O8" s="562" t="s">
        <v>168</v>
      </c>
      <c r="P8" s="562" t="s">
        <v>10</v>
      </c>
      <c r="Q8" s="562" t="s">
        <v>11</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thickBot="1">
      <c r="A9" s="493"/>
      <c r="B9" s="528"/>
      <c r="C9" s="572"/>
      <c r="D9" s="574"/>
      <c r="E9" s="528"/>
      <c r="F9" s="563"/>
      <c r="G9" s="563"/>
      <c r="H9" s="563"/>
      <c r="I9" s="565"/>
      <c r="J9" s="563"/>
      <c r="K9" s="563"/>
      <c r="L9" s="563"/>
      <c r="M9" s="563"/>
      <c r="N9" s="563"/>
      <c r="O9" s="563"/>
      <c r="P9" s="563"/>
      <c r="Q9" s="563"/>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44.25" customHeight="1">
      <c r="A10" s="539">
        <f>'5- Identificación de Riesgos'!A10</f>
        <v>1</v>
      </c>
      <c r="B10" s="426" t="str">
        <f>'5- Identificación de Riesgos'!B10</f>
        <v>Incumplimiento de los objetivos SIGCMA</v>
      </c>
      <c r="C10" s="437" t="str">
        <f>'5- Identificación de Riesgos'!C10</f>
        <v>Posibilidad de incumplimiento de los objetivos del sistema de gestión SIGCMA ante el no logro del nivel de referencia de los indicadores en los procesos que lo conforman con la expectativa de cumplimiento en cada ejercicio (anual) y por falta de mantenimiento del mismo.</v>
      </c>
      <c r="D10" s="437" t="s">
        <v>94</v>
      </c>
      <c r="E10" s="180" t="str">
        <f>'5- Identificación de Riesgos'!D10</f>
        <v>1-Congestión del aparato judicial</v>
      </c>
      <c r="F10" s="451" t="str">
        <f>'5- Identificación de Riesgos'!H10</f>
        <v>Muy Baja - 1</v>
      </c>
      <c r="G10" s="437" t="str">
        <f>'5- Identificación de Riesgos'!M10</f>
        <v>Menor - 2</v>
      </c>
      <c r="H10" s="437" t="str">
        <f>'5- Identificación de Riesgos'!N10</f>
        <v>Bajo - 2</v>
      </c>
      <c r="I10" s="158"/>
      <c r="J10" s="567" t="str">
        <f>'6- Valoración Controles'!T10</f>
        <v>Muy Baja - 1</v>
      </c>
      <c r="K10" s="567" t="str">
        <f>'6- Valoración Controles'!U10</f>
        <v>Menor - 2</v>
      </c>
      <c r="L10" s="566" t="e">
        <f>AVERAGE(#REF!)</f>
        <v>#REF!</v>
      </c>
      <c r="M10" s="426" t="str">
        <f>'6- Valoración Controles'!V10</f>
        <v>Bajo - 2</v>
      </c>
      <c r="N10" s="426" t="s">
        <v>109</v>
      </c>
      <c r="O10" s="181"/>
      <c r="P10" s="181"/>
      <c r="Q10" s="182"/>
    </row>
    <row r="11" spans="1:269" ht="44.25" customHeight="1">
      <c r="A11" s="540"/>
      <c r="B11" s="427"/>
      <c r="C11" s="454"/>
      <c r="D11" s="454"/>
      <c r="E11" s="183" t="str">
        <f>'5- Identificación de Riesgos'!D11</f>
        <v>2- Rotación de personal.</v>
      </c>
      <c r="F11" s="452"/>
      <c r="G11" s="561"/>
      <c r="H11" s="454"/>
      <c r="I11" s="91"/>
      <c r="J11" s="558"/>
      <c r="K11" s="558"/>
      <c r="L11" s="556"/>
      <c r="M11" s="427"/>
      <c r="N11" s="427"/>
      <c r="O11" s="184"/>
      <c r="P11" s="184">
        <v>5</v>
      </c>
      <c r="Q11" s="185"/>
    </row>
    <row r="12" spans="1:269" ht="44.25" customHeight="1">
      <c r="A12" s="540"/>
      <c r="B12" s="427"/>
      <c r="C12" s="454"/>
      <c r="D12" s="454"/>
      <c r="E12" s="194" t="str">
        <f>'5- Identificación de Riesgos'!D12</f>
        <v>3-Escacez de recursos para el sostenimiento del SIGCMA.</v>
      </c>
      <c r="F12" s="452"/>
      <c r="G12" s="561"/>
      <c r="H12" s="454"/>
      <c r="I12" s="91"/>
      <c r="J12" s="558"/>
      <c r="K12" s="558"/>
      <c r="L12" s="556"/>
      <c r="M12" s="427"/>
      <c r="N12" s="427"/>
      <c r="O12" s="184"/>
      <c r="P12" s="184"/>
      <c r="Q12" s="185"/>
    </row>
    <row r="13" spans="1:269" ht="44.25" customHeight="1" thickBot="1">
      <c r="A13" s="540"/>
      <c r="B13" s="427"/>
      <c r="C13" s="454"/>
      <c r="D13" s="454"/>
      <c r="E13" s="183" t="str">
        <f>'5- Identificación de Riesgos'!D13</f>
        <v>4-Falta de capacitación al personal existente en las dependencias judiciales en temas de calidad.</v>
      </c>
      <c r="F13" s="452"/>
      <c r="G13" s="561"/>
      <c r="H13" s="454"/>
      <c r="I13" s="91"/>
      <c r="J13" s="558"/>
      <c r="K13" s="558"/>
      <c r="L13" s="556"/>
      <c r="M13" s="427"/>
      <c r="N13" s="427"/>
      <c r="O13" s="184"/>
      <c r="P13" s="184"/>
      <c r="Q13" s="185"/>
    </row>
    <row r="14" spans="1:269" ht="28.5" customHeight="1">
      <c r="A14" s="539">
        <f>'5- Identificación de Riesgos'!A14</f>
        <v>2</v>
      </c>
      <c r="B14" s="426" t="str">
        <f>'5- Identificación de Riesgos'!B14</f>
        <v>Pérdida o deterioro de expedientes (físico y/o digital)</v>
      </c>
      <c r="C14" s="437" t="str">
        <f>'5- Identificación de Riesgos'!C14</f>
        <v>Posibilidad de la afectación en la Prestación del Servicio de Justicia   por el extravío o deterioro de los expedientes en el proceso de custodia y archivo de los mismos.</v>
      </c>
      <c r="D14" s="437" t="s">
        <v>94</v>
      </c>
      <c r="E14" s="180" t="str">
        <f>'5- Identificación de Riesgos'!D14</f>
        <v>1-Escazo conocimiento de herramientas de administración documental (TRD-No implementación del expediente electrónico)</v>
      </c>
      <c r="F14" s="451" t="str">
        <f>'5- Identificación de Riesgos'!H14</f>
        <v>Muy Baja - 1</v>
      </c>
      <c r="G14" s="437" t="str">
        <f>'5- Identificación de Riesgos'!M14</f>
        <v>Menor - 2</v>
      </c>
      <c r="H14" s="437" t="str">
        <f>'5- Identificación de Riesgos'!N14</f>
        <v>Bajo - 2</v>
      </c>
      <c r="I14" s="158"/>
      <c r="J14" s="567" t="str">
        <f>'6- Valoración Controles'!T14</f>
        <v>Muy Baja - 1</v>
      </c>
      <c r="K14" s="567" t="str">
        <f>'6- Valoración Controles'!U14</f>
        <v>Menor - 2</v>
      </c>
      <c r="L14" s="566" t="e">
        <f>AVERAGE(#REF!)</f>
        <v>#REF!</v>
      </c>
      <c r="M14" s="426" t="str">
        <f>'6- Valoración Controles'!V14</f>
        <v>Bajo - 2</v>
      </c>
      <c r="N14" s="426" t="s">
        <v>109</v>
      </c>
      <c r="O14" s="181"/>
      <c r="P14" s="181"/>
      <c r="Q14" s="182"/>
    </row>
    <row r="15" spans="1:269" ht="28.5" customHeight="1">
      <c r="A15" s="540"/>
      <c r="B15" s="427"/>
      <c r="C15" s="454"/>
      <c r="D15" s="454"/>
      <c r="E15" s="183" t="str">
        <f>'5- Identificación de Riesgos'!D15</f>
        <v>2.Falta de software institucional estandarizado para la especialidad para el control del archivo de documentos tanto físicos como difgitales.</v>
      </c>
      <c r="F15" s="452"/>
      <c r="G15" s="561"/>
      <c r="H15" s="454"/>
      <c r="I15" s="91"/>
      <c r="J15" s="558"/>
      <c r="K15" s="558"/>
      <c r="L15" s="556"/>
      <c r="M15" s="427"/>
      <c r="N15" s="427"/>
      <c r="O15" s="184"/>
      <c r="P15" s="184">
        <v>5</v>
      </c>
      <c r="Q15" s="185"/>
    </row>
    <row r="16" spans="1:269" ht="28.5" customHeight="1">
      <c r="A16" s="540"/>
      <c r="B16" s="427"/>
      <c r="C16" s="454"/>
      <c r="D16" s="454"/>
      <c r="E16" s="183" t="str">
        <f>'5- Identificación de Riesgos'!D16</f>
        <v>3-Fallas o daños tecnológicos.</v>
      </c>
      <c r="F16" s="452"/>
      <c r="G16" s="561"/>
      <c r="H16" s="454"/>
      <c r="I16" s="91"/>
      <c r="J16" s="558"/>
      <c r="K16" s="558"/>
      <c r="L16" s="556"/>
      <c r="M16" s="427"/>
      <c r="N16" s="427"/>
      <c r="O16" s="184"/>
      <c r="P16" s="184"/>
      <c r="Q16" s="185"/>
    </row>
    <row r="17" spans="1:17" ht="28.5" customHeight="1">
      <c r="A17" s="540"/>
      <c r="B17" s="427"/>
      <c r="C17" s="454"/>
      <c r="D17" s="454"/>
      <c r="E17" s="183" t="str">
        <f>'5- Identificación de Riesgos'!D17</f>
        <v xml:space="preserve">4-Congestión del aparato judicial </v>
      </c>
      <c r="F17" s="452"/>
      <c r="G17" s="561"/>
      <c r="H17" s="454"/>
      <c r="I17" s="91"/>
      <c r="J17" s="558"/>
      <c r="K17" s="558"/>
      <c r="L17" s="556"/>
      <c r="M17" s="427"/>
      <c r="N17" s="427"/>
      <c r="O17" s="184"/>
      <c r="P17" s="184"/>
      <c r="Q17" s="185"/>
    </row>
    <row r="18" spans="1:17" ht="28.5" customHeight="1">
      <c r="A18" s="540"/>
      <c r="B18" s="427"/>
      <c r="C18" s="454"/>
      <c r="D18" s="454"/>
      <c r="E18" s="183" t="str">
        <f>'5- Identificación de Riesgos'!D18</f>
        <v>5- Salidas de los expedientes por fuera de la organización a otros ambientes.</v>
      </c>
      <c r="F18" s="452"/>
      <c r="G18" s="561"/>
      <c r="H18" s="454"/>
      <c r="I18" s="91"/>
      <c r="J18" s="558"/>
      <c r="K18" s="558"/>
      <c r="L18" s="556"/>
      <c r="M18" s="427"/>
      <c r="N18" s="427"/>
      <c r="O18" s="184"/>
      <c r="P18" s="184"/>
      <c r="Q18" s="185"/>
    </row>
    <row r="19" spans="1:17" ht="28.5" customHeight="1" thickBot="1">
      <c r="A19" s="540"/>
      <c r="B19" s="427"/>
      <c r="C19" s="454"/>
      <c r="D19" s="454"/>
      <c r="E19" s="183" t="str">
        <f>'5- Identificación de Riesgos'!D19</f>
        <v>6-Ausencia de repositorios o sedes funcionales para la administración de los expedientes del archivo de gestión activo o de procesos terminados.</v>
      </c>
      <c r="F19" s="452"/>
      <c r="G19" s="561"/>
      <c r="H19" s="454"/>
      <c r="I19" s="91"/>
      <c r="J19" s="558"/>
      <c r="K19" s="558"/>
      <c r="L19" s="556"/>
      <c r="M19" s="427"/>
      <c r="N19" s="427"/>
      <c r="O19" s="184"/>
      <c r="P19" s="184"/>
      <c r="Q19" s="185"/>
    </row>
    <row r="20" spans="1:17" ht="29.25" customHeight="1">
      <c r="A20" s="539">
        <f>'5- Identificación de Riesgos'!A20</f>
        <v>3</v>
      </c>
      <c r="B20" s="426" t="str">
        <f>'5- Identificación de Riesgos'!B20</f>
        <v>Incumplimiento de los términos procesales</v>
      </c>
      <c r="C20" s="437" t="str">
        <f>'5- Identificación de Riesgos'!C20</f>
        <v>Falta de observancia en los tiempos establecidos en el procedimiento legal, por parte de los despachos.</v>
      </c>
      <c r="D20" s="437" t="s">
        <v>94</v>
      </c>
      <c r="E20" s="180" t="str">
        <f>'5- Identificación de Riesgos'!D20</f>
        <v>1-Congestión del aparato judicial</v>
      </c>
      <c r="F20" s="451" t="str">
        <f>'5- Identificación de Riesgos'!H20</f>
        <v>Alta - 4</v>
      </c>
      <c r="G20" s="437" t="str">
        <f>'5- Identificación de Riesgos'!M20</f>
        <v>Menor - 2</v>
      </c>
      <c r="H20" s="437" t="str">
        <f>'5- Identificación de Riesgos'!N20</f>
        <v>Moderado - 8</v>
      </c>
      <c r="I20" s="158"/>
      <c r="J20" s="567" t="str">
        <f>'6- Valoración Controles'!T20</f>
        <v>Media - 3</v>
      </c>
      <c r="K20" s="567" t="str">
        <f>'6- Valoración Controles'!U20</f>
        <v>Menor - 2</v>
      </c>
      <c r="L20" s="566" t="e">
        <f>AVERAGE(#REF!)</f>
        <v>#REF!</v>
      </c>
      <c r="M20" s="426" t="str">
        <f>'6- Valoración Controles'!V20</f>
        <v>Moderado - 6</v>
      </c>
      <c r="N20" s="426" t="s">
        <v>109</v>
      </c>
      <c r="O20" s="181"/>
      <c r="P20" s="181"/>
      <c r="Q20" s="182"/>
    </row>
    <row r="21" spans="1:17" ht="29.25" customHeight="1">
      <c r="A21" s="540"/>
      <c r="B21" s="427"/>
      <c r="C21" s="454"/>
      <c r="D21" s="454"/>
      <c r="E21" s="183" t="str">
        <f>'5- Identificación de Riesgos'!D21</f>
        <v>2-Insificiente planta de personal para atender el proceso misional y la rotación de la misma.</v>
      </c>
      <c r="F21" s="452"/>
      <c r="G21" s="561"/>
      <c r="H21" s="454"/>
      <c r="I21" s="91"/>
      <c r="J21" s="558"/>
      <c r="K21" s="558"/>
      <c r="L21" s="556"/>
      <c r="M21" s="427"/>
      <c r="N21" s="427"/>
      <c r="O21" s="184"/>
      <c r="P21" s="184">
        <v>5</v>
      </c>
      <c r="Q21" s="185"/>
    </row>
    <row r="22" spans="1:17" ht="29.25" customHeight="1">
      <c r="A22" s="540"/>
      <c r="B22" s="427"/>
      <c r="C22" s="454"/>
      <c r="D22" s="454"/>
      <c r="E22" s="183" t="str">
        <f>'5- Identificación de Riesgos'!D22</f>
        <v>3-Complejidad de algunos procesos que requieren mayor dedicación para su trámite.</v>
      </c>
      <c r="F22" s="452"/>
      <c r="G22" s="561"/>
      <c r="H22" s="454"/>
      <c r="I22" s="91"/>
      <c r="J22" s="558"/>
      <c r="K22" s="558"/>
      <c r="L22" s="556"/>
      <c r="M22" s="427"/>
      <c r="N22" s="427"/>
      <c r="O22" s="184"/>
      <c r="P22" s="184"/>
      <c r="Q22" s="185"/>
    </row>
    <row r="23" spans="1:17" ht="29.25" customHeight="1">
      <c r="A23" s="540"/>
      <c r="B23" s="427"/>
      <c r="C23" s="454"/>
      <c r="D23" s="454"/>
      <c r="E23" s="183" t="str">
        <f>'5- Identificación de Riesgos'!D23</f>
        <v>4- Aplazamiento u omision injustificado en la realización de audiencias o ejecución de trámites legales.</v>
      </c>
      <c r="F23" s="452"/>
      <c r="G23" s="561"/>
      <c r="H23" s="454"/>
      <c r="I23" s="91"/>
      <c r="J23" s="558"/>
      <c r="K23" s="558"/>
      <c r="L23" s="556"/>
      <c r="M23" s="427"/>
      <c r="N23" s="427"/>
      <c r="O23" s="184"/>
      <c r="P23" s="184"/>
      <c r="Q23" s="185"/>
    </row>
    <row r="24" spans="1:17" ht="29.25" customHeight="1">
      <c r="A24" s="540"/>
      <c r="B24" s="427"/>
      <c r="C24" s="454"/>
      <c r="D24" s="454"/>
      <c r="E24" s="183" t="str">
        <f>'5- Identificación de Riesgos'!D24</f>
        <v>5. Indebido o inexistente registro y control de la información a través de los sistemas de información de la Rama Judicial.</v>
      </c>
      <c r="F24" s="452"/>
      <c r="G24" s="561"/>
      <c r="H24" s="454"/>
      <c r="I24" s="91"/>
      <c r="J24" s="558"/>
      <c r="K24" s="558"/>
      <c r="L24" s="556"/>
      <c r="M24" s="427"/>
      <c r="N24" s="427"/>
      <c r="O24" s="184"/>
      <c r="P24" s="184"/>
      <c r="Q24" s="185"/>
    </row>
    <row r="25" spans="1:17" ht="29.25" customHeight="1">
      <c r="A25" s="540"/>
      <c r="B25" s="427"/>
      <c r="C25" s="454"/>
      <c r="D25" s="454"/>
      <c r="E25" s="183" t="str">
        <f>'5- Identificación de Riesgos'!D25</f>
        <v xml:space="preserve">6-Desmotivación de los servidores Judiciales. </v>
      </c>
      <c r="F25" s="452"/>
      <c r="G25" s="561"/>
      <c r="H25" s="454"/>
      <c r="I25" s="91"/>
      <c r="J25" s="558"/>
      <c r="K25" s="558"/>
      <c r="L25" s="556"/>
      <c r="M25" s="427"/>
      <c r="N25" s="427"/>
      <c r="O25" s="184"/>
      <c r="P25" s="184"/>
      <c r="Q25" s="185"/>
    </row>
    <row r="26" spans="1:17" ht="29.25" customHeight="1" thickBot="1">
      <c r="A26" s="540"/>
      <c r="B26" s="427"/>
      <c r="C26" s="454"/>
      <c r="D26" s="454"/>
      <c r="E26" s="183" t="str">
        <f>'5- Identificación de Riesgos'!D26</f>
        <v>7-Servidores judiciales que no cuentan con las competencias necesarias para atender el trámite judicial.</v>
      </c>
      <c r="F26" s="452"/>
      <c r="G26" s="561"/>
      <c r="H26" s="454"/>
      <c r="I26" s="91"/>
      <c r="J26" s="558"/>
      <c r="K26" s="558"/>
      <c r="L26" s="556"/>
      <c r="M26" s="427"/>
      <c r="N26" s="427"/>
      <c r="O26" s="184"/>
      <c r="P26" s="184"/>
      <c r="Q26" s="185"/>
    </row>
    <row r="27" spans="1:17" ht="32.25" customHeight="1" thickBot="1">
      <c r="A27" s="539">
        <f>'5- Identificación de Riesgos'!A27</f>
        <v>4</v>
      </c>
      <c r="B27" s="426" t="str">
        <f>'5- Identificación de Riesgos'!B27</f>
        <v>Pago indebido de depósitos judiciales</v>
      </c>
      <c r="C27" s="437" t="str">
        <f>'5- Identificación de Riesgos'!C27</f>
        <v>Entrega de dineros a quien no le asiste el derecho de reclamar los mismos.</v>
      </c>
      <c r="D27" s="437" t="s">
        <v>94</v>
      </c>
      <c r="E27" s="180" t="str">
        <f>'5- Identificación de Riesgos'!D27</f>
        <v xml:space="preserve">1-Control insuficiente o inexistente en la conciliación de las cuentas judiciales </v>
      </c>
      <c r="F27" s="451" t="str">
        <f>'5- Identificación de Riesgos'!H27</f>
        <v>Muy Baja - 1</v>
      </c>
      <c r="G27" s="437" t="str">
        <f>'5- Identificación de Riesgos'!M27</f>
        <v>Menor - 2</v>
      </c>
      <c r="H27" s="437" t="str">
        <f>'5- Identificación de Riesgos'!N27</f>
        <v>Bajo - 2</v>
      </c>
      <c r="I27" s="158"/>
      <c r="J27" s="567" t="str">
        <f>'6- Valoración Controles'!T27</f>
        <v>Muy Baja - 1</v>
      </c>
      <c r="K27" s="567" t="str">
        <f>'6- Valoración Controles'!U27</f>
        <v>Menor - 2</v>
      </c>
      <c r="L27" s="566" t="e">
        <f>AVERAGE(#REF!)</f>
        <v>#REF!</v>
      </c>
      <c r="M27" s="426" t="str">
        <f>'6- Valoración Controles'!V27</f>
        <v>Bajo - 2</v>
      </c>
      <c r="N27" s="426" t="s">
        <v>109</v>
      </c>
      <c r="O27" s="181"/>
      <c r="P27" s="181"/>
      <c r="Q27" s="182"/>
    </row>
    <row r="28" spans="1:17" ht="32.25" customHeight="1" thickBot="1">
      <c r="A28" s="540"/>
      <c r="B28" s="427"/>
      <c r="C28" s="454"/>
      <c r="D28" s="454"/>
      <c r="E28" s="180" t="str">
        <f>'5- Identificación de Riesgos'!D28</f>
        <v>2-Congestión del aparato judicial</v>
      </c>
      <c r="F28" s="452"/>
      <c r="G28" s="561"/>
      <c r="H28" s="454"/>
      <c r="I28" s="91"/>
      <c r="J28" s="558"/>
      <c r="K28" s="558"/>
      <c r="L28" s="556"/>
      <c r="M28" s="427"/>
      <c r="N28" s="427"/>
      <c r="O28" s="184"/>
      <c r="P28" s="184">
        <v>5</v>
      </c>
      <c r="Q28" s="185"/>
    </row>
    <row r="29" spans="1:17" ht="32.25" customHeight="1" thickBot="1">
      <c r="A29" s="541"/>
      <c r="B29" s="428"/>
      <c r="C29" s="438"/>
      <c r="D29" s="438"/>
      <c r="E29" s="322" t="str">
        <f>'5- Identificación de Riesgos'!D29</f>
        <v>3-Rotación de personal</v>
      </c>
      <c r="F29" s="453"/>
      <c r="G29" s="568"/>
      <c r="H29" s="438"/>
      <c r="I29" s="159"/>
      <c r="J29" s="576"/>
      <c r="K29" s="576"/>
      <c r="L29" s="577"/>
      <c r="M29" s="428"/>
      <c r="N29" s="428"/>
      <c r="O29" s="187"/>
      <c r="P29" s="187"/>
      <c r="Q29" s="188"/>
    </row>
    <row r="30" spans="1:17" ht="60.75" hidden="1" customHeight="1">
      <c r="A30" s="432">
        <f>'5- Identificación de Riesgos'!A30</f>
        <v>5</v>
      </c>
      <c r="B30" s="426" t="str">
        <f>'5- Identificación de Riesgos'!B30</f>
        <v xml:space="preserve">Recibir , ofrecer, prometer , entregar o aceptar dádivas o beneficios a nombre propio o de terceros para  expedir, alterar, retener , extraviar o entregar  documentos  sin el lleno de requisitos legales </v>
      </c>
      <c r="C30" s="437" t="str">
        <f>'5- Identificación de Riesgos'!C30</f>
        <v xml:space="preserve"> Realizar trámites sin el cumplimiento de los requisitos legales  o  con información falsa</v>
      </c>
      <c r="D30" s="437" t="s">
        <v>94</v>
      </c>
      <c r="E30" s="180" t="str">
        <f>'5- Identificación de Riesgos'!D30</f>
        <v xml:space="preserve">1.Falta de ética  de los servidores judiciales 
</v>
      </c>
      <c r="F30" s="451" t="str">
        <f>'5- Identificación de Riesgos'!H30</f>
        <v>Muy Baja - 1</v>
      </c>
      <c r="G30" s="437" t="str">
        <f>'5- Identificación de Riesgos'!M30</f>
        <v>Mayor - 4</v>
      </c>
      <c r="H30" s="437" t="str">
        <f>'5- Identificación de Riesgos'!N30</f>
        <v>Alto  - 4</v>
      </c>
      <c r="I30" s="158"/>
      <c r="J30" s="567" t="str">
        <f>'6- Valoración Controles'!T30</f>
        <v>Muy Baja - 1</v>
      </c>
      <c r="K30" s="567" t="str">
        <f>'6- Valoración Controles'!U30</f>
        <v>Mayor - 4</v>
      </c>
      <c r="L30" s="566" t="e">
        <f>AVERAGE(#REF!)</f>
        <v>#REF!</v>
      </c>
      <c r="M30" s="426" t="str">
        <f>'6- Valoración Controles'!V30</f>
        <v>Alto  - 4</v>
      </c>
      <c r="N30" s="426" t="s">
        <v>192</v>
      </c>
      <c r="O30" s="181"/>
      <c r="P30" s="181"/>
      <c r="Q30" s="182"/>
    </row>
    <row r="31" spans="1:17" ht="60.75" hidden="1" customHeight="1" thickBot="1">
      <c r="A31" s="434"/>
      <c r="B31" s="427"/>
      <c r="C31" s="454"/>
      <c r="D31" s="454"/>
      <c r="E31" s="183" t="str">
        <f>'5- Identificación de Riesgos'!D31</f>
        <v xml:space="preserve">2 Fallas en los controles de los procesos </v>
      </c>
      <c r="F31" s="452"/>
      <c r="G31" s="561"/>
      <c r="H31" s="454"/>
      <c r="I31" s="91"/>
      <c r="J31" s="558"/>
      <c r="K31" s="558"/>
      <c r="L31" s="556"/>
      <c r="M31" s="427"/>
      <c r="N31" s="427"/>
      <c r="O31" s="184"/>
      <c r="P31" s="184">
        <v>5</v>
      </c>
      <c r="Q31" s="185"/>
    </row>
    <row r="32" spans="1:17" ht="58.5" hidden="1" customHeight="1" thickBot="1">
      <c r="A32" s="432">
        <f>'5- Identificación de Riesgos'!A32</f>
        <v>6</v>
      </c>
      <c r="B32" s="426" t="str">
        <f>'5- Identificación de Riesgos'!B32</f>
        <v xml:space="preserve">Recibir, ofrecer, prometer, entregar o aceptar dadivas  o beneficios a nombre propio o de terceros para  demorar, retener, alterar o direccionar fallos judiciales </v>
      </c>
      <c r="C32" s="437" t="str">
        <f>'5- Identificación de Riesgos'!C32</f>
        <v xml:space="preserve">Proferir  sentencias judiciales incumpliendo los principios de la administración de justicia o sin la observancia de los Códigos  Procesales en la materia </v>
      </c>
      <c r="D32" s="437" t="s">
        <v>94</v>
      </c>
      <c r="E32" s="180" t="str">
        <f>'5- Identificación de Riesgos'!D32</f>
        <v xml:space="preserve">1. Desconocimiento del Código de Ética y Buen Gobierno.   </v>
      </c>
      <c r="F32" s="451" t="str">
        <f>'5- Identificación de Riesgos'!H32</f>
        <v>Muy Baja - 1</v>
      </c>
      <c r="G32" s="437" t="str">
        <f>'5- Identificación de Riesgos'!M32</f>
        <v>Mayor - 4</v>
      </c>
      <c r="H32" s="437" t="str">
        <f>'5- Identificación de Riesgos'!N32</f>
        <v>Alto  - 4</v>
      </c>
      <c r="I32" s="158"/>
      <c r="J32" s="567" t="str">
        <f>'6- Valoración Controles'!T32</f>
        <v>Muy Baja - 1</v>
      </c>
      <c r="K32" s="567" t="str">
        <f>'6- Valoración Controles'!U32</f>
        <v>Mayor - 4</v>
      </c>
      <c r="L32" s="566" t="e">
        <f>AVERAGE(#REF!)</f>
        <v>#REF!</v>
      </c>
      <c r="M32" s="426" t="str">
        <f>'6- Valoración Controles'!V32</f>
        <v>Alto  - 4</v>
      </c>
      <c r="N32" s="426" t="s">
        <v>192</v>
      </c>
      <c r="O32" s="181"/>
      <c r="P32" s="181"/>
      <c r="Q32" s="182"/>
    </row>
    <row r="33" spans="1:17" ht="58.5" hidden="1" customHeight="1">
      <c r="A33" s="434"/>
      <c r="B33" s="427"/>
      <c r="C33" s="454"/>
      <c r="D33" s="454"/>
      <c r="E33" s="180" t="str">
        <f>'5- Identificación de Riesgos'!D33</f>
        <v xml:space="preserve">2.Falta de ética  de los servidores judiciales 
</v>
      </c>
      <c r="F33" s="452"/>
      <c r="G33" s="561"/>
      <c r="H33" s="454"/>
      <c r="I33" s="91"/>
      <c r="J33" s="558"/>
      <c r="K33" s="558"/>
      <c r="L33" s="556"/>
      <c r="M33" s="427"/>
      <c r="N33" s="427"/>
      <c r="O33" s="184"/>
      <c r="P33" s="184">
        <v>5</v>
      </c>
      <c r="Q33" s="185"/>
    </row>
    <row r="34" spans="1:17" ht="13.5" customHeight="1">
      <c r="A34" s="256"/>
      <c r="B34" s="252"/>
      <c r="C34" s="250"/>
      <c r="D34" s="250"/>
      <c r="E34" s="183"/>
      <c r="F34" s="254"/>
      <c r="G34" s="260"/>
      <c r="H34" s="250"/>
      <c r="I34" s="91"/>
      <c r="J34" s="255"/>
      <c r="K34" s="255"/>
      <c r="L34" s="253"/>
      <c r="M34" s="252"/>
      <c r="N34" s="252"/>
      <c r="O34" s="184"/>
      <c r="P34" s="184"/>
      <c r="Q34" s="185"/>
    </row>
    <row r="35" spans="1:17" ht="13.5" customHeight="1">
      <c r="A35" s="256"/>
      <c r="B35" s="252"/>
      <c r="C35" s="250"/>
      <c r="D35" s="250"/>
      <c r="E35" s="183"/>
      <c r="F35" s="254"/>
      <c r="G35" s="260"/>
      <c r="H35" s="250"/>
      <c r="I35" s="91"/>
      <c r="J35" s="255"/>
      <c r="K35" s="255"/>
      <c r="L35" s="253"/>
      <c r="M35" s="252"/>
      <c r="N35" s="252"/>
      <c r="O35" s="184"/>
      <c r="P35" s="184"/>
      <c r="Q35" s="185"/>
    </row>
    <row r="36" spans="1:17" ht="13.5" customHeight="1">
      <c r="A36" s="256"/>
      <c r="B36" s="252"/>
      <c r="C36" s="250"/>
      <c r="D36" s="250"/>
      <c r="E36" s="183"/>
      <c r="F36" s="254"/>
      <c r="G36" s="260"/>
      <c r="H36" s="250"/>
      <c r="I36" s="91"/>
      <c r="J36" s="255"/>
      <c r="K36" s="255"/>
      <c r="L36" s="253"/>
      <c r="M36" s="252"/>
      <c r="N36" s="252"/>
      <c r="O36" s="184"/>
      <c r="P36" s="184"/>
      <c r="Q36" s="185"/>
    </row>
    <row r="37" spans="1:17" ht="13.5" customHeight="1">
      <c r="A37" s="256"/>
      <c r="B37" s="252"/>
      <c r="C37" s="250"/>
      <c r="D37" s="250"/>
      <c r="E37" s="183"/>
      <c r="F37" s="254"/>
      <c r="G37" s="260"/>
      <c r="H37" s="250"/>
      <c r="I37" s="91"/>
      <c r="J37" s="255"/>
      <c r="K37" s="255"/>
      <c r="L37" s="253"/>
      <c r="M37" s="252"/>
      <c r="N37" s="252"/>
      <c r="O37" s="184"/>
      <c r="P37" s="184"/>
      <c r="Q37" s="185"/>
    </row>
    <row r="38" spans="1:17" ht="13.5" customHeight="1">
      <c r="A38" s="256"/>
      <c r="B38" s="252"/>
      <c r="C38" s="250"/>
      <c r="D38" s="250"/>
      <c r="E38" s="183"/>
      <c r="F38" s="254"/>
      <c r="G38" s="260"/>
      <c r="H38" s="250"/>
      <c r="I38" s="91"/>
      <c r="J38" s="255"/>
      <c r="K38" s="255"/>
      <c r="L38" s="253"/>
      <c r="M38" s="252"/>
      <c r="N38" s="252"/>
      <c r="O38" s="184"/>
      <c r="P38" s="184"/>
      <c r="Q38" s="185"/>
    </row>
    <row r="39" spans="1:17" ht="13.5" customHeight="1">
      <c r="A39" s="256"/>
      <c r="B39" s="252"/>
      <c r="C39" s="250"/>
      <c r="D39" s="250"/>
      <c r="E39" s="183"/>
      <c r="F39" s="254"/>
      <c r="G39" s="260"/>
      <c r="H39" s="250"/>
      <c r="I39" s="91"/>
      <c r="J39" s="255"/>
      <c r="K39" s="255"/>
      <c r="L39" s="253"/>
      <c r="M39" s="252"/>
      <c r="N39" s="252"/>
      <c r="O39" s="184"/>
      <c r="P39" s="184"/>
      <c r="Q39" s="185"/>
    </row>
    <row r="40" spans="1:17" ht="13.5" customHeight="1">
      <c r="A40" s="256"/>
      <c r="B40" s="252"/>
      <c r="C40" s="250"/>
      <c r="D40" s="250"/>
      <c r="E40" s="183"/>
      <c r="F40" s="254"/>
      <c r="G40" s="260"/>
      <c r="H40" s="250"/>
      <c r="I40" s="91"/>
      <c r="J40" s="255"/>
      <c r="K40" s="255"/>
      <c r="L40" s="253"/>
      <c r="M40" s="252"/>
      <c r="N40" s="252"/>
      <c r="O40" s="184"/>
      <c r="P40" s="184"/>
      <c r="Q40" s="185"/>
    </row>
    <row r="41" spans="1:17" ht="13.5" customHeight="1">
      <c r="A41" s="256"/>
      <c r="B41" s="252"/>
      <c r="C41" s="250"/>
      <c r="D41" s="250"/>
      <c r="E41" s="183"/>
      <c r="F41" s="254"/>
      <c r="G41" s="260"/>
      <c r="H41" s="250"/>
      <c r="I41" s="91"/>
      <c r="J41" s="255"/>
      <c r="K41" s="255"/>
      <c r="L41" s="253"/>
      <c r="M41" s="252"/>
      <c r="N41" s="252"/>
      <c r="O41" s="184"/>
      <c r="P41" s="184"/>
      <c r="Q41" s="185"/>
    </row>
    <row r="42" spans="1:17" ht="13.5" customHeight="1">
      <c r="A42" s="256"/>
      <c r="B42" s="252"/>
      <c r="C42" s="250"/>
      <c r="D42" s="250"/>
      <c r="E42" s="183"/>
      <c r="F42" s="254"/>
      <c r="G42" s="260"/>
      <c r="H42" s="250"/>
      <c r="I42" s="91"/>
      <c r="J42" s="255"/>
      <c r="K42" s="255"/>
      <c r="L42" s="253"/>
      <c r="M42" s="252"/>
      <c r="N42" s="252"/>
      <c r="O42" s="184"/>
      <c r="P42" s="184"/>
      <c r="Q42" s="185"/>
    </row>
    <row r="43" spans="1:17" ht="13.5" customHeight="1">
      <c r="A43" s="256"/>
      <c r="B43" s="252"/>
      <c r="C43" s="250"/>
      <c r="D43" s="250"/>
      <c r="E43" s="183"/>
      <c r="F43" s="254"/>
      <c r="G43" s="260"/>
      <c r="H43" s="250"/>
      <c r="I43" s="91"/>
      <c r="J43" s="255"/>
      <c r="K43" s="255"/>
      <c r="L43" s="253"/>
      <c r="M43" s="252"/>
      <c r="N43" s="252"/>
      <c r="O43" s="184"/>
      <c r="P43" s="184"/>
      <c r="Q43" s="185"/>
    </row>
    <row r="44" spans="1:17" ht="13.5" customHeight="1">
      <c r="A44" s="256"/>
      <c r="B44" s="252"/>
      <c r="C44" s="250"/>
      <c r="D44" s="250"/>
      <c r="E44" s="183"/>
      <c r="F44" s="254"/>
      <c r="G44" s="260"/>
      <c r="H44" s="250"/>
      <c r="I44" s="91"/>
      <c r="J44" s="255"/>
      <c r="K44" s="255"/>
      <c r="L44" s="253"/>
      <c r="M44" s="252"/>
      <c r="N44" s="252"/>
      <c r="O44" s="184"/>
      <c r="P44" s="184"/>
      <c r="Q44" s="185"/>
    </row>
    <row r="45" spans="1:17" ht="13.5" customHeight="1">
      <c r="A45" s="256"/>
      <c r="B45" s="252"/>
      <c r="C45" s="250"/>
      <c r="D45" s="250"/>
      <c r="E45" s="183"/>
      <c r="F45" s="254"/>
      <c r="G45" s="260"/>
      <c r="H45" s="250"/>
      <c r="I45" s="91"/>
      <c r="J45" s="255"/>
      <c r="K45" s="255"/>
      <c r="L45" s="253"/>
      <c r="M45" s="252"/>
      <c r="N45" s="252"/>
      <c r="O45" s="184"/>
      <c r="P45" s="184"/>
      <c r="Q45" s="185"/>
    </row>
    <row r="46" spans="1:17" ht="13.5" customHeight="1">
      <c r="A46" s="256"/>
      <c r="B46" s="252"/>
      <c r="C46" s="250"/>
      <c r="D46" s="250"/>
      <c r="E46" s="183"/>
      <c r="F46" s="254"/>
      <c r="G46" s="260"/>
      <c r="H46" s="250"/>
      <c r="I46" s="91"/>
      <c r="J46" s="255"/>
      <c r="K46" s="255"/>
      <c r="L46" s="253"/>
      <c r="M46" s="252"/>
      <c r="N46" s="252"/>
      <c r="O46" s="184"/>
      <c r="P46" s="184"/>
      <c r="Q46" s="185"/>
    </row>
    <row r="47" spans="1:17" ht="13.5" customHeight="1">
      <c r="A47" s="256"/>
      <c r="B47" s="252"/>
      <c r="C47" s="250"/>
      <c r="D47" s="250"/>
      <c r="E47" s="183"/>
      <c r="F47" s="254"/>
      <c r="G47" s="260"/>
      <c r="H47" s="250"/>
      <c r="I47" s="91"/>
      <c r="J47" s="255"/>
      <c r="K47" s="255"/>
      <c r="L47" s="253"/>
      <c r="M47" s="252"/>
      <c r="N47" s="252"/>
      <c r="O47" s="184"/>
      <c r="P47" s="184"/>
      <c r="Q47" s="185"/>
    </row>
    <row r="48" spans="1:17" ht="13.5" customHeight="1">
      <c r="A48" s="256"/>
      <c r="B48" s="252"/>
      <c r="C48" s="250"/>
      <c r="D48" s="250"/>
      <c r="E48" s="183"/>
      <c r="F48" s="254"/>
      <c r="G48" s="260"/>
      <c r="H48" s="250"/>
      <c r="I48" s="91"/>
      <c r="J48" s="255"/>
      <c r="K48" s="255"/>
      <c r="L48" s="253"/>
      <c r="M48" s="252"/>
      <c r="N48" s="252"/>
      <c r="O48" s="184"/>
      <c r="P48" s="184"/>
      <c r="Q48" s="185"/>
    </row>
    <row r="49" spans="1:17" ht="13.5" customHeight="1">
      <c r="A49" s="256"/>
      <c r="B49" s="252"/>
      <c r="C49" s="250"/>
      <c r="D49" s="250"/>
      <c r="E49" s="183"/>
      <c r="F49" s="254"/>
      <c r="G49" s="260"/>
      <c r="H49" s="250"/>
      <c r="I49" s="91"/>
      <c r="J49" s="255"/>
      <c r="K49" s="255"/>
      <c r="L49" s="253"/>
      <c r="M49" s="252"/>
      <c r="N49" s="252"/>
      <c r="O49" s="184"/>
      <c r="P49" s="184"/>
      <c r="Q49" s="185"/>
    </row>
    <row r="50" spans="1:17" ht="13.5" customHeight="1">
      <c r="A50" s="256"/>
      <c r="B50" s="252"/>
      <c r="C50" s="250"/>
      <c r="D50" s="250"/>
      <c r="E50" s="183"/>
      <c r="F50" s="254"/>
      <c r="G50" s="260"/>
      <c r="H50" s="250"/>
      <c r="I50" s="91"/>
      <c r="J50" s="255"/>
      <c r="K50" s="255"/>
      <c r="L50" s="253"/>
      <c r="M50" s="252"/>
      <c r="N50" s="252"/>
      <c r="O50" s="184"/>
      <c r="P50" s="184"/>
      <c r="Q50" s="185"/>
    </row>
    <row r="51" spans="1:17" ht="13.5" customHeight="1">
      <c r="A51" s="256"/>
      <c r="B51" s="252"/>
      <c r="C51" s="250"/>
      <c r="D51" s="250"/>
      <c r="E51" s="183"/>
      <c r="F51" s="254"/>
      <c r="G51" s="260"/>
      <c r="H51" s="250"/>
      <c r="I51" s="91"/>
      <c r="J51" s="255"/>
      <c r="K51" s="255"/>
      <c r="L51" s="253"/>
      <c r="M51" s="252"/>
      <c r="N51" s="252"/>
      <c r="O51" s="184"/>
      <c r="P51" s="184"/>
      <c r="Q51" s="185"/>
    </row>
    <row r="52" spans="1:17" ht="13.5" customHeight="1">
      <c r="A52" s="256"/>
      <c r="B52" s="252"/>
      <c r="C52" s="250"/>
      <c r="D52" s="250"/>
      <c r="E52" s="183"/>
      <c r="F52" s="254"/>
      <c r="G52" s="260"/>
      <c r="H52" s="250"/>
      <c r="I52" s="91"/>
      <c r="J52" s="255"/>
      <c r="K52" s="255"/>
      <c r="L52" s="253"/>
      <c r="M52" s="252"/>
      <c r="N52" s="252"/>
      <c r="O52" s="184"/>
      <c r="P52" s="184"/>
      <c r="Q52" s="185"/>
    </row>
    <row r="53" spans="1:17" ht="13.5" customHeight="1">
      <c r="A53" s="256"/>
      <c r="B53" s="252"/>
      <c r="C53" s="250"/>
      <c r="D53" s="250"/>
      <c r="E53" s="183"/>
      <c r="F53" s="254"/>
      <c r="G53" s="260"/>
      <c r="H53" s="250"/>
      <c r="I53" s="91"/>
      <c r="J53" s="255"/>
      <c r="K53" s="255"/>
      <c r="L53" s="253"/>
      <c r="M53" s="252"/>
      <c r="N53" s="252"/>
      <c r="O53" s="184"/>
      <c r="P53" s="184"/>
      <c r="Q53" s="185"/>
    </row>
    <row r="54" spans="1:17" ht="13.5" customHeight="1">
      <c r="A54" s="256"/>
      <c r="B54" s="252"/>
      <c r="C54" s="250"/>
      <c r="D54" s="250"/>
      <c r="E54" s="183"/>
      <c r="F54" s="254"/>
      <c r="G54" s="260"/>
      <c r="H54" s="250"/>
      <c r="I54" s="91"/>
      <c r="J54" s="255"/>
      <c r="K54" s="255"/>
      <c r="L54" s="253"/>
      <c r="M54" s="252"/>
      <c r="N54" s="252"/>
      <c r="O54" s="184"/>
      <c r="P54" s="184"/>
      <c r="Q54" s="185"/>
    </row>
    <row r="55" spans="1:17" ht="13.5" customHeight="1">
      <c r="A55" s="256"/>
      <c r="B55" s="252"/>
      <c r="C55" s="250"/>
      <c r="D55" s="250"/>
      <c r="E55" s="183"/>
      <c r="F55" s="254"/>
      <c r="G55" s="260"/>
      <c r="H55" s="250"/>
      <c r="I55" s="91"/>
      <c r="J55" s="255"/>
      <c r="K55" s="255"/>
      <c r="L55" s="253"/>
      <c r="M55" s="252"/>
      <c r="N55" s="252"/>
      <c r="O55" s="184"/>
      <c r="P55" s="184"/>
      <c r="Q55" s="185"/>
    </row>
    <row r="56" spans="1:17" ht="13.5" customHeight="1">
      <c r="A56" s="256"/>
      <c r="B56" s="252"/>
      <c r="C56" s="250"/>
      <c r="D56" s="250"/>
      <c r="E56" s="183"/>
      <c r="F56" s="254"/>
      <c r="G56" s="260"/>
      <c r="H56" s="250"/>
      <c r="I56" s="91"/>
      <c r="J56" s="255"/>
      <c r="K56" s="255"/>
      <c r="L56" s="253"/>
      <c r="M56" s="252"/>
      <c r="N56" s="252"/>
      <c r="O56" s="184"/>
      <c r="P56" s="184"/>
      <c r="Q56" s="185"/>
    </row>
    <row r="57" spans="1:17" ht="13.5" customHeight="1">
      <c r="A57" s="256"/>
      <c r="B57" s="252"/>
      <c r="C57" s="250"/>
      <c r="D57" s="250"/>
      <c r="E57" s="183"/>
      <c r="F57" s="254"/>
      <c r="G57" s="260"/>
      <c r="H57" s="250"/>
      <c r="I57" s="91"/>
      <c r="J57" s="255"/>
      <c r="K57" s="255"/>
      <c r="L57" s="253"/>
      <c r="M57" s="252"/>
      <c r="N57" s="252"/>
      <c r="O57" s="184"/>
      <c r="P57" s="184"/>
      <c r="Q57" s="185"/>
    </row>
    <row r="58" spans="1:17" ht="13.5" customHeight="1">
      <c r="A58" s="256"/>
      <c r="B58" s="252"/>
      <c r="C58" s="250"/>
      <c r="D58" s="250"/>
      <c r="E58" s="183"/>
      <c r="F58" s="254"/>
      <c r="G58" s="260"/>
      <c r="H58" s="250"/>
      <c r="I58" s="91"/>
      <c r="J58" s="255"/>
      <c r="K58" s="255"/>
      <c r="L58" s="253"/>
      <c r="M58" s="252"/>
      <c r="N58" s="252"/>
      <c r="O58" s="184"/>
      <c r="P58" s="184"/>
      <c r="Q58" s="185"/>
    </row>
    <row r="59" spans="1:17" ht="13.5" customHeight="1">
      <c r="A59" s="256"/>
      <c r="B59" s="252"/>
      <c r="C59" s="250"/>
      <c r="D59" s="250"/>
      <c r="E59" s="183"/>
      <c r="F59" s="254"/>
      <c r="G59" s="260"/>
      <c r="H59" s="250"/>
      <c r="I59" s="91"/>
      <c r="J59" s="255"/>
      <c r="K59" s="255"/>
      <c r="L59" s="253"/>
      <c r="M59" s="252"/>
      <c r="N59" s="252"/>
      <c r="O59" s="184"/>
      <c r="P59" s="184"/>
      <c r="Q59" s="185"/>
    </row>
    <row r="60" spans="1:17" ht="13.5" customHeight="1">
      <c r="A60" s="256"/>
      <c r="B60" s="252"/>
      <c r="C60" s="250"/>
      <c r="D60" s="250"/>
      <c r="E60" s="183"/>
      <c r="F60" s="254"/>
      <c r="G60" s="260"/>
      <c r="H60" s="250"/>
      <c r="I60" s="91"/>
      <c r="J60" s="255"/>
      <c r="K60" s="255"/>
      <c r="L60" s="253"/>
      <c r="M60" s="252"/>
      <c r="N60" s="252"/>
      <c r="O60" s="184"/>
      <c r="P60" s="184"/>
      <c r="Q60" s="185"/>
    </row>
    <row r="61" spans="1:17" ht="13.5" customHeight="1">
      <c r="A61" s="256"/>
      <c r="B61" s="252"/>
      <c r="C61" s="250"/>
      <c r="D61" s="250"/>
      <c r="E61" s="183"/>
      <c r="F61" s="254"/>
      <c r="G61" s="260"/>
      <c r="H61" s="250"/>
      <c r="I61" s="91"/>
      <c r="J61" s="255"/>
      <c r="K61" s="255"/>
      <c r="L61" s="253"/>
      <c r="M61" s="252"/>
      <c r="N61" s="252"/>
      <c r="O61" s="184"/>
      <c r="P61" s="184"/>
      <c r="Q61" s="185"/>
    </row>
    <row r="62" spans="1:17" ht="13.5" customHeight="1">
      <c r="A62" s="256"/>
      <c r="B62" s="252"/>
      <c r="C62" s="250"/>
      <c r="D62" s="250"/>
      <c r="E62" s="183"/>
      <c r="F62" s="254"/>
      <c r="G62" s="260"/>
      <c r="H62" s="250"/>
      <c r="I62" s="91"/>
      <c r="J62" s="255"/>
      <c r="K62" s="255"/>
      <c r="L62" s="253"/>
      <c r="M62" s="252"/>
      <c r="N62" s="252"/>
      <c r="O62" s="184"/>
      <c r="P62" s="184"/>
      <c r="Q62" s="185"/>
    </row>
    <row r="63" spans="1:17" ht="13.5" customHeight="1">
      <c r="A63" s="256"/>
      <c r="B63" s="252"/>
      <c r="C63" s="250"/>
      <c r="D63" s="250"/>
      <c r="E63" s="183"/>
      <c r="F63" s="254"/>
      <c r="G63" s="260"/>
      <c r="H63" s="250"/>
      <c r="I63" s="91"/>
      <c r="J63" s="255"/>
      <c r="K63" s="255"/>
      <c r="L63" s="253"/>
      <c r="M63" s="252"/>
      <c r="N63" s="252"/>
      <c r="O63" s="184"/>
      <c r="P63" s="184"/>
      <c r="Q63" s="185"/>
    </row>
    <row r="64" spans="1:17" ht="13.5" customHeight="1">
      <c r="A64" s="256"/>
      <c r="B64" s="252"/>
      <c r="C64" s="250"/>
      <c r="D64" s="250"/>
      <c r="E64" s="183"/>
      <c r="F64" s="254"/>
      <c r="G64" s="260"/>
      <c r="H64" s="250"/>
      <c r="I64" s="91"/>
      <c r="J64" s="255"/>
      <c r="K64" s="255"/>
      <c r="L64" s="253"/>
      <c r="M64" s="252"/>
      <c r="N64" s="252"/>
      <c r="O64" s="184"/>
      <c r="P64" s="184"/>
      <c r="Q64" s="185"/>
    </row>
    <row r="65" spans="1:17" ht="13.5" customHeight="1">
      <c r="A65" s="256"/>
      <c r="B65" s="252"/>
      <c r="C65" s="250"/>
      <c r="D65" s="250"/>
      <c r="E65" s="183"/>
      <c r="F65" s="254"/>
      <c r="G65" s="260"/>
      <c r="H65" s="250"/>
      <c r="I65" s="91"/>
      <c r="J65" s="255"/>
      <c r="K65" s="255"/>
      <c r="L65" s="253"/>
      <c r="M65" s="252"/>
      <c r="N65" s="252"/>
      <c r="O65" s="184"/>
      <c r="P65" s="184"/>
      <c r="Q65" s="185"/>
    </row>
    <row r="66" spans="1:17" ht="13.5" customHeight="1">
      <c r="A66" s="256"/>
      <c r="B66" s="252"/>
      <c r="C66" s="250"/>
      <c r="D66" s="250"/>
      <c r="E66" s="183"/>
      <c r="F66" s="254"/>
      <c r="G66" s="260"/>
      <c r="H66" s="250"/>
      <c r="I66" s="91"/>
      <c r="J66" s="255"/>
      <c r="K66" s="255"/>
      <c r="L66" s="253"/>
      <c r="M66" s="252"/>
      <c r="N66" s="252"/>
      <c r="O66" s="184"/>
      <c r="P66" s="184"/>
      <c r="Q66" s="185"/>
    </row>
    <row r="67" spans="1:17" ht="13.5" customHeight="1">
      <c r="A67" s="256"/>
      <c r="B67" s="252"/>
      <c r="C67" s="250"/>
      <c r="D67" s="250"/>
      <c r="E67" s="183"/>
      <c r="F67" s="254"/>
      <c r="G67" s="260"/>
      <c r="H67" s="250"/>
      <c r="I67" s="91"/>
      <c r="J67" s="255"/>
      <c r="K67" s="255"/>
      <c r="L67" s="253"/>
      <c r="M67" s="252"/>
      <c r="N67" s="252"/>
      <c r="O67" s="184"/>
      <c r="P67" s="184"/>
      <c r="Q67" s="185"/>
    </row>
    <row r="68" spans="1:17" ht="13.5" customHeight="1">
      <c r="A68" s="256"/>
      <c r="B68" s="252"/>
      <c r="C68" s="250"/>
      <c r="D68" s="250"/>
      <c r="E68" s="183"/>
      <c r="F68" s="254"/>
      <c r="G68" s="260"/>
      <c r="H68" s="250"/>
      <c r="I68" s="91"/>
      <c r="J68" s="255"/>
      <c r="K68" s="255"/>
      <c r="L68" s="253"/>
      <c r="M68" s="252"/>
      <c r="N68" s="252"/>
      <c r="O68" s="184"/>
      <c r="P68" s="184"/>
      <c r="Q68" s="185"/>
    </row>
    <row r="69" spans="1:17" ht="13.5" customHeight="1">
      <c r="A69" s="256"/>
      <c r="B69" s="252"/>
      <c r="C69" s="250"/>
      <c r="D69" s="250"/>
      <c r="E69" s="183"/>
      <c r="F69" s="254"/>
      <c r="G69" s="260"/>
      <c r="H69" s="250"/>
      <c r="I69" s="91"/>
      <c r="J69" s="255"/>
      <c r="K69" s="255"/>
      <c r="L69" s="253"/>
      <c r="M69" s="252"/>
      <c r="N69" s="252"/>
      <c r="O69" s="184"/>
      <c r="P69" s="184"/>
      <c r="Q69" s="185"/>
    </row>
    <row r="70" spans="1:17" ht="13.5" customHeight="1">
      <c r="A70" s="256"/>
      <c r="B70" s="252"/>
      <c r="C70" s="250"/>
      <c r="D70" s="250"/>
      <c r="E70" s="183"/>
      <c r="F70" s="254"/>
      <c r="G70" s="260"/>
      <c r="H70" s="250"/>
      <c r="I70" s="91"/>
      <c r="J70" s="255"/>
      <c r="K70" s="255"/>
      <c r="L70" s="253"/>
      <c r="M70" s="252"/>
      <c r="N70" s="252"/>
      <c r="O70" s="184"/>
      <c r="P70" s="184"/>
      <c r="Q70" s="185"/>
    </row>
    <row r="71" spans="1:17" ht="13.5" customHeight="1">
      <c r="A71" s="256"/>
      <c r="B71" s="252"/>
      <c r="C71" s="250"/>
      <c r="D71" s="250"/>
      <c r="E71" s="183"/>
      <c r="F71" s="254"/>
      <c r="G71" s="260"/>
      <c r="H71" s="250"/>
      <c r="I71" s="91"/>
      <c r="J71" s="255"/>
      <c r="K71" s="255"/>
      <c r="L71" s="253"/>
      <c r="M71" s="252"/>
      <c r="N71" s="252"/>
      <c r="O71" s="184"/>
      <c r="P71" s="184"/>
      <c r="Q71" s="185"/>
    </row>
    <row r="72" spans="1:17" ht="13.5" customHeight="1">
      <c r="A72" s="256"/>
      <c r="B72" s="252"/>
      <c r="C72" s="250"/>
      <c r="D72" s="250"/>
      <c r="E72" s="183"/>
      <c r="F72" s="254"/>
      <c r="G72" s="260"/>
      <c r="H72" s="250"/>
      <c r="I72" s="91"/>
      <c r="J72" s="255"/>
      <c r="K72" s="255"/>
      <c r="L72" s="253"/>
      <c r="M72" s="252"/>
      <c r="N72" s="252"/>
      <c r="O72" s="184"/>
      <c r="P72" s="184"/>
      <c r="Q72" s="185"/>
    </row>
    <row r="73" spans="1:17" ht="13.5" customHeight="1">
      <c r="A73" s="256"/>
      <c r="B73" s="252"/>
      <c r="C73" s="250"/>
      <c r="D73" s="250"/>
      <c r="E73" s="183"/>
      <c r="F73" s="254"/>
      <c r="G73" s="260"/>
      <c r="H73" s="250"/>
      <c r="I73" s="91"/>
      <c r="J73" s="255"/>
      <c r="K73" s="255"/>
      <c r="L73" s="253"/>
      <c r="M73" s="252"/>
      <c r="N73" s="252"/>
      <c r="O73" s="184"/>
      <c r="P73" s="184"/>
      <c r="Q73" s="185"/>
    </row>
    <row r="74" spans="1:17" ht="13.5" customHeight="1">
      <c r="A74" s="256"/>
      <c r="B74" s="252"/>
      <c r="C74" s="250"/>
      <c r="D74" s="250"/>
      <c r="E74" s="183"/>
      <c r="F74" s="254"/>
      <c r="G74" s="260"/>
      <c r="H74" s="250"/>
      <c r="I74" s="91"/>
      <c r="J74" s="255"/>
      <c r="K74" s="255"/>
      <c r="L74" s="253"/>
      <c r="M74" s="252"/>
      <c r="N74" s="252"/>
      <c r="O74" s="184"/>
      <c r="P74" s="184"/>
      <c r="Q74" s="185"/>
    </row>
    <row r="75" spans="1:17" ht="13.5" customHeight="1">
      <c r="A75" s="256"/>
      <c r="B75" s="252"/>
      <c r="C75" s="250"/>
      <c r="D75" s="250"/>
      <c r="E75" s="183"/>
      <c r="F75" s="254"/>
      <c r="G75" s="260"/>
      <c r="H75" s="250"/>
      <c r="I75" s="91"/>
      <c r="J75" s="255"/>
      <c r="K75" s="255"/>
      <c r="L75" s="253"/>
      <c r="M75" s="252"/>
      <c r="N75" s="252"/>
      <c r="O75" s="184"/>
      <c r="P75" s="184"/>
      <c r="Q75" s="185"/>
    </row>
    <row r="76" spans="1:17" ht="13.5" customHeight="1">
      <c r="A76" s="256"/>
      <c r="B76" s="252"/>
      <c r="C76" s="250"/>
      <c r="D76" s="250"/>
      <c r="E76" s="183"/>
      <c r="F76" s="254"/>
      <c r="G76" s="260"/>
      <c r="H76" s="250"/>
      <c r="I76" s="91"/>
      <c r="J76" s="255"/>
      <c r="K76" s="255"/>
      <c r="L76" s="253"/>
      <c r="M76" s="252"/>
      <c r="N76" s="252"/>
      <c r="O76" s="184"/>
      <c r="P76" s="184"/>
      <c r="Q76" s="185"/>
    </row>
    <row r="77" spans="1:17" ht="13.5" customHeight="1">
      <c r="A77" s="256"/>
      <c r="B77" s="252"/>
      <c r="C77" s="250"/>
      <c r="D77" s="250"/>
      <c r="E77" s="183"/>
      <c r="F77" s="254"/>
      <c r="G77" s="260"/>
      <c r="H77" s="250"/>
      <c r="I77" s="91"/>
      <c r="J77" s="255"/>
      <c r="K77" s="255"/>
      <c r="L77" s="253"/>
      <c r="M77" s="252"/>
      <c r="N77" s="252"/>
      <c r="O77" s="184"/>
      <c r="P77" s="184"/>
      <c r="Q77" s="185"/>
    </row>
    <row r="78" spans="1:17" ht="13.5" customHeight="1">
      <c r="A78" s="256"/>
      <c r="B78" s="252"/>
      <c r="C78" s="250"/>
      <c r="D78" s="250"/>
      <c r="E78" s="183"/>
      <c r="F78" s="254"/>
      <c r="G78" s="260"/>
      <c r="H78" s="250"/>
      <c r="I78" s="91"/>
      <c r="J78" s="255"/>
      <c r="K78" s="255"/>
      <c r="L78" s="253"/>
      <c r="M78" s="252"/>
      <c r="N78" s="252"/>
      <c r="O78" s="184"/>
      <c r="P78" s="184"/>
      <c r="Q78" s="185"/>
    </row>
    <row r="79" spans="1:17" ht="13.5" customHeight="1">
      <c r="A79" s="256"/>
      <c r="B79" s="252"/>
      <c r="C79" s="250"/>
      <c r="D79" s="250"/>
      <c r="E79" s="183"/>
      <c r="F79" s="254"/>
      <c r="G79" s="260"/>
      <c r="H79" s="250"/>
      <c r="I79" s="91"/>
      <c r="J79" s="255"/>
      <c r="K79" s="255"/>
      <c r="L79" s="253"/>
      <c r="M79" s="252"/>
      <c r="N79" s="252"/>
      <c r="O79" s="184"/>
      <c r="P79" s="184"/>
      <c r="Q79" s="185"/>
    </row>
    <row r="80" spans="1:17" ht="13.5" customHeight="1">
      <c r="A80" s="256"/>
      <c r="B80" s="252"/>
      <c r="C80" s="250"/>
      <c r="D80" s="250"/>
      <c r="E80" s="183"/>
      <c r="F80" s="254"/>
      <c r="G80" s="260"/>
      <c r="H80" s="250"/>
      <c r="I80" s="91"/>
      <c r="J80" s="255"/>
      <c r="K80" s="255"/>
      <c r="L80" s="253"/>
      <c r="M80" s="252"/>
      <c r="N80" s="252"/>
      <c r="O80" s="184"/>
      <c r="P80" s="184"/>
      <c r="Q80" s="185"/>
    </row>
    <row r="81" spans="1:17" ht="13.5" customHeight="1">
      <c r="A81" s="256"/>
      <c r="B81" s="252"/>
      <c r="C81" s="250"/>
      <c r="D81" s="250"/>
      <c r="E81" s="183"/>
      <c r="F81" s="254"/>
      <c r="G81" s="260"/>
      <c r="H81" s="250"/>
      <c r="I81" s="91"/>
      <c r="J81" s="255"/>
      <c r="K81" s="255"/>
      <c r="L81" s="253"/>
      <c r="M81" s="252"/>
      <c r="N81" s="252"/>
      <c r="O81" s="184"/>
      <c r="P81" s="184"/>
      <c r="Q81" s="185"/>
    </row>
    <row r="82" spans="1:17" ht="13.5" customHeight="1">
      <c r="A82" s="256"/>
      <c r="B82" s="252"/>
      <c r="C82" s="250"/>
      <c r="D82" s="250"/>
      <c r="E82" s="183"/>
      <c r="F82" s="254"/>
      <c r="G82" s="260"/>
      <c r="H82" s="250"/>
      <c r="I82" s="91"/>
      <c r="J82" s="255"/>
      <c r="K82" s="255"/>
      <c r="L82" s="253"/>
      <c r="M82" s="252"/>
      <c r="N82" s="252"/>
      <c r="O82" s="184"/>
      <c r="P82" s="184"/>
      <c r="Q82" s="185"/>
    </row>
    <row r="83" spans="1:17" ht="13.5" customHeight="1">
      <c r="A83" s="256"/>
      <c r="B83" s="252"/>
      <c r="C83" s="250"/>
      <c r="D83" s="250"/>
      <c r="E83" s="183"/>
      <c r="F83" s="254"/>
      <c r="G83" s="260"/>
      <c r="H83" s="250"/>
      <c r="I83" s="91"/>
      <c r="J83" s="255"/>
      <c r="K83" s="255"/>
      <c r="L83" s="253"/>
      <c r="M83" s="252"/>
      <c r="N83" s="252"/>
      <c r="O83" s="184"/>
      <c r="P83" s="184"/>
      <c r="Q83" s="185"/>
    </row>
    <row r="84" spans="1:17" ht="13.5" customHeight="1">
      <c r="A84" s="256"/>
      <c r="B84" s="252"/>
      <c r="C84" s="250"/>
      <c r="D84" s="250"/>
      <c r="E84" s="183"/>
      <c r="F84" s="254"/>
      <c r="G84" s="260"/>
      <c r="H84" s="250"/>
      <c r="I84" s="91"/>
      <c r="J84" s="255"/>
      <c r="K84" s="255"/>
      <c r="L84" s="253"/>
      <c r="M84" s="252"/>
      <c r="N84" s="252"/>
      <c r="O84" s="184"/>
      <c r="P84" s="184"/>
      <c r="Q84" s="185"/>
    </row>
    <row r="85" spans="1:17" ht="13.5" customHeight="1">
      <c r="A85" s="256"/>
      <c r="B85" s="252"/>
      <c r="C85" s="250"/>
      <c r="D85" s="250"/>
      <c r="E85" s="183"/>
      <c r="F85" s="254"/>
      <c r="G85" s="260"/>
      <c r="H85" s="250"/>
      <c r="I85" s="91"/>
      <c r="J85" s="255"/>
      <c r="K85" s="255"/>
      <c r="L85" s="253"/>
      <c r="M85" s="252"/>
      <c r="N85" s="252"/>
      <c r="O85" s="184"/>
      <c r="P85" s="184"/>
      <c r="Q85" s="185"/>
    </row>
    <row r="86" spans="1:17" ht="13.5" customHeight="1">
      <c r="A86" s="256"/>
      <c r="B86" s="252"/>
      <c r="C86" s="250"/>
      <c r="D86" s="250"/>
      <c r="E86" s="183"/>
      <c r="F86" s="254"/>
      <c r="G86" s="260"/>
      <c r="H86" s="250"/>
      <c r="I86" s="91"/>
      <c r="J86" s="255"/>
      <c r="K86" s="255"/>
      <c r="L86" s="253"/>
      <c r="M86" s="252"/>
      <c r="N86" s="252"/>
      <c r="O86" s="184"/>
      <c r="P86" s="184"/>
      <c r="Q86" s="185"/>
    </row>
    <row r="87" spans="1:17" ht="13.5" customHeight="1">
      <c r="A87" s="256"/>
      <c r="B87" s="252"/>
      <c r="C87" s="250"/>
      <c r="D87" s="250"/>
      <c r="E87" s="183"/>
      <c r="F87" s="254"/>
      <c r="G87" s="260"/>
      <c r="H87" s="250"/>
      <c r="I87" s="91"/>
      <c r="J87" s="255"/>
      <c r="K87" s="255"/>
      <c r="L87" s="253"/>
      <c r="M87" s="252"/>
      <c r="N87" s="252"/>
      <c r="O87" s="184"/>
      <c r="P87" s="184"/>
      <c r="Q87" s="185"/>
    </row>
    <row r="88" spans="1:17" ht="13.5" customHeight="1">
      <c r="A88" s="256"/>
      <c r="B88" s="252"/>
      <c r="C88" s="250"/>
      <c r="D88" s="250"/>
      <c r="E88" s="183"/>
      <c r="F88" s="254"/>
      <c r="G88" s="260"/>
      <c r="H88" s="250"/>
      <c r="I88" s="91"/>
      <c r="J88" s="255"/>
      <c r="K88" s="255"/>
      <c r="L88" s="253"/>
      <c r="M88" s="252"/>
      <c r="N88" s="252"/>
      <c r="O88" s="184"/>
      <c r="P88" s="184"/>
      <c r="Q88" s="185"/>
    </row>
    <row r="89" spans="1:17" ht="13.5" customHeight="1">
      <c r="A89" s="256"/>
      <c r="B89" s="252"/>
      <c r="C89" s="250"/>
      <c r="D89" s="250"/>
      <c r="E89" s="183"/>
      <c r="F89" s="254"/>
      <c r="G89" s="260"/>
      <c r="H89" s="250"/>
      <c r="I89" s="91"/>
      <c r="J89" s="255"/>
      <c r="K89" s="255"/>
      <c r="L89" s="253"/>
      <c r="M89" s="252"/>
      <c r="N89" s="252"/>
      <c r="O89" s="184"/>
      <c r="P89" s="184"/>
      <c r="Q89" s="185"/>
    </row>
    <row r="90" spans="1:17" ht="13.5" customHeight="1">
      <c r="A90" s="256"/>
      <c r="B90" s="252"/>
      <c r="C90" s="250"/>
      <c r="D90" s="250"/>
      <c r="E90" s="183"/>
      <c r="F90" s="254"/>
      <c r="G90" s="260"/>
      <c r="H90" s="250"/>
      <c r="I90" s="91"/>
      <c r="J90" s="255"/>
      <c r="K90" s="255"/>
      <c r="L90" s="253"/>
      <c r="M90" s="252"/>
      <c r="N90" s="252"/>
      <c r="O90" s="184"/>
      <c r="P90" s="184"/>
      <c r="Q90" s="185"/>
    </row>
    <row r="91" spans="1:17" ht="13.5" customHeight="1">
      <c r="A91" s="256"/>
      <c r="B91" s="252"/>
      <c r="C91" s="250"/>
      <c r="D91" s="250"/>
      <c r="E91" s="183"/>
      <c r="F91" s="254"/>
      <c r="G91" s="260"/>
      <c r="H91" s="250"/>
      <c r="I91" s="91"/>
      <c r="J91" s="255"/>
      <c r="K91" s="255"/>
      <c r="L91" s="253"/>
      <c r="M91" s="252"/>
      <c r="N91" s="252"/>
      <c r="O91" s="184"/>
      <c r="P91" s="184"/>
      <c r="Q91" s="185"/>
    </row>
    <row r="92" spans="1:17" ht="13.5" customHeight="1">
      <c r="A92" s="256"/>
      <c r="B92" s="252"/>
      <c r="C92" s="250"/>
      <c r="D92" s="250"/>
      <c r="E92" s="183"/>
      <c r="F92" s="254"/>
      <c r="G92" s="260"/>
      <c r="H92" s="250"/>
      <c r="I92" s="91"/>
      <c r="J92" s="255"/>
      <c r="K92" s="255"/>
      <c r="L92" s="253"/>
      <c r="M92" s="252"/>
      <c r="N92" s="252"/>
      <c r="O92" s="184"/>
      <c r="P92" s="184"/>
      <c r="Q92" s="185"/>
    </row>
    <row r="93" spans="1:17" ht="13.5" customHeight="1">
      <c r="A93" s="256"/>
      <c r="B93" s="252"/>
      <c r="C93" s="250"/>
      <c r="D93" s="250"/>
      <c r="E93" s="183"/>
      <c r="F93" s="254"/>
      <c r="G93" s="260"/>
      <c r="H93" s="250"/>
      <c r="I93" s="91"/>
      <c r="J93" s="255"/>
      <c r="K93" s="255"/>
      <c r="L93" s="253"/>
      <c r="M93" s="252"/>
      <c r="N93" s="252"/>
      <c r="O93" s="184"/>
      <c r="P93" s="184"/>
      <c r="Q93" s="185"/>
    </row>
    <row r="94" spans="1:17" ht="13.5" customHeight="1">
      <c r="A94" s="256"/>
      <c r="B94" s="252"/>
      <c r="C94" s="250"/>
      <c r="D94" s="250"/>
      <c r="E94" s="183"/>
      <c r="F94" s="254"/>
      <c r="G94" s="260"/>
      <c r="H94" s="250"/>
      <c r="I94" s="91"/>
      <c r="J94" s="255"/>
      <c r="K94" s="255"/>
      <c r="L94" s="253"/>
      <c r="M94" s="252"/>
      <c r="N94" s="252"/>
      <c r="O94" s="184"/>
      <c r="P94" s="184"/>
      <c r="Q94" s="185"/>
    </row>
    <row r="95" spans="1:17" ht="13.5" customHeight="1">
      <c r="A95" s="256"/>
      <c r="B95" s="252"/>
      <c r="C95" s="250"/>
      <c r="D95" s="250"/>
      <c r="E95" s="183"/>
      <c r="F95" s="254"/>
      <c r="G95" s="260"/>
      <c r="H95" s="250"/>
      <c r="I95" s="91"/>
      <c r="J95" s="255"/>
      <c r="K95" s="255"/>
      <c r="L95" s="253"/>
      <c r="M95" s="252"/>
      <c r="N95" s="252"/>
      <c r="O95" s="184"/>
      <c r="P95" s="184"/>
      <c r="Q95" s="185"/>
    </row>
    <row r="96" spans="1:17" ht="13.5" customHeight="1">
      <c r="A96" s="256"/>
      <c r="B96" s="252"/>
      <c r="C96" s="250"/>
      <c r="D96" s="250"/>
      <c r="E96" s="183"/>
      <c r="F96" s="254"/>
      <c r="G96" s="260"/>
      <c r="H96" s="250"/>
      <c r="I96" s="91"/>
      <c r="J96" s="255"/>
      <c r="K96" s="255"/>
      <c r="L96" s="253"/>
      <c r="M96" s="252"/>
      <c r="N96" s="252"/>
      <c r="O96" s="184"/>
      <c r="P96" s="184"/>
      <c r="Q96" s="185"/>
    </row>
    <row r="97" spans="1:17" ht="13.5" customHeight="1">
      <c r="A97" s="256"/>
      <c r="B97" s="252"/>
      <c r="C97" s="250"/>
      <c r="D97" s="250"/>
      <c r="E97" s="183"/>
      <c r="F97" s="254"/>
      <c r="G97" s="260"/>
      <c r="H97" s="250"/>
      <c r="I97" s="91"/>
      <c r="J97" s="255"/>
      <c r="K97" s="255"/>
      <c r="L97" s="253"/>
      <c r="M97" s="252"/>
      <c r="N97" s="252"/>
      <c r="O97" s="184"/>
      <c r="P97" s="184"/>
      <c r="Q97" s="185"/>
    </row>
    <row r="98" spans="1:17" ht="13.5" customHeight="1">
      <c r="A98" s="256"/>
      <c r="B98" s="252"/>
      <c r="C98" s="250"/>
      <c r="D98" s="250"/>
      <c r="E98" s="183"/>
      <c r="F98" s="254"/>
      <c r="G98" s="260"/>
      <c r="H98" s="250"/>
      <c r="I98" s="91"/>
      <c r="J98" s="255"/>
      <c r="K98" s="255"/>
      <c r="L98" s="253"/>
      <c r="M98" s="252"/>
      <c r="N98" s="252"/>
      <c r="O98" s="184"/>
      <c r="P98" s="184"/>
      <c r="Q98" s="185"/>
    </row>
    <row r="99" spans="1:17" ht="13.5" customHeight="1">
      <c r="A99" s="256"/>
      <c r="B99" s="252"/>
      <c r="C99" s="250"/>
      <c r="D99" s="250"/>
      <c r="E99" s="183"/>
      <c r="F99" s="254"/>
      <c r="G99" s="260"/>
      <c r="H99" s="250"/>
      <c r="I99" s="91"/>
      <c r="J99" s="255"/>
      <c r="K99" s="255"/>
      <c r="L99" s="253"/>
      <c r="M99" s="252"/>
      <c r="N99" s="252"/>
      <c r="O99" s="184"/>
      <c r="P99" s="184"/>
      <c r="Q99" s="185"/>
    </row>
    <row r="100" spans="1:17" ht="13.5" customHeight="1">
      <c r="A100" s="256"/>
      <c r="B100" s="252"/>
      <c r="C100" s="250"/>
      <c r="D100" s="250"/>
      <c r="E100" s="183"/>
      <c r="F100" s="254"/>
      <c r="G100" s="260"/>
      <c r="H100" s="250"/>
      <c r="I100" s="91"/>
      <c r="J100" s="255"/>
      <c r="K100" s="255"/>
      <c r="L100" s="253"/>
      <c r="M100" s="252"/>
      <c r="N100" s="252"/>
      <c r="O100" s="184"/>
      <c r="P100" s="184"/>
      <c r="Q100" s="185"/>
    </row>
    <row r="101" spans="1:17" ht="13.5" customHeight="1">
      <c r="A101" s="256"/>
      <c r="B101" s="252"/>
      <c r="C101" s="250"/>
      <c r="D101" s="250"/>
      <c r="E101" s="183"/>
      <c r="F101" s="254"/>
      <c r="G101" s="260"/>
      <c r="H101" s="250"/>
      <c r="I101" s="91"/>
      <c r="J101" s="255"/>
      <c r="K101" s="255"/>
      <c r="L101" s="253"/>
      <c r="M101" s="252"/>
      <c r="N101" s="252"/>
      <c r="O101" s="184"/>
      <c r="P101" s="184"/>
      <c r="Q101" s="185"/>
    </row>
    <row r="102" spans="1:17" ht="13.5" customHeight="1">
      <c r="A102" s="256"/>
      <c r="B102" s="252"/>
      <c r="C102" s="250"/>
      <c r="D102" s="250"/>
      <c r="E102" s="183"/>
      <c r="F102" s="254"/>
      <c r="G102" s="260"/>
      <c r="H102" s="250"/>
      <c r="I102" s="91"/>
      <c r="J102" s="255"/>
      <c r="K102" s="255"/>
      <c r="L102" s="253"/>
      <c r="M102" s="252"/>
      <c r="N102" s="252"/>
      <c r="O102" s="184"/>
      <c r="P102" s="184"/>
      <c r="Q102" s="185"/>
    </row>
    <row r="103" spans="1:17" ht="13.5" customHeight="1">
      <c r="A103" s="256"/>
      <c r="B103" s="252"/>
      <c r="C103" s="250"/>
      <c r="D103" s="250"/>
      <c r="E103" s="183"/>
      <c r="F103" s="254"/>
      <c r="G103" s="260"/>
      <c r="H103" s="250"/>
      <c r="I103" s="91"/>
      <c r="J103" s="255"/>
      <c r="K103" s="255"/>
      <c r="L103" s="253"/>
      <c r="M103" s="252"/>
      <c r="N103" s="252"/>
      <c r="O103" s="184"/>
      <c r="P103" s="184"/>
      <c r="Q103" s="185"/>
    </row>
    <row r="104" spans="1:17" ht="13.5" customHeight="1">
      <c r="A104" s="256"/>
      <c r="B104" s="252"/>
      <c r="C104" s="250"/>
      <c r="D104" s="250"/>
      <c r="E104" s="183"/>
      <c r="F104" s="254"/>
      <c r="G104" s="260"/>
      <c r="H104" s="250"/>
      <c r="I104" s="91"/>
      <c r="J104" s="255"/>
      <c r="K104" s="255"/>
      <c r="L104" s="253"/>
      <c r="M104" s="252"/>
      <c r="N104" s="252"/>
      <c r="O104" s="184"/>
      <c r="P104" s="184"/>
      <c r="Q104" s="185"/>
    </row>
    <row r="105" spans="1:17" ht="13.5" customHeight="1">
      <c r="A105" s="256"/>
      <c r="B105" s="252"/>
      <c r="C105" s="250"/>
      <c r="D105" s="250"/>
      <c r="E105" s="183"/>
      <c r="F105" s="254"/>
      <c r="G105" s="260"/>
      <c r="H105" s="250"/>
      <c r="I105" s="91"/>
      <c r="J105" s="255"/>
      <c r="K105" s="255"/>
      <c r="L105" s="253"/>
      <c r="M105" s="252"/>
      <c r="N105" s="252"/>
      <c r="O105" s="184"/>
      <c r="P105" s="184"/>
      <c r="Q105" s="185"/>
    </row>
    <row r="106" spans="1:17" ht="13.5" customHeight="1">
      <c r="A106" s="256"/>
      <c r="B106" s="252"/>
      <c r="C106" s="250"/>
      <c r="D106" s="250"/>
      <c r="E106" s="183"/>
      <c r="F106" s="254"/>
      <c r="G106" s="260"/>
      <c r="H106" s="250"/>
      <c r="I106" s="91"/>
      <c r="J106" s="255"/>
      <c r="K106" s="255"/>
      <c r="L106" s="253"/>
      <c r="M106" s="252"/>
      <c r="N106" s="252"/>
      <c r="O106" s="184"/>
      <c r="P106" s="184"/>
      <c r="Q106" s="185"/>
    </row>
    <row r="107" spans="1:17" ht="13.5" customHeight="1">
      <c r="A107" s="256"/>
      <c r="B107" s="252"/>
      <c r="C107" s="250"/>
      <c r="D107" s="250"/>
      <c r="E107" s="183"/>
      <c r="F107" s="254"/>
      <c r="G107" s="260"/>
      <c r="H107" s="250"/>
      <c r="I107" s="91"/>
      <c r="J107" s="255"/>
      <c r="K107" s="255"/>
      <c r="L107" s="253"/>
      <c r="M107" s="252"/>
      <c r="N107" s="252"/>
      <c r="O107" s="184"/>
      <c r="P107" s="184"/>
      <c r="Q107" s="185"/>
    </row>
    <row r="108" spans="1:17" ht="13.5" customHeight="1">
      <c r="A108" s="256"/>
      <c r="B108" s="252"/>
      <c r="C108" s="250"/>
      <c r="D108" s="250"/>
      <c r="E108" s="183"/>
      <c r="F108" s="254"/>
      <c r="G108" s="260"/>
      <c r="H108" s="250"/>
      <c r="I108" s="91"/>
      <c r="J108" s="255"/>
      <c r="K108" s="255"/>
      <c r="L108" s="253"/>
      <c r="M108" s="252"/>
      <c r="N108" s="252"/>
      <c r="O108" s="184"/>
      <c r="P108" s="184"/>
      <c r="Q108" s="185"/>
    </row>
    <row r="109" spans="1:17" ht="13.5" customHeight="1">
      <c r="A109" s="256"/>
      <c r="B109" s="252"/>
      <c r="C109" s="250"/>
      <c r="D109" s="250"/>
      <c r="E109" s="183"/>
      <c r="F109" s="254"/>
      <c r="G109" s="260"/>
      <c r="H109" s="250"/>
      <c r="I109" s="91"/>
      <c r="J109" s="255"/>
      <c r="K109" s="255"/>
      <c r="L109" s="253"/>
      <c r="M109" s="252"/>
      <c r="N109" s="252"/>
      <c r="O109" s="184"/>
      <c r="P109" s="184"/>
      <c r="Q109" s="185"/>
    </row>
    <row r="110" spans="1:17" ht="13.5" customHeight="1">
      <c r="A110" s="256"/>
      <c r="B110" s="252"/>
      <c r="C110" s="250"/>
      <c r="D110" s="250"/>
      <c r="E110" s="183"/>
      <c r="F110" s="254"/>
      <c r="G110" s="260"/>
      <c r="H110" s="250"/>
      <c r="I110" s="91"/>
      <c r="J110" s="255"/>
      <c r="K110" s="255"/>
      <c r="L110" s="253"/>
      <c r="M110" s="252"/>
      <c r="N110" s="252"/>
      <c r="O110" s="184"/>
      <c r="P110" s="184"/>
      <c r="Q110" s="185"/>
    </row>
    <row r="111" spans="1:17" ht="13.5" customHeight="1">
      <c r="A111" s="256"/>
      <c r="B111" s="252"/>
      <c r="C111" s="250"/>
      <c r="D111" s="250"/>
      <c r="E111" s="183"/>
      <c r="F111" s="254"/>
      <c r="G111" s="260"/>
      <c r="H111" s="250"/>
      <c r="I111" s="91"/>
      <c r="J111" s="255"/>
      <c r="K111" s="255"/>
      <c r="L111" s="253"/>
      <c r="M111" s="252"/>
      <c r="N111" s="252"/>
      <c r="O111" s="184"/>
      <c r="P111" s="184"/>
      <c r="Q111" s="185"/>
    </row>
    <row r="112" spans="1:17" ht="13.5" customHeight="1">
      <c r="A112" s="256"/>
      <c r="B112" s="252"/>
      <c r="C112" s="250"/>
      <c r="D112" s="250"/>
      <c r="E112" s="183"/>
      <c r="F112" s="254"/>
      <c r="G112" s="260"/>
      <c r="H112" s="250"/>
      <c r="I112" s="91"/>
      <c r="J112" s="255"/>
      <c r="K112" s="255"/>
      <c r="L112" s="253"/>
      <c r="M112" s="252"/>
      <c r="N112" s="252"/>
      <c r="O112" s="184"/>
      <c r="P112" s="184"/>
      <c r="Q112" s="185"/>
    </row>
    <row r="113" spans="1:17" ht="13.5" customHeight="1">
      <c r="A113" s="256"/>
      <c r="B113" s="252"/>
      <c r="C113" s="250"/>
      <c r="D113" s="250"/>
      <c r="E113" s="183"/>
      <c r="F113" s="254"/>
      <c r="G113" s="260"/>
      <c r="H113" s="250"/>
      <c r="I113" s="91"/>
      <c r="J113" s="255"/>
      <c r="K113" s="255"/>
      <c r="L113" s="253"/>
      <c r="M113" s="252"/>
      <c r="N113" s="252"/>
      <c r="O113" s="184"/>
      <c r="P113" s="184"/>
      <c r="Q113" s="185"/>
    </row>
    <row r="114" spans="1:17" ht="13.5" customHeight="1">
      <c r="A114" s="256"/>
      <c r="B114" s="252"/>
      <c r="C114" s="250"/>
      <c r="D114" s="250"/>
      <c r="E114" s="183"/>
      <c r="F114" s="254"/>
      <c r="G114" s="260"/>
      <c r="H114" s="250"/>
      <c r="I114" s="91"/>
      <c r="J114" s="255"/>
      <c r="K114" s="255"/>
      <c r="L114" s="253"/>
      <c r="M114" s="252"/>
      <c r="N114" s="252"/>
      <c r="O114" s="184"/>
      <c r="P114" s="184"/>
      <c r="Q114" s="185"/>
    </row>
    <row r="115" spans="1:17" ht="13.5" customHeight="1">
      <c r="A115" s="256"/>
      <c r="B115" s="252"/>
      <c r="C115" s="250"/>
      <c r="D115" s="250"/>
      <c r="E115" s="183"/>
      <c r="F115" s="254"/>
      <c r="G115" s="260"/>
      <c r="H115" s="250"/>
      <c r="I115" s="91"/>
      <c r="J115" s="255"/>
      <c r="K115" s="255"/>
      <c r="L115" s="253"/>
      <c r="M115" s="252"/>
      <c r="N115" s="252"/>
      <c r="O115" s="184"/>
      <c r="P115" s="184"/>
      <c r="Q115" s="185"/>
    </row>
    <row r="116" spans="1:17" ht="13.5" customHeight="1">
      <c r="A116" s="256"/>
      <c r="B116" s="252"/>
      <c r="C116" s="250"/>
      <c r="D116" s="250"/>
      <c r="E116" s="183"/>
      <c r="F116" s="254"/>
      <c r="G116" s="260"/>
      <c r="H116" s="250"/>
      <c r="I116" s="91"/>
      <c r="J116" s="255"/>
      <c r="K116" s="255"/>
      <c r="L116" s="253"/>
      <c r="M116" s="252"/>
      <c r="N116" s="252"/>
      <c r="O116" s="184"/>
      <c r="P116" s="184"/>
      <c r="Q116" s="185"/>
    </row>
    <row r="117" spans="1:17" ht="13.5" customHeight="1">
      <c r="A117" s="256"/>
      <c r="B117" s="252"/>
      <c r="C117" s="250"/>
      <c r="D117" s="250"/>
      <c r="E117" s="183"/>
      <c r="F117" s="254"/>
      <c r="G117" s="260"/>
      <c r="H117" s="250"/>
      <c r="I117" s="91"/>
      <c r="J117" s="255"/>
      <c r="K117" s="255"/>
      <c r="L117" s="253"/>
      <c r="M117" s="252"/>
      <c r="N117" s="252"/>
      <c r="O117" s="184"/>
      <c r="P117" s="184"/>
      <c r="Q117" s="185"/>
    </row>
    <row r="118" spans="1:17" ht="13.5" customHeight="1">
      <c r="A118" s="256"/>
      <c r="B118" s="252"/>
      <c r="C118" s="250"/>
      <c r="D118" s="250"/>
      <c r="E118" s="183"/>
      <c r="F118" s="254"/>
      <c r="G118" s="260"/>
      <c r="H118" s="250"/>
      <c r="I118" s="91"/>
      <c r="J118" s="255"/>
      <c r="K118" s="255"/>
      <c r="L118" s="253"/>
      <c r="M118" s="252"/>
      <c r="N118" s="252"/>
      <c r="O118" s="184"/>
      <c r="P118" s="184"/>
      <c r="Q118" s="185"/>
    </row>
    <row r="119" spans="1:17" ht="13.5" customHeight="1">
      <c r="A119" s="256"/>
      <c r="B119" s="252"/>
      <c r="C119" s="250"/>
      <c r="D119" s="250"/>
      <c r="E119" s="183"/>
      <c r="F119" s="254"/>
      <c r="G119" s="260"/>
      <c r="H119" s="250"/>
      <c r="I119" s="91"/>
      <c r="J119" s="255"/>
      <c r="K119" s="255"/>
      <c r="L119" s="253"/>
      <c r="M119" s="252"/>
      <c r="N119" s="252"/>
      <c r="O119" s="184"/>
      <c r="P119" s="184"/>
      <c r="Q119" s="185"/>
    </row>
    <row r="120" spans="1:17" ht="13.5" customHeight="1">
      <c r="A120" s="256"/>
      <c r="B120" s="252"/>
      <c r="C120" s="250"/>
      <c r="D120" s="250"/>
      <c r="E120" s="183"/>
      <c r="F120" s="254"/>
      <c r="G120" s="260"/>
      <c r="H120" s="250"/>
      <c r="I120" s="91"/>
      <c r="J120" s="255"/>
      <c r="K120" s="255"/>
      <c r="L120" s="253"/>
      <c r="M120" s="252"/>
      <c r="N120" s="252"/>
      <c r="O120" s="184"/>
      <c r="P120" s="184"/>
      <c r="Q120" s="185"/>
    </row>
    <row r="121" spans="1:17" ht="13.5" customHeight="1">
      <c r="A121" s="256"/>
      <c r="B121" s="252"/>
      <c r="C121" s="250"/>
      <c r="D121" s="250"/>
      <c r="E121" s="183"/>
      <c r="F121" s="254"/>
      <c r="G121" s="260"/>
      <c r="H121" s="250"/>
      <c r="I121" s="91"/>
      <c r="J121" s="255"/>
      <c r="K121" s="255"/>
      <c r="L121" s="253"/>
      <c r="M121" s="252"/>
      <c r="N121" s="252"/>
      <c r="O121" s="184"/>
      <c r="P121" s="184"/>
      <c r="Q121" s="185"/>
    </row>
    <row r="122" spans="1:17" ht="13.5" customHeight="1">
      <c r="A122" s="256"/>
      <c r="B122" s="252"/>
      <c r="C122" s="250"/>
      <c r="D122" s="250"/>
      <c r="E122" s="183"/>
      <c r="F122" s="254"/>
      <c r="G122" s="260"/>
      <c r="H122" s="250"/>
      <c r="I122" s="91"/>
      <c r="J122" s="255"/>
      <c r="K122" s="255"/>
      <c r="L122" s="253"/>
      <c r="M122" s="252"/>
      <c r="N122" s="252"/>
      <c r="O122" s="184"/>
      <c r="P122" s="184"/>
      <c r="Q122" s="185"/>
    </row>
    <row r="123" spans="1:17" ht="13.5" customHeight="1">
      <c r="A123" s="256"/>
      <c r="B123" s="252"/>
      <c r="C123" s="250"/>
      <c r="D123" s="250"/>
      <c r="E123" s="183"/>
      <c r="F123" s="254"/>
      <c r="G123" s="260"/>
      <c r="H123" s="250"/>
      <c r="I123" s="91"/>
      <c r="J123" s="255"/>
      <c r="K123" s="255"/>
      <c r="L123" s="253"/>
      <c r="M123" s="252"/>
      <c r="N123" s="252"/>
      <c r="O123" s="184"/>
      <c r="P123" s="184"/>
      <c r="Q123" s="185"/>
    </row>
    <row r="124" spans="1:17" ht="13.5" customHeight="1">
      <c r="A124" s="256"/>
      <c r="B124" s="252"/>
      <c r="C124" s="250"/>
      <c r="D124" s="250"/>
      <c r="E124" s="183"/>
      <c r="F124" s="254"/>
      <c r="G124" s="260"/>
      <c r="H124" s="250"/>
      <c r="I124" s="91"/>
      <c r="J124" s="255"/>
      <c r="K124" s="255"/>
      <c r="L124" s="253"/>
      <c r="M124" s="252"/>
      <c r="N124" s="252"/>
      <c r="O124" s="184"/>
      <c r="P124" s="184"/>
      <c r="Q124" s="185"/>
    </row>
    <row r="125" spans="1:17" ht="13.5" customHeight="1">
      <c r="A125" s="256"/>
      <c r="B125" s="252"/>
      <c r="C125" s="250"/>
      <c r="D125" s="250"/>
      <c r="E125" s="183"/>
      <c r="F125" s="254"/>
      <c r="G125" s="260"/>
      <c r="H125" s="250"/>
      <c r="I125" s="91"/>
      <c r="J125" s="255"/>
      <c r="K125" s="255"/>
      <c r="L125" s="253"/>
      <c r="M125" s="252"/>
      <c r="N125" s="252"/>
      <c r="O125" s="184"/>
      <c r="P125" s="184"/>
      <c r="Q125" s="185"/>
    </row>
    <row r="126" spans="1:17" ht="13.5" customHeight="1">
      <c r="A126" s="256"/>
      <c r="B126" s="252"/>
      <c r="C126" s="250"/>
      <c r="D126" s="250"/>
      <c r="E126" s="183"/>
      <c r="F126" s="254"/>
      <c r="G126" s="260"/>
      <c r="H126" s="250"/>
      <c r="I126" s="91"/>
      <c r="J126" s="255"/>
      <c r="K126" s="255"/>
      <c r="L126" s="253"/>
      <c r="M126" s="252"/>
      <c r="N126" s="252"/>
      <c r="O126" s="184"/>
      <c r="P126" s="184"/>
      <c r="Q126" s="185"/>
    </row>
    <row r="127" spans="1:17" ht="13.5" customHeight="1">
      <c r="A127" s="256"/>
      <c r="B127" s="252"/>
      <c r="C127" s="250"/>
      <c r="D127" s="250"/>
      <c r="E127" s="183"/>
      <c r="F127" s="254"/>
      <c r="G127" s="260"/>
      <c r="H127" s="250"/>
      <c r="I127" s="91"/>
      <c r="J127" s="255"/>
      <c r="K127" s="255"/>
      <c r="L127" s="253"/>
      <c r="M127" s="252"/>
      <c r="N127" s="252"/>
      <c r="O127" s="184"/>
      <c r="P127" s="184"/>
      <c r="Q127" s="185"/>
    </row>
    <row r="128" spans="1:17" ht="13.5" customHeight="1">
      <c r="A128" s="256"/>
      <c r="B128" s="252"/>
      <c r="C128" s="250"/>
      <c r="D128" s="250"/>
      <c r="E128" s="183"/>
      <c r="F128" s="254"/>
      <c r="G128" s="260"/>
      <c r="H128" s="250"/>
      <c r="I128" s="91"/>
      <c r="J128" s="255"/>
      <c r="K128" s="255"/>
      <c r="L128" s="253"/>
      <c r="M128" s="252"/>
      <c r="N128" s="252"/>
      <c r="O128" s="184"/>
      <c r="P128" s="184"/>
      <c r="Q128" s="185"/>
    </row>
    <row r="129" spans="1:17" ht="13.5" customHeight="1">
      <c r="A129" s="256"/>
      <c r="B129" s="252"/>
      <c r="C129" s="250"/>
      <c r="D129" s="250"/>
      <c r="E129" s="183"/>
      <c r="F129" s="254"/>
      <c r="G129" s="260"/>
      <c r="H129" s="250"/>
      <c r="I129" s="91"/>
      <c r="J129" s="255"/>
      <c r="K129" s="255"/>
      <c r="L129" s="253"/>
      <c r="M129" s="252"/>
      <c r="N129" s="252"/>
      <c r="O129" s="184"/>
      <c r="P129" s="184"/>
      <c r="Q129" s="185"/>
    </row>
    <row r="130" spans="1:17" ht="13.5" customHeight="1">
      <c r="A130" s="256"/>
      <c r="B130" s="252"/>
      <c r="C130" s="250"/>
      <c r="D130" s="250"/>
      <c r="E130" s="183"/>
      <c r="F130" s="254"/>
      <c r="G130" s="260"/>
      <c r="H130" s="250"/>
      <c r="I130" s="91"/>
      <c r="J130" s="255"/>
      <c r="K130" s="255"/>
      <c r="L130" s="253"/>
      <c r="M130" s="252"/>
      <c r="N130" s="252"/>
      <c r="O130" s="184"/>
      <c r="P130" s="184"/>
      <c r="Q130" s="185"/>
    </row>
    <row r="131" spans="1:17" ht="13.5" customHeight="1">
      <c r="A131" s="256"/>
      <c r="B131" s="252"/>
      <c r="C131" s="250"/>
      <c r="D131" s="250"/>
      <c r="E131" s="183"/>
      <c r="F131" s="254"/>
      <c r="G131" s="260"/>
      <c r="H131" s="250"/>
      <c r="I131" s="91"/>
      <c r="J131" s="255"/>
      <c r="K131" s="255"/>
      <c r="L131" s="253"/>
      <c r="M131" s="252"/>
      <c r="N131" s="252"/>
      <c r="O131" s="184"/>
      <c r="P131" s="184"/>
      <c r="Q131" s="185"/>
    </row>
    <row r="132" spans="1:17" ht="13.5" customHeight="1">
      <c r="A132" s="256"/>
      <c r="B132" s="252"/>
      <c r="C132" s="250"/>
      <c r="D132" s="250"/>
      <c r="E132" s="183"/>
      <c r="F132" s="254"/>
      <c r="G132" s="260"/>
      <c r="H132" s="250"/>
      <c r="I132" s="91"/>
      <c r="J132" s="255"/>
      <c r="K132" s="255"/>
      <c r="L132" s="253"/>
      <c r="M132" s="252"/>
      <c r="N132" s="252"/>
      <c r="O132" s="184"/>
      <c r="P132" s="184"/>
      <c r="Q132" s="185"/>
    </row>
    <row r="133" spans="1:17" ht="13.5" customHeight="1">
      <c r="A133" s="256"/>
      <c r="B133" s="252"/>
      <c r="C133" s="250"/>
      <c r="D133" s="250"/>
      <c r="E133" s="183"/>
      <c r="F133" s="254"/>
      <c r="G133" s="260"/>
      <c r="H133" s="250"/>
      <c r="I133" s="91"/>
      <c r="J133" s="255"/>
      <c r="K133" s="255"/>
      <c r="L133" s="253"/>
      <c r="M133" s="252"/>
      <c r="N133" s="252"/>
      <c r="O133" s="184"/>
      <c r="P133" s="184"/>
      <c r="Q133" s="185"/>
    </row>
    <row r="134" spans="1:17" ht="13.5" customHeight="1">
      <c r="A134" s="256"/>
      <c r="B134" s="252"/>
      <c r="C134" s="250"/>
      <c r="D134" s="250"/>
      <c r="E134" s="183"/>
      <c r="F134" s="254"/>
      <c r="G134" s="260"/>
      <c r="H134" s="250"/>
      <c r="I134" s="91"/>
      <c r="J134" s="255"/>
      <c r="K134" s="255"/>
      <c r="L134" s="253"/>
      <c r="M134" s="252"/>
      <c r="N134" s="252"/>
      <c r="O134" s="184"/>
      <c r="P134" s="184"/>
      <c r="Q134" s="185"/>
    </row>
    <row r="135" spans="1:17" ht="13.5" customHeight="1">
      <c r="A135" s="256"/>
      <c r="B135" s="252"/>
      <c r="C135" s="250"/>
      <c r="D135" s="250"/>
      <c r="E135" s="183"/>
      <c r="F135" s="254"/>
      <c r="G135" s="260"/>
      <c r="H135" s="250"/>
      <c r="I135" s="91"/>
      <c r="J135" s="255"/>
      <c r="K135" s="255"/>
      <c r="L135" s="253"/>
      <c r="M135" s="252"/>
      <c r="N135" s="252"/>
      <c r="O135" s="184"/>
      <c r="P135" s="184"/>
      <c r="Q135" s="185"/>
    </row>
    <row r="136" spans="1:17" ht="13.5" customHeight="1">
      <c r="A136" s="256"/>
      <c r="B136" s="252"/>
      <c r="C136" s="250"/>
      <c r="D136" s="250"/>
      <c r="E136" s="183"/>
      <c r="F136" s="254"/>
      <c r="G136" s="260"/>
      <c r="H136" s="250"/>
      <c r="I136" s="91"/>
      <c r="J136" s="255"/>
      <c r="K136" s="255"/>
      <c r="L136" s="253"/>
      <c r="M136" s="252"/>
      <c r="N136" s="252"/>
      <c r="O136" s="184"/>
      <c r="P136" s="184"/>
      <c r="Q136" s="185"/>
    </row>
    <row r="137" spans="1:17" ht="13.5" customHeight="1">
      <c r="A137" s="256"/>
      <c r="B137" s="252"/>
      <c r="C137" s="250"/>
      <c r="D137" s="250"/>
      <c r="E137" s="183"/>
      <c r="F137" s="254"/>
      <c r="G137" s="260"/>
      <c r="H137" s="250"/>
      <c r="I137" s="91"/>
      <c r="J137" s="255"/>
      <c r="K137" s="255"/>
      <c r="L137" s="253"/>
      <c r="M137" s="252"/>
      <c r="N137" s="252"/>
      <c r="O137" s="184"/>
      <c r="P137" s="184"/>
      <c r="Q137" s="185"/>
    </row>
    <row r="138" spans="1:17" ht="13.5" customHeight="1">
      <c r="A138" s="256"/>
      <c r="B138" s="252"/>
      <c r="C138" s="250"/>
      <c r="D138" s="250"/>
      <c r="E138" s="183"/>
      <c r="F138" s="254"/>
      <c r="G138" s="260"/>
      <c r="H138" s="250"/>
      <c r="I138" s="91"/>
      <c r="J138" s="255"/>
      <c r="K138" s="255"/>
      <c r="L138" s="253"/>
      <c r="M138" s="252"/>
      <c r="N138" s="252"/>
      <c r="O138" s="184"/>
      <c r="P138" s="184"/>
      <c r="Q138" s="185"/>
    </row>
    <row r="139" spans="1:17" ht="13.5" customHeight="1">
      <c r="A139" s="256"/>
      <c r="B139" s="252"/>
      <c r="C139" s="250"/>
      <c r="D139" s="250"/>
      <c r="E139" s="183"/>
      <c r="F139" s="254"/>
      <c r="G139" s="260"/>
      <c r="H139" s="250"/>
      <c r="I139" s="91"/>
      <c r="J139" s="255"/>
      <c r="K139" s="255"/>
      <c r="L139" s="253"/>
      <c r="M139" s="252"/>
      <c r="N139" s="252"/>
      <c r="O139" s="184"/>
      <c r="P139" s="184"/>
      <c r="Q139" s="185"/>
    </row>
    <row r="140" spans="1:17" ht="13.5" customHeight="1">
      <c r="A140" s="256"/>
      <c r="B140" s="252"/>
      <c r="C140" s="250"/>
      <c r="D140" s="250"/>
      <c r="E140" s="183"/>
      <c r="F140" s="254"/>
      <c r="G140" s="260"/>
      <c r="H140" s="250"/>
      <c r="I140" s="91"/>
      <c r="J140" s="255"/>
      <c r="K140" s="255"/>
      <c r="L140" s="253"/>
      <c r="M140" s="252"/>
      <c r="N140" s="252"/>
      <c r="O140" s="184"/>
      <c r="P140" s="184"/>
      <c r="Q140" s="185"/>
    </row>
    <row r="141" spans="1:17" ht="13.5" customHeight="1">
      <c r="A141" s="256"/>
      <c r="B141" s="252"/>
      <c r="C141" s="250"/>
      <c r="D141" s="250"/>
      <c r="E141" s="183"/>
      <c r="F141" s="254"/>
      <c r="G141" s="260"/>
      <c r="H141" s="250"/>
      <c r="I141" s="91"/>
      <c r="J141" s="255"/>
      <c r="K141" s="255"/>
      <c r="L141" s="253"/>
      <c r="M141" s="252"/>
      <c r="N141" s="252"/>
      <c r="O141" s="184"/>
      <c r="P141" s="184"/>
      <c r="Q141" s="185"/>
    </row>
    <row r="142" spans="1:17" ht="13.5" customHeight="1">
      <c r="A142" s="256"/>
      <c r="B142" s="252"/>
      <c r="C142" s="250"/>
      <c r="D142" s="250"/>
      <c r="E142" s="183"/>
      <c r="F142" s="254"/>
      <c r="G142" s="260"/>
      <c r="H142" s="250"/>
      <c r="I142" s="91"/>
      <c r="J142" s="255"/>
      <c r="K142" s="255"/>
      <c r="L142" s="253"/>
      <c r="M142" s="252"/>
      <c r="N142" s="252"/>
      <c r="O142" s="184"/>
      <c r="P142" s="184"/>
      <c r="Q142" s="185"/>
    </row>
    <row r="143" spans="1:17" ht="13.5" customHeight="1">
      <c r="A143" s="256"/>
      <c r="B143" s="252"/>
      <c r="C143" s="250"/>
      <c r="D143" s="250"/>
      <c r="E143" s="183"/>
      <c r="F143" s="254"/>
      <c r="G143" s="260"/>
      <c r="H143" s="250"/>
      <c r="I143" s="91"/>
      <c r="J143" s="255"/>
      <c r="K143" s="255"/>
      <c r="L143" s="253"/>
      <c r="M143" s="252"/>
      <c r="N143" s="252"/>
      <c r="O143" s="184"/>
      <c r="P143" s="184"/>
      <c r="Q143" s="185"/>
    </row>
    <row r="144" spans="1:17" ht="13.5" customHeight="1">
      <c r="A144" s="256"/>
      <c r="B144" s="252"/>
      <c r="C144" s="250"/>
      <c r="D144" s="250"/>
      <c r="E144" s="183"/>
      <c r="F144" s="254"/>
      <c r="G144" s="260"/>
      <c r="H144" s="250"/>
      <c r="I144" s="91"/>
      <c r="J144" s="255"/>
      <c r="K144" s="255"/>
      <c r="L144" s="253"/>
      <c r="M144" s="252"/>
      <c r="N144" s="252"/>
      <c r="O144" s="184"/>
      <c r="P144" s="184"/>
      <c r="Q144" s="185"/>
    </row>
    <row r="145" spans="1:17" ht="13.5" customHeight="1">
      <c r="A145" s="256"/>
      <c r="B145" s="252"/>
      <c r="C145" s="250"/>
      <c r="D145" s="250"/>
      <c r="E145" s="183"/>
      <c r="F145" s="254"/>
      <c r="G145" s="260"/>
      <c r="H145" s="250"/>
      <c r="I145" s="91"/>
      <c r="J145" s="255"/>
      <c r="K145" s="255"/>
      <c r="L145" s="253"/>
      <c r="M145" s="252"/>
      <c r="N145" s="252"/>
      <c r="O145" s="184"/>
      <c r="P145" s="184"/>
      <c r="Q145" s="185"/>
    </row>
    <row r="146" spans="1:17" ht="13.5" customHeight="1">
      <c r="A146" s="256"/>
      <c r="B146" s="252"/>
      <c r="C146" s="250"/>
      <c r="D146" s="250"/>
      <c r="E146" s="183"/>
      <c r="F146" s="254"/>
      <c r="G146" s="260"/>
      <c r="H146" s="250"/>
      <c r="I146" s="91"/>
      <c r="J146" s="255"/>
      <c r="K146" s="255"/>
      <c r="L146" s="253"/>
      <c r="M146" s="252"/>
      <c r="N146" s="252"/>
      <c r="O146" s="184"/>
      <c r="P146" s="184"/>
      <c r="Q146" s="185"/>
    </row>
    <row r="147" spans="1:17" ht="13.5" customHeight="1">
      <c r="A147" s="256"/>
      <c r="B147" s="252"/>
      <c r="C147" s="250"/>
      <c r="D147" s="250"/>
      <c r="E147" s="183"/>
      <c r="F147" s="254"/>
      <c r="G147" s="260"/>
      <c r="H147" s="250"/>
      <c r="I147" s="91"/>
      <c r="J147" s="255"/>
      <c r="K147" s="255"/>
      <c r="L147" s="253"/>
      <c r="M147" s="252"/>
      <c r="N147" s="252"/>
      <c r="O147" s="184"/>
      <c r="P147" s="184"/>
      <c r="Q147" s="185"/>
    </row>
    <row r="148" spans="1:17" ht="13.5" customHeight="1">
      <c r="A148" s="256"/>
      <c r="B148" s="252"/>
      <c r="C148" s="250"/>
      <c r="D148" s="250"/>
      <c r="E148" s="183"/>
      <c r="F148" s="254"/>
      <c r="G148" s="260"/>
      <c r="H148" s="250"/>
      <c r="I148" s="91"/>
      <c r="J148" s="255"/>
      <c r="K148" s="255"/>
      <c r="L148" s="253"/>
      <c r="M148" s="252"/>
      <c r="N148" s="252"/>
      <c r="O148" s="184"/>
      <c r="P148" s="184"/>
      <c r="Q148" s="185"/>
    </row>
    <row r="149" spans="1:17" ht="13.5" customHeight="1">
      <c r="A149" s="256"/>
      <c r="B149" s="252"/>
      <c r="C149" s="250"/>
      <c r="D149" s="250"/>
      <c r="E149" s="183"/>
      <c r="F149" s="254"/>
      <c r="G149" s="260"/>
      <c r="H149" s="250"/>
      <c r="I149" s="91"/>
      <c r="J149" s="255"/>
      <c r="K149" s="255"/>
      <c r="L149" s="253"/>
      <c r="M149" s="252"/>
      <c r="N149" s="252"/>
      <c r="O149" s="184"/>
      <c r="P149" s="184"/>
      <c r="Q149" s="185"/>
    </row>
    <row r="150" spans="1:17" ht="13.5" customHeight="1">
      <c r="A150" s="256"/>
      <c r="B150" s="252"/>
      <c r="C150" s="250"/>
      <c r="D150" s="250"/>
      <c r="E150" s="183"/>
      <c r="F150" s="254"/>
      <c r="G150" s="260"/>
      <c r="H150" s="250"/>
      <c r="I150" s="91"/>
      <c r="J150" s="255"/>
      <c r="K150" s="255"/>
      <c r="L150" s="253"/>
      <c r="M150" s="252"/>
      <c r="N150" s="252"/>
      <c r="O150" s="184"/>
      <c r="P150" s="184"/>
      <c r="Q150" s="185"/>
    </row>
    <row r="151" spans="1:17" ht="13.5" customHeight="1">
      <c r="A151" s="256"/>
      <c r="B151" s="252"/>
      <c r="C151" s="250"/>
      <c r="D151" s="250"/>
      <c r="E151" s="183"/>
      <c r="F151" s="254"/>
      <c r="G151" s="260"/>
      <c r="H151" s="250"/>
      <c r="I151" s="91"/>
      <c r="J151" s="255"/>
      <c r="K151" s="255"/>
      <c r="L151" s="253"/>
      <c r="M151" s="252"/>
      <c r="N151" s="252"/>
      <c r="O151" s="184"/>
      <c r="P151" s="184"/>
      <c r="Q151" s="185"/>
    </row>
    <row r="152" spans="1:17" ht="13.5" customHeight="1">
      <c r="A152" s="256"/>
      <c r="B152" s="252"/>
      <c r="C152" s="250"/>
      <c r="D152" s="250"/>
      <c r="E152" s="183"/>
      <c r="F152" s="254"/>
      <c r="G152" s="260"/>
      <c r="H152" s="250"/>
      <c r="I152" s="91"/>
      <c r="J152" s="255"/>
      <c r="K152" s="255"/>
      <c r="L152" s="253"/>
      <c r="M152" s="252"/>
      <c r="N152" s="252"/>
      <c r="O152" s="184"/>
      <c r="P152" s="184"/>
      <c r="Q152" s="185"/>
    </row>
    <row r="153" spans="1:17" ht="13.5" customHeight="1">
      <c r="A153" s="256"/>
      <c r="B153" s="252"/>
      <c r="C153" s="250"/>
      <c r="D153" s="250"/>
      <c r="E153" s="183"/>
      <c r="F153" s="254"/>
      <c r="G153" s="260"/>
      <c r="H153" s="250"/>
      <c r="I153" s="91"/>
      <c r="J153" s="255"/>
      <c r="K153" s="255"/>
      <c r="L153" s="253"/>
      <c r="M153" s="252"/>
      <c r="N153" s="252"/>
      <c r="O153" s="184"/>
      <c r="P153" s="184"/>
      <c r="Q153" s="185"/>
    </row>
    <row r="154" spans="1:17" ht="13.5" customHeight="1">
      <c r="A154" s="256"/>
      <c r="B154" s="252"/>
      <c r="C154" s="250"/>
      <c r="D154" s="250"/>
      <c r="E154" s="183"/>
      <c r="F154" s="254"/>
      <c r="G154" s="260"/>
      <c r="H154" s="250"/>
      <c r="I154" s="91"/>
      <c r="J154" s="255"/>
      <c r="K154" s="255"/>
      <c r="L154" s="253"/>
      <c r="M154" s="252"/>
      <c r="N154" s="252"/>
      <c r="O154" s="184"/>
      <c r="P154" s="184"/>
      <c r="Q154" s="185"/>
    </row>
    <row r="155" spans="1:17" ht="13.5" customHeight="1">
      <c r="A155" s="256"/>
      <c r="B155" s="252"/>
      <c r="C155" s="250"/>
      <c r="D155" s="250"/>
      <c r="E155" s="183"/>
      <c r="F155" s="254"/>
      <c r="G155" s="260"/>
      <c r="H155" s="250"/>
      <c r="I155" s="91"/>
      <c r="J155" s="255"/>
      <c r="K155" s="255"/>
      <c r="L155" s="253"/>
      <c r="M155" s="252"/>
      <c r="N155" s="252"/>
      <c r="O155" s="184"/>
      <c r="P155" s="184"/>
      <c r="Q155" s="185"/>
    </row>
    <row r="156" spans="1:17" ht="13.5" customHeight="1">
      <c r="A156" s="256"/>
      <c r="B156" s="252"/>
      <c r="C156" s="250"/>
      <c r="D156" s="250"/>
      <c r="E156" s="183"/>
      <c r="F156" s="254"/>
      <c r="G156" s="260"/>
      <c r="H156" s="250"/>
      <c r="I156" s="91"/>
      <c r="J156" s="255"/>
      <c r="K156" s="255"/>
      <c r="L156" s="253"/>
      <c r="M156" s="252"/>
      <c r="N156" s="252"/>
      <c r="O156" s="184"/>
      <c r="P156" s="184"/>
      <c r="Q156" s="185"/>
    </row>
    <row r="157" spans="1:17" ht="13.5" customHeight="1">
      <c r="A157" s="256"/>
      <c r="B157" s="252"/>
      <c r="C157" s="250"/>
      <c r="D157" s="250"/>
      <c r="E157" s="183"/>
      <c r="F157" s="254"/>
      <c r="G157" s="260"/>
      <c r="H157" s="250"/>
      <c r="I157" s="91"/>
      <c r="J157" s="255"/>
      <c r="K157" s="255"/>
      <c r="L157" s="253"/>
      <c r="M157" s="252"/>
      <c r="N157" s="252"/>
      <c r="O157" s="184"/>
      <c r="P157" s="184"/>
      <c r="Q157" s="185"/>
    </row>
    <row r="158" spans="1:17" ht="13.5" customHeight="1">
      <c r="A158" s="256"/>
      <c r="B158" s="252"/>
      <c r="C158" s="250"/>
      <c r="D158" s="250"/>
      <c r="E158" s="183"/>
      <c r="F158" s="254"/>
      <c r="G158" s="260"/>
      <c r="H158" s="250"/>
      <c r="I158" s="91"/>
      <c r="J158" s="255"/>
      <c r="K158" s="255"/>
      <c r="L158" s="253"/>
      <c r="M158" s="252"/>
      <c r="N158" s="252"/>
      <c r="O158" s="184"/>
      <c r="P158" s="184"/>
      <c r="Q158" s="185"/>
    </row>
    <row r="159" spans="1:17" ht="13.5" customHeight="1">
      <c r="A159" s="256"/>
      <c r="B159" s="252"/>
      <c r="C159" s="250"/>
      <c r="D159" s="250"/>
      <c r="E159" s="183"/>
      <c r="F159" s="254"/>
      <c r="G159" s="260"/>
      <c r="H159" s="250"/>
      <c r="I159" s="91"/>
      <c r="J159" s="255"/>
      <c r="K159" s="255"/>
      <c r="L159" s="253"/>
      <c r="M159" s="252"/>
      <c r="N159" s="252"/>
      <c r="O159" s="184"/>
      <c r="P159" s="184"/>
      <c r="Q159" s="185"/>
    </row>
    <row r="160" spans="1:17" ht="13.5" customHeight="1">
      <c r="A160" s="256"/>
      <c r="B160" s="252"/>
      <c r="C160" s="250"/>
      <c r="D160" s="250"/>
      <c r="E160" s="183"/>
      <c r="F160" s="254"/>
      <c r="G160" s="260"/>
      <c r="H160" s="250"/>
      <c r="I160" s="91"/>
      <c r="J160" s="255"/>
      <c r="K160" s="255"/>
      <c r="L160" s="253"/>
      <c r="M160" s="252"/>
      <c r="N160" s="252"/>
      <c r="O160" s="184"/>
      <c r="P160" s="184"/>
      <c r="Q160" s="185"/>
    </row>
    <row r="161" spans="1:17" ht="13.5" customHeight="1">
      <c r="A161" s="256"/>
      <c r="B161" s="252"/>
      <c r="C161" s="250"/>
      <c r="D161" s="250"/>
      <c r="E161" s="183"/>
      <c r="F161" s="254"/>
      <c r="G161" s="260"/>
      <c r="H161" s="250"/>
      <c r="I161" s="91"/>
      <c r="J161" s="255"/>
      <c r="K161" s="255"/>
      <c r="L161" s="253"/>
      <c r="M161" s="252"/>
      <c r="N161" s="252"/>
      <c r="O161" s="184"/>
      <c r="P161" s="184"/>
      <c r="Q161" s="185"/>
    </row>
    <row r="162" spans="1:17" ht="13.5" customHeight="1">
      <c r="A162" s="256"/>
      <c r="B162" s="252"/>
      <c r="C162" s="250"/>
      <c r="D162" s="250"/>
      <c r="E162" s="183"/>
      <c r="F162" s="254"/>
      <c r="G162" s="260"/>
      <c r="H162" s="250"/>
      <c r="I162" s="91"/>
      <c r="J162" s="255"/>
      <c r="K162" s="255"/>
      <c r="L162" s="253"/>
      <c r="M162" s="252"/>
      <c r="N162" s="252"/>
      <c r="O162" s="184"/>
      <c r="P162" s="184"/>
      <c r="Q162" s="185"/>
    </row>
    <row r="163" spans="1:17" ht="13.5" customHeight="1">
      <c r="A163" s="256"/>
      <c r="B163" s="252"/>
      <c r="C163" s="250"/>
      <c r="D163" s="250"/>
      <c r="E163" s="183"/>
      <c r="F163" s="254"/>
      <c r="G163" s="260"/>
      <c r="H163" s="250"/>
      <c r="I163" s="91"/>
      <c r="J163" s="255"/>
      <c r="K163" s="255"/>
      <c r="L163" s="253"/>
      <c r="M163" s="252"/>
      <c r="N163" s="252"/>
      <c r="O163" s="184"/>
      <c r="P163" s="184"/>
      <c r="Q163" s="185"/>
    </row>
    <row r="164" spans="1:17" ht="13.5" customHeight="1">
      <c r="A164" s="256"/>
      <c r="B164" s="252"/>
      <c r="C164" s="250"/>
      <c r="D164" s="250"/>
      <c r="E164" s="183"/>
      <c r="F164" s="254"/>
      <c r="G164" s="260"/>
      <c r="H164" s="250"/>
      <c r="I164" s="91"/>
      <c r="J164" s="255"/>
      <c r="K164" s="255"/>
      <c r="L164" s="253"/>
      <c r="M164" s="252"/>
      <c r="N164" s="252"/>
      <c r="O164" s="184"/>
      <c r="P164" s="184"/>
      <c r="Q164" s="185"/>
    </row>
    <row r="165" spans="1:17" ht="13.5" customHeight="1">
      <c r="A165" s="256"/>
      <c r="B165" s="252"/>
      <c r="C165" s="250"/>
      <c r="D165" s="250"/>
      <c r="E165" s="183"/>
      <c r="F165" s="254"/>
      <c r="G165" s="260"/>
      <c r="H165" s="250"/>
      <c r="I165" s="91"/>
      <c r="J165" s="255"/>
      <c r="K165" s="255"/>
      <c r="L165" s="253"/>
      <c r="M165" s="252"/>
      <c r="N165" s="252"/>
      <c r="O165" s="184"/>
      <c r="P165" s="184"/>
      <c r="Q165" s="185"/>
    </row>
    <row r="166" spans="1:17" ht="13.5" customHeight="1">
      <c r="A166" s="256"/>
      <c r="B166" s="252"/>
      <c r="C166" s="250"/>
      <c r="D166" s="250"/>
      <c r="E166" s="183"/>
      <c r="F166" s="254"/>
      <c r="G166" s="260"/>
      <c r="H166" s="250"/>
      <c r="I166" s="91"/>
      <c r="J166" s="255"/>
      <c r="K166" s="255"/>
      <c r="L166" s="253"/>
      <c r="M166" s="252"/>
      <c r="N166" s="252"/>
      <c r="O166" s="184"/>
      <c r="P166" s="184"/>
      <c r="Q166" s="185"/>
    </row>
    <row r="167" spans="1:17" ht="13.5" customHeight="1">
      <c r="A167" s="256"/>
      <c r="B167" s="252"/>
      <c r="C167" s="250"/>
      <c r="D167" s="250"/>
      <c r="E167" s="183"/>
      <c r="F167" s="254"/>
      <c r="G167" s="260"/>
      <c r="H167" s="250"/>
      <c r="I167" s="91"/>
      <c r="J167" s="255"/>
      <c r="K167" s="255"/>
      <c r="L167" s="253"/>
      <c r="M167" s="252"/>
      <c r="N167" s="252"/>
      <c r="O167" s="184"/>
      <c r="P167" s="184"/>
      <c r="Q167" s="185"/>
    </row>
    <row r="168" spans="1:17" ht="13.5" customHeight="1">
      <c r="A168" s="256"/>
      <c r="B168" s="252"/>
      <c r="C168" s="250"/>
      <c r="D168" s="250"/>
      <c r="E168" s="183"/>
      <c r="F168" s="254"/>
      <c r="G168" s="260"/>
      <c r="H168" s="250"/>
      <c r="I168" s="91"/>
      <c r="J168" s="255"/>
      <c r="K168" s="255"/>
      <c r="L168" s="253"/>
      <c r="M168" s="252"/>
      <c r="N168" s="252"/>
      <c r="O168" s="184"/>
      <c r="P168" s="184"/>
      <c r="Q168" s="185"/>
    </row>
    <row r="169" spans="1:17" ht="13.5" customHeight="1">
      <c r="A169" s="256"/>
      <c r="B169" s="252"/>
      <c r="C169" s="250"/>
      <c r="D169" s="250"/>
      <c r="E169" s="183"/>
      <c r="F169" s="254"/>
      <c r="G169" s="260"/>
      <c r="H169" s="250"/>
      <c r="I169" s="91"/>
      <c r="J169" s="255"/>
      <c r="K169" s="255"/>
      <c r="L169" s="253"/>
      <c r="M169" s="252"/>
      <c r="N169" s="252"/>
      <c r="O169" s="184"/>
      <c r="P169" s="184"/>
      <c r="Q169" s="185"/>
    </row>
    <row r="170" spans="1:17" ht="13.5" customHeight="1">
      <c r="A170" s="256"/>
      <c r="B170" s="252"/>
      <c r="C170" s="250"/>
      <c r="D170" s="250"/>
      <c r="E170" s="183"/>
      <c r="F170" s="254"/>
      <c r="G170" s="260"/>
      <c r="H170" s="250"/>
      <c r="I170" s="91"/>
      <c r="J170" s="255"/>
      <c r="K170" s="255"/>
      <c r="L170" s="253"/>
      <c r="M170" s="252"/>
      <c r="N170" s="252"/>
      <c r="O170" s="184"/>
      <c r="P170" s="184"/>
      <c r="Q170" s="185"/>
    </row>
    <row r="171" spans="1:17" ht="13.5" customHeight="1">
      <c r="A171" s="256"/>
      <c r="B171" s="252"/>
      <c r="C171" s="250"/>
      <c r="D171" s="250"/>
      <c r="E171" s="183"/>
      <c r="F171" s="254"/>
      <c r="G171" s="260"/>
      <c r="H171" s="250"/>
      <c r="I171" s="91"/>
      <c r="J171" s="255"/>
      <c r="K171" s="255"/>
      <c r="L171" s="253"/>
      <c r="M171" s="252"/>
      <c r="N171" s="252"/>
      <c r="O171" s="184"/>
      <c r="P171" s="184"/>
      <c r="Q171" s="185"/>
    </row>
    <row r="172" spans="1:17" ht="13.5" customHeight="1">
      <c r="A172" s="256"/>
      <c r="B172" s="252"/>
      <c r="C172" s="250"/>
      <c r="D172" s="250"/>
      <c r="E172" s="183"/>
      <c r="F172" s="254"/>
      <c r="G172" s="260"/>
      <c r="H172" s="250"/>
      <c r="I172" s="91"/>
      <c r="J172" s="255"/>
      <c r="K172" s="255"/>
      <c r="L172" s="253"/>
      <c r="M172" s="252"/>
      <c r="N172" s="252"/>
      <c r="O172" s="184"/>
      <c r="P172" s="184"/>
      <c r="Q172" s="185"/>
    </row>
    <row r="173" spans="1:17" ht="13.5" customHeight="1">
      <c r="A173" s="256"/>
      <c r="B173" s="252"/>
      <c r="C173" s="250"/>
      <c r="D173" s="250"/>
      <c r="E173" s="183"/>
      <c r="F173" s="254"/>
      <c r="G173" s="260"/>
      <c r="H173" s="250"/>
      <c r="I173" s="91"/>
      <c r="J173" s="255"/>
      <c r="K173" s="255"/>
      <c r="L173" s="253"/>
      <c r="M173" s="252"/>
      <c r="N173" s="252"/>
      <c r="O173" s="184"/>
      <c r="P173" s="184"/>
      <c r="Q173" s="185"/>
    </row>
    <row r="174" spans="1:17" ht="13.5" customHeight="1">
      <c r="A174" s="256"/>
      <c r="B174" s="252"/>
      <c r="C174" s="250"/>
      <c r="D174" s="250"/>
      <c r="E174" s="183"/>
      <c r="F174" s="254"/>
      <c r="G174" s="260"/>
      <c r="H174" s="250"/>
      <c r="I174" s="91"/>
      <c r="J174" s="255"/>
      <c r="K174" s="255"/>
      <c r="L174" s="253"/>
      <c r="M174" s="252"/>
      <c r="N174" s="252"/>
      <c r="O174" s="184"/>
      <c r="P174" s="184"/>
      <c r="Q174" s="185"/>
    </row>
    <row r="175" spans="1:17" ht="13.5" customHeight="1">
      <c r="A175" s="256"/>
      <c r="B175" s="252"/>
      <c r="C175" s="250"/>
      <c r="D175" s="250"/>
      <c r="E175" s="183"/>
      <c r="F175" s="254"/>
      <c r="G175" s="260"/>
      <c r="H175" s="250"/>
      <c r="I175" s="91"/>
      <c r="J175" s="255"/>
      <c r="K175" s="255"/>
      <c r="L175" s="253"/>
      <c r="M175" s="252"/>
      <c r="N175" s="252"/>
      <c r="O175" s="184"/>
      <c r="P175" s="184"/>
      <c r="Q175" s="185"/>
    </row>
    <row r="176" spans="1:17" ht="13.5" customHeight="1">
      <c r="A176" s="256"/>
      <c r="B176" s="252"/>
      <c r="C176" s="250"/>
      <c r="D176" s="250"/>
      <c r="E176" s="183"/>
      <c r="F176" s="254"/>
      <c r="G176" s="260"/>
      <c r="H176" s="250"/>
      <c r="I176" s="91"/>
      <c r="J176" s="255"/>
      <c r="K176" s="255"/>
      <c r="L176" s="253"/>
      <c r="M176" s="252"/>
      <c r="N176" s="252"/>
      <c r="O176" s="184"/>
      <c r="P176" s="184"/>
      <c r="Q176" s="185"/>
    </row>
    <row r="177" spans="1:17" ht="13.5" customHeight="1">
      <c r="A177" s="256"/>
      <c r="B177" s="252"/>
      <c r="C177" s="250"/>
      <c r="D177" s="250"/>
      <c r="E177" s="183"/>
      <c r="F177" s="254"/>
      <c r="G177" s="260"/>
      <c r="H177" s="250"/>
      <c r="I177" s="91"/>
      <c r="J177" s="255"/>
      <c r="K177" s="255"/>
      <c r="L177" s="253"/>
      <c r="M177" s="252"/>
      <c r="N177" s="252"/>
      <c r="O177" s="184"/>
      <c r="P177" s="184"/>
      <c r="Q177" s="185"/>
    </row>
    <row r="178" spans="1:17" ht="13.5" customHeight="1">
      <c r="A178" s="256"/>
      <c r="B178" s="252"/>
      <c r="C178" s="250"/>
      <c r="D178" s="250"/>
      <c r="E178" s="183"/>
      <c r="F178" s="254"/>
      <c r="G178" s="260"/>
      <c r="H178" s="250"/>
      <c r="I178" s="91"/>
      <c r="J178" s="255"/>
      <c r="K178" s="255"/>
      <c r="L178" s="253"/>
      <c r="M178" s="252"/>
      <c r="N178" s="252"/>
      <c r="O178" s="184"/>
      <c r="P178" s="184"/>
      <c r="Q178" s="185"/>
    </row>
    <row r="179" spans="1:17" ht="13.5" customHeight="1">
      <c r="A179" s="256"/>
      <c r="B179" s="252"/>
      <c r="C179" s="250"/>
      <c r="D179" s="250"/>
      <c r="E179" s="183"/>
      <c r="F179" s="254"/>
      <c r="G179" s="260"/>
      <c r="H179" s="250"/>
      <c r="I179" s="91"/>
      <c r="J179" s="255"/>
      <c r="K179" s="255"/>
      <c r="L179" s="253"/>
      <c r="M179" s="252"/>
      <c r="N179" s="252"/>
      <c r="O179" s="184"/>
      <c r="P179" s="184"/>
      <c r="Q179" s="185"/>
    </row>
    <row r="180" spans="1:17" ht="13.5" customHeight="1">
      <c r="A180" s="256"/>
      <c r="B180" s="252"/>
      <c r="C180" s="250"/>
      <c r="D180" s="250"/>
      <c r="E180" s="183"/>
      <c r="F180" s="254"/>
      <c r="G180" s="260"/>
      <c r="H180" s="250"/>
      <c r="I180" s="91"/>
      <c r="J180" s="255"/>
      <c r="K180" s="255"/>
      <c r="L180" s="253"/>
      <c r="M180" s="252"/>
      <c r="N180" s="252"/>
      <c r="O180" s="184"/>
      <c r="P180" s="184"/>
      <c r="Q180" s="185"/>
    </row>
    <row r="181" spans="1:17" ht="13.5" customHeight="1">
      <c r="A181" s="256"/>
      <c r="B181" s="252"/>
      <c r="C181" s="250"/>
      <c r="D181" s="250"/>
      <c r="E181" s="183"/>
      <c r="F181" s="254"/>
      <c r="G181" s="260"/>
      <c r="H181" s="250"/>
      <c r="I181" s="91"/>
      <c r="J181" s="255"/>
      <c r="K181" s="255"/>
      <c r="L181" s="253"/>
      <c r="M181" s="252"/>
      <c r="N181" s="252"/>
      <c r="O181" s="184"/>
      <c r="P181" s="184"/>
      <c r="Q181" s="185"/>
    </row>
    <row r="182" spans="1:17" ht="13.5" customHeight="1">
      <c r="A182" s="256"/>
      <c r="B182" s="252"/>
      <c r="C182" s="250"/>
      <c r="D182" s="250"/>
      <c r="E182" s="183"/>
      <c r="F182" s="254"/>
      <c r="G182" s="260"/>
      <c r="H182" s="250"/>
      <c r="I182" s="91"/>
      <c r="J182" s="255"/>
      <c r="K182" s="255"/>
      <c r="L182" s="253"/>
      <c r="M182" s="252"/>
      <c r="N182" s="252"/>
      <c r="O182" s="184"/>
      <c r="P182" s="184"/>
      <c r="Q182" s="185"/>
    </row>
    <row r="183" spans="1:17" ht="13.5" customHeight="1">
      <c r="A183" s="256"/>
      <c r="B183" s="252"/>
      <c r="C183" s="250"/>
      <c r="D183" s="250"/>
      <c r="E183" s="183"/>
      <c r="F183" s="254"/>
      <c r="G183" s="260"/>
      <c r="H183" s="250"/>
      <c r="I183" s="91"/>
      <c r="J183" s="255"/>
      <c r="K183" s="255"/>
      <c r="L183" s="253"/>
      <c r="M183" s="252"/>
      <c r="N183" s="252"/>
      <c r="O183" s="184"/>
      <c r="P183" s="184"/>
      <c r="Q183" s="185"/>
    </row>
    <row r="184" spans="1:17" ht="13.5" customHeight="1">
      <c r="A184" s="256"/>
      <c r="B184" s="252"/>
      <c r="C184" s="250"/>
      <c r="D184" s="250"/>
      <c r="E184" s="183"/>
      <c r="F184" s="254"/>
      <c r="G184" s="260"/>
      <c r="H184" s="250"/>
      <c r="I184" s="91"/>
      <c r="J184" s="255"/>
      <c r="K184" s="255"/>
      <c r="L184" s="253"/>
      <c r="M184" s="252"/>
      <c r="N184" s="252"/>
      <c r="O184" s="184"/>
      <c r="P184" s="184"/>
      <c r="Q184" s="185"/>
    </row>
    <row r="185" spans="1:17" ht="13.5" customHeight="1">
      <c r="A185" s="256"/>
      <c r="B185" s="252"/>
      <c r="C185" s="250"/>
      <c r="D185" s="250"/>
      <c r="E185" s="183"/>
      <c r="F185" s="254"/>
      <c r="G185" s="260"/>
      <c r="H185" s="250"/>
      <c r="I185" s="91"/>
      <c r="J185" s="255"/>
      <c r="K185" s="255"/>
      <c r="L185" s="253"/>
      <c r="M185" s="252"/>
      <c r="N185" s="252"/>
      <c r="O185" s="184"/>
      <c r="P185" s="184"/>
      <c r="Q185" s="185"/>
    </row>
    <row r="186" spans="1:17" ht="13.5" customHeight="1">
      <c r="A186" s="256"/>
      <c r="B186" s="252"/>
      <c r="C186" s="250"/>
      <c r="D186" s="250"/>
      <c r="E186" s="183"/>
      <c r="F186" s="254"/>
      <c r="G186" s="260"/>
      <c r="H186" s="250"/>
      <c r="I186" s="91"/>
      <c r="J186" s="255"/>
      <c r="K186" s="255"/>
      <c r="L186" s="253"/>
      <c r="M186" s="252"/>
      <c r="N186" s="252"/>
      <c r="O186" s="184"/>
      <c r="P186" s="184"/>
      <c r="Q186" s="185"/>
    </row>
    <row r="187" spans="1:17" ht="13.5" customHeight="1">
      <c r="A187" s="256"/>
      <c r="B187" s="252"/>
      <c r="C187" s="250"/>
      <c r="D187" s="250"/>
      <c r="E187" s="183"/>
      <c r="F187" s="254"/>
      <c r="G187" s="260"/>
      <c r="H187" s="250"/>
      <c r="I187" s="91"/>
      <c r="J187" s="255"/>
      <c r="K187" s="255"/>
      <c r="L187" s="253"/>
      <c r="M187" s="252"/>
      <c r="N187" s="252"/>
      <c r="O187" s="184"/>
      <c r="P187" s="184"/>
      <c r="Q187" s="185"/>
    </row>
    <row r="188" spans="1:17" ht="13.5" customHeight="1">
      <c r="A188" s="256"/>
      <c r="B188" s="252"/>
      <c r="C188" s="250"/>
      <c r="D188" s="250"/>
      <c r="E188" s="183"/>
      <c r="F188" s="254"/>
      <c r="G188" s="260"/>
      <c r="H188" s="250"/>
      <c r="I188" s="91"/>
      <c r="J188" s="255"/>
      <c r="K188" s="255"/>
      <c r="L188" s="253"/>
      <c r="M188" s="252"/>
      <c r="N188" s="252"/>
      <c r="O188" s="184"/>
      <c r="P188" s="184"/>
      <c r="Q188" s="185"/>
    </row>
    <row r="189" spans="1:17" ht="13.5" customHeight="1">
      <c r="A189" s="256"/>
      <c r="B189" s="252"/>
      <c r="C189" s="250"/>
      <c r="D189" s="250"/>
      <c r="E189" s="183"/>
      <c r="F189" s="254"/>
      <c r="G189" s="260"/>
      <c r="H189" s="250"/>
      <c r="I189" s="91"/>
      <c r="J189" s="255"/>
      <c r="K189" s="255"/>
      <c r="L189" s="253"/>
      <c r="M189" s="252"/>
      <c r="N189" s="252"/>
      <c r="O189" s="184"/>
      <c r="P189" s="184"/>
      <c r="Q189" s="185"/>
    </row>
    <row r="190" spans="1:17" ht="13.5" customHeight="1">
      <c r="A190" s="256"/>
      <c r="B190" s="252"/>
      <c r="C190" s="250"/>
      <c r="D190" s="250"/>
      <c r="E190" s="183"/>
      <c r="F190" s="254"/>
      <c r="G190" s="260"/>
      <c r="H190" s="250"/>
      <c r="I190" s="91"/>
      <c r="J190" s="255"/>
      <c r="K190" s="255"/>
      <c r="L190" s="253"/>
      <c r="M190" s="252"/>
      <c r="N190" s="252"/>
      <c r="O190" s="184"/>
      <c r="P190" s="184"/>
      <c r="Q190" s="185"/>
    </row>
    <row r="191" spans="1:17" ht="13.5" customHeight="1">
      <c r="A191" s="256"/>
      <c r="B191" s="252"/>
      <c r="C191" s="250"/>
      <c r="D191" s="250"/>
      <c r="E191" s="183"/>
      <c r="F191" s="254"/>
      <c r="G191" s="260"/>
      <c r="H191" s="250"/>
      <c r="I191" s="91"/>
      <c r="J191" s="255"/>
      <c r="K191" s="255"/>
      <c r="L191" s="253"/>
      <c r="M191" s="252"/>
      <c r="N191" s="252"/>
      <c r="O191" s="184"/>
      <c r="P191" s="184"/>
      <c r="Q191" s="185"/>
    </row>
    <row r="192" spans="1:17" ht="13.5" customHeight="1">
      <c r="A192" s="256"/>
      <c r="B192" s="252"/>
      <c r="C192" s="250"/>
      <c r="D192" s="250"/>
      <c r="E192" s="183"/>
      <c r="F192" s="254"/>
      <c r="G192" s="260"/>
      <c r="H192" s="250"/>
      <c r="I192" s="91"/>
      <c r="J192" s="255"/>
      <c r="K192" s="255"/>
      <c r="L192" s="253"/>
      <c r="M192" s="252"/>
      <c r="N192" s="252"/>
      <c r="O192" s="184"/>
      <c r="P192" s="184"/>
      <c r="Q192" s="185"/>
    </row>
    <row r="193" spans="1:17" ht="13.5" customHeight="1">
      <c r="A193" s="256"/>
      <c r="B193" s="252"/>
      <c r="C193" s="250"/>
      <c r="D193" s="250"/>
      <c r="E193" s="183"/>
      <c r="F193" s="254"/>
      <c r="G193" s="260"/>
      <c r="H193" s="250"/>
      <c r="I193" s="91"/>
      <c r="J193" s="255"/>
      <c r="K193" s="255"/>
      <c r="L193" s="253"/>
      <c r="M193" s="252"/>
      <c r="N193" s="252"/>
      <c r="O193" s="184"/>
      <c r="P193" s="184"/>
      <c r="Q193" s="185"/>
    </row>
    <row r="194" spans="1:17" ht="13.5" customHeight="1">
      <c r="A194" s="256"/>
      <c r="B194" s="252"/>
      <c r="C194" s="250"/>
      <c r="D194" s="250"/>
      <c r="E194" s="183"/>
      <c r="F194" s="254"/>
      <c r="G194" s="260"/>
      <c r="H194" s="250"/>
      <c r="I194" s="91"/>
      <c r="J194" s="255"/>
      <c r="K194" s="255"/>
      <c r="L194" s="253"/>
      <c r="M194" s="252"/>
      <c r="N194" s="252"/>
      <c r="O194" s="184"/>
      <c r="P194" s="184"/>
      <c r="Q194" s="185"/>
    </row>
    <row r="195" spans="1:17" ht="13.5" customHeight="1">
      <c r="A195" s="256"/>
      <c r="B195" s="252"/>
      <c r="C195" s="250"/>
      <c r="D195" s="250"/>
      <c r="E195" s="183"/>
      <c r="F195" s="254"/>
      <c r="G195" s="260"/>
      <c r="H195" s="250"/>
      <c r="I195" s="91"/>
      <c r="J195" s="255"/>
      <c r="K195" s="255"/>
      <c r="L195" s="253"/>
      <c r="M195" s="252"/>
      <c r="N195" s="252"/>
      <c r="O195" s="184"/>
      <c r="P195" s="184"/>
      <c r="Q195" s="185"/>
    </row>
    <row r="196" spans="1:17" ht="13.5" customHeight="1">
      <c r="A196" s="256"/>
      <c r="B196" s="252"/>
      <c r="C196" s="250"/>
      <c r="D196" s="250"/>
      <c r="E196" s="183"/>
      <c r="F196" s="254"/>
      <c r="G196" s="260"/>
      <c r="H196" s="250"/>
      <c r="I196" s="91"/>
      <c r="J196" s="255"/>
      <c r="K196" s="255"/>
      <c r="L196" s="253"/>
      <c r="M196" s="252"/>
      <c r="N196" s="252"/>
      <c r="O196" s="184"/>
      <c r="P196" s="184"/>
      <c r="Q196" s="185"/>
    </row>
    <row r="197" spans="1:17" ht="13.5" customHeight="1">
      <c r="A197" s="256"/>
      <c r="B197" s="252"/>
      <c r="C197" s="250"/>
      <c r="D197" s="250"/>
      <c r="E197" s="183"/>
      <c r="F197" s="254"/>
      <c r="G197" s="260"/>
      <c r="H197" s="250"/>
      <c r="I197" s="91"/>
      <c r="J197" s="255"/>
      <c r="K197" s="255"/>
      <c r="L197" s="253"/>
      <c r="M197" s="252"/>
      <c r="N197" s="252"/>
      <c r="O197" s="184"/>
      <c r="P197" s="184"/>
      <c r="Q197" s="185"/>
    </row>
    <row r="198" spans="1:17" ht="13.5" customHeight="1">
      <c r="A198" s="256"/>
      <c r="B198" s="252"/>
      <c r="C198" s="250"/>
      <c r="D198" s="250"/>
      <c r="E198" s="183"/>
      <c r="F198" s="254"/>
      <c r="G198" s="260"/>
      <c r="H198" s="250"/>
      <c r="I198" s="91"/>
      <c r="J198" s="255"/>
      <c r="K198" s="255"/>
      <c r="L198" s="253"/>
      <c r="M198" s="252"/>
      <c r="N198" s="252"/>
      <c r="O198" s="184"/>
      <c r="P198" s="184"/>
      <c r="Q198" s="185"/>
    </row>
    <row r="199" spans="1:17" ht="13.5" customHeight="1">
      <c r="A199" s="256"/>
      <c r="B199" s="252"/>
      <c r="C199" s="250"/>
      <c r="D199" s="250"/>
      <c r="E199" s="183"/>
      <c r="F199" s="254"/>
      <c r="G199" s="260"/>
      <c r="H199" s="250"/>
      <c r="I199" s="91"/>
      <c r="J199" s="255"/>
      <c r="K199" s="255"/>
      <c r="L199" s="253"/>
      <c r="M199" s="252"/>
      <c r="N199" s="252"/>
      <c r="O199" s="184"/>
      <c r="P199" s="184"/>
      <c r="Q199" s="185"/>
    </row>
    <row r="200" spans="1:17" ht="13.5" customHeight="1">
      <c r="A200" s="256"/>
      <c r="B200" s="252"/>
      <c r="C200" s="250"/>
      <c r="D200" s="250"/>
      <c r="E200" s="183"/>
      <c r="F200" s="254"/>
      <c r="G200" s="260"/>
      <c r="H200" s="250"/>
      <c r="I200" s="91"/>
      <c r="J200" s="255"/>
      <c r="K200" s="255"/>
      <c r="L200" s="253"/>
      <c r="M200" s="252"/>
      <c r="N200" s="252"/>
      <c r="O200" s="184"/>
      <c r="P200" s="184"/>
      <c r="Q200" s="185"/>
    </row>
    <row r="201" spans="1:17" ht="13.5" customHeight="1">
      <c r="A201" s="256"/>
      <c r="B201" s="252"/>
      <c r="C201" s="250"/>
      <c r="D201" s="250"/>
      <c r="E201" s="183"/>
      <c r="F201" s="254"/>
      <c r="G201" s="260"/>
      <c r="H201" s="250"/>
      <c r="I201" s="91"/>
      <c r="J201" s="255"/>
      <c r="K201" s="255"/>
      <c r="L201" s="253"/>
      <c r="M201" s="252"/>
      <c r="N201" s="252"/>
      <c r="O201" s="184"/>
      <c r="P201" s="184"/>
      <c r="Q201" s="185"/>
    </row>
    <row r="202" spans="1:17" ht="13.5" customHeight="1">
      <c r="A202" s="256"/>
      <c r="B202" s="252"/>
      <c r="C202" s="250"/>
      <c r="D202" s="250"/>
      <c r="E202" s="183"/>
      <c r="F202" s="254"/>
      <c r="G202" s="260"/>
      <c r="H202" s="250"/>
      <c r="I202" s="91"/>
      <c r="J202" s="255"/>
      <c r="K202" s="255"/>
      <c r="L202" s="253"/>
      <c r="M202" s="252"/>
      <c r="N202" s="252"/>
      <c r="O202" s="184"/>
      <c r="P202" s="184"/>
      <c r="Q202" s="185"/>
    </row>
    <row r="203" spans="1:17" ht="13.5" customHeight="1">
      <c r="A203" s="256"/>
      <c r="B203" s="252"/>
      <c r="C203" s="250"/>
      <c r="D203" s="250"/>
      <c r="E203" s="183"/>
      <c r="F203" s="254"/>
      <c r="G203" s="260"/>
      <c r="H203" s="250"/>
      <c r="I203" s="91"/>
      <c r="J203" s="255"/>
      <c r="K203" s="255"/>
      <c r="L203" s="253"/>
      <c r="M203" s="252"/>
      <c r="N203" s="252"/>
      <c r="O203" s="184"/>
      <c r="P203" s="184"/>
      <c r="Q203" s="185"/>
    </row>
    <row r="204" spans="1:17" ht="13.5" customHeight="1">
      <c r="A204" s="256"/>
      <c r="B204" s="252"/>
      <c r="C204" s="250"/>
      <c r="D204" s="250"/>
      <c r="E204" s="183"/>
      <c r="F204" s="254"/>
      <c r="G204" s="260"/>
      <c r="H204" s="250"/>
      <c r="I204" s="91"/>
      <c r="J204" s="255"/>
      <c r="K204" s="255"/>
      <c r="L204" s="253"/>
      <c r="M204" s="252"/>
      <c r="N204" s="252"/>
      <c r="O204" s="184"/>
      <c r="P204" s="184"/>
      <c r="Q204" s="185"/>
    </row>
    <row r="205" spans="1:17" ht="13.5" customHeight="1">
      <c r="A205" s="256"/>
      <c r="B205" s="252"/>
      <c r="C205" s="250"/>
      <c r="D205" s="250"/>
      <c r="E205" s="183"/>
      <c r="F205" s="254"/>
      <c r="G205" s="260"/>
      <c r="H205" s="250"/>
      <c r="I205" s="91"/>
      <c r="J205" s="255"/>
      <c r="K205" s="255"/>
      <c r="L205" s="253"/>
      <c r="M205" s="252"/>
      <c r="N205" s="252"/>
      <c r="O205" s="184"/>
      <c r="P205" s="184"/>
      <c r="Q205" s="185"/>
    </row>
    <row r="206" spans="1:17" ht="13.5" customHeight="1">
      <c r="A206" s="256"/>
      <c r="B206" s="252"/>
      <c r="C206" s="250"/>
      <c r="D206" s="250"/>
      <c r="E206" s="183"/>
      <c r="F206" s="254"/>
      <c r="G206" s="260"/>
      <c r="H206" s="250"/>
      <c r="I206" s="91"/>
      <c r="J206" s="255"/>
      <c r="K206" s="255"/>
      <c r="L206" s="253"/>
      <c r="M206" s="252"/>
      <c r="N206" s="252"/>
      <c r="O206" s="184"/>
      <c r="P206" s="184"/>
      <c r="Q206" s="185"/>
    </row>
    <row r="207" spans="1:17" ht="13.5" customHeight="1">
      <c r="A207" s="256"/>
      <c r="B207" s="252"/>
      <c r="C207" s="250"/>
      <c r="D207" s="250"/>
      <c r="E207" s="183"/>
      <c r="F207" s="254"/>
      <c r="G207" s="260"/>
      <c r="H207" s="250"/>
      <c r="I207" s="91"/>
      <c r="J207" s="255"/>
      <c r="K207" s="255"/>
      <c r="L207" s="253"/>
      <c r="M207" s="252"/>
      <c r="N207" s="252"/>
      <c r="O207" s="184"/>
      <c r="P207" s="184"/>
      <c r="Q207" s="185"/>
    </row>
    <row r="208" spans="1:17" ht="13.5" customHeight="1">
      <c r="A208" s="256"/>
      <c r="B208" s="252"/>
      <c r="C208" s="250"/>
      <c r="D208" s="250"/>
      <c r="E208" s="183"/>
      <c r="F208" s="254"/>
      <c r="G208" s="260"/>
      <c r="H208" s="250"/>
      <c r="I208" s="91"/>
      <c r="J208" s="255"/>
      <c r="K208" s="255"/>
      <c r="L208" s="253"/>
      <c r="M208" s="252"/>
      <c r="N208" s="252"/>
      <c r="O208" s="184"/>
      <c r="P208" s="184"/>
      <c r="Q208" s="185"/>
    </row>
    <row r="209" spans="1:17" ht="13.5" customHeight="1">
      <c r="A209" s="256"/>
      <c r="B209" s="252"/>
      <c r="C209" s="250"/>
      <c r="D209" s="250"/>
      <c r="E209" s="183"/>
      <c r="F209" s="254"/>
      <c r="G209" s="260"/>
      <c r="H209" s="250"/>
      <c r="I209" s="91"/>
      <c r="J209" s="255"/>
      <c r="K209" s="255"/>
      <c r="L209" s="253"/>
      <c r="M209" s="252"/>
      <c r="N209" s="252"/>
      <c r="O209" s="184"/>
      <c r="P209" s="184"/>
      <c r="Q209" s="185"/>
    </row>
    <row r="210" spans="1:17" ht="13.5" customHeight="1">
      <c r="A210" s="256"/>
      <c r="B210" s="252"/>
      <c r="C210" s="250"/>
      <c r="D210" s="250"/>
      <c r="E210" s="183"/>
      <c r="F210" s="254"/>
      <c r="G210" s="260"/>
      <c r="H210" s="250"/>
      <c r="I210" s="91"/>
      <c r="J210" s="255"/>
      <c r="K210" s="255"/>
      <c r="L210" s="253"/>
      <c r="M210" s="252"/>
      <c r="N210" s="252"/>
      <c r="O210" s="184"/>
      <c r="P210" s="184"/>
      <c r="Q210" s="185"/>
    </row>
    <row r="211" spans="1:17" ht="13.5" customHeight="1">
      <c r="A211" s="256"/>
      <c r="B211" s="252"/>
      <c r="C211" s="250"/>
      <c r="D211" s="250"/>
      <c r="E211" s="183"/>
      <c r="F211" s="254"/>
      <c r="G211" s="260"/>
      <c r="H211" s="250"/>
      <c r="I211" s="91"/>
      <c r="J211" s="255"/>
      <c r="K211" s="255"/>
      <c r="L211" s="253"/>
      <c r="M211" s="252"/>
      <c r="N211" s="252"/>
      <c r="O211" s="184"/>
      <c r="P211" s="184"/>
      <c r="Q211" s="185"/>
    </row>
    <row r="212" spans="1:17" ht="13.5" customHeight="1">
      <c r="A212" s="256"/>
      <c r="B212" s="252"/>
      <c r="C212" s="250"/>
      <c r="D212" s="250"/>
      <c r="E212" s="183"/>
      <c r="F212" s="254"/>
      <c r="G212" s="260"/>
      <c r="H212" s="250"/>
      <c r="I212" s="91"/>
      <c r="J212" s="255"/>
      <c r="K212" s="255"/>
      <c r="L212" s="253"/>
      <c r="M212" s="252"/>
      <c r="N212" s="252"/>
      <c r="O212" s="184"/>
      <c r="P212" s="184"/>
      <c r="Q212" s="185"/>
    </row>
    <row r="213" spans="1:17" ht="13.5" customHeight="1">
      <c r="A213" s="256"/>
      <c r="B213" s="252"/>
      <c r="C213" s="250"/>
      <c r="D213" s="250"/>
      <c r="E213" s="183"/>
      <c r="F213" s="254"/>
      <c r="G213" s="260"/>
      <c r="H213" s="250"/>
      <c r="I213" s="91"/>
      <c r="J213" s="255"/>
      <c r="K213" s="255"/>
      <c r="L213" s="253"/>
      <c r="M213" s="252"/>
      <c r="N213" s="252"/>
      <c r="O213" s="184"/>
      <c r="P213" s="184"/>
      <c r="Q213" s="185"/>
    </row>
    <row r="214" spans="1:17" ht="13.5" customHeight="1">
      <c r="A214" s="256"/>
      <c r="B214" s="252"/>
      <c r="C214" s="250"/>
      <c r="D214" s="250"/>
      <c r="E214" s="183"/>
      <c r="F214" s="254"/>
      <c r="G214" s="260"/>
      <c r="H214" s="250"/>
      <c r="I214" s="91"/>
      <c r="J214" s="255"/>
      <c r="K214" s="255"/>
      <c r="L214" s="253"/>
      <c r="M214" s="252"/>
      <c r="N214" s="252"/>
      <c r="O214" s="184"/>
      <c r="P214" s="184"/>
      <c r="Q214" s="185"/>
    </row>
    <row r="215" spans="1:17" ht="13.5" customHeight="1">
      <c r="A215" s="256"/>
      <c r="B215" s="252"/>
      <c r="C215" s="250"/>
      <c r="D215" s="250"/>
      <c r="E215" s="183"/>
      <c r="F215" s="254"/>
      <c r="G215" s="260"/>
      <c r="H215" s="250"/>
      <c r="I215" s="91"/>
      <c r="J215" s="255"/>
      <c r="K215" s="255"/>
      <c r="L215" s="253"/>
      <c r="M215" s="252"/>
      <c r="N215" s="252"/>
      <c r="O215" s="184"/>
      <c r="P215" s="184"/>
      <c r="Q215" s="185"/>
    </row>
    <row r="216" spans="1:17" ht="13.5" customHeight="1">
      <c r="A216" s="256"/>
      <c r="B216" s="252"/>
      <c r="C216" s="250"/>
      <c r="D216" s="250"/>
      <c r="E216" s="183"/>
      <c r="F216" s="254"/>
      <c r="G216" s="260"/>
      <c r="H216" s="250"/>
      <c r="I216" s="91"/>
      <c r="J216" s="255"/>
      <c r="K216" s="255"/>
      <c r="L216" s="253"/>
      <c r="M216" s="252"/>
      <c r="N216" s="252"/>
      <c r="O216" s="184"/>
      <c r="P216" s="184"/>
      <c r="Q216" s="185"/>
    </row>
    <row r="217" spans="1:17" ht="13.5" customHeight="1">
      <c r="A217" s="256"/>
      <c r="B217" s="252"/>
      <c r="C217" s="250"/>
      <c r="D217" s="250"/>
      <c r="E217" s="183"/>
      <c r="F217" s="254"/>
      <c r="G217" s="260"/>
      <c r="H217" s="250"/>
      <c r="I217" s="91"/>
      <c r="J217" s="255"/>
      <c r="K217" s="255"/>
      <c r="L217" s="253"/>
      <c r="M217" s="252"/>
      <c r="N217" s="252"/>
      <c r="O217" s="184"/>
      <c r="P217" s="184"/>
      <c r="Q217" s="185"/>
    </row>
    <row r="218" spans="1:17" ht="13.5" customHeight="1">
      <c r="A218" s="256"/>
      <c r="B218" s="252"/>
      <c r="C218" s="250"/>
      <c r="D218" s="250"/>
      <c r="E218" s="183"/>
      <c r="F218" s="254"/>
      <c r="G218" s="260"/>
      <c r="H218" s="250"/>
      <c r="I218" s="91"/>
      <c r="J218" s="255"/>
      <c r="K218" s="255"/>
      <c r="L218" s="253"/>
      <c r="M218" s="252"/>
      <c r="N218" s="252"/>
      <c r="O218" s="184"/>
      <c r="P218" s="184"/>
      <c r="Q218" s="185"/>
    </row>
    <row r="219" spans="1:17" ht="13.5" customHeight="1">
      <c r="A219" s="256"/>
      <c r="B219" s="252"/>
      <c r="C219" s="250"/>
      <c r="D219" s="250"/>
      <c r="E219" s="183"/>
      <c r="F219" s="254"/>
      <c r="G219" s="260"/>
      <c r="H219" s="250"/>
      <c r="I219" s="91"/>
      <c r="J219" s="255"/>
      <c r="K219" s="255"/>
      <c r="L219" s="253"/>
      <c r="M219" s="252"/>
      <c r="N219" s="252"/>
      <c r="O219" s="184"/>
      <c r="P219" s="184"/>
      <c r="Q219" s="185"/>
    </row>
    <row r="220" spans="1:17" ht="13.5" customHeight="1">
      <c r="A220" s="256"/>
      <c r="B220" s="252"/>
      <c r="C220" s="250"/>
      <c r="D220" s="250"/>
      <c r="E220" s="183"/>
      <c r="F220" s="254"/>
      <c r="G220" s="260"/>
      <c r="H220" s="250"/>
      <c r="I220" s="91"/>
      <c r="J220" s="255"/>
      <c r="K220" s="255"/>
      <c r="L220" s="253"/>
      <c r="M220" s="252"/>
      <c r="N220" s="252"/>
      <c r="O220" s="184"/>
      <c r="P220" s="184"/>
      <c r="Q220" s="185"/>
    </row>
    <row r="221" spans="1:17" ht="13.5" customHeight="1">
      <c r="A221" s="256"/>
      <c r="B221" s="252"/>
      <c r="C221" s="250"/>
      <c r="D221" s="250"/>
      <c r="E221" s="183"/>
      <c r="F221" s="254"/>
      <c r="G221" s="260"/>
      <c r="H221" s="250"/>
      <c r="I221" s="91"/>
      <c r="J221" s="255"/>
      <c r="K221" s="255"/>
      <c r="L221" s="253"/>
      <c r="M221" s="252"/>
      <c r="N221" s="252"/>
      <c r="O221" s="184"/>
      <c r="P221" s="184"/>
      <c r="Q221" s="185"/>
    </row>
    <row r="222" spans="1:17" ht="13.5" customHeight="1">
      <c r="A222" s="256"/>
      <c r="B222" s="252"/>
      <c r="C222" s="250"/>
      <c r="D222" s="250"/>
      <c r="E222" s="183"/>
      <c r="F222" s="254"/>
      <c r="G222" s="260"/>
      <c r="H222" s="250"/>
      <c r="I222" s="91"/>
      <c r="J222" s="255"/>
      <c r="K222" s="255"/>
      <c r="L222" s="253"/>
      <c r="M222" s="252"/>
      <c r="N222" s="252"/>
      <c r="O222" s="184"/>
      <c r="P222" s="184"/>
      <c r="Q222" s="185"/>
    </row>
    <row r="223" spans="1:17" ht="13.5" customHeight="1">
      <c r="A223" s="256"/>
      <c r="B223" s="252"/>
      <c r="C223" s="250"/>
      <c r="D223" s="250"/>
      <c r="E223" s="183"/>
      <c r="F223" s="254"/>
      <c r="G223" s="260"/>
      <c r="H223" s="250"/>
      <c r="I223" s="91"/>
      <c r="J223" s="255"/>
      <c r="K223" s="255"/>
      <c r="L223" s="253"/>
      <c r="M223" s="252"/>
      <c r="N223" s="252"/>
      <c r="O223" s="184"/>
      <c r="P223" s="184"/>
      <c r="Q223" s="185"/>
    </row>
    <row r="224" spans="1:17" ht="13.5" customHeight="1">
      <c r="A224" s="256"/>
      <c r="B224" s="252"/>
      <c r="C224" s="250"/>
      <c r="D224" s="250"/>
      <c r="E224" s="183"/>
      <c r="F224" s="254"/>
      <c r="G224" s="260"/>
      <c r="H224" s="250"/>
      <c r="I224" s="91"/>
      <c r="J224" s="255"/>
      <c r="K224" s="255"/>
      <c r="L224" s="253"/>
      <c r="M224" s="252"/>
      <c r="N224" s="252"/>
      <c r="O224" s="184"/>
      <c r="P224" s="184"/>
      <c r="Q224" s="185"/>
    </row>
    <row r="225" spans="1:17" ht="13.5" customHeight="1">
      <c r="A225" s="256"/>
      <c r="B225" s="252"/>
      <c r="C225" s="250"/>
      <c r="D225" s="250"/>
      <c r="E225" s="183"/>
      <c r="F225" s="254"/>
      <c r="G225" s="260"/>
      <c r="H225" s="250"/>
      <c r="I225" s="91"/>
      <c r="J225" s="255"/>
      <c r="K225" s="255"/>
      <c r="L225" s="253"/>
      <c r="M225" s="252"/>
      <c r="N225" s="252"/>
      <c r="O225" s="184"/>
      <c r="P225" s="184"/>
      <c r="Q225" s="185"/>
    </row>
    <row r="226" spans="1:17" ht="13.5" customHeight="1">
      <c r="A226" s="256"/>
      <c r="B226" s="252"/>
      <c r="C226" s="250"/>
      <c r="D226" s="250"/>
      <c r="E226" s="183"/>
      <c r="F226" s="254"/>
      <c r="G226" s="260"/>
      <c r="H226" s="250"/>
      <c r="I226" s="91"/>
      <c r="J226" s="255"/>
      <c r="K226" s="255"/>
      <c r="L226" s="253"/>
      <c r="M226" s="252"/>
      <c r="N226" s="252"/>
      <c r="O226" s="184"/>
      <c r="P226" s="184"/>
      <c r="Q226" s="185"/>
    </row>
    <row r="227" spans="1:17" ht="13.5" customHeight="1">
      <c r="A227" s="256"/>
      <c r="B227" s="252"/>
      <c r="C227" s="250"/>
      <c r="D227" s="250"/>
      <c r="E227" s="183"/>
      <c r="F227" s="254"/>
      <c r="G227" s="260"/>
      <c r="H227" s="250"/>
      <c r="I227" s="91"/>
      <c r="J227" s="255"/>
      <c r="K227" s="255"/>
      <c r="L227" s="253"/>
      <c r="M227" s="252"/>
      <c r="N227" s="252"/>
      <c r="O227" s="184"/>
      <c r="P227" s="184"/>
      <c r="Q227" s="185"/>
    </row>
    <row r="228" spans="1:17" ht="13.5" customHeight="1">
      <c r="A228" s="256"/>
      <c r="B228" s="252"/>
      <c r="C228" s="250"/>
      <c r="D228" s="250"/>
      <c r="E228" s="183"/>
      <c r="F228" s="254"/>
      <c r="G228" s="260"/>
      <c r="H228" s="250"/>
      <c r="I228" s="91"/>
      <c r="J228" s="255"/>
      <c r="K228" s="255"/>
      <c r="L228" s="253"/>
      <c r="M228" s="252"/>
      <c r="N228" s="252"/>
      <c r="O228" s="184"/>
      <c r="P228" s="184"/>
      <c r="Q228" s="185"/>
    </row>
    <row r="229" spans="1:17" ht="13.5" customHeight="1">
      <c r="A229" s="256"/>
      <c r="B229" s="252"/>
      <c r="C229" s="250"/>
      <c r="D229" s="250"/>
      <c r="E229" s="183"/>
      <c r="F229" s="254"/>
      <c r="G229" s="260"/>
      <c r="H229" s="250"/>
      <c r="I229" s="91"/>
      <c r="J229" s="255"/>
      <c r="K229" s="255"/>
      <c r="L229" s="253"/>
      <c r="M229" s="252"/>
      <c r="N229" s="252"/>
      <c r="O229" s="184"/>
      <c r="P229" s="184"/>
      <c r="Q229" s="185"/>
    </row>
    <row r="230" spans="1:17" ht="13.5" customHeight="1">
      <c r="A230" s="256"/>
      <c r="B230" s="252"/>
      <c r="C230" s="250"/>
      <c r="D230" s="250"/>
      <c r="E230" s="183"/>
      <c r="F230" s="254"/>
      <c r="G230" s="260"/>
      <c r="H230" s="250"/>
      <c r="I230" s="91"/>
      <c r="J230" s="255"/>
      <c r="K230" s="255"/>
      <c r="L230" s="253"/>
      <c r="M230" s="252"/>
      <c r="N230" s="252"/>
      <c r="O230" s="184"/>
      <c r="P230" s="184"/>
      <c r="Q230" s="185"/>
    </row>
    <row r="231" spans="1:17" ht="13.5" customHeight="1">
      <c r="A231" s="256"/>
      <c r="B231" s="252"/>
      <c r="C231" s="250"/>
      <c r="D231" s="250"/>
      <c r="E231" s="183"/>
      <c r="F231" s="254"/>
      <c r="G231" s="260"/>
      <c r="H231" s="250"/>
      <c r="I231" s="91"/>
      <c r="J231" s="255"/>
      <c r="K231" s="255"/>
      <c r="L231" s="253"/>
      <c r="M231" s="252"/>
      <c r="N231" s="252"/>
      <c r="O231" s="184"/>
      <c r="P231" s="184"/>
      <c r="Q231" s="185"/>
    </row>
    <row r="232" spans="1:17" ht="13.5" customHeight="1">
      <c r="A232" s="256"/>
      <c r="B232" s="252"/>
      <c r="C232" s="250"/>
      <c r="D232" s="250"/>
      <c r="E232" s="183"/>
      <c r="F232" s="254"/>
      <c r="G232" s="260"/>
      <c r="H232" s="250"/>
      <c r="I232" s="91"/>
      <c r="J232" s="255"/>
      <c r="K232" s="255"/>
      <c r="L232" s="253"/>
      <c r="M232" s="252"/>
      <c r="N232" s="252"/>
      <c r="O232" s="184"/>
      <c r="P232" s="184"/>
      <c r="Q232" s="185"/>
    </row>
    <row r="233" spans="1:17" ht="13.5" customHeight="1">
      <c r="A233" s="256"/>
      <c r="B233" s="252"/>
      <c r="C233" s="250"/>
      <c r="D233" s="250"/>
      <c r="E233" s="183"/>
      <c r="F233" s="254"/>
      <c r="G233" s="260"/>
      <c r="H233" s="250"/>
      <c r="I233" s="91"/>
      <c r="J233" s="255"/>
      <c r="K233" s="255"/>
      <c r="L233" s="253"/>
      <c r="M233" s="252"/>
      <c r="N233" s="252"/>
      <c r="O233" s="184"/>
      <c r="P233" s="184"/>
      <c r="Q233" s="185"/>
    </row>
    <row r="234" spans="1:17" ht="13.5" customHeight="1">
      <c r="A234" s="551" t="e">
        <f>'5- Identificación de Riesgos'!#REF!</f>
        <v>#REF!</v>
      </c>
      <c r="B234" s="427" t="e">
        <f>'5- Identificación de Riesgos'!#REF!</f>
        <v>#REF!</v>
      </c>
      <c r="C234" s="502" t="e">
        <f>'5- Identificación de Riesgos'!#REF!</f>
        <v>#REF!</v>
      </c>
      <c r="D234" s="502" t="s">
        <v>94</v>
      </c>
      <c r="E234" s="183" t="e">
        <f>'5- Identificación de Riesgos'!#REF!</f>
        <v>#REF!</v>
      </c>
      <c r="F234" s="477" t="e">
        <f>'5- Identificación de Riesgos'!#REF!</f>
        <v>#REF!</v>
      </c>
      <c r="G234" s="502" t="e">
        <f>'5- Identificación de Riesgos'!#REF!</f>
        <v>#REF!</v>
      </c>
      <c r="H234" s="502" t="e">
        <f>'5- Identificación de Riesgos'!#REF!</f>
        <v>#REF!</v>
      </c>
      <c r="I234" s="91"/>
      <c r="J234" s="558" t="str">
        <f>'6- Valoración Controles'!T14</f>
        <v>Muy Baja - 1</v>
      </c>
      <c r="K234" s="558" t="str">
        <f>'6- Valoración Controles'!U14</f>
        <v>Menor - 2</v>
      </c>
      <c r="L234" s="556" t="e">
        <f>AVERAGE(#REF!)</f>
        <v>#REF!</v>
      </c>
      <c r="M234" s="427" t="str">
        <f>'6- Valoración Controles'!V14</f>
        <v>Bajo - 2</v>
      </c>
      <c r="N234" s="427" t="s">
        <v>192</v>
      </c>
      <c r="O234" s="184"/>
      <c r="P234" s="184"/>
      <c r="Q234" s="185"/>
    </row>
    <row r="235" spans="1:17" ht="13.5" customHeight="1">
      <c r="A235" s="540"/>
      <c r="B235" s="427"/>
      <c r="C235" s="454"/>
      <c r="D235" s="454"/>
      <c r="E235" s="183" t="e">
        <f>'5- Identificación de Riesgos'!#REF!</f>
        <v>#REF!</v>
      </c>
      <c r="F235" s="452"/>
      <c r="G235" s="561"/>
      <c r="H235" s="454"/>
      <c r="I235" s="91"/>
      <c r="J235" s="558"/>
      <c r="K235" s="558"/>
      <c r="L235" s="556"/>
      <c r="M235" s="427"/>
      <c r="N235" s="427"/>
      <c r="O235" s="184"/>
      <c r="P235" s="184"/>
      <c r="Q235" s="185"/>
    </row>
    <row r="236" spans="1:17" ht="13.5" customHeight="1">
      <c r="A236" s="540"/>
      <c r="B236" s="427"/>
      <c r="C236" s="454"/>
      <c r="D236" s="454"/>
      <c r="E236" s="183" t="e">
        <f>'5- Identificación de Riesgos'!#REF!</f>
        <v>#REF!</v>
      </c>
      <c r="F236" s="452"/>
      <c r="G236" s="561"/>
      <c r="H236" s="454"/>
      <c r="I236" s="91"/>
      <c r="J236" s="558"/>
      <c r="K236" s="558"/>
      <c r="L236" s="556"/>
      <c r="M236" s="427"/>
      <c r="N236" s="427"/>
      <c r="O236" s="184"/>
      <c r="P236" s="184"/>
      <c r="Q236" s="185"/>
    </row>
    <row r="237" spans="1:17" ht="13.5" customHeight="1">
      <c r="A237" s="540"/>
      <c r="B237" s="427"/>
      <c r="C237" s="454"/>
      <c r="D237" s="454"/>
      <c r="E237" s="183" t="e">
        <f>'5- Identificación de Riesgos'!#REF!</f>
        <v>#REF!</v>
      </c>
      <c r="F237" s="452"/>
      <c r="G237" s="561"/>
      <c r="H237" s="454"/>
      <c r="I237" s="91"/>
      <c r="J237" s="558"/>
      <c r="K237" s="558"/>
      <c r="L237" s="556"/>
      <c r="M237" s="427"/>
      <c r="N237" s="427"/>
      <c r="O237" s="184"/>
      <c r="P237" s="184"/>
      <c r="Q237" s="185"/>
    </row>
    <row r="238" spans="1:17" ht="13.5" customHeight="1">
      <c r="A238" s="540"/>
      <c r="B238" s="427"/>
      <c r="C238" s="454"/>
      <c r="D238" s="454"/>
      <c r="E238" s="183" t="e">
        <f>'5- Identificación de Riesgos'!#REF!</f>
        <v>#REF!</v>
      </c>
      <c r="F238" s="452"/>
      <c r="G238" s="561"/>
      <c r="H238" s="454"/>
      <c r="I238" s="91"/>
      <c r="J238" s="558"/>
      <c r="K238" s="558"/>
      <c r="L238" s="556"/>
      <c r="M238" s="427"/>
      <c r="N238" s="427"/>
      <c r="O238" s="184"/>
      <c r="P238" s="184"/>
      <c r="Q238" s="185"/>
    </row>
    <row r="239" spans="1:17" ht="13.5" customHeight="1">
      <c r="A239" s="540"/>
      <c r="B239" s="427"/>
      <c r="C239" s="454"/>
      <c r="D239" s="454"/>
      <c r="E239" s="183" t="e">
        <f>'5- Identificación de Riesgos'!#REF!</f>
        <v>#REF!</v>
      </c>
      <c r="F239" s="452"/>
      <c r="G239" s="561"/>
      <c r="H239" s="454"/>
      <c r="I239" s="91"/>
      <c r="J239" s="558"/>
      <c r="K239" s="558"/>
      <c r="L239" s="556"/>
      <c r="M239" s="427"/>
      <c r="N239" s="427"/>
      <c r="O239" s="184"/>
      <c r="P239" s="184"/>
      <c r="Q239" s="185"/>
    </row>
    <row r="240" spans="1:17" ht="13.5" customHeight="1">
      <c r="A240" s="540"/>
      <c r="B240" s="427"/>
      <c r="C240" s="454"/>
      <c r="D240" s="454"/>
      <c r="E240" s="183" t="e">
        <f>'5- Identificación de Riesgos'!#REF!</f>
        <v>#REF!</v>
      </c>
      <c r="F240" s="452"/>
      <c r="G240" s="561"/>
      <c r="H240" s="454"/>
      <c r="I240" s="91"/>
      <c r="J240" s="558"/>
      <c r="K240" s="558"/>
      <c r="L240" s="556"/>
      <c r="M240" s="427"/>
      <c r="N240" s="427"/>
      <c r="O240" s="184"/>
      <c r="P240" s="184"/>
      <c r="Q240" s="185"/>
    </row>
    <row r="241" spans="1:17" ht="13.5" customHeight="1">
      <c r="A241" s="540"/>
      <c r="B241" s="427"/>
      <c r="C241" s="454"/>
      <c r="D241" s="454"/>
      <c r="E241" s="183" t="e">
        <f>'5- Identificación de Riesgos'!#REF!</f>
        <v>#REF!</v>
      </c>
      <c r="F241" s="452"/>
      <c r="G241" s="561"/>
      <c r="H241" s="454"/>
      <c r="I241" s="91"/>
      <c r="J241" s="558"/>
      <c r="K241" s="558"/>
      <c r="L241" s="556"/>
      <c r="M241" s="427"/>
      <c r="N241" s="427"/>
      <c r="O241" s="184"/>
      <c r="P241" s="184"/>
      <c r="Q241" s="185"/>
    </row>
    <row r="242" spans="1:17" ht="13.5" customHeight="1">
      <c r="A242" s="540"/>
      <c r="B242" s="427"/>
      <c r="C242" s="454"/>
      <c r="D242" s="454"/>
      <c r="E242" s="183" t="e">
        <f>'5- Identificación de Riesgos'!#REF!</f>
        <v>#REF!</v>
      </c>
      <c r="F242" s="452"/>
      <c r="G242" s="561"/>
      <c r="H242" s="454"/>
      <c r="I242" s="91"/>
      <c r="J242" s="558"/>
      <c r="K242" s="558"/>
      <c r="L242" s="556"/>
      <c r="M242" s="427"/>
      <c r="N242" s="427"/>
      <c r="O242" s="184"/>
      <c r="P242" s="184"/>
      <c r="Q242" s="185"/>
    </row>
    <row r="243" spans="1:17" ht="13.5" customHeight="1">
      <c r="A243" s="540"/>
      <c r="B243" s="502"/>
      <c r="C243" s="454"/>
      <c r="D243" s="454"/>
      <c r="E243" s="183" t="e">
        <f>'5- Identificación de Riesgos'!#REF!</f>
        <v>#REF!</v>
      </c>
      <c r="F243" s="452"/>
      <c r="G243" s="561"/>
      <c r="H243" s="454"/>
      <c r="I243" s="92"/>
      <c r="J243" s="559"/>
      <c r="K243" s="559"/>
      <c r="L243" s="557"/>
      <c r="M243" s="502"/>
      <c r="N243" s="502"/>
      <c r="O243" s="184"/>
      <c r="P243" s="184"/>
      <c r="Q243" s="185"/>
    </row>
    <row r="244" spans="1:17" ht="13.5" customHeight="1">
      <c r="A244" s="551" t="e">
        <f>'5- Identificación de Riesgos'!#REF!</f>
        <v>#REF!</v>
      </c>
      <c r="B244" s="427" t="e">
        <f>'5- Identificación de Riesgos'!#REF!</f>
        <v>#REF!</v>
      </c>
      <c r="C244" s="502" t="e">
        <f>'5- Identificación de Riesgos'!#REF!</f>
        <v>#REF!</v>
      </c>
      <c r="D244" s="502" t="s">
        <v>94</v>
      </c>
      <c r="E244" s="183" t="e">
        <f>'5- Identificación de Riesgos'!#REF!</f>
        <v>#REF!</v>
      </c>
      <c r="F244" s="477" t="e">
        <f>'5- Identificación de Riesgos'!#REF!</f>
        <v>#REF!</v>
      </c>
      <c r="G244" s="502" t="e">
        <f>'5- Identificación de Riesgos'!#REF!</f>
        <v>#REF!</v>
      </c>
      <c r="H244" s="502" t="e">
        <f>'5- Identificación de Riesgos'!#REF!</f>
        <v>#REF!</v>
      </c>
      <c r="I244" s="91"/>
      <c r="J244" s="558" t="e">
        <f>'6- Valoración Controles'!#REF!</f>
        <v>#REF!</v>
      </c>
      <c r="K244" s="558" t="e">
        <f>'6- Valoración Controles'!#REF!</f>
        <v>#REF!</v>
      </c>
      <c r="L244" s="556" t="e">
        <f>AVERAGE(#REF!)</f>
        <v>#REF!</v>
      </c>
      <c r="M244" s="427" t="e">
        <f>'6- Valoración Controles'!#REF!</f>
        <v>#REF!</v>
      </c>
      <c r="N244" s="427" t="s">
        <v>192</v>
      </c>
      <c r="O244" s="184"/>
      <c r="P244" s="184"/>
      <c r="Q244" s="185"/>
    </row>
    <row r="245" spans="1:17" ht="13.5" customHeight="1">
      <c r="A245" s="540"/>
      <c r="B245" s="427"/>
      <c r="C245" s="454"/>
      <c r="D245" s="454"/>
      <c r="E245" s="183" t="e">
        <f>'5- Identificación de Riesgos'!#REF!</f>
        <v>#REF!</v>
      </c>
      <c r="F245" s="452"/>
      <c r="G245" s="561"/>
      <c r="H245" s="454"/>
      <c r="I245" s="91"/>
      <c r="J245" s="558"/>
      <c r="K245" s="558"/>
      <c r="L245" s="556"/>
      <c r="M245" s="427"/>
      <c r="N245" s="427"/>
      <c r="O245" s="184"/>
      <c r="P245" s="184"/>
      <c r="Q245" s="185"/>
    </row>
    <row r="246" spans="1:17" ht="13.5" customHeight="1">
      <c r="A246" s="540"/>
      <c r="B246" s="427"/>
      <c r="C246" s="454"/>
      <c r="D246" s="454"/>
      <c r="E246" s="183" t="e">
        <f>'5- Identificación de Riesgos'!#REF!</f>
        <v>#REF!</v>
      </c>
      <c r="F246" s="452"/>
      <c r="G246" s="561"/>
      <c r="H246" s="454"/>
      <c r="I246" s="91"/>
      <c r="J246" s="558"/>
      <c r="K246" s="558"/>
      <c r="L246" s="556"/>
      <c r="M246" s="427"/>
      <c r="N246" s="427"/>
      <c r="O246" s="184"/>
      <c r="P246" s="184"/>
      <c r="Q246" s="185"/>
    </row>
    <row r="247" spans="1:17" ht="13.5" customHeight="1">
      <c r="A247" s="540"/>
      <c r="B247" s="427"/>
      <c r="C247" s="454"/>
      <c r="D247" s="454"/>
      <c r="E247" s="183" t="e">
        <f>'5- Identificación de Riesgos'!#REF!</f>
        <v>#REF!</v>
      </c>
      <c r="F247" s="452"/>
      <c r="G247" s="561"/>
      <c r="H247" s="454"/>
      <c r="I247" s="91"/>
      <c r="J247" s="558"/>
      <c r="K247" s="558"/>
      <c r="L247" s="556"/>
      <c r="M247" s="427"/>
      <c r="N247" s="427"/>
      <c r="O247" s="184"/>
      <c r="P247" s="184"/>
      <c r="Q247" s="185"/>
    </row>
    <row r="248" spans="1:17" ht="13.5" customHeight="1">
      <c r="A248" s="540"/>
      <c r="B248" s="427"/>
      <c r="C248" s="454"/>
      <c r="D248" s="454"/>
      <c r="E248" s="183" t="e">
        <f>'5- Identificación de Riesgos'!#REF!</f>
        <v>#REF!</v>
      </c>
      <c r="F248" s="452"/>
      <c r="G248" s="561"/>
      <c r="H248" s="454"/>
      <c r="I248" s="91"/>
      <c r="J248" s="558"/>
      <c r="K248" s="558"/>
      <c r="L248" s="556"/>
      <c r="M248" s="427"/>
      <c r="N248" s="427"/>
      <c r="O248" s="184"/>
      <c r="P248" s="184"/>
      <c r="Q248" s="185"/>
    </row>
    <row r="249" spans="1:17" ht="13.5" customHeight="1">
      <c r="A249" s="540"/>
      <c r="B249" s="427"/>
      <c r="C249" s="454"/>
      <c r="D249" s="454"/>
      <c r="E249" s="183" t="e">
        <f>'5- Identificación de Riesgos'!#REF!</f>
        <v>#REF!</v>
      </c>
      <c r="F249" s="452"/>
      <c r="G249" s="561"/>
      <c r="H249" s="454"/>
      <c r="I249" s="91"/>
      <c r="J249" s="558"/>
      <c r="K249" s="558"/>
      <c r="L249" s="556"/>
      <c r="M249" s="427"/>
      <c r="N249" s="427"/>
      <c r="O249" s="184"/>
      <c r="P249" s="184"/>
      <c r="Q249" s="185"/>
    </row>
    <row r="250" spans="1:17" ht="13.5" customHeight="1">
      <c r="A250" s="540"/>
      <c r="B250" s="427"/>
      <c r="C250" s="454"/>
      <c r="D250" s="454"/>
      <c r="E250" s="183" t="e">
        <f>'5- Identificación de Riesgos'!#REF!</f>
        <v>#REF!</v>
      </c>
      <c r="F250" s="452"/>
      <c r="G250" s="561"/>
      <c r="H250" s="454"/>
      <c r="I250" s="91"/>
      <c r="J250" s="558"/>
      <c r="K250" s="558"/>
      <c r="L250" s="556"/>
      <c r="M250" s="427"/>
      <c r="N250" s="427"/>
      <c r="O250" s="184"/>
      <c r="P250" s="184"/>
      <c r="Q250" s="185"/>
    </row>
    <row r="251" spans="1:17" ht="13.5" customHeight="1">
      <c r="A251" s="540"/>
      <c r="B251" s="427"/>
      <c r="C251" s="454"/>
      <c r="D251" s="454"/>
      <c r="E251" s="183" t="e">
        <f>'5- Identificación de Riesgos'!#REF!</f>
        <v>#REF!</v>
      </c>
      <c r="F251" s="452"/>
      <c r="G251" s="561"/>
      <c r="H251" s="454"/>
      <c r="I251" s="91"/>
      <c r="J251" s="558"/>
      <c r="K251" s="558"/>
      <c r="L251" s="556"/>
      <c r="M251" s="427"/>
      <c r="N251" s="427"/>
      <c r="O251" s="184"/>
      <c r="P251" s="184"/>
      <c r="Q251" s="185"/>
    </row>
    <row r="252" spans="1:17" ht="13.5" customHeight="1">
      <c r="A252" s="540"/>
      <c r="B252" s="427"/>
      <c r="C252" s="454"/>
      <c r="D252" s="454"/>
      <c r="E252" s="183" t="e">
        <f>'5- Identificación de Riesgos'!#REF!</f>
        <v>#REF!</v>
      </c>
      <c r="F252" s="452"/>
      <c r="G252" s="561"/>
      <c r="H252" s="454"/>
      <c r="I252" s="91"/>
      <c r="J252" s="558"/>
      <c r="K252" s="558"/>
      <c r="L252" s="556"/>
      <c r="M252" s="427"/>
      <c r="N252" s="427"/>
      <c r="O252" s="184"/>
      <c r="P252" s="184"/>
      <c r="Q252" s="185"/>
    </row>
    <row r="253" spans="1:17" ht="13.5" customHeight="1">
      <c r="A253" s="540"/>
      <c r="B253" s="502"/>
      <c r="C253" s="454"/>
      <c r="D253" s="454"/>
      <c r="E253" s="183" t="e">
        <f>'5- Identificación de Riesgos'!#REF!</f>
        <v>#REF!</v>
      </c>
      <c r="F253" s="452"/>
      <c r="G253" s="561"/>
      <c r="H253" s="454"/>
      <c r="I253" s="92"/>
      <c r="J253" s="559"/>
      <c r="K253" s="559"/>
      <c r="L253" s="557"/>
      <c r="M253" s="502"/>
      <c r="N253" s="502"/>
      <c r="O253" s="184"/>
      <c r="P253" s="184"/>
      <c r="Q253" s="185"/>
    </row>
    <row r="254" spans="1:17" ht="13.5" customHeight="1">
      <c r="A254" s="560" t="e">
        <f>'5- Identificación de Riesgos'!#REF!</f>
        <v>#REF!</v>
      </c>
      <c r="B254" s="427" t="e">
        <f>'5- Identificación de Riesgos'!#REF!</f>
        <v>#REF!</v>
      </c>
      <c r="C254" s="502" t="e">
        <f>'5- Identificación de Riesgos'!#REF!</f>
        <v>#REF!</v>
      </c>
      <c r="D254" s="502" t="s">
        <v>94</v>
      </c>
      <c r="E254" s="183" t="e">
        <f>'5- Identificación de Riesgos'!#REF!</f>
        <v>#REF!</v>
      </c>
      <c r="F254" s="477" t="e">
        <f>'5- Identificación de Riesgos'!#REF!</f>
        <v>#REF!</v>
      </c>
      <c r="G254" s="502" t="e">
        <f>'5- Identificación de Riesgos'!#REF!</f>
        <v>#REF!</v>
      </c>
      <c r="H254" s="502" t="e">
        <f>'5- Identificación de Riesgos'!#REF!</f>
        <v>#REF!</v>
      </c>
      <c r="I254" s="91"/>
      <c r="J254" s="558" t="str">
        <f>'6- Valoración Controles'!T20</f>
        <v>Media - 3</v>
      </c>
      <c r="K254" s="558" t="str">
        <f>'6- Valoración Controles'!U20</f>
        <v>Menor - 2</v>
      </c>
      <c r="L254" s="556" t="e">
        <f>AVERAGE(#REF!)</f>
        <v>#REF!</v>
      </c>
      <c r="M254" s="427" t="str">
        <f>'6- Valoración Controles'!V20</f>
        <v>Moderado - 6</v>
      </c>
      <c r="N254" s="427" t="s">
        <v>109</v>
      </c>
      <c r="O254" s="184"/>
      <c r="P254" s="184"/>
      <c r="Q254" s="185"/>
    </row>
    <row r="255" spans="1:17" ht="13.5" customHeight="1">
      <c r="A255" s="500"/>
      <c r="B255" s="427"/>
      <c r="C255" s="454"/>
      <c r="D255" s="454"/>
      <c r="E255" s="183" t="e">
        <f>'5- Identificación de Riesgos'!#REF!</f>
        <v>#REF!</v>
      </c>
      <c r="F255" s="452"/>
      <c r="G255" s="561"/>
      <c r="H255" s="454"/>
      <c r="I255" s="91"/>
      <c r="J255" s="558"/>
      <c r="K255" s="558"/>
      <c r="L255" s="556"/>
      <c r="M255" s="427"/>
      <c r="N255" s="427"/>
      <c r="O255" s="184"/>
      <c r="P255" s="184"/>
      <c r="Q255" s="185"/>
    </row>
    <row r="256" spans="1:17" ht="13.5" customHeight="1">
      <c r="A256" s="500"/>
      <c r="B256" s="427"/>
      <c r="C256" s="454"/>
      <c r="D256" s="454"/>
      <c r="E256" s="183" t="e">
        <f>'5- Identificación de Riesgos'!#REF!</f>
        <v>#REF!</v>
      </c>
      <c r="F256" s="452"/>
      <c r="G256" s="561"/>
      <c r="H256" s="454"/>
      <c r="I256" s="91"/>
      <c r="J256" s="558"/>
      <c r="K256" s="558"/>
      <c r="L256" s="556"/>
      <c r="M256" s="427"/>
      <c r="N256" s="427"/>
      <c r="O256" s="184"/>
      <c r="P256" s="184"/>
      <c r="Q256" s="185"/>
    </row>
    <row r="257" spans="1:17" ht="13.5" customHeight="1">
      <c r="A257" s="500"/>
      <c r="B257" s="427"/>
      <c r="C257" s="454"/>
      <c r="D257" s="454"/>
      <c r="E257" s="183" t="e">
        <f>'5- Identificación de Riesgos'!#REF!</f>
        <v>#REF!</v>
      </c>
      <c r="F257" s="452"/>
      <c r="G257" s="561"/>
      <c r="H257" s="454"/>
      <c r="I257" s="91"/>
      <c r="J257" s="558"/>
      <c r="K257" s="558"/>
      <c r="L257" s="556"/>
      <c r="M257" s="427"/>
      <c r="N257" s="427"/>
      <c r="O257" s="184"/>
      <c r="P257" s="184"/>
      <c r="Q257" s="185"/>
    </row>
    <row r="258" spans="1:17" ht="13.5" customHeight="1">
      <c r="A258" s="500"/>
      <c r="B258" s="427"/>
      <c r="C258" s="454"/>
      <c r="D258" s="454"/>
      <c r="E258" s="183" t="e">
        <f>'5- Identificación de Riesgos'!#REF!</f>
        <v>#REF!</v>
      </c>
      <c r="F258" s="452"/>
      <c r="G258" s="561"/>
      <c r="H258" s="454"/>
      <c r="I258" s="91"/>
      <c r="J258" s="558"/>
      <c r="K258" s="558"/>
      <c r="L258" s="556"/>
      <c r="M258" s="427"/>
      <c r="N258" s="427"/>
      <c r="O258" s="184"/>
      <c r="P258" s="184"/>
      <c r="Q258" s="185"/>
    </row>
    <row r="259" spans="1:17" ht="13.5" customHeight="1">
      <c r="A259" s="500"/>
      <c r="B259" s="427"/>
      <c r="C259" s="454"/>
      <c r="D259" s="454"/>
      <c r="E259" s="183" t="e">
        <f>'5- Identificación de Riesgos'!#REF!</f>
        <v>#REF!</v>
      </c>
      <c r="F259" s="452"/>
      <c r="G259" s="561"/>
      <c r="H259" s="454"/>
      <c r="I259" s="91"/>
      <c r="J259" s="558"/>
      <c r="K259" s="558"/>
      <c r="L259" s="556"/>
      <c r="M259" s="427"/>
      <c r="N259" s="427"/>
      <c r="O259" s="184"/>
      <c r="P259" s="184"/>
      <c r="Q259" s="185"/>
    </row>
    <row r="260" spans="1:17" ht="13.5" customHeight="1">
      <c r="A260" s="500"/>
      <c r="B260" s="427"/>
      <c r="C260" s="454"/>
      <c r="D260" s="454"/>
      <c r="E260" s="183" t="e">
        <f>'5- Identificación de Riesgos'!#REF!</f>
        <v>#REF!</v>
      </c>
      <c r="F260" s="452"/>
      <c r="G260" s="561"/>
      <c r="H260" s="454"/>
      <c r="I260" s="91"/>
      <c r="J260" s="558"/>
      <c r="K260" s="558"/>
      <c r="L260" s="556"/>
      <c r="M260" s="427"/>
      <c r="N260" s="427"/>
      <c r="O260" s="184"/>
      <c r="P260" s="184"/>
      <c r="Q260" s="185"/>
    </row>
    <row r="261" spans="1:17" ht="13.5" customHeight="1">
      <c r="A261" s="500"/>
      <c r="B261" s="427"/>
      <c r="C261" s="454"/>
      <c r="D261" s="454"/>
      <c r="E261" s="183" t="e">
        <f>'5- Identificación de Riesgos'!#REF!</f>
        <v>#REF!</v>
      </c>
      <c r="F261" s="452"/>
      <c r="G261" s="561"/>
      <c r="H261" s="454"/>
      <c r="I261" s="91"/>
      <c r="J261" s="558"/>
      <c r="K261" s="558"/>
      <c r="L261" s="556"/>
      <c r="M261" s="427"/>
      <c r="N261" s="427"/>
      <c r="O261" s="184"/>
      <c r="P261" s="184"/>
      <c r="Q261" s="185"/>
    </row>
    <row r="262" spans="1:17" ht="13.5" customHeight="1">
      <c r="A262" s="500"/>
      <c r="B262" s="427"/>
      <c r="C262" s="454"/>
      <c r="D262" s="454"/>
      <c r="E262" s="183" t="e">
        <f>'5- Identificación de Riesgos'!#REF!</f>
        <v>#REF!</v>
      </c>
      <c r="F262" s="452"/>
      <c r="G262" s="561"/>
      <c r="H262" s="454"/>
      <c r="I262" s="91"/>
      <c r="J262" s="558"/>
      <c r="K262" s="558"/>
      <c r="L262" s="556"/>
      <c r="M262" s="427"/>
      <c r="N262" s="427"/>
      <c r="O262" s="184"/>
      <c r="P262" s="184"/>
      <c r="Q262" s="185"/>
    </row>
    <row r="263" spans="1:17" ht="13.5" customHeight="1">
      <c r="A263" s="500"/>
      <c r="B263" s="502"/>
      <c r="C263" s="454"/>
      <c r="D263" s="454"/>
      <c r="E263" s="183" t="e">
        <f>'5- Identificación de Riesgos'!#REF!</f>
        <v>#REF!</v>
      </c>
      <c r="F263" s="452"/>
      <c r="G263" s="561"/>
      <c r="H263" s="454"/>
      <c r="I263" s="92"/>
      <c r="J263" s="559"/>
      <c r="K263" s="559"/>
      <c r="L263" s="557"/>
      <c r="M263" s="502"/>
      <c r="N263" s="502"/>
      <c r="O263" s="184"/>
      <c r="P263" s="184"/>
      <c r="Q263" s="185"/>
    </row>
    <row r="264" spans="1:17" ht="13.5" customHeight="1">
      <c r="A264" s="560">
        <v>5</v>
      </c>
      <c r="B264" s="427" t="e">
        <f>'5- Identificación de Riesgos'!#REF!</f>
        <v>#REF!</v>
      </c>
      <c r="C264" s="502" t="e">
        <f>'5- Identificación de Riesgos'!#REF!</f>
        <v>#REF!</v>
      </c>
      <c r="D264" s="502" t="s">
        <v>94</v>
      </c>
      <c r="E264" s="183" t="e">
        <f>'5- Identificación de Riesgos'!#REF!</f>
        <v>#REF!</v>
      </c>
      <c r="F264" s="477" t="e">
        <f>'5- Identificación de Riesgos'!#REF!</f>
        <v>#REF!</v>
      </c>
      <c r="G264" s="502" t="e">
        <f>'5- Identificación de Riesgos'!#REF!</f>
        <v>#REF!</v>
      </c>
      <c r="H264" s="502" t="e">
        <f>'5- Identificación de Riesgos'!#REF!</f>
        <v>#REF!</v>
      </c>
      <c r="I264" s="91"/>
      <c r="J264" s="558" t="str">
        <f>'6- Valoración Controles'!T27</f>
        <v>Muy Baja - 1</v>
      </c>
      <c r="K264" s="558" t="str">
        <f>'6- Valoración Controles'!U27</f>
        <v>Menor - 2</v>
      </c>
      <c r="L264" s="556" t="e">
        <f>AVERAGE(#REF!)</f>
        <v>#REF!</v>
      </c>
      <c r="M264" s="427" t="str">
        <f>'6- Valoración Controles'!V27</f>
        <v>Bajo - 2</v>
      </c>
      <c r="N264" s="427" t="s">
        <v>192</v>
      </c>
      <c r="O264" s="184"/>
      <c r="P264" s="184"/>
      <c r="Q264" s="185"/>
    </row>
    <row r="265" spans="1:17" ht="13.5" customHeight="1">
      <c r="A265" s="500"/>
      <c r="B265" s="427"/>
      <c r="C265" s="454"/>
      <c r="D265" s="454"/>
      <c r="E265" s="183" t="e">
        <f>'5- Identificación de Riesgos'!#REF!</f>
        <v>#REF!</v>
      </c>
      <c r="F265" s="452"/>
      <c r="G265" s="561"/>
      <c r="H265" s="454"/>
      <c r="I265" s="91"/>
      <c r="J265" s="558"/>
      <c r="K265" s="558"/>
      <c r="L265" s="556"/>
      <c r="M265" s="427"/>
      <c r="N265" s="427"/>
      <c r="O265" s="184"/>
      <c r="P265" s="184"/>
      <c r="Q265" s="185"/>
    </row>
    <row r="266" spans="1:17" ht="13.5" customHeight="1">
      <c r="A266" s="500"/>
      <c r="B266" s="427"/>
      <c r="C266" s="454"/>
      <c r="D266" s="454"/>
      <c r="E266" s="183" t="e">
        <f>'5- Identificación de Riesgos'!#REF!</f>
        <v>#REF!</v>
      </c>
      <c r="F266" s="452"/>
      <c r="G266" s="561"/>
      <c r="H266" s="454"/>
      <c r="I266" s="91"/>
      <c r="J266" s="558"/>
      <c r="K266" s="558"/>
      <c r="L266" s="556"/>
      <c r="M266" s="427"/>
      <c r="N266" s="427"/>
      <c r="O266" s="184"/>
      <c r="P266" s="184"/>
      <c r="Q266" s="185"/>
    </row>
    <row r="267" spans="1:17" ht="13.5" customHeight="1">
      <c r="A267" s="500"/>
      <c r="B267" s="427"/>
      <c r="C267" s="454"/>
      <c r="D267" s="454"/>
      <c r="E267" s="183" t="e">
        <f>'5- Identificación de Riesgos'!#REF!</f>
        <v>#REF!</v>
      </c>
      <c r="F267" s="452"/>
      <c r="G267" s="561"/>
      <c r="H267" s="454"/>
      <c r="I267" s="91"/>
      <c r="J267" s="558"/>
      <c r="K267" s="558"/>
      <c r="L267" s="556"/>
      <c r="M267" s="427"/>
      <c r="N267" s="427"/>
      <c r="O267" s="184"/>
      <c r="P267" s="184"/>
      <c r="Q267" s="185"/>
    </row>
    <row r="268" spans="1:17" ht="13.5" customHeight="1">
      <c r="A268" s="500"/>
      <c r="B268" s="427"/>
      <c r="C268" s="454"/>
      <c r="D268" s="454"/>
      <c r="E268" s="183" t="e">
        <f>'5- Identificación de Riesgos'!#REF!</f>
        <v>#REF!</v>
      </c>
      <c r="F268" s="452"/>
      <c r="G268" s="561"/>
      <c r="H268" s="454"/>
      <c r="I268" s="91"/>
      <c r="J268" s="558"/>
      <c r="K268" s="558"/>
      <c r="L268" s="556"/>
      <c r="M268" s="427"/>
      <c r="N268" s="427"/>
      <c r="O268" s="184"/>
      <c r="P268" s="184"/>
      <c r="Q268" s="185"/>
    </row>
    <row r="269" spans="1:17" ht="13.5" customHeight="1">
      <c r="A269" s="500"/>
      <c r="B269" s="427"/>
      <c r="C269" s="454"/>
      <c r="D269" s="454"/>
      <c r="E269" s="183" t="e">
        <f>'5- Identificación de Riesgos'!#REF!</f>
        <v>#REF!</v>
      </c>
      <c r="F269" s="452"/>
      <c r="G269" s="561"/>
      <c r="H269" s="454"/>
      <c r="I269" s="91"/>
      <c r="J269" s="558"/>
      <c r="K269" s="558"/>
      <c r="L269" s="556"/>
      <c r="M269" s="427"/>
      <c r="N269" s="427"/>
      <c r="O269" s="184"/>
      <c r="P269" s="184"/>
      <c r="Q269" s="185"/>
    </row>
    <row r="270" spans="1:17" ht="13.5" customHeight="1">
      <c r="A270" s="500"/>
      <c r="B270" s="427"/>
      <c r="C270" s="454"/>
      <c r="D270" s="454"/>
      <c r="E270" s="183" t="e">
        <f>'5- Identificación de Riesgos'!#REF!</f>
        <v>#REF!</v>
      </c>
      <c r="F270" s="452"/>
      <c r="G270" s="561"/>
      <c r="H270" s="454"/>
      <c r="I270" s="91"/>
      <c r="J270" s="558"/>
      <c r="K270" s="558"/>
      <c r="L270" s="556"/>
      <c r="M270" s="427"/>
      <c r="N270" s="427"/>
      <c r="O270" s="184"/>
      <c r="P270" s="184"/>
      <c r="Q270" s="185"/>
    </row>
    <row r="271" spans="1:17" ht="13.5" customHeight="1">
      <c r="A271" s="500"/>
      <c r="B271" s="427"/>
      <c r="C271" s="454"/>
      <c r="D271" s="454"/>
      <c r="E271" s="183" t="e">
        <f>'5- Identificación de Riesgos'!#REF!</f>
        <v>#REF!</v>
      </c>
      <c r="F271" s="452"/>
      <c r="G271" s="561"/>
      <c r="H271" s="454"/>
      <c r="I271" s="91"/>
      <c r="J271" s="558"/>
      <c r="K271" s="558"/>
      <c r="L271" s="556"/>
      <c r="M271" s="427"/>
      <c r="N271" s="427"/>
      <c r="O271" s="184"/>
      <c r="P271" s="184"/>
      <c r="Q271" s="185"/>
    </row>
    <row r="272" spans="1:17" ht="13.5" customHeight="1">
      <c r="A272" s="500"/>
      <c r="B272" s="427"/>
      <c r="C272" s="454"/>
      <c r="D272" s="454"/>
      <c r="E272" s="183" t="e">
        <f>'5- Identificación de Riesgos'!#REF!</f>
        <v>#REF!</v>
      </c>
      <c r="F272" s="452"/>
      <c r="G272" s="561"/>
      <c r="H272" s="454"/>
      <c r="I272" s="91"/>
      <c r="J272" s="558"/>
      <c r="K272" s="558"/>
      <c r="L272" s="556"/>
      <c r="M272" s="427"/>
      <c r="N272" s="427"/>
      <c r="O272" s="184"/>
      <c r="P272" s="184"/>
      <c r="Q272" s="185"/>
    </row>
    <row r="273" spans="1:17" ht="13.5" customHeight="1" thickBot="1">
      <c r="A273" s="501"/>
      <c r="B273" s="428"/>
      <c r="C273" s="438"/>
      <c r="D273" s="438"/>
      <c r="E273" s="186" t="e">
        <f>'5- Identificación de Riesgos'!#REF!</f>
        <v>#REF!</v>
      </c>
      <c r="F273" s="453"/>
      <c r="G273" s="568"/>
      <c r="H273" s="438"/>
      <c r="I273" s="159"/>
      <c r="J273" s="559"/>
      <c r="K273" s="559"/>
      <c r="L273" s="557"/>
      <c r="M273" s="502"/>
      <c r="N273" s="428"/>
      <c r="O273" s="187"/>
      <c r="P273" s="187"/>
      <c r="Q273" s="188"/>
    </row>
    <row r="274" spans="1:17" ht="13.5" customHeight="1">
      <c r="A274" s="575">
        <v>6</v>
      </c>
      <c r="B274" s="427" t="str">
        <f>'5- Identificación de Riesgos'!B30</f>
        <v xml:space="preserve">Recibir , ofrecer, prometer , entregar o aceptar dádivas o beneficios a nombre propio o de terceros para  expedir, alterar, retener , extraviar o entregar  documentos  sin el lleno de requisitos legales </v>
      </c>
      <c r="C274" s="502" t="str">
        <f>'5- Identificación de Riesgos'!C30</f>
        <v xml:space="preserve"> Realizar trámites sin el cumplimiento de los requisitos legales  o  con información falsa</v>
      </c>
      <c r="D274" s="502" t="s">
        <v>94</v>
      </c>
      <c r="E274" s="183" t="str">
        <f>'5- Identificación de Riesgos'!D30</f>
        <v xml:space="preserve">1.Falta de ética  de los servidores judiciales 
</v>
      </c>
      <c r="F274" s="477" t="str">
        <f>'5- Identificación de Riesgos'!H30</f>
        <v>Muy Baja - 1</v>
      </c>
      <c r="G274" s="502" t="str">
        <f>'5- Identificación de Riesgos'!M30</f>
        <v>Mayor - 4</v>
      </c>
      <c r="H274" s="502" t="str">
        <f>'5- Identificación de Riesgos'!N30</f>
        <v>Alto  - 4</v>
      </c>
      <c r="I274" s="91"/>
      <c r="J274" s="558" t="e">
        <f>'6- Valoración Controles'!#REF!</f>
        <v>#REF!</v>
      </c>
      <c r="K274" s="558" t="e">
        <f>'6- Valoración Controles'!#REF!</f>
        <v>#REF!</v>
      </c>
      <c r="L274" s="556" t="e">
        <f>AVERAGE(#REF!)</f>
        <v>#REF!</v>
      </c>
      <c r="M274" s="427" t="e">
        <f>'6- Valoración Controles'!#REF!</f>
        <v>#REF!</v>
      </c>
      <c r="N274" s="427" t="s">
        <v>192</v>
      </c>
      <c r="O274" s="184"/>
      <c r="P274" s="184"/>
      <c r="Q274" s="185"/>
    </row>
    <row r="275" spans="1:17" ht="13.5" customHeight="1">
      <c r="A275" s="434"/>
      <c r="B275" s="427"/>
      <c r="C275" s="454"/>
      <c r="D275" s="454"/>
      <c r="E275" s="183" t="str">
        <f>'5- Identificación de Riesgos'!D31</f>
        <v xml:space="preserve">2 Fallas en los controles de los procesos </v>
      </c>
      <c r="F275" s="452"/>
      <c r="G275" s="561"/>
      <c r="H275" s="454"/>
      <c r="I275" s="91"/>
      <c r="J275" s="558"/>
      <c r="K275" s="558"/>
      <c r="L275" s="556"/>
      <c r="M275" s="427"/>
      <c r="N275" s="427"/>
      <c r="O275" s="184"/>
      <c r="P275" s="184"/>
      <c r="Q275" s="185"/>
    </row>
    <row r="276" spans="1:17" ht="13.5" customHeight="1">
      <c r="A276" s="434"/>
      <c r="B276" s="427"/>
      <c r="C276" s="454"/>
      <c r="D276" s="454"/>
      <c r="E276" s="183" t="e">
        <f>'5- Identificación de Riesgos'!#REF!</f>
        <v>#REF!</v>
      </c>
      <c r="F276" s="452"/>
      <c r="G276" s="561"/>
      <c r="H276" s="454"/>
      <c r="I276" s="91"/>
      <c r="J276" s="558"/>
      <c r="K276" s="558"/>
      <c r="L276" s="556"/>
      <c r="M276" s="427"/>
      <c r="N276" s="427"/>
      <c r="O276" s="184"/>
      <c r="P276" s="184"/>
      <c r="Q276" s="185"/>
    </row>
    <row r="277" spans="1:17" ht="13.5" customHeight="1">
      <c r="A277" s="434"/>
      <c r="B277" s="427"/>
      <c r="C277" s="454"/>
      <c r="D277" s="454"/>
      <c r="E277" s="183" t="e">
        <f>'5- Identificación de Riesgos'!#REF!</f>
        <v>#REF!</v>
      </c>
      <c r="F277" s="452"/>
      <c r="G277" s="561"/>
      <c r="H277" s="454"/>
      <c r="I277" s="91"/>
      <c r="J277" s="558"/>
      <c r="K277" s="558"/>
      <c r="L277" s="556"/>
      <c r="M277" s="427"/>
      <c r="N277" s="427"/>
      <c r="O277" s="184"/>
      <c r="P277" s="184"/>
      <c r="Q277" s="185"/>
    </row>
    <row r="278" spans="1:17" ht="13.5" customHeight="1">
      <c r="A278" s="434"/>
      <c r="B278" s="427"/>
      <c r="C278" s="454"/>
      <c r="D278" s="454"/>
      <c r="E278" s="183" t="e">
        <f>'5- Identificación de Riesgos'!#REF!</f>
        <v>#REF!</v>
      </c>
      <c r="F278" s="452"/>
      <c r="G278" s="561"/>
      <c r="H278" s="454"/>
      <c r="I278" s="91"/>
      <c r="J278" s="558"/>
      <c r="K278" s="558"/>
      <c r="L278" s="556"/>
      <c r="M278" s="427"/>
      <c r="N278" s="427"/>
      <c r="O278" s="184"/>
      <c r="P278" s="184"/>
      <c r="Q278" s="185"/>
    </row>
    <row r="279" spans="1:17" ht="13.5" customHeight="1">
      <c r="A279" s="434"/>
      <c r="B279" s="427"/>
      <c r="C279" s="454"/>
      <c r="D279" s="454"/>
      <c r="E279" s="183" t="e">
        <f>'5- Identificación de Riesgos'!#REF!</f>
        <v>#REF!</v>
      </c>
      <c r="F279" s="452"/>
      <c r="G279" s="561"/>
      <c r="H279" s="454"/>
      <c r="I279" s="91"/>
      <c r="J279" s="558"/>
      <c r="K279" s="558"/>
      <c r="L279" s="556"/>
      <c r="M279" s="427"/>
      <c r="N279" s="427"/>
      <c r="O279" s="184"/>
      <c r="P279" s="184"/>
      <c r="Q279" s="185"/>
    </row>
    <row r="280" spans="1:17" ht="13.5" customHeight="1">
      <c r="A280" s="434"/>
      <c r="B280" s="427"/>
      <c r="C280" s="454"/>
      <c r="D280" s="454"/>
      <c r="E280" s="183" t="e">
        <f>'5- Identificación de Riesgos'!#REF!</f>
        <v>#REF!</v>
      </c>
      <c r="F280" s="452"/>
      <c r="G280" s="561"/>
      <c r="H280" s="454"/>
      <c r="I280" s="91"/>
      <c r="J280" s="558"/>
      <c r="K280" s="558"/>
      <c r="L280" s="556"/>
      <c r="M280" s="427"/>
      <c r="N280" s="427"/>
      <c r="O280" s="184"/>
      <c r="P280" s="184"/>
      <c r="Q280" s="185"/>
    </row>
    <row r="281" spans="1:17" ht="13.5" customHeight="1">
      <c r="A281" s="434"/>
      <c r="B281" s="427"/>
      <c r="C281" s="454"/>
      <c r="D281" s="454"/>
      <c r="E281" s="183" t="e">
        <f>'5- Identificación de Riesgos'!#REF!</f>
        <v>#REF!</v>
      </c>
      <c r="F281" s="452"/>
      <c r="G281" s="561"/>
      <c r="H281" s="454"/>
      <c r="I281" s="91"/>
      <c r="J281" s="558"/>
      <c r="K281" s="558"/>
      <c r="L281" s="556"/>
      <c r="M281" s="427"/>
      <c r="N281" s="427"/>
      <c r="O281" s="184"/>
      <c r="P281" s="184"/>
      <c r="Q281" s="185"/>
    </row>
    <row r="282" spans="1:17" ht="13.5" customHeight="1">
      <c r="A282" s="434"/>
      <c r="B282" s="427"/>
      <c r="C282" s="454"/>
      <c r="D282" s="454"/>
      <c r="E282" s="183" t="e">
        <f>'5- Identificación de Riesgos'!#REF!</f>
        <v>#REF!</v>
      </c>
      <c r="F282" s="452"/>
      <c r="G282" s="561"/>
      <c r="H282" s="454"/>
      <c r="I282" s="91"/>
      <c r="J282" s="558"/>
      <c r="K282" s="558"/>
      <c r="L282" s="556"/>
      <c r="M282" s="427"/>
      <c r="N282" s="427"/>
      <c r="O282" s="184"/>
      <c r="P282" s="184"/>
      <c r="Q282" s="185"/>
    </row>
    <row r="283" spans="1:17" ht="13.5" customHeight="1" thickBot="1">
      <c r="A283" s="433"/>
      <c r="B283" s="428"/>
      <c r="C283" s="438"/>
      <c r="D283" s="438"/>
      <c r="E283" s="186" t="e">
        <f>'5- Identificación de Riesgos'!#REF!</f>
        <v>#REF!</v>
      </c>
      <c r="F283" s="453"/>
      <c r="G283" s="568"/>
      <c r="H283" s="438"/>
      <c r="I283" s="159"/>
      <c r="J283" s="559"/>
      <c r="K283" s="559"/>
      <c r="L283" s="557"/>
      <c r="M283" s="502"/>
      <c r="N283" s="428"/>
      <c r="O283" s="187"/>
      <c r="P283" s="187"/>
      <c r="Q283" s="188"/>
    </row>
    <row r="284" spans="1:17" ht="13.5" customHeight="1">
      <c r="A284" s="575">
        <v>7</v>
      </c>
      <c r="B284" s="427" t="str">
        <f>'5- Identificación de Riesgos'!B32</f>
        <v xml:space="preserve">Recibir, ofrecer, prometer, entregar o aceptar dadivas  o beneficios a nombre propio o de terceros para  demorar, retener, alterar o direccionar fallos judiciales </v>
      </c>
      <c r="C284" s="502" t="str">
        <f>'5- Identificación de Riesgos'!C32</f>
        <v xml:space="preserve">Proferir  sentencias judiciales incumpliendo los principios de la administración de justicia o sin la observancia de los Códigos  Procesales en la materia </v>
      </c>
      <c r="D284" s="502" t="s">
        <v>94</v>
      </c>
      <c r="E284" s="183" t="e">
        <f>'5- Identificación de Riesgos'!#REF!</f>
        <v>#REF!</v>
      </c>
      <c r="F284" s="477" t="str">
        <f>'5- Identificación de Riesgos'!H32</f>
        <v>Muy Baja - 1</v>
      </c>
      <c r="G284" s="502" t="str">
        <f>'5- Identificación de Riesgos'!M32</f>
        <v>Mayor - 4</v>
      </c>
      <c r="H284" s="502" t="str">
        <f>'5- Identificación de Riesgos'!N32</f>
        <v>Alto  - 4</v>
      </c>
      <c r="I284" s="91"/>
      <c r="J284" s="558" t="e">
        <f>'6- Valoración Controles'!#REF!</f>
        <v>#REF!</v>
      </c>
      <c r="K284" s="558" t="e">
        <f>'6- Valoración Controles'!#REF!</f>
        <v>#REF!</v>
      </c>
      <c r="L284" s="556" t="e">
        <f>AVERAGE(#REF!)</f>
        <v>#REF!</v>
      </c>
      <c r="M284" s="427" t="e">
        <f>'6- Valoración Controles'!#REF!</f>
        <v>#REF!</v>
      </c>
      <c r="N284" s="427" t="s">
        <v>192</v>
      </c>
      <c r="O284" s="184"/>
      <c r="P284" s="184"/>
      <c r="Q284" s="185"/>
    </row>
    <row r="285" spans="1:17" ht="13.5" customHeight="1">
      <c r="A285" s="434"/>
      <c r="B285" s="427"/>
      <c r="C285" s="454"/>
      <c r="D285" s="454"/>
      <c r="E285" s="183" t="e">
        <f>'5- Identificación de Riesgos'!#REF!</f>
        <v>#REF!</v>
      </c>
      <c r="F285" s="452"/>
      <c r="G285" s="561"/>
      <c r="H285" s="454"/>
      <c r="I285" s="91"/>
      <c r="J285" s="558"/>
      <c r="K285" s="558"/>
      <c r="L285" s="556"/>
      <c r="M285" s="427"/>
      <c r="N285" s="427"/>
      <c r="O285" s="184"/>
      <c r="P285" s="184"/>
      <c r="Q285" s="185"/>
    </row>
    <row r="286" spans="1:17" ht="13.5" customHeight="1">
      <c r="A286" s="434"/>
      <c r="B286" s="427"/>
      <c r="C286" s="454"/>
      <c r="D286" s="454"/>
      <c r="E286" s="183" t="e">
        <f>'5- Identificación de Riesgos'!#REF!</f>
        <v>#REF!</v>
      </c>
      <c r="F286" s="452"/>
      <c r="G286" s="561"/>
      <c r="H286" s="454"/>
      <c r="I286" s="91"/>
      <c r="J286" s="558"/>
      <c r="K286" s="558"/>
      <c r="L286" s="556"/>
      <c r="M286" s="427"/>
      <c r="N286" s="427"/>
      <c r="O286" s="184"/>
      <c r="P286" s="184"/>
      <c r="Q286" s="185"/>
    </row>
    <row r="287" spans="1:17" ht="13.5" customHeight="1">
      <c r="A287" s="434"/>
      <c r="B287" s="427"/>
      <c r="C287" s="454"/>
      <c r="D287" s="454"/>
      <c r="E287" s="183" t="e">
        <f>'5- Identificación de Riesgos'!#REF!</f>
        <v>#REF!</v>
      </c>
      <c r="F287" s="452"/>
      <c r="G287" s="561"/>
      <c r="H287" s="454"/>
      <c r="I287" s="91"/>
      <c r="J287" s="558"/>
      <c r="K287" s="558"/>
      <c r="L287" s="556"/>
      <c r="M287" s="427"/>
      <c r="N287" s="427"/>
      <c r="O287" s="184"/>
      <c r="P287" s="184"/>
      <c r="Q287" s="185"/>
    </row>
    <row r="288" spans="1:17" ht="13.5" customHeight="1">
      <c r="A288" s="434"/>
      <c r="B288" s="427"/>
      <c r="C288" s="454"/>
      <c r="D288" s="454"/>
      <c r="E288" s="183" t="e">
        <f>'5- Identificación de Riesgos'!#REF!</f>
        <v>#REF!</v>
      </c>
      <c r="F288" s="452"/>
      <c r="G288" s="561"/>
      <c r="H288" s="454"/>
      <c r="I288" s="91"/>
      <c r="J288" s="558"/>
      <c r="K288" s="558"/>
      <c r="L288" s="556"/>
      <c r="M288" s="427"/>
      <c r="N288" s="427"/>
      <c r="O288" s="184"/>
      <c r="P288" s="184"/>
      <c r="Q288" s="185"/>
    </row>
    <row r="289" spans="1:17" ht="13.5" customHeight="1">
      <c r="A289" s="434"/>
      <c r="B289" s="427"/>
      <c r="C289" s="454"/>
      <c r="D289" s="454"/>
      <c r="E289" s="183" t="e">
        <f>'5- Identificación de Riesgos'!#REF!</f>
        <v>#REF!</v>
      </c>
      <c r="F289" s="452"/>
      <c r="G289" s="561"/>
      <c r="H289" s="454"/>
      <c r="I289" s="91"/>
      <c r="J289" s="558"/>
      <c r="K289" s="558"/>
      <c r="L289" s="556"/>
      <c r="M289" s="427"/>
      <c r="N289" s="427"/>
      <c r="O289" s="184"/>
      <c r="P289" s="184"/>
      <c r="Q289" s="185"/>
    </row>
    <row r="290" spans="1:17" ht="13.5" customHeight="1">
      <c r="A290" s="434"/>
      <c r="B290" s="427"/>
      <c r="C290" s="454"/>
      <c r="D290" s="454"/>
      <c r="E290" s="183" t="e">
        <f>'5- Identificación de Riesgos'!#REF!</f>
        <v>#REF!</v>
      </c>
      <c r="F290" s="452"/>
      <c r="G290" s="561"/>
      <c r="H290" s="454"/>
      <c r="I290" s="91"/>
      <c r="J290" s="558"/>
      <c r="K290" s="558"/>
      <c r="L290" s="556"/>
      <c r="M290" s="427"/>
      <c r="N290" s="427"/>
      <c r="O290" s="184"/>
      <c r="P290" s="184"/>
      <c r="Q290" s="185"/>
    </row>
    <row r="291" spans="1:17" ht="13.5" customHeight="1">
      <c r="A291" s="434"/>
      <c r="B291" s="427"/>
      <c r="C291" s="454"/>
      <c r="D291" s="454"/>
      <c r="E291" s="183" t="e">
        <f>'5- Identificación de Riesgos'!#REF!</f>
        <v>#REF!</v>
      </c>
      <c r="F291" s="452"/>
      <c r="G291" s="561"/>
      <c r="H291" s="454"/>
      <c r="I291" s="91"/>
      <c r="J291" s="558"/>
      <c r="K291" s="558"/>
      <c r="L291" s="556"/>
      <c r="M291" s="427"/>
      <c r="N291" s="427"/>
      <c r="O291" s="184"/>
      <c r="P291" s="184"/>
      <c r="Q291" s="185"/>
    </row>
    <row r="292" spans="1:17" ht="13.5" customHeight="1">
      <c r="A292" s="434"/>
      <c r="B292" s="427"/>
      <c r="C292" s="454"/>
      <c r="D292" s="454"/>
      <c r="E292" s="183" t="e">
        <f>'5- Identificación de Riesgos'!#REF!</f>
        <v>#REF!</v>
      </c>
      <c r="F292" s="452"/>
      <c r="G292" s="561"/>
      <c r="H292" s="454"/>
      <c r="I292" s="91"/>
      <c r="J292" s="558"/>
      <c r="K292" s="558"/>
      <c r="L292" s="556"/>
      <c r="M292" s="427"/>
      <c r="N292" s="427"/>
      <c r="O292" s="184"/>
      <c r="P292" s="184"/>
      <c r="Q292" s="185"/>
    </row>
    <row r="293" spans="1:17" ht="13.5" customHeight="1" thickBot="1">
      <c r="A293" s="433"/>
      <c r="B293" s="428"/>
      <c r="C293" s="438"/>
      <c r="D293" s="438"/>
      <c r="E293" s="186" t="e">
        <f>'5- Identificación de Riesgos'!#REF!</f>
        <v>#REF!</v>
      </c>
      <c r="F293" s="453"/>
      <c r="G293" s="568"/>
      <c r="H293" s="438"/>
      <c r="I293" s="159"/>
      <c r="J293" s="559"/>
      <c r="K293" s="559"/>
      <c r="L293" s="557"/>
      <c r="M293" s="502"/>
      <c r="N293" s="428"/>
      <c r="O293" s="187"/>
      <c r="P293" s="187"/>
      <c r="Q293" s="188"/>
    </row>
    <row r="294" spans="1:17" ht="13.5" customHeight="1">
      <c r="A294" s="575">
        <v>8</v>
      </c>
      <c r="B294" s="427" t="e">
        <f>'5- Identificación de Riesgos'!#REF!</f>
        <v>#REF!</v>
      </c>
      <c r="C294" s="502" t="e">
        <f>'5- Identificación de Riesgos'!#REF!</f>
        <v>#REF!</v>
      </c>
      <c r="D294" s="502" t="s">
        <v>94</v>
      </c>
      <c r="E294" s="183">
        <f>'5- Identificación de Riesgos'!D34</f>
        <v>0</v>
      </c>
      <c r="F294" s="477" t="e">
        <f>'5- Identificación de Riesgos'!#REF!</f>
        <v>#REF!</v>
      </c>
      <c r="G294" s="502" t="e">
        <f>'5- Identificación de Riesgos'!#REF!</f>
        <v>#REF!</v>
      </c>
      <c r="H294" s="502" t="e">
        <f>'5- Identificación de Riesgos'!#REF!</f>
        <v>#REF!</v>
      </c>
      <c r="I294" s="91"/>
      <c r="J294" s="558" t="e">
        <f>'6- Valoración Controles'!#REF!</f>
        <v>#REF!</v>
      </c>
      <c r="K294" s="558" t="e">
        <f>'6- Valoración Controles'!#REF!</f>
        <v>#REF!</v>
      </c>
      <c r="L294" s="556" t="e">
        <f>AVERAGE(#REF!)</f>
        <v>#REF!</v>
      </c>
      <c r="M294" s="427" t="e">
        <f>'6- Valoración Controles'!#REF!</f>
        <v>#REF!</v>
      </c>
      <c r="N294" s="427" t="s">
        <v>192</v>
      </c>
      <c r="O294" s="184"/>
      <c r="P294" s="184"/>
      <c r="Q294" s="185"/>
    </row>
    <row r="295" spans="1:17" ht="13.5" customHeight="1">
      <c r="A295" s="434"/>
      <c r="B295" s="427"/>
      <c r="C295" s="454"/>
      <c r="D295" s="454"/>
      <c r="E295" s="183">
        <f>'5- Identificación de Riesgos'!D35</f>
        <v>0</v>
      </c>
      <c r="F295" s="452"/>
      <c r="G295" s="561"/>
      <c r="H295" s="454"/>
      <c r="I295" s="91"/>
      <c r="J295" s="558"/>
      <c r="K295" s="558"/>
      <c r="L295" s="556"/>
      <c r="M295" s="427"/>
      <c r="N295" s="427"/>
      <c r="O295" s="184"/>
      <c r="P295" s="184"/>
      <c r="Q295" s="185"/>
    </row>
    <row r="296" spans="1:17" ht="13.5" customHeight="1">
      <c r="A296" s="434"/>
      <c r="B296" s="427"/>
      <c r="C296" s="454"/>
      <c r="D296" s="454"/>
      <c r="E296" s="183">
        <f>'5- Identificación de Riesgos'!D36</f>
        <v>0</v>
      </c>
      <c r="F296" s="452"/>
      <c r="G296" s="561"/>
      <c r="H296" s="454"/>
      <c r="I296" s="91"/>
      <c r="J296" s="558"/>
      <c r="K296" s="558"/>
      <c r="L296" s="556"/>
      <c r="M296" s="427"/>
      <c r="N296" s="427"/>
      <c r="O296" s="184"/>
      <c r="P296" s="184"/>
      <c r="Q296" s="185"/>
    </row>
    <row r="297" spans="1:17" ht="13.5" customHeight="1">
      <c r="A297" s="434"/>
      <c r="B297" s="427"/>
      <c r="C297" s="454"/>
      <c r="D297" s="454"/>
      <c r="E297" s="183">
        <f>'5- Identificación de Riesgos'!D37</f>
        <v>0</v>
      </c>
      <c r="F297" s="452"/>
      <c r="G297" s="561"/>
      <c r="H297" s="454"/>
      <c r="I297" s="91"/>
      <c r="J297" s="558"/>
      <c r="K297" s="558"/>
      <c r="L297" s="556"/>
      <c r="M297" s="427"/>
      <c r="N297" s="427"/>
      <c r="O297" s="184"/>
      <c r="P297" s="184"/>
      <c r="Q297" s="185"/>
    </row>
    <row r="298" spans="1:17" ht="13.5" customHeight="1">
      <c r="A298" s="434"/>
      <c r="B298" s="427"/>
      <c r="C298" s="454"/>
      <c r="D298" s="454"/>
      <c r="E298" s="183">
        <f>'5- Identificación de Riesgos'!D38</f>
        <v>0</v>
      </c>
      <c r="F298" s="452"/>
      <c r="G298" s="561"/>
      <c r="H298" s="454"/>
      <c r="I298" s="91"/>
      <c r="J298" s="558"/>
      <c r="K298" s="558"/>
      <c r="L298" s="556"/>
      <c r="M298" s="427"/>
      <c r="N298" s="427"/>
      <c r="O298" s="184"/>
      <c r="P298" s="184"/>
      <c r="Q298" s="185"/>
    </row>
    <row r="299" spans="1:17" ht="13.5" customHeight="1">
      <c r="A299" s="434"/>
      <c r="B299" s="427"/>
      <c r="C299" s="454"/>
      <c r="D299" s="454"/>
      <c r="E299" s="183">
        <f>'5- Identificación de Riesgos'!D39</f>
        <v>0</v>
      </c>
      <c r="F299" s="452"/>
      <c r="G299" s="561"/>
      <c r="H299" s="454"/>
      <c r="I299" s="91"/>
      <c r="J299" s="558"/>
      <c r="K299" s="558"/>
      <c r="L299" s="556"/>
      <c r="M299" s="427"/>
      <c r="N299" s="427"/>
      <c r="O299" s="184"/>
      <c r="P299" s="184"/>
      <c r="Q299" s="185"/>
    </row>
    <row r="300" spans="1:17" ht="13.5" customHeight="1">
      <c r="A300" s="434"/>
      <c r="B300" s="427"/>
      <c r="C300" s="454"/>
      <c r="D300" s="454"/>
      <c r="E300" s="183">
        <f>'5- Identificación de Riesgos'!D40</f>
        <v>0</v>
      </c>
      <c r="F300" s="452"/>
      <c r="G300" s="561"/>
      <c r="H300" s="454"/>
      <c r="I300" s="91"/>
      <c r="J300" s="558"/>
      <c r="K300" s="558"/>
      <c r="L300" s="556"/>
      <c r="M300" s="427"/>
      <c r="N300" s="427"/>
      <c r="O300" s="184"/>
      <c r="P300" s="184"/>
      <c r="Q300" s="185"/>
    </row>
    <row r="301" spans="1:17" ht="13.5" customHeight="1">
      <c r="A301" s="434"/>
      <c r="B301" s="427"/>
      <c r="C301" s="454"/>
      <c r="D301" s="454"/>
      <c r="E301" s="183">
        <f>'5- Identificación de Riesgos'!D41</f>
        <v>0</v>
      </c>
      <c r="F301" s="452"/>
      <c r="G301" s="561"/>
      <c r="H301" s="454"/>
      <c r="I301" s="91"/>
      <c r="J301" s="558"/>
      <c r="K301" s="558"/>
      <c r="L301" s="556"/>
      <c r="M301" s="427"/>
      <c r="N301" s="427"/>
      <c r="O301" s="184"/>
      <c r="P301" s="184"/>
      <c r="Q301" s="185"/>
    </row>
    <row r="302" spans="1:17" ht="13.5" customHeight="1">
      <c r="A302" s="434"/>
      <c r="B302" s="427"/>
      <c r="C302" s="454"/>
      <c r="D302" s="454"/>
      <c r="E302" s="183">
        <f>'5- Identificación de Riesgos'!D42</f>
        <v>0</v>
      </c>
      <c r="F302" s="452"/>
      <c r="G302" s="561"/>
      <c r="H302" s="454"/>
      <c r="I302" s="91"/>
      <c r="J302" s="558"/>
      <c r="K302" s="558"/>
      <c r="L302" s="556"/>
      <c r="M302" s="427"/>
      <c r="N302" s="427"/>
      <c r="O302" s="184"/>
      <c r="P302" s="184"/>
      <c r="Q302" s="185"/>
    </row>
    <row r="303" spans="1:17" ht="13.5" customHeight="1" thickBot="1">
      <c r="A303" s="433"/>
      <c r="B303" s="428"/>
      <c r="C303" s="438"/>
      <c r="D303" s="438"/>
      <c r="E303" s="186">
        <f>'5- Identificación de Riesgos'!D43</f>
        <v>0</v>
      </c>
      <c r="F303" s="453"/>
      <c r="G303" s="568"/>
      <c r="H303" s="438"/>
      <c r="I303" s="159"/>
      <c r="J303" s="559"/>
      <c r="K303" s="559"/>
      <c r="L303" s="557"/>
      <c r="M303" s="502"/>
      <c r="N303" s="428"/>
      <c r="O303" s="187"/>
      <c r="P303" s="187"/>
      <c r="Q303" s="188"/>
    </row>
  </sheetData>
  <mergeCells count="184">
    <mergeCell ref="L30:L31"/>
    <mergeCell ref="M30:M31"/>
    <mergeCell ref="N30:N31"/>
    <mergeCell ref="A32:A33"/>
    <mergeCell ref="B32:B33"/>
    <mergeCell ref="C32:C33"/>
    <mergeCell ref="D32:D33"/>
    <mergeCell ref="F32:F33"/>
    <mergeCell ref="G32:G33"/>
    <mergeCell ref="H32:H33"/>
    <mergeCell ref="J32:J33"/>
    <mergeCell ref="K32:K33"/>
    <mergeCell ref="L32:L33"/>
    <mergeCell ref="M32:M33"/>
    <mergeCell ref="N32:N33"/>
    <mergeCell ref="A30:A31"/>
    <mergeCell ref="B30:B31"/>
    <mergeCell ref="C30:C31"/>
    <mergeCell ref="D30:D31"/>
    <mergeCell ref="F30:F31"/>
    <mergeCell ref="G30:G31"/>
    <mergeCell ref="H30:H31"/>
    <mergeCell ref="J30:J31"/>
    <mergeCell ref="K30:K31"/>
    <mergeCell ref="C27:C29"/>
    <mergeCell ref="D27:D29"/>
    <mergeCell ref="F27:F29"/>
    <mergeCell ref="G27:G29"/>
    <mergeCell ref="H27:H29"/>
    <mergeCell ref="J27:J29"/>
    <mergeCell ref="K27:K29"/>
    <mergeCell ref="L27:L29"/>
    <mergeCell ref="A27:A29"/>
    <mergeCell ref="L14:L19"/>
    <mergeCell ref="M14:M19"/>
    <mergeCell ref="N14:N19"/>
    <mergeCell ref="A20:A26"/>
    <mergeCell ref="B20:B26"/>
    <mergeCell ref="C20:C26"/>
    <mergeCell ref="D20:D26"/>
    <mergeCell ref="F20:F26"/>
    <mergeCell ref="G20:G26"/>
    <mergeCell ref="H20:H26"/>
    <mergeCell ref="J20:J26"/>
    <mergeCell ref="K20:K26"/>
    <mergeCell ref="L20:L26"/>
    <mergeCell ref="M20:M26"/>
    <mergeCell ref="N20:N26"/>
    <mergeCell ref="F14:F19"/>
    <mergeCell ref="G14:G19"/>
    <mergeCell ref="H14:H19"/>
    <mergeCell ref="J14:J19"/>
    <mergeCell ref="K14:K19"/>
    <mergeCell ref="B14:B19"/>
    <mergeCell ref="C14:C19"/>
    <mergeCell ref="D14:D19"/>
    <mergeCell ref="M27:M29"/>
    <mergeCell ref="N27:N29"/>
    <mergeCell ref="B27:B29"/>
    <mergeCell ref="L294:L303"/>
    <mergeCell ref="M294:M303"/>
    <mergeCell ref="N294:N303"/>
    <mergeCell ref="A294:A303"/>
    <mergeCell ref="B294:B303"/>
    <mergeCell ref="C294:C303"/>
    <mergeCell ref="D294:D303"/>
    <mergeCell ref="F294:F303"/>
    <mergeCell ref="G294:G303"/>
    <mergeCell ref="H294:H303"/>
    <mergeCell ref="J294:J303"/>
    <mergeCell ref="K294:K303"/>
    <mergeCell ref="M284:M293"/>
    <mergeCell ref="N284:N293"/>
    <mergeCell ref="G284:G293"/>
    <mergeCell ref="H284:H293"/>
    <mergeCell ref="J284:J293"/>
    <mergeCell ref="K284:K293"/>
    <mergeCell ref="L284:L293"/>
    <mergeCell ref="A284:A293"/>
    <mergeCell ref="B284:B293"/>
    <mergeCell ref="C284:C293"/>
    <mergeCell ref="D284:D293"/>
    <mergeCell ref="F284:F293"/>
    <mergeCell ref="A274:A283"/>
    <mergeCell ref="B274:B283"/>
    <mergeCell ref="C274:C283"/>
    <mergeCell ref="D274:D283"/>
    <mergeCell ref="F274:F283"/>
    <mergeCell ref="G274:G283"/>
    <mergeCell ref="H274:H283"/>
    <mergeCell ref="J274:J283"/>
    <mergeCell ref="K274:K283"/>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B8:B9"/>
    <mergeCell ref="C5:Q5"/>
    <mergeCell ref="C6:Q6"/>
    <mergeCell ref="L8:L9"/>
    <mergeCell ref="M234:M243"/>
    <mergeCell ref="N234:N243"/>
    <mergeCell ref="L274:L283"/>
    <mergeCell ref="M274:M283"/>
    <mergeCell ref="N274:N283"/>
    <mergeCell ref="M10:M13"/>
    <mergeCell ref="N10:N13"/>
    <mergeCell ref="C10:C13"/>
    <mergeCell ref="D10:D13"/>
    <mergeCell ref="H234:H243"/>
    <mergeCell ref="J234:J243"/>
    <mergeCell ref="L234:L243"/>
    <mergeCell ref="M264:M273"/>
    <mergeCell ref="N264:N273"/>
    <mergeCell ref="G264:G273"/>
    <mergeCell ref="H264:H273"/>
    <mergeCell ref="J264:J273"/>
    <mergeCell ref="K264:K273"/>
    <mergeCell ref="L264:L273"/>
    <mergeCell ref="H244:H253"/>
    <mergeCell ref="M244:M253"/>
    <mergeCell ref="N244:N253"/>
    <mergeCell ref="M254:M263"/>
    <mergeCell ref="N254:N263"/>
    <mergeCell ref="F10:F13"/>
    <mergeCell ref="K8:K9"/>
    <mergeCell ref="I8:I9"/>
    <mergeCell ref="E8:E9"/>
    <mergeCell ref="L10:L13"/>
    <mergeCell ref="A6:B6"/>
    <mergeCell ref="F234:F243"/>
    <mergeCell ref="G234:G243"/>
    <mergeCell ref="G254:G263"/>
    <mergeCell ref="A234:A243"/>
    <mergeCell ref="B234:B243"/>
    <mergeCell ref="K234:K243"/>
    <mergeCell ref="G10:G13"/>
    <mergeCell ref="H10:H13"/>
    <mergeCell ref="J10:J13"/>
    <mergeCell ref="K10:K13"/>
    <mergeCell ref="D234:D243"/>
    <mergeCell ref="C234:C243"/>
    <mergeCell ref="A10:A13"/>
    <mergeCell ref="B10:B13"/>
    <mergeCell ref="A14:A19"/>
    <mergeCell ref="L254:L263"/>
    <mergeCell ref="J244:J253"/>
    <mergeCell ref="K244:K253"/>
    <mergeCell ref="J254:J263"/>
    <mergeCell ref="K254:K263"/>
    <mergeCell ref="H254:H263"/>
    <mergeCell ref="L244:L253"/>
    <mergeCell ref="A264:A273"/>
    <mergeCell ref="B264:B273"/>
    <mergeCell ref="C264:C273"/>
    <mergeCell ref="D264:D273"/>
    <mergeCell ref="F264:F273"/>
    <mergeCell ref="D254:D263"/>
    <mergeCell ref="F254:F263"/>
    <mergeCell ref="A254:A263"/>
    <mergeCell ref="B254:B263"/>
    <mergeCell ref="A244:A253"/>
    <mergeCell ref="B244:B253"/>
    <mergeCell ref="C244:C253"/>
    <mergeCell ref="D244:D253"/>
    <mergeCell ref="F244:F253"/>
    <mergeCell ref="C254:C263"/>
    <mergeCell ref="G244:G253"/>
  </mergeCells>
  <conditionalFormatting sqref="F10 F234 F244 F254 F264">
    <cfRule type="containsText" dxfId="684" priority="1736" operator="containsText" text="Media">
      <formula>NOT(ISERROR(SEARCH("Media",F10)))</formula>
    </cfRule>
    <cfRule type="containsText" dxfId="683" priority="1737" operator="containsText" text="Media">
      <formula>NOT(ISERROR(SEARCH("Media",F10)))</formula>
    </cfRule>
    <cfRule type="containsText" dxfId="682" priority="1738" operator="containsText" text="Muy Baja">
      <formula>NOT(ISERROR(SEARCH("Muy Baja",F10)))</formula>
    </cfRule>
    <cfRule type="containsText" dxfId="681" priority="1739" operator="containsText" text="Baja">
      <formula>NOT(ISERROR(SEARCH("Baja",F10)))</formula>
    </cfRule>
    <cfRule type="containsText" dxfId="680" priority="1745" operator="containsText" text="Alta">
      <formula>NOT(ISERROR(SEARCH("Alta",F10)))</formula>
    </cfRule>
    <cfRule type="containsText" dxfId="679" priority="1741" operator="containsText" text="Muy Baja">
      <formula>NOT(ISERROR(SEARCH("Muy Baja",F10)))</formula>
    </cfRule>
    <cfRule type="containsText" dxfId="678" priority="1742" operator="containsText" text="Muy Baja">
      <formula>NOT(ISERROR(SEARCH("Muy Baja",F10)))</formula>
    </cfRule>
    <cfRule type="containsText" dxfId="677" priority="1743" operator="containsText" text="Muy Baja'Tabla probabilidad'!">
      <formula>NOT(ISERROR(SEARCH("Muy Baja'Tabla probabilidad'!",F10)))</formula>
    </cfRule>
    <cfRule type="containsText" dxfId="676" priority="1744" operator="containsText" text="Muy bajo">
      <formula>NOT(ISERROR(SEARCH("Muy bajo",F10)))</formula>
    </cfRule>
    <cfRule type="containsText" dxfId="675" priority="1732" operator="containsText" text="Muy Alta">
      <formula>NOT(ISERROR(SEARCH("Muy Alta",F10)))</formula>
    </cfRule>
    <cfRule type="containsText" dxfId="674" priority="1740" operator="containsText" text="Muy Baja">
      <formula>NOT(ISERROR(SEARCH("Muy Baja",F10)))</formula>
    </cfRule>
    <cfRule type="containsText" dxfId="673" priority="1746" operator="containsText" text="Media">
      <formula>NOT(ISERROR(SEARCH("Media",F10)))</formula>
    </cfRule>
    <cfRule type="containsText" dxfId="672" priority="1747" operator="containsText" text="Baja">
      <formula>NOT(ISERROR(SEARCH("Baja",F10)))</formula>
    </cfRule>
    <cfRule type="containsText" dxfId="671" priority="1748" operator="containsText" text="Muy baja">
      <formula>NOT(ISERROR(SEARCH("Muy baja",F10)))</formula>
    </cfRule>
    <cfRule type="cellIs" dxfId="670" priority="1751" operator="between">
      <formula>1</formula>
      <formula>2</formula>
    </cfRule>
    <cfRule type="containsText" dxfId="669" priority="1735" operator="containsText" text="Media">
      <formula>NOT(ISERROR(SEARCH("Media",F10)))</formula>
    </cfRule>
    <cfRule type="containsText" dxfId="668" priority="1734" operator="containsText" text="Alta">
      <formula>NOT(ISERROR(SEARCH("Alta",F10)))</formula>
    </cfRule>
    <cfRule type="containsText" dxfId="667" priority="1731" operator="containsText" text="Baja">
      <formula>NOT(ISERROR(SEARCH("Baja",F10)))</formula>
    </cfRule>
    <cfRule type="containsText" dxfId="666" priority="1730" operator="containsText" text="Muy Baja">
      <formula>NOT(ISERROR(SEARCH("Muy Baja",F10)))</formula>
    </cfRule>
    <cfRule type="cellIs" dxfId="665" priority="1752" operator="between">
      <formula>0</formula>
      <formula>2</formula>
    </cfRule>
  </conditionalFormatting>
  <conditionalFormatting sqref="F14">
    <cfRule type="containsText" dxfId="664" priority="164" operator="containsText" text="Muy Alta">
      <formula>NOT(ISERROR(SEARCH("Muy Alta",F14)))</formula>
    </cfRule>
    <cfRule type="containsText" dxfId="663" priority="174" operator="containsText" text="Muy Baja'Tabla probabilidad'!">
      <formula>NOT(ISERROR(SEARCH("Muy Baja'Tabla probabilidad'!",F14)))</formula>
    </cfRule>
    <cfRule type="containsText" dxfId="662" priority="171" operator="containsText" text="Muy Baja">
      <formula>NOT(ISERROR(SEARCH("Muy Baja",F14)))</formula>
    </cfRule>
    <cfRule type="containsText" dxfId="661" priority="170" operator="containsText" text="Baja">
      <formula>NOT(ISERROR(SEARCH("Baja",F14)))</formula>
    </cfRule>
    <cfRule type="containsText" dxfId="660" priority="168" operator="containsText" text="Media">
      <formula>NOT(ISERROR(SEARCH("Media",F14)))</formula>
    </cfRule>
    <cfRule type="containsText" dxfId="659" priority="167" operator="containsText" text="Media">
      <formula>NOT(ISERROR(SEARCH("Media",F14)))</formula>
    </cfRule>
    <cfRule type="containsText" dxfId="658" priority="166" operator="containsText" text="Media">
      <formula>NOT(ISERROR(SEARCH("Media",F14)))</formula>
    </cfRule>
    <cfRule type="containsText" dxfId="657" priority="165" operator="containsText" text="Alta">
      <formula>NOT(ISERROR(SEARCH("Alta",F14)))</formula>
    </cfRule>
    <cfRule type="containsText" dxfId="656" priority="163" operator="containsText" text="Baja">
      <formula>NOT(ISERROR(SEARCH("Baja",F14)))</formula>
    </cfRule>
    <cfRule type="containsText" dxfId="655" priority="162" operator="containsText" text="Muy Baja">
      <formula>NOT(ISERROR(SEARCH("Muy Baja",F14)))</formula>
    </cfRule>
    <cfRule type="containsText" dxfId="654" priority="172" operator="containsText" text="Muy Baja">
      <formula>NOT(ISERROR(SEARCH("Muy Baja",F14)))</formula>
    </cfRule>
    <cfRule type="containsText" dxfId="653" priority="169" operator="containsText" text="Muy Baja">
      <formula>NOT(ISERROR(SEARCH("Muy Baja",F14)))</formula>
    </cfRule>
    <cfRule type="containsText" dxfId="652" priority="175" operator="containsText" text="Muy bajo">
      <formula>NOT(ISERROR(SEARCH("Muy bajo",F14)))</formula>
    </cfRule>
    <cfRule type="containsText" dxfId="651" priority="176" operator="containsText" text="Alta">
      <formula>NOT(ISERROR(SEARCH("Alta",F14)))</formula>
    </cfRule>
    <cfRule type="containsText" dxfId="650" priority="177" operator="containsText" text="Media">
      <formula>NOT(ISERROR(SEARCH("Media",F14)))</formula>
    </cfRule>
    <cfRule type="containsText" dxfId="649" priority="178" operator="containsText" text="Baja">
      <formula>NOT(ISERROR(SEARCH("Baja",F14)))</formula>
    </cfRule>
    <cfRule type="containsText" dxfId="648" priority="173" operator="containsText" text="Muy Baja">
      <formula>NOT(ISERROR(SEARCH("Muy Baja",F14)))</formula>
    </cfRule>
    <cfRule type="cellIs" dxfId="647" priority="182" operator="between">
      <formula>1</formula>
      <formula>2</formula>
    </cfRule>
    <cfRule type="cellIs" dxfId="646" priority="183" operator="between">
      <formula>0</formula>
      <formula>2</formula>
    </cfRule>
    <cfRule type="containsText" dxfId="645" priority="179" operator="containsText" text="Muy baja">
      <formula>NOT(ISERROR(SEARCH("Muy baja",F14)))</formula>
    </cfRule>
  </conditionalFormatting>
  <conditionalFormatting sqref="F20">
    <cfRule type="cellIs" dxfId="644" priority="1090" operator="between">
      <formula>0</formula>
      <formula>2</formula>
    </cfRule>
    <cfRule type="cellIs" dxfId="643" priority="1089" operator="between">
      <formula>1</formula>
      <formula>2</formula>
    </cfRule>
    <cfRule type="containsText" dxfId="642" priority="1086" operator="containsText" text="Muy baja">
      <formula>NOT(ISERROR(SEARCH("Muy baja",F20)))</formula>
    </cfRule>
    <cfRule type="containsText" dxfId="641" priority="1085" operator="containsText" text="Baja">
      <formula>NOT(ISERROR(SEARCH("Baja",F20)))</formula>
    </cfRule>
    <cfRule type="containsText" dxfId="640" priority="1084" operator="containsText" text="Media">
      <formula>NOT(ISERROR(SEARCH("Media",F20)))</formula>
    </cfRule>
    <cfRule type="containsText" dxfId="639" priority="1083" operator="containsText" text="Alta">
      <formula>NOT(ISERROR(SEARCH("Alta",F20)))</formula>
    </cfRule>
    <cfRule type="containsText" dxfId="638" priority="1082" operator="containsText" text="Muy bajo">
      <formula>NOT(ISERROR(SEARCH("Muy bajo",F20)))</formula>
    </cfRule>
    <cfRule type="containsText" dxfId="637" priority="1081" operator="containsText" text="Muy Baja'Tabla probabilidad'!">
      <formula>NOT(ISERROR(SEARCH("Muy Baja'Tabla probabilidad'!",F20)))</formula>
    </cfRule>
    <cfRule type="containsText" dxfId="636" priority="1079" operator="containsText" text="Muy Baja">
      <formula>NOT(ISERROR(SEARCH("Muy Baja",F20)))</formula>
    </cfRule>
    <cfRule type="containsText" dxfId="635" priority="1080" operator="containsText" text="Muy Baja">
      <formula>NOT(ISERROR(SEARCH("Muy Baja",F20)))</formula>
    </cfRule>
    <cfRule type="containsText" dxfId="634" priority="1078" operator="containsText" text="Muy Baja">
      <formula>NOT(ISERROR(SEARCH("Muy Baja",F20)))</formula>
    </cfRule>
    <cfRule type="containsText" dxfId="633" priority="1077" operator="containsText" text="Baja">
      <formula>NOT(ISERROR(SEARCH("Baja",F20)))</formula>
    </cfRule>
    <cfRule type="containsText" dxfId="632" priority="1076" operator="containsText" text="Muy Baja">
      <formula>NOT(ISERROR(SEARCH("Muy Baja",F20)))</formula>
    </cfRule>
    <cfRule type="containsText" dxfId="631" priority="1075" operator="containsText" text="Media">
      <formula>NOT(ISERROR(SEARCH("Media",F20)))</formula>
    </cfRule>
    <cfRule type="containsText" dxfId="630" priority="1074" operator="containsText" text="Media">
      <formula>NOT(ISERROR(SEARCH("Media",F20)))</formula>
    </cfRule>
    <cfRule type="containsText" dxfId="629" priority="1069" operator="containsText" text="Muy Baja">
      <formula>NOT(ISERROR(SEARCH("Muy Baja",F20)))</formula>
    </cfRule>
    <cfRule type="containsText" dxfId="628" priority="1070" operator="containsText" text="Baja">
      <formula>NOT(ISERROR(SEARCH("Baja",F20)))</formula>
    </cfRule>
    <cfRule type="containsText" dxfId="627" priority="1071" operator="containsText" text="Muy Alta">
      <formula>NOT(ISERROR(SEARCH("Muy Alta",F20)))</formula>
    </cfRule>
    <cfRule type="containsText" dxfId="626" priority="1072" operator="containsText" text="Alta">
      <formula>NOT(ISERROR(SEARCH("Alta",F20)))</formula>
    </cfRule>
    <cfRule type="containsText" dxfId="625" priority="1073" operator="containsText" text="Media">
      <formula>NOT(ISERROR(SEARCH("Media",F20)))</formula>
    </cfRule>
  </conditionalFormatting>
  <conditionalFormatting sqref="F27">
    <cfRule type="containsText" dxfId="624" priority="129" operator="containsText" text="Muy Baja'Tabla probabilidad'!">
      <formula>NOT(ISERROR(SEARCH("Muy Baja'Tabla probabilidad'!",F27)))</formula>
    </cfRule>
    <cfRule type="containsText" dxfId="623" priority="123" operator="containsText" text="Media">
      <formula>NOT(ISERROR(SEARCH("Media",F27)))</formula>
    </cfRule>
    <cfRule type="cellIs" dxfId="622" priority="138" operator="between">
      <formula>0</formula>
      <formula>2</formula>
    </cfRule>
    <cfRule type="cellIs" dxfId="621" priority="137" operator="between">
      <formula>1</formula>
      <formula>2</formula>
    </cfRule>
    <cfRule type="containsText" dxfId="620" priority="134" operator="containsText" text="Muy baja">
      <formula>NOT(ISERROR(SEARCH("Muy baja",F27)))</formula>
    </cfRule>
    <cfRule type="containsText" dxfId="619" priority="133" operator="containsText" text="Baja">
      <formula>NOT(ISERROR(SEARCH("Baja",F27)))</formula>
    </cfRule>
    <cfRule type="containsText" dxfId="618" priority="124" operator="containsText" text="Muy Baja">
      <formula>NOT(ISERROR(SEARCH("Muy Baja",F27)))</formula>
    </cfRule>
    <cfRule type="containsText" dxfId="617" priority="125" operator="containsText" text="Baja">
      <formula>NOT(ISERROR(SEARCH("Baja",F27)))</formula>
    </cfRule>
    <cfRule type="containsText" dxfId="616" priority="126" operator="containsText" text="Muy Baja">
      <formula>NOT(ISERROR(SEARCH("Muy Baja",F27)))</formula>
    </cfRule>
    <cfRule type="containsText" dxfId="615" priority="127" operator="containsText" text="Muy Baja">
      <formula>NOT(ISERROR(SEARCH("Muy Baja",F27)))</formula>
    </cfRule>
    <cfRule type="containsText" dxfId="614" priority="128" operator="containsText" text="Muy Baja">
      <formula>NOT(ISERROR(SEARCH("Muy Baja",F27)))</formula>
    </cfRule>
    <cfRule type="containsText" dxfId="613" priority="130" operator="containsText" text="Muy bajo">
      <formula>NOT(ISERROR(SEARCH("Muy bajo",F27)))</formula>
    </cfRule>
    <cfRule type="containsText" dxfId="612" priority="131" operator="containsText" text="Alta">
      <formula>NOT(ISERROR(SEARCH("Alta",F27)))</formula>
    </cfRule>
    <cfRule type="containsText" dxfId="611" priority="132" operator="containsText" text="Media">
      <formula>NOT(ISERROR(SEARCH("Media",F27)))</formula>
    </cfRule>
    <cfRule type="containsText" dxfId="610" priority="120" operator="containsText" text="Alta">
      <formula>NOT(ISERROR(SEARCH("Alta",F27)))</formula>
    </cfRule>
    <cfRule type="containsText" dxfId="609" priority="117" operator="containsText" text="Muy Baja">
      <formula>NOT(ISERROR(SEARCH("Muy Baja",F27)))</formula>
    </cfRule>
    <cfRule type="containsText" dxfId="608" priority="118" operator="containsText" text="Baja">
      <formula>NOT(ISERROR(SEARCH("Baja",F27)))</formula>
    </cfRule>
    <cfRule type="containsText" dxfId="607" priority="119" operator="containsText" text="Muy Alta">
      <formula>NOT(ISERROR(SEARCH("Muy Alta",F27)))</formula>
    </cfRule>
    <cfRule type="containsText" dxfId="606" priority="121" operator="containsText" text="Media">
      <formula>NOT(ISERROR(SEARCH("Media",F27)))</formula>
    </cfRule>
    <cfRule type="containsText" dxfId="605" priority="122" operator="containsText" text="Media">
      <formula>NOT(ISERROR(SEARCH("Media",F27)))</formula>
    </cfRule>
  </conditionalFormatting>
  <conditionalFormatting sqref="F30">
    <cfRule type="containsText" dxfId="604" priority="911" operator="containsText" text="Muy Baja">
      <formula>NOT(ISERROR(SEARCH("Muy Baja",F30)))</formula>
    </cfRule>
    <cfRule type="containsText" dxfId="603" priority="912" operator="containsText" text="Baja">
      <formula>NOT(ISERROR(SEARCH("Baja",F30)))</formula>
    </cfRule>
    <cfRule type="containsText" dxfId="602" priority="913" operator="containsText" text="Muy Baja">
      <formula>NOT(ISERROR(SEARCH("Muy Baja",F30)))</formula>
    </cfRule>
    <cfRule type="containsText" dxfId="601" priority="914" operator="containsText" text="Muy Baja">
      <formula>NOT(ISERROR(SEARCH("Muy Baja",F30)))</formula>
    </cfRule>
    <cfRule type="containsText" dxfId="600" priority="915" operator="containsText" text="Muy Baja">
      <formula>NOT(ISERROR(SEARCH("Muy Baja",F30)))</formula>
    </cfRule>
    <cfRule type="containsText" dxfId="599" priority="916" operator="containsText" text="Muy Baja'Tabla probabilidad'!">
      <formula>NOT(ISERROR(SEARCH("Muy Baja'Tabla probabilidad'!",F30)))</formula>
    </cfRule>
    <cfRule type="containsText" dxfId="598" priority="917" operator="containsText" text="Muy bajo">
      <formula>NOT(ISERROR(SEARCH("Muy bajo",F30)))</formula>
    </cfRule>
    <cfRule type="containsText" dxfId="597" priority="918" operator="containsText" text="Alta">
      <formula>NOT(ISERROR(SEARCH("Alta",F30)))</formula>
    </cfRule>
    <cfRule type="containsText" dxfId="596" priority="919" operator="containsText" text="Media">
      <formula>NOT(ISERROR(SEARCH("Media",F30)))</formula>
    </cfRule>
    <cfRule type="containsText" dxfId="595" priority="920" operator="containsText" text="Baja">
      <formula>NOT(ISERROR(SEARCH("Baja",F30)))</formula>
    </cfRule>
    <cfRule type="containsText" dxfId="594" priority="921" operator="containsText" text="Muy baja">
      <formula>NOT(ISERROR(SEARCH("Muy baja",F30)))</formula>
    </cfRule>
    <cfRule type="cellIs" dxfId="593" priority="924" operator="between">
      <formula>1</formula>
      <formula>2</formula>
    </cfRule>
    <cfRule type="cellIs" dxfId="592" priority="925" operator="between">
      <formula>0</formula>
      <formula>2</formula>
    </cfRule>
    <cfRule type="containsText" dxfId="591" priority="904" operator="containsText" text="Muy Baja">
      <formula>NOT(ISERROR(SEARCH("Muy Baja",F30)))</formula>
    </cfRule>
    <cfRule type="containsText" dxfId="590" priority="905" operator="containsText" text="Baja">
      <formula>NOT(ISERROR(SEARCH("Baja",F30)))</formula>
    </cfRule>
    <cfRule type="containsText" dxfId="589" priority="906" operator="containsText" text="Muy Alta">
      <formula>NOT(ISERROR(SEARCH("Muy Alta",F30)))</formula>
    </cfRule>
    <cfRule type="containsText" dxfId="588" priority="907" operator="containsText" text="Alta">
      <formula>NOT(ISERROR(SEARCH("Alta",F30)))</formula>
    </cfRule>
    <cfRule type="containsText" dxfId="587" priority="908" operator="containsText" text="Media">
      <formula>NOT(ISERROR(SEARCH("Media",F30)))</formula>
    </cfRule>
    <cfRule type="containsText" dxfId="586" priority="909" operator="containsText" text="Media">
      <formula>NOT(ISERROR(SEARCH("Media",F30)))</formula>
    </cfRule>
    <cfRule type="containsText" dxfId="585" priority="910" operator="containsText" text="Media">
      <formula>NOT(ISERROR(SEARCH("Media",F30)))</formula>
    </cfRule>
  </conditionalFormatting>
  <conditionalFormatting sqref="F32">
    <cfRule type="containsText" dxfId="584" priority="88" operator="containsText" text="Media">
      <formula>NOT(ISERROR(SEARCH("Media",F32)))</formula>
    </cfRule>
    <cfRule type="containsText" dxfId="583" priority="95" operator="containsText" text="Muy Baja">
      <formula>NOT(ISERROR(SEARCH("Muy Baja",F32)))</formula>
    </cfRule>
    <cfRule type="containsText" dxfId="582" priority="94" operator="containsText" text="Muy Baja">
      <formula>NOT(ISERROR(SEARCH("Muy Baja",F32)))</formula>
    </cfRule>
    <cfRule type="containsText" dxfId="581" priority="93" operator="containsText" text="Muy Baja">
      <formula>NOT(ISERROR(SEARCH("Muy Baja",F32)))</formula>
    </cfRule>
    <cfRule type="containsText" dxfId="580" priority="92" operator="containsText" text="Baja">
      <formula>NOT(ISERROR(SEARCH("Baja",F32)))</formula>
    </cfRule>
    <cfRule type="containsText" dxfId="579" priority="91" operator="containsText" text="Muy Baja">
      <formula>NOT(ISERROR(SEARCH("Muy Baja",F32)))</formula>
    </cfRule>
    <cfRule type="containsText" dxfId="578" priority="90" operator="containsText" text="Media">
      <formula>NOT(ISERROR(SEARCH("Media",F32)))</formula>
    </cfRule>
    <cfRule type="containsText" dxfId="577" priority="89" operator="containsText" text="Media">
      <formula>NOT(ISERROR(SEARCH("Media",F32)))</formula>
    </cfRule>
    <cfRule type="containsText" dxfId="576" priority="98" operator="containsText" text="Alta">
      <formula>NOT(ISERROR(SEARCH("Alta",F32)))</formula>
    </cfRule>
    <cfRule type="containsText" dxfId="575" priority="87" operator="containsText" text="Alta">
      <formula>NOT(ISERROR(SEARCH("Alta",F32)))</formula>
    </cfRule>
    <cfRule type="containsText" dxfId="574" priority="86" operator="containsText" text="Muy Alta">
      <formula>NOT(ISERROR(SEARCH("Muy Alta",F32)))</formula>
    </cfRule>
    <cfRule type="containsText" dxfId="573" priority="84" operator="containsText" text="Muy Baja">
      <formula>NOT(ISERROR(SEARCH("Muy Baja",F32)))</formula>
    </cfRule>
    <cfRule type="containsText" dxfId="572" priority="99" operator="containsText" text="Media">
      <formula>NOT(ISERROR(SEARCH("Media",F32)))</formula>
    </cfRule>
    <cfRule type="containsText" dxfId="571" priority="100" operator="containsText" text="Baja">
      <formula>NOT(ISERROR(SEARCH("Baja",F32)))</formula>
    </cfRule>
    <cfRule type="cellIs" dxfId="570" priority="105" operator="between">
      <formula>0</formula>
      <formula>2</formula>
    </cfRule>
    <cfRule type="containsText" dxfId="569" priority="101" operator="containsText" text="Muy baja">
      <formula>NOT(ISERROR(SEARCH("Muy baja",F32)))</formula>
    </cfRule>
    <cfRule type="containsText" dxfId="568" priority="85" operator="containsText" text="Baja">
      <formula>NOT(ISERROR(SEARCH("Baja",F32)))</formula>
    </cfRule>
    <cfRule type="cellIs" dxfId="567" priority="104" operator="between">
      <formula>1</formula>
      <formula>2</formula>
    </cfRule>
    <cfRule type="containsText" dxfId="566" priority="97" operator="containsText" text="Muy bajo">
      <formula>NOT(ISERROR(SEARCH("Muy bajo",F32)))</formula>
    </cfRule>
    <cfRule type="containsText" dxfId="565" priority="96" operator="containsText" text="Muy Baja'Tabla probabilidad'!">
      <formula>NOT(ISERROR(SEARCH("Muy Baja'Tabla probabilidad'!",F32)))</formula>
    </cfRule>
  </conditionalFormatting>
  <conditionalFormatting sqref="F274">
    <cfRule type="containsText" dxfId="564" priority="1340" operator="containsText" text="Baja">
      <formula>NOT(ISERROR(SEARCH("Baja",F274)))</formula>
    </cfRule>
    <cfRule type="containsText" dxfId="563" priority="1339" operator="containsText" text="Muy Baja">
      <formula>NOT(ISERROR(SEARCH("Muy Baja",F274)))</formula>
    </cfRule>
    <cfRule type="containsText" dxfId="562" priority="1338" operator="containsText" text="Media">
      <formula>NOT(ISERROR(SEARCH("Media",F274)))</formula>
    </cfRule>
    <cfRule type="containsText" dxfId="561" priority="1337" operator="containsText" text="Media">
      <formula>NOT(ISERROR(SEARCH("Media",F274)))</formula>
    </cfRule>
    <cfRule type="containsText" dxfId="560" priority="1336" operator="containsText" text="Media">
      <formula>NOT(ISERROR(SEARCH("Media",F274)))</formula>
    </cfRule>
    <cfRule type="containsText" dxfId="559" priority="1335" operator="containsText" text="Alta">
      <formula>NOT(ISERROR(SEARCH("Alta",F274)))</formula>
    </cfRule>
    <cfRule type="containsText" dxfId="558" priority="1334" operator="containsText" text="Muy Alta">
      <formula>NOT(ISERROR(SEARCH("Muy Alta",F274)))</formula>
    </cfRule>
    <cfRule type="containsText" dxfId="557" priority="1333" operator="containsText" text="Baja">
      <formula>NOT(ISERROR(SEARCH("Baja",F274)))</formula>
    </cfRule>
    <cfRule type="containsText" dxfId="556" priority="1332" operator="containsText" text="Muy Baja">
      <formula>NOT(ISERROR(SEARCH("Muy Baja",F274)))</formula>
    </cfRule>
    <cfRule type="containsText" dxfId="555" priority="1349" operator="containsText" text="Muy baja">
      <formula>NOT(ISERROR(SEARCH("Muy baja",F274)))</formula>
    </cfRule>
    <cfRule type="containsText" dxfId="554" priority="1348" operator="containsText" text="Baja">
      <formula>NOT(ISERROR(SEARCH("Baja",F274)))</formula>
    </cfRule>
    <cfRule type="containsText" dxfId="553" priority="1347" operator="containsText" text="Media">
      <formula>NOT(ISERROR(SEARCH("Media",F274)))</formula>
    </cfRule>
    <cfRule type="containsText" dxfId="552" priority="1346" operator="containsText" text="Alta">
      <formula>NOT(ISERROR(SEARCH("Alta",F274)))</formula>
    </cfRule>
    <cfRule type="containsText" dxfId="551" priority="1345" operator="containsText" text="Muy bajo">
      <formula>NOT(ISERROR(SEARCH("Muy bajo",F274)))</formula>
    </cfRule>
    <cfRule type="containsText" dxfId="550" priority="1344" operator="containsText" text="Muy Baja'Tabla probabilidad'!">
      <formula>NOT(ISERROR(SEARCH("Muy Baja'Tabla probabilidad'!",F274)))</formula>
    </cfRule>
    <cfRule type="containsText" dxfId="549" priority="1343" operator="containsText" text="Muy Baja">
      <formula>NOT(ISERROR(SEARCH("Muy Baja",F274)))</formula>
    </cfRule>
    <cfRule type="cellIs" dxfId="548" priority="1353" operator="between">
      <formula>0</formula>
      <formula>2</formula>
    </cfRule>
    <cfRule type="cellIs" dxfId="547" priority="1352" operator="between">
      <formula>1</formula>
      <formula>2</formula>
    </cfRule>
    <cfRule type="containsText" dxfId="546" priority="1342" operator="containsText" text="Muy Baja">
      <formula>NOT(ISERROR(SEARCH("Muy Baja",F274)))</formula>
    </cfRule>
    <cfRule type="containsText" dxfId="545" priority="1341" operator="containsText" text="Muy Baja">
      <formula>NOT(ISERROR(SEARCH("Muy Baja",F274)))</formula>
    </cfRule>
  </conditionalFormatting>
  <conditionalFormatting sqref="F284">
    <cfRule type="containsText" dxfId="544" priority="1210" operator="containsText" text="Media">
      <formula>NOT(ISERROR(SEARCH("Media",F284)))</formula>
    </cfRule>
    <cfRule type="containsText" dxfId="543" priority="1222" operator="containsText" text="Baja">
      <formula>NOT(ISERROR(SEARCH("Baja",F284)))</formula>
    </cfRule>
    <cfRule type="containsText" dxfId="542" priority="1221" operator="containsText" text="Media">
      <formula>NOT(ISERROR(SEARCH("Media",F284)))</formula>
    </cfRule>
    <cfRule type="containsText" dxfId="541" priority="1220" operator="containsText" text="Alta">
      <formula>NOT(ISERROR(SEARCH("Alta",F284)))</formula>
    </cfRule>
    <cfRule type="containsText" dxfId="540" priority="1219" operator="containsText" text="Muy bajo">
      <formula>NOT(ISERROR(SEARCH("Muy bajo",F284)))</formula>
    </cfRule>
    <cfRule type="containsText" dxfId="539" priority="1218" operator="containsText" text="Muy Baja'Tabla probabilidad'!">
      <formula>NOT(ISERROR(SEARCH("Muy Baja'Tabla probabilidad'!",F284)))</formula>
    </cfRule>
    <cfRule type="containsText" dxfId="538" priority="1217" operator="containsText" text="Muy Baja">
      <formula>NOT(ISERROR(SEARCH("Muy Baja",F284)))</formula>
    </cfRule>
    <cfRule type="containsText" dxfId="537" priority="1216" operator="containsText" text="Muy Baja">
      <formula>NOT(ISERROR(SEARCH("Muy Baja",F284)))</formula>
    </cfRule>
    <cfRule type="containsText" dxfId="536" priority="1209" operator="containsText" text="Alta">
      <formula>NOT(ISERROR(SEARCH("Alta",F284)))</formula>
    </cfRule>
    <cfRule type="containsText" dxfId="535" priority="1215" operator="containsText" text="Muy Baja">
      <formula>NOT(ISERROR(SEARCH("Muy Baja",F284)))</formula>
    </cfRule>
    <cfRule type="containsText" dxfId="534" priority="1214" operator="containsText" text="Baja">
      <formula>NOT(ISERROR(SEARCH("Baja",F284)))</formula>
    </cfRule>
    <cfRule type="containsText" dxfId="533" priority="1213" operator="containsText" text="Muy Baja">
      <formula>NOT(ISERROR(SEARCH("Muy Baja",F284)))</formula>
    </cfRule>
    <cfRule type="containsText" dxfId="532" priority="1208" operator="containsText" text="Muy Alta">
      <formula>NOT(ISERROR(SEARCH("Muy Alta",F284)))</formula>
    </cfRule>
    <cfRule type="containsText" dxfId="531" priority="1206" operator="containsText" text="Muy Baja">
      <formula>NOT(ISERROR(SEARCH("Muy Baja",F284)))</formula>
    </cfRule>
    <cfRule type="containsText" dxfId="530" priority="1223" operator="containsText" text="Muy baja">
      <formula>NOT(ISERROR(SEARCH("Muy baja",F284)))</formula>
    </cfRule>
    <cfRule type="cellIs" dxfId="529" priority="1227" operator="between">
      <formula>0</formula>
      <formula>2</formula>
    </cfRule>
    <cfRule type="containsText" dxfId="528" priority="1207" operator="containsText" text="Baja">
      <formula>NOT(ISERROR(SEARCH("Baja",F284)))</formula>
    </cfRule>
    <cfRule type="containsText" dxfId="527" priority="1212" operator="containsText" text="Media">
      <formula>NOT(ISERROR(SEARCH("Media",F284)))</formula>
    </cfRule>
    <cfRule type="containsText" dxfId="526" priority="1211" operator="containsText" text="Media">
      <formula>NOT(ISERROR(SEARCH("Media",F284)))</formula>
    </cfRule>
    <cfRule type="cellIs" dxfId="525" priority="1226" operator="between">
      <formula>1</formula>
      <formula>2</formula>
    </cfRule>
  </conditionalFormatting>
  <conditionalFormatting sqref="F294">
    <cfRule type="containsText" dxfId="524" priority="1165" operator="containsText" text="Baja">
      <formula>NOT(ISERROR(SEARCH("Baja",F294)))</formula>
    </cfRule>
    <cfRule type="containsText" dxfId="523" priority="1166" operator="containsText" text="Muy Alta">
      <formula>NOT(ISERROR(SEARCH("Muy Alta",F294)))</formula>
    </cfRule>
    <cfRule type="containsText" dxfId="522" priority="1168" operator="containsText" text="Media">
      <formula>NOT(ISERROR(SEARCH("Media",F294)))</formula>
    </cfRule>
    <cfRule type="containsText" dxfId="521" priority="1169" operator="containsText" text="Media">
      <formula>NOT(ISERROR(SEARCH("Media",F294)))</formula>
    </cfRule>
    <cfRule type="containsText" dxfId="520" priority="1170" operator="containsText" text="Media">
      <formula>NOT(ISERROR(SEARCH("Media",F294)))</formula>
    </cfRule>
    <cfRule type="containsText" dxfId="519" priority="1171" operator="containsText" text="Muy Baja">
      <formula>NOT(ISERROR(SEARCH("Muy Baja",F294)))</formula>
    </cfRule>
    <cfRule type="containsText" dxfId="518" priority="1172" operator="containsText" text="Baja">
      <formula>NOT(ISERROR(SEARCH("Baja",F294)))</formula>
    </cfRule>
    <cfRule type="containsText" dxfId="517" priority="1173" operator="containsText" text="Muy Baja">
      <formula>NOT(ISERROR(SEARCH("Muy Baja",F294)))</formula>
    </cfRule>
    <cfRule type="containsText" dxfId="516" priority="1174" operator="containsText" text="Muy Baja">
      <formula>NOT(ISERROR(SEARCH("Muy Baja",F294)))</formula>
    </cfRule>
    <cfRule type="containsText" dxfId="515" priority="1175" operator="containsText" text="Muy Baja">
      <formula>NOT(ISERROR(SEARCH("Muy Baja",F294)))</formula>
    </cfRule>
    <cfRule type="containsText" dxfId="514" priority="1176" operator="containsText" text="Muy Baja'Tabla probabilidad'!">
      <formula>NOT(ISERROR(SEARCH("Muy Baja'Tabla probabilidad'!",F294)))</formula>
    </cfRule>
    <cfRule type="containsText" dxfId="513" priority="1177" operator="containsText" text="Muy bajo">
      <formula>NOT(ISERROR(SEARCH("Muy bajo",F294)))</formula>
    </cfRule>
    <cfRule type="containsText" dxfId="512" priority="1178" operator="containsText" text="Alta">
      <formula>NOT(ISERROR(SEARCH("Alta",F294)))</formula>
    </cfRule>
    <cfRule type="containsText" dxfId="511" priority="1179" operator="containsText" text="Media">
      <formula>NOT(ISERROR(SEARCH("Media",F294)))</formula>
    </cfRule>
    <cfRule type="containsText" dxfId="510" priority="1180" operator="containsText" text="Baja">
      <formula>NOT(ISERROR(SEARCH("Baja",F294)))</formula>
    </cfRule>
    <cfRule type="containsText" dxfId="509" priority="1181" operator="containsText" text="Muy baja">
      <formula>NOT(ISERROR(SEARCH("Muy baja",F294)))</formula>
    </cfRule>
    <cfRule type="cellIs" dxfId="508" priority="1184" operator="between">
      <formula>1</formula>
      <formula>2</formula>
    </cfRule>
    <cfRule type="cellIs" dxfId="507" priority="1185" operator="between">
      <formula>0</formula>
      <formula>2</formula>
    </cfRule>
    <cfRule type="containsText" dxfId="506" priority="1167" operator="containsText" text="Alta">
      <formula>NOT(ISERROR(SEARCH("Alta",F294)))</formula>
    </cfRule>
    <cfRule type="containsText" dxfId="505" priority="1164" operator="containsText" text="Muy Baja">
      <formula>NOT(ISERROR(SEARCH("Muy Baja",F294)))</formula>
    </cfRule>
  </conditionalFormatting>
  <conditionalFormatting sqref="G10 G234 G244 G254 G264">
    <cfRule type="containsText" dxfId="504" priority="1729" operator="containsText" text="Leve">
      <formula>NOT(ISERROR(SEARCH("Leve",G10)))</formula>
    </cfRule>
    <cfRule type="containsText" dxfId="503" priority="1728" operator="containsText" text="Menor">
      <formula>NOT(ISERROR(SEARCH("Menor",G10)))</formula>
    </cfRule>
    <cfRule type="containsText" dxfId="502" priority="1727" operator="containsText" text="Moderado">
      <formula>NOT(ISERROR(SEARCH("Moderado",G10)))</formula>
    </cfRule>
    <cfRule type="containsText" dxfId="501" priority="1726" operator="containsText" text="Alta">
      <formula>NOT(ISERROR(SEARCH("Alta",G10)))</formula>
    </cfRule>
    <cfRule type="containsText" dxfId="500" priority="1725" operator="containsText" text="Mayor">
      <formula>NOT(ISERROR(SEARCH("Mayor",G10)))</formula>
    </cfRule>
    <cfRule type="containsText" dxfId="499" priority="1724" operator="containsText" text="Catastrófico">
      <formula>NOT(ISERROR(SEARCH("Catastrófico",G10)))</formula>
    </cfRule>
  </conditionalFormatting>
  <conditionalFormatting sqref="G14">
    <cfRule type="containsText" dxfId="498" priority="156" operator="containsText" text="Catastrófico">
      <formula>NOT(ISERROR(SEARCH("Catastrófico",G14)))</formula>
    </cfRule>
    <cfRule type="containsText" dxfId="497" priority="157" operator="containsText" text="Mayor">
      <formula>NOT(ISERROR(SEARCH("Mayor",G14)))</formula>
    </cfRule>
    <cfRule type="containsText" dxfId="496" priority="158" operator="containsText" text="Alta">
      <formula>NOT(ISERROR(SEARCH("Alta",G14)))</formula>
    </cfRule>
    <cfRule type="containsText" dxfId="495" priority="160" operator="containsText" text="Menor">
      <formula>NOT(ISERROR(SEARCH("Menor",G14)))</formula>
    </cfRule>
    <cfRule type="containsText" dxfId="494" priority="161" operator="containsText" text="Leve">
      <formula>NOT(ISERROR(SEARCH("Leve",G14)))</formula>
    </cfRule>
    <cfRule type="containsText" dxfId="493" priority="159" operator="containsText" text="Moderado">
      <formula>NOT(ISERROR(SEARCH("Moderado",G14)))</formula>
    </cfRule>
  </conditionalFormatting>
  <conditionalFormatting sqref="G20">
    <cfRule type="containsText" dxfId="492" priority="1064" operator="containsText" text="Mayor">
      <formula>NOT(ISERROR(SEARCH("Mayor",G20)))</formula>
    </cfRule>
    <cfRule type="containsText" dxfId="491" priority="1065" operator="containsText" text="Alta">
      <formula>NOT(ISERROR(SEARCH("Alta",G20)))</formula>
    </cfRule>
    <cfRule type="containsText" dxfId="490" priority="1066" operator="containsText" text="Moderado">
      <formula>NOT(ISERROR(SEARCH("Moderado",G20)))</formula>
    </cfRule>
    <cfRule type="containsText" dxfId="489" priority="1067" operator="containsText" text="Menor">
      <formula>NOT(ISERROR(SEARCH("Menor",G20)))</formula>
    </cfRule>
    <cfRule type="containsText" dxfId="488" priority="1068" operator="containsText" text="Leve">
      <formula>NOT(ISERROR(SEARCH("Leve",G20)))</formula>
    </cfRule>
    <cfRule type="containsText" dxfId="487" priority="1063" operator="containsText" text="Catastrófico">
      <formula>NOT(ISERROR(SEARCH("Catastrófico",G20)))</formula>
    </cfRule>
  </conditionalFormatting>
  <conditionalFormatting sqref="G27">
    <cfRule type="containsText" dxfId="486" priority="111" operator="containsText" text="Catastrófico">
      <formula>NOT(ISERROR(SEARCH("Catastrófico",G27)))</formula>
    </cfRule>
    <cfRule type="containsText" dxfId="485" priority="112" operator="containsText" text="Mayor">
      <formula>NOT(ISERROR(SEARCH("Mayor",G27)))</formula>
    </cfRule>
    <cfRule type="containsText" dxfId="484" priority="113" operator="containsText" text="Alta">
      <formula>NOT(ISERROR(SEARCH("Alta",G27)))</formula>
    </cfRule>
    <cfRule type="containsText" dxfId="483" priority="114" operator="containsText" text="Moderado">
      <formula>NOT(ISERROR(SEARCH("Moderado",G27)))</formula>
    </cfRule>
    <cfRule type="containsText" dxfId="482" priority="115" operator="containsText" text="Menor">
      <formula>NOT(ISERROR(SEARCH("Menor",G27)))</formula>
    </cfRule>
    <cfRule type="containsText" dxfId="481" priority="116" operator="containsText" text="Leve">
      <formula>NOT(ISERROR(SEARCH("Leve",G27)))</formula>
    </cfRule>
  </conditionalFormatting>
  <conditionalFormatting sqref="G30">
    <cfRule type="containsText" dxfId="480" priority="903" operator="containsText" text="Leve">
      <formula>NOT(ISERROR(SEARCH("Leve",G30)))</formula>
    </cfRule>
    <cfRule type="containsText" dxfId="479" priority="899" operator="containsText" text="Mayor">
      <formula>NOT(ISERROR(SEARCH("Mayor",G30)))</formula>
    </cfRule>
    <cfRule type="containsText" dxfId="478" priority="902" operator="containsText" text="Menor">
      <formula>NOT(ISERROR(SEARCH("Menor",G30)))</formula>
    </cfRule>
    <cfRule type="containsText" dxfId="477" priority="898" operator="containsText" text="Catastrófico">
      <formula>NOT(ISERROR(SEARCH("Catastrófico",G30)))</formula>
    </cfRule>
    <cfRule type="containsText" dxfId="476" priority="900" operator="containsText" text="Alta">
      <formula>NOT(ISERROR(SEARCH("Alta",G30)))</formula>
    </cfRule>
    <cfRule type="containsText" dxfId="475" priority="901" operator="containsText" text="Moderado">
      <formula>NOT(ISERROR(SEARCH("Moderado",G30)))</formula>
    </cfRule>
  </conditionalFormatting>
  <conditionalFormatting sqref="G32">
    <cfRule type="containsText" dxfId="474" priority="81" operator="containsText" text="Moderado">
      <formula>NOT(ISERROR(SEARCH("Moderado",G32)))</formula>
    </cfRule>
    <cfRule type="containsText" dxfId="473" priority="83" operator="containsText" text="Leve">
      <formula>NOT(ISERROR(SEARCH("Leve",G32)))</formula>
    </cfRule>
    <cfRule type="containsText" dxfId="472" priority="82" operator="containsText" text="Menor">
      <formula>NOT(ISERROR(SEARCH("Menor",G32)))</formula>
    </cfRule>
    <cfRule type="containsText" dxfId="471" priority="80" operator="containsText" text="Alta">
      <formula>NOT(ISERROR(SEARCH("Alta",G32)))</formula>
    </cfRule>
    <cfRule type="containsText" dxfId="470" priority="78" operator="containsText" text="Catastrófico">
      <formula>NOT(ISERROR(SEARCH("Catastrófico",G32)))</formula>
    </cfRule>
    <cfRule type="containsText" dxfId="469" priority="79" operator="containsText" text="Mayor">
      <formula>NOT(ISERROR(SEARCH("Mayor",G32)))</formula>
    </cfRule>
  </conditionalFormatting>
  <conditionalFormatting sqref="G274">
    <cfRule type="containsText" dxfId="468" priority="1328" operator="containsText" text="Alta">
      <formula>NOT(ISERROR(SEARCH("Alta",G274)))</formula>
    </cfRule>
    <cfRule type="containsText" dxfId="467" priority="1327" operator="containsText" text="Mayor">
      <formula>NOT(ISERROR(SEARCH("Mayor",G274)))</formula>
    </cfRule>
    <cfRule type="containsText" dxfId="466" priority="1326" operator="containsText" text="Catastrófico">
      <formula>NOT(ISERROR(SEARCH("Catastrófico",G274)))</formula>
    </cfRule>
    <cfRule type="containsText" dxfId="465" priority="1331" operator="containsText" text="Leve">
      <formula>NOT(ISERROR(SEARCH("Leve",G274)))</formula>
    </cfRule>
    <cfRule type="containsText" dxfId="464" priority="1330" operator="containsText" text="Menor">
      <formula>NOT(ISERROR(SEARCH("Menor",G274)))</formula>
    </cfRule>
    <cfRule type="containsText" dxfId="463" priority="1329" operator="containsText" text="Moderado">
      <formula>NOT(ISERROR(SEARCH("Moderado",G274)))</formula>
    </cfRule>
  </conditionalFormatting>
  <conditionalFormatting sqref="G284">
    <cfRule type="containsText" dxfId="462" priority="1200" operator="containsText" text="Catastrófico">
      <formula>NOT(ISERROR(SEARCH("Catastrófico",G284)))</formula>
    </cfRule>
    <cfRule type="containsText" dxfId="461" priority="1201" operator="containsText" text="Mayor">
      <formula>NOT(ISERROR(SEARCH("Mayor",G284)))</formula>
    </cfRule>
    <cfRule type="containsText" dxfId="460" priority="1203" operator="containsText" text="Moderado">
      <formula>NOT(ISERROR(SEARCH("Moderado",G284)))</formula>
    </cfRule>
    <cfRule type="containsText" dxfId="459" priority="1204" operator="containsText" text="Menor">
      <formula>NOT(ISERROR(SEARCH("Menor",G284)))</formula>
    </cfRule>
    <cfRule type="containsText" dxfId="458" priority="1205" operator="containsText" text="Leve">
      <formula>NOT(ISERROR(SEARCH("Leve",G284)))</formula>
    </cfRule>
    <cfRule type="containsText" dxfId="457" priority="1202" operator="containsText" text="Alta">
      <formula>NOT(ISERROR(SEARCH("Alta",G284)))</formula>
    </cfRule>
  </conditionalFormatting>
  <conditionalFormatting sqref="G294">
    <cfRule type="containsText" dxfId="456" priority="1160" operator="containsText" text="Alta">
      <formula>NOT(ISERROR(SEARCH("Alta",G294)))</formula>
    </cfRule>
    <cfRule type="containsText" dxfId="455" priority="1162" operator="containsText" text="Menor">
      <formula>NOT(ISERROR(SEARCH("Menor",G294)))</formula>
    </cfRule>
    <cfRule type="containsText" dxfId="454" priority="1163" operator="containsText" text="Leve">
      <formula>NOT(ISERROR(SEARCH("Leve",G294)))</formula>
    </cfRule>
    <cfRule type="containsText" dxfId="453" priority="1161" operator="containsText" text="Moderado">
      <formula>NOT(ISERROR(SEARCH("Moderado",G294)))</formula>
    </cfRule>
    <cfRule type="containsText" dxfId="452" priority="1158" operator="containsText" text="Catastrófico">
      <formula>NOT(ISERROR(SEARCH("Catastrófico",G294)))</formula>
    </cfRule>
    <cfRule type="containsText" dxfId="451" priority="1159" operator="containsText" text="Mayor">
      <formula>NOT(ISERROR(SEARCH("Mayor",G294)))</formula>
    </cfRule>
  </conditionalFormatting>
  <conditionalFormatting sqref="H14">
    <cfRule type="containsText" dxfId="450" priority="153" operator="containsText" text="Bajo">
      <formula>NOT(ISERROR(SEARCH("Bajo",H14)))</formula>
    </cfRule>
    <cfRule type="containsText" dxfId="449" priority="154" operator="containsText" text="Moderado">
      <formula>NOT(ISERROR(SEARCH("Moderado",H14)))</formula>
    </cfRule>
    <cfRule type="containsText" dxfId="448" priority="152" operator="containsText" text="Alto">
      <formula>NOT(ISERROR(SEARCH("Alto",H14)))</formula>
    </cfRule>
    <cfRule type="containsText" dxfId="447" priority="151" operator="containsText" text="Extremo">
      <formula>NOT(ISERROR(SEARCH("Extremo",H14)))</formula>
    </cfRule>
  </conditionalFormatting>
  <conditionalFormatting sqref="H27">
    <cfRule type="containsText" dxfId="446" priority="108" operator="containsText" text="Bajo">
      <formula>NOT(ISERROR(SEARCH("Bajo",H27)))</formula>
    </cfRule>
    <cfRule type="containsText" dxfId="445" priority="107" operator="containsText" text="Alto">
      <formula>NOT(ISERROR(SEARCH("Alto",H27)))</formula>
    </cfRule>
    <cfRule type="containsText" dxfId="444" priority="106" operator="containsText" text="Extremo">
      <formula>NOT(ISERROR(SEARCH("Extremo",H27)))</formula>
    </cfRule>
    <cfRule type="containsText" dxfId="443" priority="109" operator="containsText" text="Moderado">
      <formula>NOT(ISERROR(SEARCH("Moderado",H27)))</formula>
    </cfRule>
  </conditionalFormatting>
  <conditionalFormatting sqref="H32">
    <cfRule type="containsText" dxfId="442" priority="75" operator="containsText" text="Bajo">
      <formula>NOT(ISERROR(SEARCH("Bajo",H32)))</formula>
    </cfRule>
    <cfRule type="containsText" dxfId="441" priority="76" operator="containsText" text="Moderado">
      <formula>NOT(ISERROR(SEARCH("Moderado",H32)))</formula>
    </cfRule>
    <cfRule type="containsText" dxfId="440" priority="73" operator="containsText" text="Extremo">
      <formula>NOT(ISERROR(SEARCH("Extremo",H32)))</formula>
    </cfRule>
    <cfRule type="containsText" dxfId="439" priority="74" operator="containsText" text="Alto">
      <formula>NOT(ISERROR(SEARCH("Alto",H32)))</formula>
    </cfRule>
  </conditionalFormatting>
  <conditionalFormatting sqref="H10:I10 H234:I234 H244:I244 H254:I254 H264:I264">
    <cfRule type="containsText" dxfId="438" priority="1722" operator="containsText" text="Moderado">
      <formula>NOT(ISERROR(SEARCH("Moderado",H10)))</formula>
    </cfRule>
    <cfRule type="containsText" dxfId="437" priority="1719" operator="containsText" text="Extremo">
      <formula>NOT(ISERROR(SEARCH("Extremo",H10)))</formula>
    </cfRule>
    <cfRule type="containsText" dxfId="436" priority="1720" operator="containsText" text="Alto">
      <formula>NOT(ISERROR(SEARCH("Alto",H10)))</formula>
    </cfRule>
    <cfRule type="containsText" dxfId="435" priority="1721" operator="containsText" text="Bajo">
      <formula>NOT(ISERROR(SEARCH("Bajo",H10)))</formula>
    </cfRule>
    <cfRule type="containsText" dxfId="434" priority="1723" operator="containsText" text="Extremo">
      <formula>NOT(ISERROR(SEARCH("Extremo",H10)))</formula>
    </cfRule>
  </conditionalFormatting>
  <conditionalFormatting sqref="H14:I14">
    <cfRule type="containsText" dxfId="433" priority="155" operator="containsText" text="Extremo">
      <formula>NOT(ISERROR(SEARCH("Extremo",H14)))</formula>
    </cfRule>
  </conditionalFormatting>
  <conditionalFormatting sqref="H20:I20">
    <cfRule type="containsText" dxfId="432" priority="1062" operator="containsText" text="Extremo">
      <formula>NOT(ISERROR(SEARCH("Extremo",H20)))</formula>
    </cfRule>
    <cfRule type="containsText" dxfId="431" priority="1059" operator="containsText" text="Alto">
      <formula>NOT(ISERROR(SEARCH("Alto",H20)))</formula>
    </cfRule>
    <cfRule type="containsText" dxfId="430" priority="1060" operator="containsText" text="Bajo">
      <formula>NOT(ISERROR(SEARCH("Bajo",H20)))</formula>
    </cfRule>
    <cfRule type="containsText" dxfId="429" priority="1061" operator="containsText" text="Moderado">
      <formula>NOT(ISERROR(SEARCH("Moderado",H20)))</formula>
    </cfRule>
    <cfRule type="containsText" dxfId="428" priority="1058" operator="containsText" text="Extremo">
      <formula>NOT(ISERROR(SEARCH("Extremo",H20)))</formula>
    </cfRule>
  </conditionalFormatting>
  <conditionalFormatting sqref="H27:I27">
    <cfRule type="containsText" dxfId="427" priority="110" operator="containsText" text="Extremo">
      <formula>NOT(ISERROR(SEARCH("Extremo",H27)))</formula>
    </cfRule>
  </conditionalFormatting>
  <conditionalFormatting sqref="H30:I30">
    <cfRule type="containsText" dxfId="426" priority="897" operator="containsText" text="Extremo">
      <formula>NOT(ISERROR(SEARCH("Extremo",H30)))</formula>
    </cfRule>
    <cfRule type="containsText" dxfId="425" priority="893" operator="containsText" text="Extremo">
      <formula>NOT(ISERROR(SEARCH("Extremo",H30)))</formula>
    </cfRule>
    <cfRule type="containsText" dxfId="424" priority="894" operator="containsText" text="Alto">
      <formula>NOT(ISERROR(SEARCH("Alto",H30)))</formula>
    </cfRule>
    <cfRule type="containsText" dxfId="423" priority="895" operator="containsText" text="Bajo">
      <formula>NOT(ISERROR(SEARCH("Bajo",H30)))</formula>
    </cfRule>
    <cfRule type="containsText" dxfId="422" priority="896" operator="containsText" text="Moderado">
      <formula>NOT(ISERROR(SEARCH("Moderado",H30)))</formula>
    </cfRule>
  </conditionalFormatting>
  <conditionalFormatting sqref="H32:I32">
    <cfRule type="containsText" dxfId="421" priority="77" operator="containsText" text="Extremo">
      <formula>NOT(ISERROR(SEARCH("Extremo",H32)))</formula>
    </cfRule>
  </conditionalFormatting>
  <conditionalFormatting sqref="H274:I274">
    <cfRule type="containsText" dxfId="420" priority="1324" operator="containsText" text="Moderado">
      <formula>NOT(ISERROR(SEARCH("Moderado",H274)))</formula>
    </cfRule>
    <cfRule type="containsText" dxfId="419" priority="1322" operator="containsText" text="Alto">
      <formula>NOT(ISERROR(SEARCH("Alto",H274)))</formula>
    </cfRule>
    <cfRule type="containsText" dxfId="418" priority="1321" operator="containsText" text="Extremo">
      <formula>NOT(ISERROR(SEARCH("Extremo",H274)))</formula>
    </cfRule>
    <cfRule type="containsText" dxfId="417" priority="1325" operator="containsText" text="Extremo">
      <formula>NOT(ISERROR(SEARCH("Extremo",H274)))</formula>
    </cfRule>
    <cfRule type="containsText" dxfId="416" priority="1323" operator="containsText" text="Bajo">
      <formula>NOT(ISERROR(SEARCH("Bajo",H274)))</formula>
    </cfRule>
  </conditionalFormatting>
  <conditionalFormatting sqref="H284:I284">
    <cfRule type="containsText" dxfId="415" priority="1195" operator="containsText" text="Extremo">
      <formula>NOT(ISERROR(SEARCH("Extremo",H284)))</formula>
    </cfRule>
    <cfRule type="containsText" dxfId="414" priority="1196" operator="containsText" text="Alto">
      <formula>NOT(ISERROR(SEARCH("Alto",H284)))</formula>
    </cfRule>
    <cfRule type="containsText" dxfId="413" priority="1197" operator="containsText" text="Bajo">
      <formula>NOT(ISERROR(SEARCH("Bajo",H284)))</formula>
    </cfRule>
    <cfRule type="containsText" dxfId="412" priority="1198" operator="containsText" text="Moderado">
      <formula>NOT(ISERROR(SEARCH("Moderado",H284)))</formula>
    </cfRule>
    <cfRule type="containsText" dxfId="411" priority="1199" operator="containsText" text="Extremo">
      <formula>NOT(ISERROR(SEARCH("Extremo",H284)))</formula>
    </cfRule>
  </conditionalFormatting>
  <conditionalFormatting sqref="H294:I294">
    <cfRule type="containsText" dxfId="410" priority="1154" operator="containsText" text="Alto">
      <formula>NOT(ISERROR(SEARCH("Alto",H294)))</formula>
    </cfRule>
    <cfRule type="containsText" dxfId="409" priority="1155" operator="containsText" text="Bajo">
      <formula>NOT(ISERROR(SEARCH("Bajo",H294)))</formula>
    </cfRule>
    <cfRule type="containsText" dxfId="408" priority="1153" operator="containsText" text="Extremo">
      <formula>NOT(ISERROR(SEARCH("Extremo",H294)))</formula>
    </cfRule>
    <cfRule type="containsText" dxfId="407" priority="1157" operator="containsText" text="Extremo">
      <formula>NOT(ISERROR(SEARCH("Extremo",H294)))</formula>
    </cfRule>
    <cfRule type="containsText" dxfId="406" priority="1156" operator="containsText" text="Moderado">
      <formula>NOT(ISERROR(SEARCH("Moderado",H294)))</formula>
    </cfRule>
  </conditionalFormatting>
  <conditionalFormatting sqref="I14">
    <cfRule type="containsText" dxfId="405" priority="1115" operator="containsText" text="Extremo">
      <formula>NOT(ISERROR(SEARCH("Extremo",I14)))</formula>
    </cfRule>
    <cfRule type="containsText" dxfId="404" priority="1114" operator="containsText" text="Moderado">
      <formula>NOT(ISERROR(SEARCH("Moderado",I14)))</formula>
    </cfRule>
    <cfRule type="containsText" dxfId="403" priority="1113" operator="containsText" text="Bajo">
      <formula>NOT(ISERROR(SEARCH("Bajo",I14)))</formula>
    </cfRule>
    <cfRule type="containsText" dxfId="402" priority="1112" operator="containsText" text="Alto">
      <formula>NOT(ISERROR(SEARCH("Alto",I14)))</formula>
    </cfRule>
  </conditionalFormatting>
  <conditionalFormatting sqref="I27">
    <cfRule type="containsText" dxfId="401" priority="1008" operator="containsText" text="Moderado">
      <formula>NOT(ISERROR(SEARCH("Moderado",I27)))</formula>
    </cfRule>
    <cfRule type="containsText" dxfId="400" priority="1007" operator="containsText" text="Bajo">
      <formula>NOT(ISERROR(SEARCH("Bajo",I27)))</formula>
    </cfRule>
    <cfRule type="containsText" dxfId="399" priority="1006" operator="containsText" text="Alto">
      <formula>NOT(ISERROR(SEARCH("Alto",I27)))</formula>
    </cfRule>
    <cfRule type="containsText" dxfId="398" priority="1009" operator="containsText" text="Extremo">
      <formula>NOT(ISERROR(SEARCH("Extremo",I27)))</formula>
    </cfRule>
  </conditionalFormatting>
  <conditionalFormatting sqref="I32">
    <cfRule type="containsText" dxfId="397" priority="841" operator="containsText" text="Alto">
      <formula>NOT(ISERROR(SEARCH("Alto",I32)))</formula>
    </cfRule>
    <cfRule type="containsText" dxfId="396" priority="842" operator="containsText" text="Bajo">
      <formula>NOT(ISERROR(SEARCH("Bajo",I32)))</formula>
    </cfRule>
    <cfRule type="containsText" dxfId="395" priority="843" operator="containsText" text="Moderado">
      <formula>NOT(ISERROR(SEARCH("Moderado",I32)))</formula>
    </cfRule>
    <cfRule type="containsText" dxfId="394" priority="844" operator="containsText" text="Extremo">
      <formula>NOT(ISERROR(SEARCH("Extremo",I32)))</formula>
    </cfRule>
  </conditionalFormatting>
  <conditionalFormatting sqref="J10:J13 J27:J29 J34:J263">
    <cfRule type="containsText" dxfId="393" priority="1689" operator="containsText" text="Alta">
      <formula>NOT(ISERROR(SEARCH("Alta",J10)))</formula>
    </cfRule>
    <cfRule type="containsText" dxfId="392" priority="1690" operator="containsText" text="Media">
      <formula>NOT(ISERROR(SEARCH("Media",J10)))</formula>
    </cfRule>
    <cfRule type="containsText" dxfId="391" priority="1692" operator="containsText" text="Muy Baja">
      <formula>NOT(ISERROR(SEARCH("Muy Baja",J10)))</formula>
    </cfRule>
    <cfRule type="containsText" dxfId="390" priority="1691" operator="containsText" text="Baja">
      <formula>NOT(ISERROR(SEARCH("Baja",J10)))</formula>
    </cfRule>
  </conditionalFormatting>
  <conditionalFormatting sqref="J10:J19">
    <cfRule type="containsText" dxfId="389" priority="72" operator="containsText" text="Muy Baja">
      <formula>NOT(ISERROR(SEARCH("Muy Baja",J10)))</formula>
    </cfRule>
  </conditionalFormatting>
  <conditionalFormatting sqref="J14:J19">
    <cfRule type="containsText" dxfId="388" priority="69" operator="containsText" text="Alta">
      <formula>NOT(ISERROR(SEARCH("Alta",J14)))</formula>
    </cfRule>
    <cfRule type="containsText" dxfId="387" priority="71" operator="containsText" text="Baja">
      <formula>NOT(ISERROR(SEARCH("Baja",J14)))</formula>
    </cfRule>
    <cfRule type="containsText" dxfId="386" priority="70" operator="containsText" text="Media">
      <formula>NOT(ISERROR(SEARCH("Media",J14)))</formula>
    </cfRule>
    <cfRule type="containsText" dxfId="385" priority="68" operator="containsText" text="Muy Alta">
      <formula>NOT(ISERROR(SEARCH("Muy Alta",J14)))</formula>
    </cfRule>
  </conditionalFormatting>
  <conditionalFormatting sqref="J14:J29">
    <cfRule type="containsText" dxfId="384" priority="66" operator="containsText" text="Muy Baja">
      <formula>NOT(ISERROR(SEARCH("Muy Baja",J14)))</formula>
    </cfRule>
  </conditionalFormatting>
  <conditionalFormatting sqref="J20:J26">
    <cfRule type="containsText" dxfId="383" priority="61" operator="containsText" text="Muy Baja">
      <formula>NOT(ISERROR(SEARCH("Muy Baja",J20)))</formula>
    </cfRule>
    <cfRule type="containsText" dxfId="382" priority="62" operator="containsText" text="Muy Alta">
      <formula>NOT(ISERROR(SEARCH("Muy Alta",J20)))</formula>
    </cfRule>
    <cfRule type="containsText" dxfId="381" priority="65" operator="containsText" text="Baja">
      <formula>NOT(ISERROR(SEARCH("Baja",J20)))</formula>
    </cfRule>
    <cfRule type="containsText" dxfId="380" priority="64" operator="containsText" text="Media">
      <formula>NOT(ISERROR(SEARCH("Media",J20)))</formula>
    </cfRule>
    <cfRule type="containsText" dxfId="379" priority="63" operator="containsText" text="Alta">
      <formula>NOT(ISERROR(SEARCH("Alta",J20)))</formula>
    </cfRule>
  </conditionalFormatting>
  <conditionalFormatting sqref="J30:J31">
    <cfRule type="containsText" dxfId="378" priority="40" operator="containsText" text="Muy Baja">
      <formula>NOT(ISERROR(SEARCH("Muy Baja",J30)))</formula>
    </cfRule>
    <cfRule type="containsText" dxfId="377" priority="37" operator="containsText" text="Alta">
      <formula>NOT(ISERROR(SEARCH("Alta",J30)))</formula>
    </cfRule>
    <cfRule type="containsText" dxfId="376" priority="38" operator="containsText" text="Media">
      <formula>NOT(ISERROR(SEARCH("Media",J30)))</formula>
    </cfRule>
    <cfRule type="containsText" dxfId="375" priority="39" operator="containsText" text="Baja">
      <formula>NOT(ISERROR(SEARCH("Baja",J30)))</formula>
    </cfRule>
    <cfRule type="containsText" dxfId="374" priority="36" operator="containsText" text="Muy Alta">
      <formula>NOT(ISERROR(SEARCH("Muy Alta",J30)))</formula>
    </cfRule>
  </conditionalFormatting>
  <conditionalFormatting sqref="J30:J33">
    <cfRule type="containsText" dxfId="373" priority="20" operator="containsText" text="Muy Baja">
      <formula>NOT(ISERROR(SEARCH("Muy Baja",J30)))</formula>
    </cfRule>
  </conditionalFormatting>
  <conditionalFormatting sqref="J32:J33">
    <cfRule type="containsText" dxfId="372" priority="19" operator="containsText" text="Baja">
      <formula>NOT(ISERROR(SEARCH("Baja",J32)))</formula>
    </cfRule>
    <cfRule type="containsText" dxfId="371" priority="18" operator="containsText" text="Media">
      <formula>NOT(ISERROR(SEARCH("Media",J32)))</formula>
    </cfRule>
    <cfRule type="containsText" dxfId="370" priority="17" operator="containsText" text="Alta">
      <formula>NOT(ISERROR(SEARCH("Alta",J32)))</formula>
    </cfRule>
    <cfRule type="containsText" dxfId="369" priority="16" operator="containsText" text="Muy Alta">
      <formula>NOT(ISERROR(SEARCH("Muy Alta",J32)))</formula>
    </cfRule>
    <cfRule type="containsText" dxfId="368" priority="15" operator="containsText" text="Muy Baja">
      <formula>NOT(ISERROR(SEARCH("Muy Baja",J32)))</formula>
    </cfRule>
  </conditionalFormatting>
  <conditionalFormatting sqref="J34:J263 J10:J13 J27:J29">
    <cfRule type="containsText" dxfId="367" priority="1688" operator="containsText" text="Muy Alta">
      <formula>NOT(ISERROR(SEARCH("Muy Alta",J10)))</formula>
    </cfRule>
  </conditionalFormatting>
  <conditionalFormatting sqref="J34:J303">
    <cfRule type="containsText" dxfId="366" priority="1406" operator="containsText" text="Muy Baja">
      <formula>NOT(ISERROR(SEARCH("Muy Baja",J34)))</formula>
    </cfRule>
  </conditionalFormatting>
  <conditionalFormatting sqref="J264:J303">
    <cfRule type="containsText" dxfId="365" priority="1404" operator="containsText" text="Media">
      <formula>NOT(ISERROR(SEARCH("Media",J264)))</formula>
    </cfRule>
    <cfRule type="containsText" dxfId="364" priority="1396" operator="containsText" text="Muy Baja">
      <formula>NOT(ISERROR(SEARCH("Muy Baja",J264)))</formula>
    </cfRule>
    <cfRule type="containsText" dxfId="363" priority="1402" operator="containsText" text="Muy Alta">
      <formula>NOT(ISERROR(SEARCH("Muy Alta",J264)))</formula>
    </cfRule>
    <cfRule type="containsText" dxfId="362" priority="1403" operator="containsText" text="Alta">
      <formula>NOT(ISERROR(SEARCH("Alta",J264)))</formula>
    </cfRule>
    <cfRule type="containsText" dxfId="361" priority="1405" operator="containsText" text="Baja">
      <formula>NOT(ISERROR(SEARCH("Baja",J264)))</formula>
    </cfRule>
  </conditionalFormatting>
  <conditionalFormatting sqref="K10:K303">
    <cfRule type="containsText" dxfId="360" priority="11" operator="containsText" text="Moderado">
      <formula>NOT(ISERROR(SEARCH("Moderado",K10)))</formula>
    </cfRule>
    <cfRule type="containsText" dxfId="359" priority="10" operator="containsText" text="Catastrófico">
      <formula>NOT(ISERROR(SEARCH("Catastrófico",K10)))</formula>
    </cfRule>
    <cfRule type="containsText" dxfId="358" priority="12" operator="containsText" text="Menor">
      <formula>NOT(ISERROR(SEARCH("Menor",K10)))</formula>
    </cfRule>
    <cfRule type="containsText" dxfId="357" priority="14" operator="containsText" text="Mayor">
      <formula>NOT(ISERROR(SEARCH("Mayor",K10)))</formula>
    </cfRule>
    <cfRule type="containsText" dxfId="356" priority="13" operator="containsText" text="Leve">
      <formula>NOT(ISERROR(SEARCH("Leve",K10)))</formula>
    </cfRule>
  </conditionalFormatting>
  <conditionalFormatting sqref="M10 M234 M244 M254">
    <cfRule type="containsText" dxfId="355" priority="1695" operator="containsText" text="Moderado">
      <formula>NOT(ISERROR(SEARCH("Moderado",M10)))</formula>
    </cfRule>
    <cfRule type="containsText" dxfId="354" priority="1696" operator="containsText" text="Menor">
      <formula>NOT(ISERROR(SEARCH("Menor",M10)))</formula>
    </cfRule>
    <cfRule type="containsText" dxfId="353" priority="1697" operator="containsText" text="Bajo">
      <formula>NOT(ISERROR(SEARCH("Bajo",M10)))</formula>
    </cfRule>
    <cfRule type="containsText" dxfId="352" priority="1698" operator="containsText" text="Moderado">
      <formula>NOT(ISERROR(SEARCH("Moderado",M10)))</formula>
    </cfRule>
    <cfRule type="containsText" dxfId="351" priority="1699" operator="containsText" text="Extremo">
      <formula>NOT(ISERROR(SEARCH("Extremo",M10)))</formula>
    </cfRule>
    <cfRule type="containsText" dxfId="350" priority="1700" operator="containsText" text="Baja">
      <formula>NOT(ISERROR(SEARCH("Baja",M10)))</formula>
    </cfRule>
    <cfRule type="containsText" dxfId="349" priority="1701" operator="containsText" text="Alto">
      <formula>NOT(ISERROR(SEARCH("Alto",M10)))</formula>
    </cfRule>
    <cfRule type="containsText" dxfId="348" priority="1693" operator="containsText" text="Extremo">
      <formula>NOT(ISERROR(SEARCH("Extremo",M10)))</formula>
    </cfRule>
    <cfRule type="containsText" dxfId="347" priority="1694" operator="containsText" text="Alto">
      <formula>NOT(ISERROR(SEARCH("Alto",M10)))</formula>
    </cfRule>
  </conditionalFormatting>
  <conditionalFormatting sqref="M14">
    <cfRule type="containsText" dxfId="346" priority="1108" operator="containsText" text="Extremo">
      <formula>NOT(ISERROR(SEARCH("Extremo",M14)))</formula>
    </cfRule>
    <cfRule type="containsText" dxfId="345" priority="1109" operator="containsText" text="Baja">
      <formula>NOT(ISERROR(SEARCH("Baja",M14)))</formula>
    </cfRule>
    <cfRule type="containsText" dxfId="344" priority="1110" operator="containsText" text="Alto">
      <formula>NOT(ISERROR(SEARCH("Alto",M14)))</formula>
    </cfRule>
    <cfRule type="containsText" dxfId="343" priority="1102" operator="containsText" text="Extremo">
      <formula>NOT(ISERROR(SEARCH("Extremo",M14)))</formula>
    </cfRule>
    <cfRule type="containsText" dxfId="342" priority="1104" operator="containsText" text="Moderado">
      <formula>NOT(ISERROR(SEARCH("Moderado",M14)))</formula>
    </cfRule>
    <cfRule type="containsText" dxfId="341" priority="1105" operator="containsText" text="Menor">
      <formula>NOT(ISERROR(SEARCH("Menor",M14)))</formula>
    </cfRule>
    <cfRule type="containsText" dxfId="340" priority="1103" operator="containsText" text="Alto">
      <formula>NOT(ISERROR(SEARCH("Alto",M14)))</formula>
    </cfRule>
    <cfRule type="containsText" dxfId="339" priority="1106" operator="containsText" text="Bajo">
      <formula>NOT(ISERROR(SEARCH("Bajo",M14)))</formula>
    </cfRule>
    <cfRule type="containsText" dxfId="338" priority="1107" operator="containsText" text="Moderado">
      <formula>NOT(ISERROR(SEARCH("Moderado",M14)))</formula>
    </cfRule>
  </conditionalFormatting>
  <conditionalFormatting sqref="M20">
    <cfRule type="containsText" dxfId="337" priority="54" operator="containsText" text="Baja">
      <formula>NOT(ISERROR(SEARCH("Baja",M20)))</formula>
    </cfRule>
    <cfRule type="containsText" dxfId="336" priority="53" operator="containsText" text="Extremo">
      <formula>NOT(ISERROR(SEARCH("Extremo",M20)))</formula>
    </cfRule>
    <cfRule type="containsText" dxfId="335" priority="55" operator="containsText" text="Alto">
      <formula>NOT(ISERROR(SEARCH("Alto",M20)))</formula>
    </cfRule>
    <cfRule type="containsText" dxfId="334" priority="52" operator="containsText" text="Moderado">
      <formula>NOT(ISERROR(SEARCH("Moderado",M20)))</formula>
    </cfRule>
    <cfRule type="containsText" dxfId="333" priority="51" operator="containsText" text="Bajo">
      <formula>NOT(ISERROR(SEARCH("Bajo",M20)))</formula>
    </cfRule>
    <cfRule type="containsText" dxfId="332" priority="50" operator="containsText" text="Menor">
      <formula>NOT(ISERROR(SEARCH("Menor",M20)))</formula>
    </cfRule>
    <cfRule type="containsText" dxfId="331" priority="49" operator="containsText" text="Moderado">
      <formula>NOT(ISERROR(SEARCH("Moderado",M20)))</formula>
    </cfRule>
    <cfRule type="containsText" dxfId="330" priority="48" operator="containsText" text="Alto">
      <formula>NOT(ISERROR(SEARCH("Alto",M20)))</formula>
    </cfRule>
    <cfRule type="containsText" dxfId="329" priority="47" operator="containsText" text="Extremo">
      <formula>NOT(ISERROR(SEARCH("Extremo",M20)))</formula>
    </cfRule>
  </conditionalFormatting>
  <conditionalFormatting sqref="M27">
    <cfRule type="containsText" dxfId="328" priority="1004" operator="containsText" text="Alto">
      <formula>NOT(ISERROR(SEARCH("Alto",M27)))</formula>
    </cfRule>
    <cfRule type="containsText" dxfId="327" priority="996" operator="containsText" text="Extremo">
      <formula>NOT(ISERROR(SEARCH("Extremo",M27)))</formula>
    </cfRule>
    <cfRule type="containsText" dxfId="326" priority="997" operator="containsText" text="Alto">
      <formula>NOT(ISERROR(SEARCH("Alto",M27)))</formula>
    </cfRule>
    <cfRule type="containsText" dxfId="325" priority="1002" operator="containsText" text="Extremo">
      <formula>NOT(ISERROR(SEARCH("Extremo",M27)))</formula>
    </cfRule>
    <cfRule type="containsText" dxfId="324" priority="998" operator="containsText" text="Moderado">
      <formula>NOT(ISERROR(SEARCH("Moderado",M27)))</formula>
    </cfRule>
    <cfRule type="containsText" dxfId="323" priority="1000" operator="containsText" text="Bajo">
      <formula>NOT(ISERROR(SEARCH("Bajo",M27)))</formula>
    </cfRule>
    <cfRule type="containsText" dxfId="322" priority="999" operator="containsText" text="Menor">
      <formula>NOT(ISERROR(SEARCH("Menor",M27)))</formula>
    </cfRule>
    <cfRule type="containsText" dxfId="321" priority="1003" operator="containsText" text="Baja">
      <formula>NOT(ISERROR(SEARCH("Baja",M27)))</formula>
    </cfRule>
    <cfRule type="containsText" dxfId="320" priority="1001" operator="containsText" text="Moderado">
      <formula>NOT(ISERROR(SEARCH("Moderado",M27)))</formula>
    </cfRule>
  </conditionalFormatting>
  <conditionalFormatting sqref="M30">
    <cfRule type="containsText" dxfId="319" priority="28" operator="containsText" text="Baja">
      <formula>NOT(ISERROR(SEARCH("Baja",M30)))</formula>
    </cfRule>
    <cfRule type="containsText" dxfId="318" priority="27" operator="containsText" text="Extremo">
      <formula>NOT(ISERROR(SEARCH("Extremo",M30)))</formula>
    </cfRule>
    <cfRule type="containsText" dxfId="317" priority="26" operator="containsText" text="Moderado">
      <formula>NOT(ISERROR(SEARCH("Moderado",M30)))</formula>
    </cfRule>
    <cfRule type="containsText" dxfId="316" priority="25" operator="containsText" text="Bajo">
      <formula>NOT(ISERROR(SEARCH("Bajo",M30)))</formula>
    </cfRule>
    <cfRule type="containsText" dxfId="315" priority="24" operator="containsText" text="Menor">
      <formula>NOT(ISERROR(SEARCH("Menor",M30)))</formula>
    </cfRule>
    <cfRule type="containsText" dxfId="314" priority="23" operator="containsText" text="Moderado">
      <formula>NOT(ISERROR(SEARCH("Moderado",M30)))</formula>
    </cfRule>
    <cfRule type="containsText" dxfId="313" priority="22" operator="containsText" text="Alto">
      <formula>NOT(ISERROR(SEARCH("Alto",M30)))</formula>
    </cfRule>
    <cfRule type="containsText" dxfId="312" priority="21" operator="containsText" text="Extremo">
      <formula>NOT(ISERROR(SEARCH("Extremo",M30)))</formula>
    </cfRule>
    <cfRule type="containsText" dxfId="311" priority="29" operator="containsText" text="Alto">
      <formula>NOT(ISERROR(SEARCH("Alto",M30)))</formula>
    </cfRule>
  </conditionalFormatting>
  <conditionalFormatting sqref="M32">
    <cfRule type="containsText" dxfId="310" priority="3" operator="containsText" text="Moderado">
      <formula>NOT(ISERROR(SEARCH("Moderado",M32)))</formula>
    </cfRule>
    <cfRule type="containsText" dxfId="309" priority="4" operator="containsText" text="Menor">
      <formula>NOT(ISERROR(SEARCH("Menor",M32)))</formula>
    </cfRule>
    <cfRule type="containsText" dxfId="308" priority="5" operator="containsText" text="Bajo">
      <formula>NOT(ISERROR(SEARCH("Bajo",M32)))</formula>
    </cfRule>
    <cfRule type="containsText" dxfId="307" priority="6" operator="containsText" text="Moderado">
      <formula>NOT(ISERROR(SEARCH("Moderado",M32)))</formula>
    </cfRule>
    <cfRule type="containsText" dxfId="306" priority="7" operator="containsText" text="Extremo">
      <formula>NOT(ISERROR(SEARCH("Extremo",M32)))</formula>
    </cfRule>
    <cfRule type="containsText" dxfId="305" priority="2" operator="containsText" text="Alto">
      <formula>NOT(ISERROR(SEARCH("Alto",M32)))</formula>
    </cfRule>
    <cfRule type="containsText" dxfId="304" priority="8" operator="containsText" text="Baja">
      <formula>NOT(ISERROR(SEARCH("Baja",M32)))</formula>
    </cfRule>
    <cfRule type="containsText" dxfId="303" priority="1" operator="containsText" text="Extremo">
      <formula>NOT(ISERROR(SEARCH("Extremo",M32)))</formula>
    </cfRule>
    <cfRule type="containsText" dxfId="302" priority="9" operator="containsText" text="Alto">
      <formula>NOT(ISERROR(SEARCH("Alto",M32)))</formula>
    </cfRule>
  </conditionalFormatting>
  <conditionalFormatting sqref="M264">
    <cfRule type="containsText" dxfId="301" priority="1408" operator="containsText" text="Alto">
      <formula>NOT(ISERROR(SEARCH("Alto",M264)))</formula>
    </cfRule>
    <cfRule type="containsText" dxfId="300" priority="1407" operator="containsText" text="Extremo">
      <formula>NOT(ISERROR(SEARCH("Extremo",M264)))</formula>
    </cfRule>
    <cfRule type="containsText" dxfId="299" priority="1409" operator="containsText" text="Moderado">
      <formula>NOT(ISERROR(SEARCH("Moderado",M264)))</formula>
    </cfRule>
    <cfRule type="containsText" dxfId="298" priority="1410" operator="containsText" text="Menor">
      <formula>NOT(ISERROR(SEARCH("Menor",M264)))</formula>
    </cfRule>
    <cfRule type="containsText" dxfId="297" priority="1411" operator="containsText" text="Bajo">
      <formula>NOT(ISERROR(SEARCH("Bajo",M264)))</formula>
    </cfRule>
    <cfRule type="containsText" dxfId="296" priority="1412" operator="containsText" text="Moderado">
      <formula>NOT(ISERROR(SEARCH("Moderado",M264)))</formula>
    </cfRule>
    <cfRule type="containsText" dxfId="295" priority="1413" operator="containsText" text="Extremo">
      <formula>NOT(ISERROR(SEARCH("Extremo",M264)))</formula>
    </cfRule>
    <cfRule type="containsText" dxfId="294" priority="1414" operator="containsText" text="Baja">
      <formula>NOT(ISERROR(SEARCH("Baja",M264)))</formula>
    </cfRule>
    <cfRule type="containsText" dxfId="293" priority="1415" operator="containsText" text="Alto">
      <formula>NOT(ISERROR(SEARCH("Alto",M264)))</formula>
    </cfRule>
  </conditionalFormatting>
  <conditionalFormatting sqref="M274">
    <cfRule type="containsText" dxfId="292" priority="1319" operator="containsText" text="Baja">
      <formula>NOT(ISERROR(SEARCH("Baja",M274)))</formula>
    </cfRule>
    <cfRule type="containsText" dxfId="291" priority="1320" operator="containsText" text="Alto">
      <formula>NOT(ISERROR(SEARCH("Alto",M274)))</formula>
    </cfRule>
    <cfRule type="containsText" dxfId="290" priority="1318" operator="containsText" text="Extremo">
      <formula>NOT(ISERROR(SEARCH("Extremo",M274)))</formula>
    </cfRule>
    <cfRule type="containsText" dxfId="289" priority="1312" operator="containsText" text="Extremo">
      <formula>NOT(ISERROR(SEARCH("Extremo",M274)))</formula>
    </cfRule>
    <cfRule type="containsText" dxfId="288" priority="1313" operator="containsText" text="Alto">
      <formula>NOT(ISERROR(SEARCH("Alto",M274)))</formula>
    </cfRule>
    <cfRule type="containsText" dxfId="287" priority="1314" operator="containsText" text="Moderado">
      <formula>NOT(ISERROR(SEARCH("Moderado",M274)))</formula>
    </cfRule>
    <cfRule type="containsText" dxfId="286" priority="1315" operator="containsText" text="Menor">
      <formula>NOT(ISERROR(SEARCH("Menor",M274)))</formula>
    </cfRule>
    <cfRule type="containsText" dxfId="285" priority="1316" operator="containsText" text="Bajo">
      <formula>NOT(ISERROR(SEARCH("Bajo",M274)))</formula>
    </cfRule>
    <cfRule type="containsText" dxfId="284" priority="1317" operator="containsText" text="Moderado">
      <formula>NOT(ISERROR(SEARCH("Moderado",M274)))</formula>
    </cfRule>
  </conditionalFormatting>
  <conditionalFormatting sqref="M284">
    <cfRule type="containsText" dxfId="283" priority="1187" operator="containsText" text="Alto">
      <formula>NOT(ISERROR(SEARCH("Alto",M284)))</formula>
    </cfRule>
    <cfRule type="containsText" dxfId="282" priority="1189" operator="containsText" text="Menor">
      <formula>NOT(ISERROR(SEARCH("Menor",M284)))</formula>
    </cfRule>
    <cfRule type="containsText" dxfId="281" priority="1190" operator="containsText" text="Bajo">
      <formula>NOT(ISERROR(SEARCH("Bajo",M284)))</formula>
    </cfRule>
    <cfRule type="containsText" dxfId="280" priority="1191" operator="containsText" text="Moderado">
      <formula>NOT(ISERROR(SEARCH("Moderado",M284)))</formula>
    </cfRule>
    <cfRule type="containsText" dxfId="279" priority="1192" operator="containsText" text="Extremo">
      <formula>NOT(ISERROR(SEARCH("Extremo",M284)))</formula>
    </cfRule>
    <cfRule type="containsText" dxfId="278" priority="1193" operator="containsText" text="Baja">
      <formula>NOT(ISERROR(SEARCH("Baja",M284)))</formula>
    </cfRule>
    <cfRule type="containsText" dxfId="277" priority="1194" operator="containsText" text="Alto">
      <formula>NOT(ISERROR(SEARCH("Alto",M284)))</formula>
    </cfRule>
    <cfRule type="containsText" dxfId="276" priority="1186" operator="containsText" text="Extremo">
      <formula>NOT(ISERROR(SEARCH("Extremo",M284)))</formula>
    </cfRule>
    <cfRule type="containsText" dxfId="275" priority="1188" operator="containsText" text="Moderado">
      <formula>NOT(ISERROR(SEARCH("Moderado",M284)))</formula>
    </cfRule>
  </conditionalFormatting>
  <conditionalFormatting sqref="M294">
    <cfRule type="containsText" dxfId="274" priority="1152" operator="containsText" text="Alto">
      <formula>NOT(ISERROR(SEARCH("Alto",M294)))</formula>
    </cfRule>
    <cfRule type="containsText" dxfId="273" priority="1151" operator="containsText" text="Baja">
      <formula>NOT(ISERROR(SEARCH("Baja",M294)))</formula>
    </cfRule>
    <cfRule type="containsText" dxfId="272" priority="1149" operator="containsText" text="Moderado">
      <formula>NOT(ISERROR(SEARCH("Moderado",M294)))</formula>
    </cfRule>
    <cfRule type="containsText" dxfId="271" priority="1148" operator="containsText" text="Bajo">
      <formula>NOT(ISERROR(SEARCH("Bajo",M294)))</formula>
    </cfRule>
    <cfRule type="containsText" dxfId="270" priority="1147" operator="containsText" text="Menor">
      <formula>NOT(ISERROR(SEARCH("Menor",M294)))</formula>
    </cfRule>
    <cfRule type="containsText" dxfId="269" priority="1146" operator="containsText" text="Moderado">
      <formula>NOT(ISERROR(SEARCH("Moderado",M294)))</formula>
    </cfRule>
    <cfRule type="containsText" dxfId="268" priority="1145" operator="containsText" text="Alto">
      <formula>NOT(ISERROR(SEARCH("Alto",M294)))</formula>
    </cfRule>
    <cfRule type="containsText" dxfId="267" priority="1144" operator="containsText" text="Extremo">
      <formula>NOT(ISERROR(SEARCH("Extremo",M294)))</formula>
    </cfRule>
    <cfRule type="containsText" dxfId="266" priority="1150" operator="containsText" text="Extremo">
      <formula>NOT(ISERROR(SEARCH("Extremo",M294)))</formula>
    </cfRule>
  </conditionalFormatting>
  <dataValidations count="1">
    <dataValidation type="list" allowBlank="1" showInputMessage="1" showErrorMessage="1" sqref="D10:D303" xr:uid="{00000000-0002-0000-07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750" operator="containsText" id="{1034B27F-53CC-4A29-BA39-C5FDB949099A}">
            <xm:f>NOT(ISERROR(SEARCH('8- Políticas de Administración '!$B$5,F10)))</xm:f>
            <xm:f>'8- Políticas de Administración '!$B$5</xm:f>
            <x14:dxf>
              <font>
                <color rgb="FF9C0006"/>
              </font>
              <fill>
                <patternFill>
                  <bgColor rgb="FFFFC7CE"/>
                </patternFill>
              </fill>
            </x14:dxf>
          </x14:cfRule>
          <x14:cfRule type="containsText" priority="1749" operator="containsText" id="{E50DE147-7B2A-40A6-95D7-AEA96FC942F8}">
            <xm:f>NOT(ISERROR(SEARCH('8- Políticas de Administración '!$B$5,F10)))</xm:f>
            <xm:f>'8- Políticas de Administración '!$B$5</xm:f>
            <x14:dxf>
              <font>
                <color rgb="FF006100"/>
              </font>
              <fill>
                <patternFill>
                  <bgColor rgb="FFC6EFCE"/>
                </patternFill>
              </fill>
            </x14:dxf>
          </x14:cfRule>
          <xm:sqref>F10 F234 F244 F254 F264</xm:sqref>
        </x14:conditionalFormatting>
        <x14:conditionalFormatting xmlns:xm="http://schemas.microsoft.com/office/excel/2006/main">
          <x14:cfRule type="containsText" priority="180" operator="containsText" id="{A283712D-0137-4DE6-BAD8-F80BB8E4CAF0}">
            <xm:f>NOT(ISERROR(SEARCH('8- Políticas de Administración '!$B$5,F14)))</xm:f>
            <xm:f>'8- Políticas de Administración '!$B$5</xm:f>
            <x14:dxf>
              <font>
                <color rgb="FF006100"/>
              </font>
              <fill>
                <patternFill>
                  <bgColor rgb="FFC6EFCE"/>
                </patternFill>
              </fill>
            </x14:dxf>
          </x14:cfRule>
          <x14:cfRule type="containsText" priority="181" operator="containsText" id="{AD0A8B93-4E58-41A5-9E2B-2F488BA270DA}">
            <xm:f>NOT(ISERROR(SEARCH('8- Políticas de Administración '!$B$5,F14)))</xm:f>
            <xm:f>'8- Políticas de Administración '!$B$5</xm:f>
            <x14:dxf>
              <font>
                <color rgb="FF9C0006"/>
              </font>
              <fill>
                <patternFill>
                  <bgColor rgb="FFFFC7CE"/>
                </patternFill>
              </fill>
            </x14:dxf>
          </x14:cfRule>
          <xm:sqref>F14</xm:sqref>
        </x14:conditionalFormatting>
        <x14:conditionalFormatting xmlns:xm="http://schemas.microsoft.com/office/excel/2006/main">
          <x14:cfRule type="containsText" priority="1088" operator="containsText" id="{18BFCB82-EDA4-4F70-A5BE-E1980B57DE12}">
            <xm:f>NOT(ISERROR(SEARCH('8- Políticas de Administración '!$B$5,F20)))</xm:f>
            <xm:f>'8- Políticas de Administración '!$B$5</xm:f>
            <x14:dxf>
              <font>
                <color rgb="FF9C0006"/>
              </font>
              <fill>
                <patternFill>
                  <bgColor rgb="FFFFC7CE"/>
                </patternFill>
              </fill>
            </x14:dxf>
          </x14:cfRule>
          <x14:cfRule type="containsText" priority="1087" operator="containsText" id="{BB56EEA1-3D3E-4E3F-BD09-E4F212772AD3}">
            <xm:f>NOT(ISERROR(SEARCH('8- Políticas de Administración '!$B$5,F20)))</xm:f>
            <xm:f>'8- Políticas de Administración '!$B$5</xm:f>
            <x14:dxf>
              <font>
                <color rgb="FF006100"/>
              </font>
              <fill>
                <patternFill>
                  <bgColor rgb="FFC6EFCE"/>
                </patternFill>
              </fill>
            </x14:dxf>
          </x14:cfRule>
          <xm:sqref>F20</xm:sqref>
        </x14:conditionalFormatting>
        <x14:conditionalFormatting xmlns:xm="http://schemas.microsoft.com/office/excel/2006/main">
          <x14:cfRule type="containsText" priority="136" operator="containsText" id="{5899D7C4-FE01-4B0B-881E-D2F986CB43DE}">
            <xm:f>NOT(ISERROR(SEARCH('8- Políticas de Administración '!$B$5,F27)))</xm:f>
            <xm:f>'8- Políticas de Administración '!$B$5</xm:f>
            <x14:dxf>
              <font>
                <color rgb="FF9C0006"/>
              </font>
              <fill>
                <patternFill>
                  <bgColor rgb="FFFFC7CE"/>
                </patternFill>
              </fill>
            </x14:dxf>
          </x14:cfRule>
          <x14:cfRule type="containsText" priority="135" operator="containsText" id="{5C5DC90E-C5C5-40A0-9FBB-E263C95322AB}">
            <xm:f>NOT(ISERROR(SEARCH('8- Políticas de Administración '!$B$5,F27)))</xm:f>
            <xm:f>'8- Políticas de Administración '!$B$5</xm:f>
            <x14:dxf>
              <font>
                <color rgb="FF006100"/>
              </font>
              <fill>
                <patternFill>
                  <bgColor rgb="FFC6EFCE"/>
                </patternFill>
              </fill>
            </x14:dxf>
          </x14:cfRule>
          <xm:sqref>F27</xm:sqref>
        </x14:conditionalFormatting>
        <x14:conditionalFormatting xmlns:xm="http://schemas.microsoft.com/office/excel/2006/main">
          <x14:cfRule type="containsText" priority="922" operator="containsText" id="{30186EBC-5D72-49C3-A27B-A541388F65B2}">
            <xm:f>NOT(ISERROR(SEARCH('8- Políticas de Administración '!$B$5,F30)))</xm:f>
            <xm:f>'8- Políticas de Administración '!$B$5</xm:f>
            <x14:dxf>
              <font>
                <color rgb="FF006100"/>
              </font>
              <fill>
                <patternFill>
                  <bgColor rgb="FFC6EFCE"/>
                </patternFill>
              </fill>
            </x14:dxf>
          </x14:cfRule>
          <x14:cfRule type="containsText" priority="923" operator="containsText" id="{14ECB217-EB0D-4833-9BC4-E088F3F5F901}">
            <xm:f>NOT(ISERROR(SEARCH('8- Políticas de Administración '!$B$5,F30)))</xm:f>
            <xm:f>'8- Políticas de Administración '!$B$5</xm:f>
            <x14:dxf>
              <font>
                <color rgb="FF9C0006"/>
              </font>
              <fill>
                <patternFill>
                  <bgColor rgb="FFFFC7CE"/>
                </patternFill>
              </fill>
            </x14:dxf>
          </x14:cfRule>
          <xm:sqref>F30</xm:sqref>
        </x14:conditionalFormatting>
        <x14:conditionalFormatting xmlns:xm="http://schemas.microsoft.com/office/excel/2006/main">
          <x14:cfRule type="containsText" priority="102" operator="containsText" id="{0A2B6F54-EFCB-42C4-B2EF-8E92A7C964F0}">
            <xm:f>NOT(ISERROR(SEARCH('8- Políticas de Administración '!$B$5,F32)))</xm:f>
            <xm:f>'8- Políticas de Administración '!$B$5</xm:f>
            <x14:dxf>
              <font>
                <color rgb="FF006100"/>
              </font>
              <fill>
                <patternFill>
                  <bgColor rgb="FFC6EFCE"/>
                </patternFill>
              </fill>
            </x14:dxf>
          </x14:cfRule>
          <x14:cfRule type="containsText" priority="103" operator="containsText" id="{FB9B9425-B5D9-4677-97C6-00C6877B85D2}">
            <xm:f>NOT(ISERROR(SEARCH('8- Políticas de Administración '!$B$5,F32)))</xm:f>
            <xm:f>'8- Políticas de Administración '!$B$5</xm:f>
            <x14:dxf>
              <font>
                <color rgb="FF9C0006"/>
              </font>
              <fill>
                <patternFill>
                  <bgColor rgb="FFFFC7CE"/>
                </patternFill>
              </fill>
            </x14:dxf>
          </x14:cfRule>
          <xm:sqref>F32</xm:sqref>
        </x14:conditionalFormatting>
        <x14:conditionalFormatting xmlns:xm="http://schemas.microsoft.com/office/excel/2006/main">
          <x14:cfRule type="containsText" priority="1351" operator="containsText" id="{C867839D-11E6-4724-8481-E951D7A735DE}">
            <xm:f>NOT(ISERROR(SEARCH('8- Políticas de Administración '!$B$5,F274)))</xm:f>
            <xm:f>'8- Políticas de Administración '!$B$5</xm:f>
            <x14:dxf>
              <font>
                <color rgb="FF9C0006"/>
              </font>
              <fill>
                <patternFill>
                  <bgColor rgb="FFFFC7CE"/>
                </patternFill>
              </fill>
            </x14:dxf>
          </x14:cfRule>
          <x14:cfRule type="containsText" priority="1350" operator="containsText" id="{37B1FF55-3E45-460B-95E7-60D085119331}">
            <xm:f>NOT(ISERROR(SEARCH('8- Políticas de Administración '!$B$5,F274)))</xm:f>
            <xm:f>'8- Políticas de Administración '!$B$5</xm:f>
            <x14:dxf>
              <font>
                <color rgb="FF006100"/>
              </font>
              <fill>
                <patternFill>
                  <bgColor rgb="FFC6EFCE"/>
                </patternFill>
              </fill>
            </x14:dxf>
          </x14:cfRule>
          <xm:sqref>F274</xm:sqref>
        </x14:conditionalFormatting>
        <x14:conditionalFormatting xmlns:xm="http://schemas.microsoft.com/office/excel/2006/main">
          <x14:cfRule type="containsText" priority="1225" operator="containsText" id="{3720DE3E-57B0-4635-83EB-15526E5A76B6}">
            <xm:f>NOT(ISERROR(SEARCH('8- Políticas de Administración '!$B$5,F284)))</xm:f>
            <xm:f>'8- Políticas de Administración '!$B$5</xm:f>
            <x14:dxf>
              <font>
                <color rgb="FF9C0006"/>
              </font>
              <fill>
                <patternFill>
                  <bgColor rgb="FFFFC7CE"/>
                </patternFill>
              </fill>
            </x14:dxf>
          </x14:cfRule>
          <x14:cfRule type="containsText" priority="1224" operator="containsText" id="{B789873B-1499-470E-AC4A-852F1DABE718}">
            <xm:f>NOT(ISERROR(SEARCH('8- Políticas de Administración '!$B$5,F284)))</xm:f>
            <xm:f>'8- Políticas de Administración '!$B$5</xm:f>
            <x14:dxf>
              <font>
                <color rgb="FF006100"/>
              </font>
              <fill>
                <patternFill>
                  <bgColor rgb="FFC6EFCE"/>
                </patternFill>
              </fill>
            </x14:dxf>
          </x14:cfRule>
          <xm:sqref>F284</xm:sqref>
        </x14:conditionalFormatting>
        <x14:conditionalFormatting xmlns:xm="http://schemas.microsoft.com/office/excel/2006/main">
          <x14:cfRule type="containsText" priority="1182" operator="containsText" id="{0C561044-5F74-4808-B0CD-95AA49655497}">
            <xm:f>NOT(ISERROR(SEARCH('8- Políticas de Administración '!$B$5,F294)))</xm:f>
            <xm:f>'8- Políticas de Administración '!$B$5</xm:f>
            <x14:dxf>
              <font>
                <color rgb="FF006100"/>
              </font>
              <fill>
                <patternFill>
                  <bgColor rgb="FFC6EFCE"/>
                </patternFill>
              </fill>
            </x14:dxf>
          </x14:cfRule>
          <x14:cfRule type="containsText" priority="1183" operator="containsText" id="{A6DCE7D2-2258-4111-B179-C9F8DFACFD5B}">
            <xm:f>NOT(ISERROR(SEARCH('8- Políticas de Administración '!$B$5,F294)))</xm:f>
            <xm:f>'8- Políticas de Administración '!$B$5</xm:f>
            <x14:dxf>
              <font>
                <color rgb="FF9C0006"/>
              </font>
              <fill>
                <patternFill>
                  <bgColor rgb="FFFFC7CE"/>
                </patternFill>
              </fill>
            </x14:dxf>
          </x14:cfRule>
          <xm:sqref>F294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'9- Matriz de Calor '!$S$8:$S$11</xm:f>
          </x14:formula1>
          <xm:sqref>N10:N303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EH718"/>
  <sheetViews>
    <sheetView showGridLines="0" topLeftCell="A40" zoomScale="70" zoomScaleNormal="70" workbookViewId="0">
      <selection activeCell="C20" sqref="C20:E20"/>
    </sheetView>
  </sheetViews>
  <sheetFormatPr baseColWidth="10" defaultColWidth="11.42578125" defaultRowHeight="15"/>
  <cols>
    <col min="2" max="2" width="24.28515625" customWidth="1"/>
    <col min="3" max="3" width="62.85546875" customWidth="1"/>
    <col min="4" max="4" width="10.28515625" bestFit="1" customWidth="1"/>
    <col min="5" max="5" width="84.28515625" style="50" customWidth="1"/>
    <col min="6" max="6" width="24.7109375" customWidth="1"/>
    <col min="7" max="7" width="11.5703125" customWidth="1"/>
    <col min="8" max="8" width="13.7109375" customWidth="1"/>
    <col min="9" max="9" width="38.140625" hidden="1" customWidth="1"/>
    <col min="10" max="13" width="11.5703125" customWidth="1"/>
    <col min="14" max="14" width="11.5703125" style="131"/>
    <col min="15" max="15" width="102.7109375" style="212" customWidth="1"/>
    <col min="16" max="32" width="11.5703125" style="99"/>
    <col min="33" max="36" width="11.42578125" style="3"/>
    <col min="37" max="138" width="11.42578125" style="2"/>
  </cols>
  <sheetData>
    <row r="1" spans="1:138" s="2" customFormat="1">
      <c r="E1" s="47"/>
      <c r="N1" s="128"/>
      <c r="O1" s="207"/>
      <c r="P1" s="3"/>
      <c r="Q1" s="3"/>
      <c r="R1" s="3"/>
      <c r="S1" s="3"/>
      <c r="T1" s="3"/>
      <c r="U1" s="3"/>
      <c r="V1" s="3"/>
      <c r="W1" s="3"/>
      <c r="X1" s="3"/>
      <c r="Y1" s="3"/>
      <c r="Z1" s="3"/>
      <c r="AA1" s="3"/>
      <c r="AB1" s="3"/>
      <c r="AC1" s="3"/>
      <c r="AD1" s="3"/>
      <c r="AE1" s="3"/>
      <c r="AF1" s="3"/>
      <c r="AG1" s="3"/>
      <c r="AH1" s="3"/>
      <c r="AI1" s="3"/>
      <c r="AJ1" s="3"/>
    </row>
    <row r="2" spans="1:138" ht="24" thickBot="1">
      <c r="A2" s="2"/>
      <c r="B2" s="587" t="s">
        <v>238</v>
      </c>
      <c r="C2" s="587"/>
      <c r="D2" s="587"/>
      <c r="E2" s="587"/>
      <c r="F2" s="88"/>
      <c r="G2" s="2"/>
      <c r="H2" s="2"/>
      <c r="I2" s="2"/>
      <c r="J2" s="2"/>
      <c r="K2" s="2"/>
      <c r="L2" s="2"/>
      <c r="M2" s="2"/>
      <c r="N2" s="128"/>
      <c r="O2" s="207"/>
      <c r="P2" s="3"/>
      <c r="Q2" s="3"/>
      <c r="R2" s="3"/>
      <c r="S2" s="3"/>
      <c r="T2" s="3"/>
      <c r="U2" s="3"/>
      <c r="V2" s="3"/>
      <c r="W2" s="3"/>
      <c r="X2" s="3"/>
      <c r="Y2" s="3"/>
      <c r="Z2" s="3"/>
      <c r="AA2" s="3"/>
      <c r="AB2" s="3"/>
      <c r="AC2" s="3"/>
      <c r="AD2" s="3"/>
      <c r="AE2" s="3"/>
      <c r="AF2" s="3"/>
    </row>
    <row r="3" spans="1:138" ht="15.75" thickTop="1">
      <c r="A3" s="2"/>
      <c r="B3" s="15"/>
      <c r="C3" s="15"/>
      <c r="D3" s="15"/>
      <c r="E3" s="48"/>
      <c r="F3" s="2"/>
      <c r="G3" s="2"/>
      <c r="H3" s="2"/>
      <c r="I3" s="2"/>
      <c r="J3" s="2"/>
      <c r="K3" s="2"/>
      <c r="L3" s="2"/>
      <c r="M3" s="2"/>
      <c r="N3" s="128"/>
      <c r="O3" s="207"/>
      <c r="P3" s="3"/>
      <c r="Q3" s="3"/>
      <c r="R3" s="3"/>
      <c r="S3" s="3"/>
      <c r="T3" s="3"/>
      <c r="U3" s="3"/>
      <c r="V3" s="3"/>
      <c r="W3" s="3"/>
      <c r="X3" s="3"/>
      <c r="Y3" s="3"/>
      <c r="Z3" s="3"/>
      <c r="AA3" s="3"/>
      <c r="AB3" s="3"/>
      <c r="AC3" s="3"/>
      <c r="AD3" s="3"/>
      <c r="AE3" s="3"/>
      <c r="AF3" s="3"/>
    </row>
    <row r="4" spans="1:138" ht="21">
      <c r="A4" s="2"/>
      <c r="B4" s="63"/>
      <c r="C4" s="64" t="s">
        <v>25</v>
      </c>
      <c r="D4" s="64"/>
      <c r="E4" s="64" t="s">
        <v>26</v>
      </c>
      <c r="F4" s="65"/>
      <c r="G4" s="2"/>
      <c r="H4" s="2"/>
      <c r="I4" s="2"/>
      <c r="J4" s="2"/>
      <c r="K4" s="2"/>
      <c r="L4" s="2"/>
      <c r="M4" s="2"/>
      <c r="N4" s="128"/>
      <c r="O4" s="207"/>
      <c r="P4" s="3"/>
      <c r="Q4" s="3"/>
      <c r="R4" s="3"/>
      <c r="S4" s="3"/>
      <c r="T4" s="3"/>
      <c r="U4" s="3"/>
      <c r="V4" s="3"/>
      <c r="W4" s="3"/>
      <c r="X4" s="3"/>
      <c r="Y4" s="3"/>
      <c r="Z4" s="3"/>
      <c r="AA4" s="3"/>
      <c r="AB4" s="3"/>
      <c r="AC4" s="3"/>
      <c r="AD4" s="3"/>
      <c r="AE4" s="3"/>
      <c r="AF4" s="3"/>
    </row>
    <row r="5" spans="1:138" ht="40.5">
      <c r="A5" s="2"/>
      <c r="B5" s="63"/>
      <c r="C5" s="64" t="s">
        <v>137</v>
      </c>
      <c r="D5" s="64"/>
      <c r="E5" s="66" t="s">
        <v>138</v>
      </c>
      <c r="F5" s="64" t="s">
        <v>26</v>
      </c>
      <c r="G5" s="2"/>
      <c r="H5" s="2"/>
      <c r="I5" s="2"/>
      <c r="J5" s="2"/>
      <c r="K5" s="2"/>
      <c r="L5" s="2"/>
      <c r="M5" s="2"/>
      <c r="N5" s="128"/>
      <c r="O5" s="207"/>
      <c r="P5" s="3"/>
      <c r="Q5" s="3"/>
      <c r="R5" s="3"/>
      <c r="S5" s="3"/>
      <c r="T5" s="3"/>
      <c r="U5" s="3"/>
      <c r="V5" s="3"/>
      <c r="W5" s="3"/>
      <c r="X5" s="3"/>
      <c r="Y5" s="3"/>
      <c r="Z5" s="3"/>
      <c r="AA5" s="3"/>
      <c r="AB5" s="3"/>
      <c r="AC5" s="3"/>
      <c r="AD5" s="3"/>
      <c r="AE5" s="3"/>
      <c r="AF5" s="3"/>
    </row>
    <row r="6" spans="1:138" ht="20.25">
      <c r="A6" s="2"/>
      <c r="B6" s="67" t="s">
        <v>27</v>
      </c>
      <c r="C6" s="113" t="s">
        <v>157</v>
      </c>
      <c r="D6" s="68">
        <v>0.04</v>
      </c>
      <c r="E6" s="69" t="s">
        <v>139</v>
      </c>
      <c r="F6" s="70">
        <v>1</v>
      </c>
      <c r="G6" s="2"/>
      <c r="H6" s="52"/>
      <c r="I6" s="2"/>
      <c r="J6" s="2"/>
      <c r="K6" s="2"/>
      <c r="L6" s="2"/>
      <c r="M6" s="2"/>
      <c r="N6" s="128"/>
      <c r="O6" s="208"/>
      <c r="P6" s="3"/>
      <c r="Q6" s="3"/>
      <c r="R6" s="3"/>
      <c r="S6" s="3"/>
      <c r="T6" s="3"/>
      <c r="U6" s="3"/>
      <c r="V6" s="3"/>
      <c r="W6" s="3"/>
      <c r="X6" s="3"/>
      <c r="Y6" s="3"/>
      <c r="Z6" s="3"/>
      <c r="AA6" s="3"/>
      <c r="AB6" s="3"/>
      <c r="AC6" s="3"/>
      <c r="AD6" s="3"/>
      <c r="AE6" s="3"/>
      <c r="AF6" s="3"/>
    </row>
    <row r="7" spans="1:138" ht="20.25">
      <c r="A7" s="2"/>
      <c r="B7" s="71" t="s">
        <v>28</v>
      </c>
      <c r="C7" s="113" t="s">
        <v>158</v>
      </c>
      <c r="D7" s="68">
        <v>0.09</v>
      </c>
      <c r="E7" s="69" t="s">
        <v>140</v>
      </c>
      <c r="F7" s="70">
        <v>2</v>
      </c>
      <c r="G7" s="2"/>
      <c r="H7" s="2"/>
      <c r="I7" s="2"/>
      <c r="J7" s="2"/>
      <c r="K7" s="2"/>
      <c r="L7" s="2"/>
      <c r="M7" s="2"/>
      <c r="N7" s="128"/>
      <c r="O7" s="208"/>
      <c r="P7" s="3"/>
      <c r="Q7" s="3"/>
      <c r="R7" s="3"/>
      <c r="S7" s="3"/>
      <c r="T7" s="3"/>
      <c r="U7" s="3"/>
      <c r="V7" s="3"/>
      <c r="W7" s="3"/>
      <c r="X7" s="3"/>
      <c r="Y7" s="3"/>
      <c r="Z7" s="3"/>
      <c r="AA7" s="3"/>
      <c r="AB7" s="3"/>
      <c r="AC7" s="3"/>
      <c r="AD7" s="3"/>
      <c r="AE7" s="3"/>
      <c r="AF7" s="3"/>
    </row>
    <row r="8" spans="1:138" ht="20.25">
      <c r="A8" s="2"/>
      <c r="B8" s="72" t="s">
        <v>29</v>
      </c>
      <c r="C8" s="113" t="s">
        <v>159</v>
      </c>
      <c r="D8" s="68">
        <v>0.28999999999999998</v>
      </c>
      <c r="E8" s="69" t="s">
        <v>141</v>
      </c>
      <c r="F8" s="70">
        <v>3</v>
      </c>
      <c r="G8" s="2"/>
      <c r="H8" s="2"/>
      <c r="I8" s="2"/>
      <c r="J8" s="2"/>
      <c r="K8" s="2"/>
      <c r="L8" s="2"/>
      <c r="M8" s="2"/>
      <c r="N8" s="128"/>
      <c r="O8" s="208"/>
      <c r="P8" s="3"/>
      <c r="Q8" s="3"/>
      <c r="R8" s="3"/>
      <c r="S8" s="3"/>
      <c r="T8" s="3"/>
      <c r="U8" s="3"/>
      <c r="V8" s="3"/>
      <c r="W8" s="3"/>
      <c r="X8" s="3"/>
      <c r="Y8" s="3"/>
      <c r="Z8" s="3"/>
      <c r="AA8" s="3"/>
      <c r="AB8" s="3"/>
      <c r="AC8" s="3"/>
      <c r="AD8" s="3"/>
      <c r="AE8" s="3"/>
      <c r="AF8" s="3"/>
    </row>
    <row r="9" spans="1:138" ht="20.25">
      <c r="A9" s="2"/>
      <c r="B9" s="73" t="s">
        <v>30</v>
      </c>
      <c r="C9" s="113" t="s">
        <v>160</v>
      </c>
      <c r="D9" s="68">
        <v>0.49</v>
      </c>
      <c r="E9" s="69" t="s">
        <v>142</v>
      </c>
      <c r="F9" s="70">
        <v>4</v>
      </c>
      <c r="G9" s="2"/>
      <c r="H9" s="2"/>
      <c r="I9" s="2"/>
      <c r="J9" s="2"/>
      <c r="K9" s="2"/>
      <c r="L9" s="2"/>
      <c r="M9" s="2"/>
      <c r="N9" s="128"/>
      <c r="O9" s="208"/>
      <c r="P9" s="3"/>
      <c r="Q9" s="3"/>
      <c r="R9" s="3"/>
      <c r="S9" s="3"/>
      <c r="T9" s="3"/>
      <c r="U9" s="3"/>
      <c r="V9" s="3"/>
      <c r="W9" s="3"/>
      <c r="X9" s="3"/>
      <c r="Y9" s="3"/>
      <c r="Z9" s="3"/>
      <c r="AA9" s="3"/>
      <c r="AB9" s="3"/>
      <c r="AC9" s="3"/>
      <c r="AD9" s="3"/>
      <c r="AE9" s="3"/>
      <c r="AF9" s="3"/>
    </row>
    <row r="10" spans="1:138" ht="20.25">
      <c r="A10" s="2"/>
      <c r="B10" s="74" t="s">
        <v>31</v>
      </c>
      <c r="C10" s="113" t="s">
        <v>161</v>
      </c>
      <c r="D10" s="68">
        <v>1</v>
      </c>
      <c r="E10" s="69" t="s">
        <v>143</v>
      </c>
      <c r="F10" s="70">
        <v>5</v>
      </c>
      <c r="G10" s="2"/>
      <c r="H10" s="2"/>
      <c r="I10" s="93" t="s">
        <v>193</v>
      </c>
      <c r="J10" s="2"/>
      <c r="K10" s="2"/>
      <c r="L10" s="2"/>
      <c r="M10" s="2"/>
      <c r="N10" s="128"/>
      <c r="O10" s="208"/>
      <c r="P10" s="3"/>
      <c r="Q10" s="3"/>
      <c r="R10" s="3"/>
      <c r="S10" s="3"/>
      <c r="T10" s="3"/>
      <c r="U10" s="3"/>
      <c r="V10" s="3"/>
      <c r="W10" s="3"/>
      <c r="X10" s="3"/>
      <c r="Y10" s="3"/>
      <c r="Z10" s="3"/>
      <c r="AA10" s="3"/>
      <c r="AB10" s="3"/>
      <c r="AC10" s="3"/>
      <c r="AD10" s="3"/>
      <c r="AE10" s="3"/>
      <c r="AF10" s="3"/>
    </row>
    <row r="11" spans="1:138" ht="16.5">
      <c r="A11" s="2"/>
      <c r="B11" s="4"/>
      <c r="C11" s="3"/>
      <c r="D11" s="3"/>
      <c r="E11" s="49"/>
      <c r="F11" s="2"/>
      <c r="G11" s="2"/>
      <c r="H11" s="2"/>
      <c r="I11" s="2"/>
      <c r="J11" s="2"/>
      <c r="K11" s="2"/>
      <c r="L11" s="2"/>
      <c r="M11" s="2"/>
      <c r="N11" s="128"/>
      <c r="O11" s="207"/>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8"/>
      <c r="O12" s="207"/>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8"/>
      <c r="O13" s="207"/>
      <c r="P13" s="3"/>
      <c r="Q13" s="3"/>
      <c r="R13" s="3"/>
      <c r="S13" s="3"/>
      <c r="T13" s="3"/>
      <c r="U13" s="3"/>
      <c r="V13" s="3"/>
      <c r="W13" s="3"/>
      <c r="X13" s="3"/>
      <c r="Y13" s="3"/>
      <c r="Z13" s="3"/>
      <c r="AA13" s="3"/>
      <c r="AB13" s="3"/>
      <c r="AC13" s="3"/>
      <c r="AD13" s="3"/>
      <c r="AE13" s="3"/>
      <c r="AF13" s="3"/>
    </row>
    <row r="14" spans="1:138" ht="23.25">
      <c r="A14" s="2"/>
      <c r="B14" s="588" t="s">
        <v>32</v>
      </c>
      <c r="C14" s="588"/>
      <c r="D14" s="588"/>
      <c r="E14" s="588"/>
      <c r="F14" s="101"/>
      <c r="G14" s="62"/>
      <c r="H14" s="2"/>
      <c r="I14" s="2"/>
      <c r="J14" s="2"/>
      <c r="K14" s="2"/>
      <c r="L14" s="2"/>
      <c r="M14" s="2"/>
      <c r="N14" s="128"/>
      <c r="O14" s="207"/>
      <c r="P14" s="3"/>
      <c r="Q14" s="3"/>
      <c r="R14" s="3"/>
      <c r="S14" s="3"/>
      <c r="T14" s="3"/>
      <c r="U14" s="3"/>
      <c r="V14" s="3"/>
      <c r="W14" s="3"/>
      <c r="X14" s="3"/>
      <c r="Y14" s="3"/>
      <c r="Z14" s="3"/>
      <c r="AA14" s="3"/>
      <c r="AB14" s="3"/>
      <c r="AC14" s="3"/>
      <c r="AD14" s="3"/>
      <c r="AE14" s="3"/>
      <c r="AF14" s="3"/>
    </row>
    <row r="15" spans="1:138">
      <c r="A15" s="2"/>
      <c r="B15" s="100"/>
      <c r="C15" s="100"/>
      <c r="D15" s="100"/>
      <c r="E15" s="100"/>
      <c r="F15" s="102"/>
      <c r="G15" s="2"/>
      <c r="H15" s="2"/>
      <c r="I15" s="2"/>
      <c r="J15" s="2"/>
      <c r="K15" s="2"/>
      <c r="L15" s="2"/>
      <c r="M15" s="2"/>
      <c r="N15" s="128"/>
      <c r="O15" s="207"/>
      <c r="P15" s="3"/>
      <c r="Q15" s="3"/>
      <c r="R15" s="3"/>
      <c r="S15" s="3"/>
      <c r="T15" s="3"/>
      <c r="U15" s="3"/>
      <c r="V15" s="3"/>
      <c r="W15" s="3"/>
      <c r="X15" s="3"/>
      <c r="Y15" s="3"/>
      <c r="Z15" s="3"/>
      <c r="AA15" s="3"/>
      <c r="AB15" s="3"/>
      <c r="AC15" s="3"/>
      <c r="AD15" s="3"/>
      <c r="AE15" s="3"/>
      <c r="AF15" s="3"/>
    </row>
    <row r="16" spans="1:138" s="78" customFormat="1" ht="20.25">
      <c r="A16" s="76"/>
      <c r="B16" s="103"/>
      <c r="C16" s="586" t="s">
        <v>255</v>
      </c>
      <c r="D16" s="586"/>
      <c r="E16" s="586"/>
      <c r="F16" s="104"/>
      <c r="G16" s="76"/>
      <c r="H16" s="76"/>
      <c r="I16" s="94" t="s">
        <v>13</v>
      </c>
      <c r="J16" s="76"/>
      <c r="K16" s="76"/>
      <c r="L16" s="76"/>
      <c r="M16" s="76"/>
      <c r="N16" s="129"/>
      <c r="O16" s="209"/>
      <c r="P16" s="106"/>
      <c r="Q16" s="106"/>
      <c r="R16" s="106"/>
      <c r="S16" s="106"/>
      <c r="T16" s="106"/>
      <c r="U16" s="106"/>
      <c r="V16" s="106"/>
      <c r="W16" s="106"/>
      <c r="X16" s="106"/>
      <c r="Y16" s="106"/>
      <c r="Z16" s="106"/>
      <c r="AA16" s="106"/>
      <c r="AB16" s="106"/>
      <c r="AC16" s="106"/>
      <c r="AD16" s="106"/>
      <c r="AE16" s="106"/>
      <c r="AF16" s="106"/>
      <c r="AG16" s="106"/>
      <c r="AH16" s="106"/>
      <c r="AI16" s="106"/>
      <c r="AJ16" s="10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5" customHeight="1">
      <c r="A17" s="76"/>
      <c r="B17" s="67" t="s">
        <v>85</v>
      </c>
      <c r="C17" s="584" t="s">
        <v>208</v>
      </c>
      <c r="D17" s="584"/>
      <c r="E17" s="584"/>
      <c r="F17" s="105">
        <v>1</v>
      </c>
      <c r="G17" s="76"/>
      <c r="H17" s="76"/>
      <c r="I17" s="93" t="s">
        <v>255</v>
      </c>
      <c r="J17" s="76"/>
      <c r="K17" s="76"/>
      <c r="L17" s="76"/>
      <c r="M17" s="76"/>
      <c r="N17" s="129"/>
      <c r="O17" s="210"/>
      <c r="P17" s="106"/>
      <c r="Q17" s="106"/>
      <c r="R17" s="106"/>
      <c r="S17" s="106"/>
      <c r="T17" s="106"/>
      <c r="U17" s="106"/>
      <c r="V17" s="106"/>
      <c r="W17" s="106"/>
      <c r="X17" s="106"/>
      <c r="Y17" s="106"/>
      <c r="Z17" s="106"/>
      <c r="AA17" s="106"/>
      <c r="AB17" s="106"/>
      <c r="AC17" s="106"/>
      <c r="AD17" s="106"/>
      <c r="AE17" s="106"/>
      <c r="AF17" s="106"/>
      <c r="AG17" s="106"/>
      <c r="AH17" s="106"/>
      <c r="AI17" s="106"/>
      <c r="AJ17" s="10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75">
      <c r="A18" s="76"/>
      <c r="B18" s="71" t="s">
        <v>33</v>
      </c>
      <c r="C18" s="584" t="s">
        <v>209</v>
      </c>
      <c r="D18" s="584"/>
      <c r="E18" s="584"/>
      <c r="F18" s="105">
        <v>2</v>
      </c>
      <c r="G18" s="76"/>
      <c r="H18" s="76"/>
      <c r="I18" s="93" t="s">
        <v>93</v>
      </c>
      <c r="J18" s="76"/>
      <c r="K18" s="76"/>
      <c r="L18" s="76"/>
      <c r="M18" s="76"/>
      <c r="N18" s="129"/>
      <c r="O18" s="210"/>
      <c r="P18" s="106"/>
      <c r="Q18" s="106"/>
      <c r="R18" s="106"/>
      <c r="S18" s="106"/>
      <c r="T18" s="106"/>
      <c r="U18" s="106"/>
      <c r="V18" s="106"/>
      <c r="W18" s="106"/>
      <c r="X18" s="106"/>
      <c r="Y18" s="106"/>
      <c r="Z18" s="106"/>
      <c r="AA18" s="106"/>
      <c r="AB18" s="106"/>
      <c r="AC18" s="106"/>
      <c r="AD18" s="106"/>
      <c r="AE18" s="106"/>
      <c r="AF18" s="106"/>
      <c r="AG18" s="106"/>
      <c r="AH18" s="106"/>
      <c r="AI18" s="106"/>
      <c r="AJ18" s="10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75">
      <c r="A19" s="76"/>
      <c r="B19" s="72" t="s">
        <v>34</v>
      </c>
      <c r="C19" s="584" t="s">
        <v>200</v>
      </c>
      <c r="D19" s="584"/>
      <c r="E19" s="584"/>
      <c r="F19" s="105">
        <v>3</v>
      </c>
      <c r="G19" s="76"/>
      <c r="H19" s="76"/>
      <c r="I19" s="93" t="s">
        <v>94</v>
      </c>
      <c r="J19" s="76"/>
      <c r="K19" s="76"/>
      <c r="L19" s="76"/>
      <c r="M19" s="76"/>
      <c r="N19" s="129"/>
      <c r="O19" s="210"/>
      <c r="P19" s="106"/>
      <c r="Q19" s="106"/>
      <c r="R19" s="106"/>
      <c r="S19" s="106"/>
      <c r="T19" s="106"/>
      <c r="U19" s="106"/>
      <c r="V19" s="106"/>
      <c r="W19" s="106"/>
      <c r="X19" s="106"/>
      <c r="Y19" s="106"/>
      <c r="Z19" s="106"/>
      <c r="AA19" s="106"/>
      <c r="AB19" s="106"/>
      <c r="AC19" s="106"/>
      <c r="AD19" s="106"/>
      <c r="AE19" s="106"/>
      <c r="AF19" s="106"/>
      <c r="AG19" s="106"/>
      <c r="AH19" s="106"/>
      <c r="AI19" s="106"/>
      <c r="AJ19" s="10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75">
      <c r="A20" s="76"/>
      <c r="B20" s="73" t="s">
        <v>35</v>
      </c>
      <c r="C20" s="584" t="s">
        <v>201</v>
      </c>
      <c r="D20" s="584"/>
      <c r="E20" s="584"/>
      <c r="F20" s="105">
        <v>4</v>
      </c>
      <c r="G20" s="76"/>
      <c r="H20" s="76"/>
      <c r="I20" s="93" t="s">
        <v>210</v>
      </c>
      <c r="J20" s="76"/>
      <c r="K20" s="76"/>
      <c r="L20" s="76"/>
      <c r="M20" s="76"/>
      <c r="N20" s="129"/>
      <c r="O20" s="210"/>
      <c r="P20" s="106"/>
      <c r="Q20" s="106"/>
      <c r="R20" s="106"/>
      <c r="S20" s="106"/>
      <c r="T20" s="106"/>
      <c r="U20" s="106"/>
      <c r="V20" s="106"/>
      <c r="W20" s="106"/>
      <c r="X20" s="106"/>
      <c r="Y20" s="106"/>
      <c r="Z20" s="106"/>
      <c r="AA20" s="106"/>
      <c r="AB20" s="106"/>
      <c r="AC20" s="106"/>
      <c r="AD20" s="106"/>
      <c r="AE20" s="106"/>
      <c r="AF20" s="106"/>
      <c r="AG20" s="106"/>
      <c r="AH20" s="106"/>
      <c r="AI20" s="106"/>
      <c r="AJ20" s="10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36</v>
      </c>
      <c r="C21" s="584" t="s">
        <v>202</v>
      </c>
      <c r="D21" s="584"/>
      <c r="E21" s="584"/>
      <c r="F21" s="105">
        <v>5</v>
      </c>
      <c r="G21" s="76"/>
      <c r="H21" s="76"/>
      <c r="I21" s="93" t="str">
        <f>C48</f>
        <v>Interrupción o afectación en la prestación del servicio administrativo</v>
      </c>
      <c r="J21" s="76"/>
      <c r="K21" s="76"/>
      <c r="L21" s="76"/>
      <c r="M21" s="76"/>
      <c r="N21" s="129"/>
      <c r="O21" s="210"/>
      <c r="P21" s="106"/>
      <c r="Q21" s="106"/>
      <c r="R21" s="106"/>
      <c r="S21" s="106"/>
      <c r="T21" s="106"/>
      <c r="U21" s="106"/>
      <c r="V21" s="106"/>
      <c r="W21" s="106"/>
      <c r="X21" s="106"/>
      <c r="Y21" s="106"/>
      <c r="Z21" s="106"/>
      <c r="AA21" s="106"/>
      <c r="AB21" s="106"/>
      <c r="AC21" s="106"/>
      <c r="AD21" s="106"/>
      <c r="AE21" s="106"/>
      <c r="AF21" s="106"/>
      <c r="AG21" s="106"/>
      <c r="AH21" s="106"/>
      <c r="AI21" s="106"/>
      <c r="AJ21" s="10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0.25">
      <c r="A22" s="76"/>
      <c r="B22" s="84"/>
      <c r="C22" s="75"/>
      <c r="D22" s="75"/>
      <c r="E22" s="75"/>
      <c r="F22" s="85"/>
      <c r="G22" s="76"/>
      <c r="H22" s="76"/>
      <c r="I22" s="93" t="str">
        <f>C56</f>
        <v>Afectación Ambiental</v>
      </c>
      <c r="J22" s="76"/>
      <c r="K22" s="76"/>
      <c r="L22" s="76"/>
      <c r="M22" s="76"/>
      <c r="N22" s="129"/>
      <c r="O22" s="209"/>
      <c r="P22" s="106"/>
      <c r="Q22" s="106"/>
      <c r="R22" s="106"/>
      <c r="S22" s="106"/>
      <c r="T22" s="106"/>
      <c r="U22" s="106"/>
      <c r="V22" s="106"/>
      <c r="W22" s="106"/>
      <c r="X22" s="106"/>
      <c r="Y22" s="106"/>
      <c r="Z22" s="106"/>
      <c r="AA22" s="106"/>
      <c r="AB22" s="106"/>
      <c r="AC22" s="106"/>
      <c r="AD22" s="106"/>
      <c r="AE22" s="106"/>
      <c r="AF22" s="106"/>
      <c r="AG22" s="106"/>
      <c r="AH22" s="106"/>
      <c r="AI22" s="106"/>
      <c r="AJ22" s="10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0.25">
      <c r="A23" s="76"/>
      <c r="B23" s="84"/>
      <c r="C23" s="75"/>
      <c r="D23" s="75"/>
      <c r="E23" s="75"/>
      <c r="F23" s="85"/>
      <c r="G23" s="76"/>
      <c r="H23" s="76"/>
      <c r="I23" s="76"/>
      <c r="J23" s="76"/>
      <c r="K23" s="76"/>
      <c r="L23" s="76"/>
      <c r="M23" s="76"/>
      <c r="N23" s="129"/>
      <c r="O23" s="209"/>
      <c r="P23" s="106"/>
      <c r="Q23" s="106"/>
      <c r="R23" s="106"/>
      <c r="S23" s="106"/>
      <c r="T23" s="106"/>
      <c r="U23" s="106"/>
      <c r="V23" s="106"/>
      <c r="W23" s="106"/>
      <c r="X23" s="106"/>
      <c r="Y23" s="106"/>
      <c r="Z23" s="106"/>
      <c r="AA23" s="106"/>
      <c r="AB23" s="106"/>
      <c r="AC23" s="106"/>
      <c r="AD23" s="106"/>
      <c r="AE23" s="106"/>
      <c r="AF23" s="106"/>
      <c r="AG23" s="106"/>
      <c r="AH23" s="106"/>
      <c r="AI23" s="106"/>
      <c r="AJ23" s="10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0.25">
      <c r="A24" s="76"/>
      <c r="B24" s="77"/>
      <c r="C24" s="585" t="s">
        <v>93</v>
      </c>
      <c r="D24" s="585"/>
      <c r="E24" s="585"/>
      <c r="F24" s="85"/>
      <c r="G24" s="76"/>
      <c r="H24" s="76"/>
      <c r="I24" s="76"/>
      <c r="J24" s="76"/>
      <c r="K24" s="76"/>
      <c r="L24" s="76"/>
      <c r="M24" s="76"/>
      <c r="N24" s="129"/>
      <c r="O24" s="209"/>
      <c r="P24" s="106"/>
      <c r="Q24" s="106"/>
      <c r="R24" s="106"/>
      <c r="S24" s="106"/>
      <c r="T24" s="106"/>
      <c r="U24" s="106"/>
      <c r="V24" s="106"/>
      <c r="W24" s="106"/>
      <c r="X24" s="106"/>
      <c r="Y24" s="106"/>
      <c r="Z24" s="106"/>
      <c r="AA24" s="106"/>
      <c r="AB24" s="106"/>
      <c r="AC24" s="106"/>
      <c r="AD24" s="106"/>
      <c r="AE24" s="106"/>
      <c r="AF24" s="106"/>
      <c r="AG24" s="106"/>
      <c r="AH24" s="106"/>
      <c r="AI24" s="106"/>
      <c r="AJ24" s="10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75">
      <c r="A25" s="76"/>
      <c r="B25" s="79" t="s">
        <v>85</v>
      </c>
      <c r="C25" s="584" t="s">
        <v>207</v>
      </c>
      <c r="D25" s="584"/>
      <c r="E25" s="584"/>
      <c r="F25" s="105">
        <v>1</v>
      </c>
      <c r="G25" s="76"/>
      <c r="H25" s="76"/>
      <c r="I25" s="76"/>
      <c r="J25" s="76"/>
      <c r="K25" s="76"/>
      <c r="L25" s="76"/>
      <c r="M25" s="76"/>
      <c r="N25" s="129"/>
      <c r="O25" s="211"/>
      <c r="P25" s="106"/>
      <c r="Q25" s="106"/>
      <c r="R25" s="106"/>
      <c r="S25" s="106"/>
      <c r="T25" s="106"/>
      <c r="U25" s="106"/>
      <c r="V25" s="106"/>
      <c r="W25" s="106"/>
      <c r="X25" s="106"/>
      <c r="Y25" s="106"/>
      <c r="Z25" s="106"/>
      <c r="AA25" s="106"/>
      <c r="AB25" s="106"/>
      <c r="AC25" s="106"/>
      <c r="AD25" s="106"/>
      <c r="AE25" s="106"/>
      <c r="AF25" s="106"/>
      <c r="AG25" s="106"/>
      <c r="AH25" s="106"/>
      <c r="AI25" s="106"/>
      <c r="AJ25" s="10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75">
      <c r="A26" s="76"/>
      <c r="B26" s="80" t="s">
        <v>33</v>
      </c>
      <c r="C26" s="584" t="s">
        <v>203</v>
      </c>
      <c r="D26" s="584"/>
      <c r="E26" s="584"/>
      <c r="F26" s="105">
        <v>2</v>
      </c>
      <c r="G26" s="76"/>
      <c r="H26" s="76"/>
      <c r="I26" s="84"/>
      <c r="J26" s="84"/>
      <c r="K26" s="84"/>
      <c r="L26" s="84"/>
      <c r="M26" s="84"/>
      <c r="N26" s="130"/>
      <c r="O26" s="211"/>
      <c r="P26" s="106"/>
      <c r="Q26" s="106"/>
      <c r="R26" s="106"/>
      <c r="S26" s="106"/>
      <c r="T26" s="106"/>
      <c r="U26" s="106"/>
      <c r="V26" s="106"/>
      <c r="W26" s="106"/>
      <c r="X26" s="106"/>
      <c r="Y26" s="106"/>
      <c r="Z26" s="106"/>
      <c r="AA26" s="106"/>
      <c r="AB26" s="106"/>
      <c r="AC26" s="106"/>
      <c r="AD26" s="106"/>
      <c r="AE26" s="106"/>
      <c r="AF26" s="106"/>
      <c r="AG26" s="106"/>
      <c r="AH26" s="106"/>
      <c r="AI26" s="106"/>
      <c r="AJ26" s="10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75">
      <c r="A27" s="76"/>
      <c r="B27" s="81" t="s">
        <v>34</v>
      </c>
      <c r="C27" s="584" t="s">
        <v>206</v>
      </c>
      <c r="D27" s="584"/>
      <c r="E27" s="584"/>
      <c r="F27" s="105">
        <v>3</v>
      </c>
      <c r="G27" s="76"/>
      <c r="H27" s="76"/>
      <c r="I27" s="8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30"/>
      <c r="O27" s="211"/>
      <c r="P27" s="106"/>
      <c r="Q27" s="106"/>
      <c r="R27" s="106"/>
      <c r="S27" s="106"/>
      <c r="T27" s="106"/>
      <c r="U27" s="106"/>
      <c r="V27" s="106"/>
      <c r="W27" s="106"/>
      <c r="X27" s="106"/>
      <c r="Y27" s="106"/>
      <c r="Z27" s="106"/>
      <c r="AA27" s="106"/>
      <c r="AB27" s="106"/>
      <c r="AC27" s="106"/>
      <c r="AD27" s="106"/>
      <c r="AE27" s="106"/>
      <c r="AF27" s="106"/>
      <c r="AG27" s="106"/>
      <c r="AH27" s="106"/>
      <c r="AI27" s="106"/>
      <c r="AJ27" s="10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75">
      <c r="A28" s="76"/>
      <c r="B28" s="82" t="s">
        <v>35</v>
      </c>
      <c r="C28" s="584" t="s">
        <v>205</v>
      </c>
      <c r="D28" s="584"/>
      <c r="E28" s="584"/>
      <c r="F28" s="105">
        <v>4</v>
      </c>
      <c r="G28" s="76"/>
      <c r="H28" s="76"/>
      <c r="I28" s="84" t="str">
        <v xml:space="preserve">Si el hecho llegara a presentarse, tendría bajo impacto o efecto sobre la entidad.
</v>
      </c>
      <c r="J28" s="84"/>
      <c r="K28" s="84"/>
      <c r="L28" s="84"/>
      <c r="M28" s="84"/>
      <c r="N28" s="130"/>
      <c r="O28" s="211"/>
      <c r="P28" s="106"/>
      <c r="Q28" s="106"/>
      <c r="R28" s="106"/>
      <c r="S28" s="106"/>
      <c r="T28" s="106"/>
      <c r="U28" s="106"/>
      <c r="V28" s="106"/>
      <c r="W28" s="106"/>
      <c r="X28" s="106"/>
      <c r="Y28" s="106"/>
      <c r="Z28" s="106"/>
      <c r="AA28" s="106"/>
      <c r="AB28" s="106"/>
      <c r="AC28" s="106"/>
      <c r="AD28" s="106"/>
      <c r="AE28" s="106"/>
      <c r="AF28" s="106"/>
      <c r="AG28" s="106"/>
      <c r="AH28" s="106"/>
      <c r="AI28" s="106"/>
      <c r="AJ28" s="10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75">
      <c r="A29" s="76"/>
      <c r="B29" s="83" t="s">
        <v>36</v>
      </c>
      <c r="C29" s="584" t="s">
        <v>204</v>
      </c>
      <c r="D29" s="584"/>
      <c r="E29" s="584"/>
      <c r="F29" s="105">
        <v>5</v>
      </c>
      <c r="G29" s="76"/>
      <c r="H29" s="76"/>
      <c r="I29" s="84" t="str">
        <v xml:space="preserve">Si el hecho llegara a presentarse, tendría medianas consecuencias o efectos sobre la entidad.
</v>
      </c>
      <c r="J29" s="84"/>
      <c r="K29" s="84"/>
      <c r="L29" s="84"/>
      <c r="M29" s="84"/>
      <c r="N29" s="130"/>
      <c r="O29" s="211"/>
      <c r="P29" s="106"/>
      <c r="Q29" s="106"/>
      <c r="R29" s="106"/>
      <c r="S29" s="106"/>
      <c r="T29" s="106"/>
      <c r="U29" s="106"/>
      <c r="V29" s="106"/>
      <c r="W29" s="106"/>
      <c r="X29" s="106"/>
      <c r="Y29" s="106"/>
      <c r="Z29" s="106"/>
      <c r="AA29" s="106"/>
      <c r="AB29" s="106"/>
      <c r="AC29" s="106"/>
      <c r="AD29" s="106"/>
      <c r="AE29" s="106"/>
      <c r="AF29" s="106"/>
      <c r="AG29" s="106"/>
      <c r="AH29" s="106"/>
      <c r="AI29" s="106"/>
      <c r="AJ29" s="10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0.25">
      <c r="A30" s="76"/>
      <c r="B30" s="84"/>
      <c r="C30" s="75"/>
      <c r="D30" s="75"/>
      <c r="E30" s="75"/>
      <c r="F30" s="85"/>
      <c r="G30" s="76"/>
      <c r="H30" s="76"/>
      <c r="I30" s="84" t="str">
        <v xml:space="preserve">Si el hecho llegara a presentarse, tendría altas consecuencias o efectos sobre la entidad
</v>
      </c>
      <c r="J30" s="84"/>
      <c r="K30" s="84"/>
      <c r="L30" s="84"/>
      <c r="M30" s="84"/>
      <c r="N30" s="130"/>
      <c r="O30" s="209"/>
      <c r="P30" s="106"/>
      <c r="Q30" s="106"/>
      <c r="R30" s="106"/>
      <c r="S30" s="106"/>
      <c r="T30" s="106"/>
      <c r="U30" s="106"/>
      <c r="V30" s="106"/>
      <c r="W30" s="106"/>
      <c r="X30" s="106"/>
      <c r="Y30" s="106"/>
      <c r="Z30" s="106"/>
      <c r="AA30" s="106"/>
      <c r="AB30" s="106"/>
      <c r="AC30" s="106"/>
      <c r="AD30" s="106"/>
      <c r="AE30" s="106"/>
      <c r="AF30" s="106"/>
      <c r="AG30" s="106"/>
      <c r="AH30" s="106"/>
      <c r="AI30" s="106"/>
      <c r="AJ30" s="10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0.25">
      <c r="B31" s="86"/>
      <c r="C31" s="86"/>
      <c r="D31" s="86"/>
      <c r="E31" s="86"/>
      <c r="F31" s="85"/>
      <c r="I31" s="84" t="str">
        <v xml:space="preserve">Si el hecho llegara a presentarse, tendría desastrosas consecuencias o efectos sobre la entidad.
</v>
      </c>
      <c r="J31" s="84"/>
      <c r="K31" s="84"/>
      <c r="L31" s="84"/>
      <c r="M31" s="84"/>
      <c r="N31" s="130"/>
      <c r="O31" s="209"/>
      <c r="P31" s="106"/>
      <c r="Q31" s="106"/>
      <c r="R31" s="106"/>
      <c r="S31" s="106"/>
      <c r="T31" s="106"/>
      <c r="U31" s="106"/>
      <c r="V31" s="106"/>
      <c r="W31" s="106"/>
      <c r="X31" s="106"/>
      <c r="Y31" s="106"/>
      <c r="Z31" s="106"/>
      <c r="AA31" s="106"/>
      <c r="AB31" s="106"/>
      <c r="AC31" s="106"/>
      <c r="AD31" s="106"/>
      <c r="AE31" s="106"/>
      <c r="AF31" s="106"/>
      <c r="AG31" s="106"/>
      <c r="AH31" s="106"/>
      <c r="AI31" s="106"/>
      <c r="AJ31" s="106"/>
    </row>
    <row r="32" spans="1:138" s="76" customFormat="1" ht="20.25">
      <c r="B32" s="103"/>
      <c r="C32" s="586" t="s">
        <v>94</v>
      </c>
      <c r="D32" s="586"/>
      <c r="E32" s="586"/>
      <c r="F32" s="85"/>
      <c r="I32" s="84"/>
      <c r="J32" s="84"/>
      <c r="K32" s="84"/>
      <c r="L32" s="84"/>
      <c r="M32" s="84"/>
      <c r="N32" s="130"/>
      <c r="O32" s="209"/>
      <c r="P32" s="106"/>
      <c r="Q32" s="106"/>
      <c r="R32" s="106"/>
      <c r="S32" s="106"/>
      <c r="T32" s="106"/>
      <c r="U32" s="106"/>
      <c r="V32" s="106"/>
      <c r="W32" s="106"/>
      <c r="X32" s="106"/>
      <c r="Y32" s="106"/>
      <c r="Z32" s="106"/>
      <c r="AA32" s="106"/>
      <c r="AB32" s="106"/>
      <c r="AC32" s="106"/>
      <c r="AD32" s="106"/>
      <c r="AE32" s="106"/>
      <c r="AF32" s="106"/>
      <c r="AG32" s="106"/>
      <c r="AH32" s="106"/>
      <c r="AI32" s="106"/>
      <c r="AJ32" s="106"/>
    </row>
    <row r="33" spans="2:36" s="76" customFormat="1" ht="20.25">
      <c r="B33" s="67" t="s">
        <v>85</v>
      </c>
      <c r="C33" s="584" t="s">
        <v>146</v>
      </c>
      <c r="D33" s="584"/>
      <c r="E33" s="584"/>
      <c r="F33" s="107">
        <v>1</v>
      </c>
      <c r="I33" s="8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30"/>
      <c r="O33" s="209"/>
      <c r="P33" s="106"/>
      <c r="Q33" s="106"/>
      <c r="R33" s="106"/>
      <c r="S33" s="106"/>
      <c r="T33" s="106"/>
      <c r="U33" s="106"/>
      <c r="V33" s="106"/>
      <c r="W33" s="106"/>
      <c r="X33" s="106"/>
      <c r="Y33" s="106"/>
      <c r="Z33" s="106"/>
      <c r="AA33" s="106"/>
      <c r="AB33" s="106"/>
      <c r="AC33" s="106"/>
      <c r="AD33" s="106"/>
      <c r="AE33" s="106"/>
      <c r="AF33" s="106"/>
      <c r="AG33" s="106"/>
      <c r="AH33" s="106"/>
      <c r="AI33" s="106"/>
      <c r="AJ33" s="106"/>
    </row>
    <row r="34" spans="2:36" s="76" customFormat="1" ht="20.25">
      <c r="B34" s="71" t="s">
        <v>33</v>
      </c>
      <c r="C34" s="584" t="s">
        <v>147</v>
      </c>
      <c r="D34" s="584"/>
      <c r="E34" s="584"/>
      <c r="F34" s="107">
        <v>2</v>
      </c>
      <c r="I34" s="84" t="str">
        <v xml:space="preserve">Si el hecho llegara a presentarse, tendría bajo impacto o efecto sobre la entidad.
</v>
      </c>
      <c r="J34" s="84"/>
      <c r="K34" s="84"/>
      <c r="L34" s="84"/>
      <c r="M34" s="84"/>
      <c r="N34" s="130"/>
      <c r="O34" s="209"/>
      <c r="P34" s="106"/>
      <c r="Q34" s="106"/>
      <c r="R34" s="106"/>
      <c r="S34" s="106"/>
      <c r="T34" s="106"/>
      <c r="U34" s="106"/>
      <c r="V34" s="106"/>
      <c r="W34" s="106"/>
      <c r="X34" s="106"/>
      <c r="Y34" s="106"/>
      <c r="Z34" s="106"/>
      <c r="AA34" s="106"/>
      <c r="AB34" s="106"/>
      <c r="AC34" s="106"/>
      <c r="AD34" s="106"/>
      <c r="AE34" s="106"/>
      <c r="AF34" s="106"/>
      <c r="AG34" s="106"/>
      <c r="AH34" s="106"/>
      <c r="AI34" s="106"/>
      <c r="AJ34" s="106"/>
    </row>
    <row r="35" spans="2:36" s="76" customFormat="1" ht="20.25">
      <c r="B35" s="72" t="s">
        <v>34</v>
      </c>
      <c r="C35" s="584" t="s">
        <v>148</v>
      </c>
      <c r="D35" s="584"/>
      <c r="E35" s="584"/>
      <c r="F35" s="107">
        <v>3</v>
      </c>
      <c r="I35" s="84" t="str">
        <v xml:space="preserve">Si el hecho llegara a presentarse, tendría medianas consecuencias o efectos sobre la entidad.
</v>
      </c>
      <c r="J35" s="84"/>
      <c r="K35" s="84"/>
      <c r="L35" s="84"/>
      <c r="M35" s="84"/>
      <c r="N35" s="130"/>
      <c r="O35" s="209"/>
      <c r="P35" s="106"/>
      <c r="Q35" s="106"/>
      <c r="R35" s="106"/>
      <c r="S35" s="106"/>
      <c r="T35" s="106"/>
      <c r="U35" s="106"/>
      <c r="V35" s="106"/>
      <c r="W35" s="106"/>
      <c r="X35" s="106"/>
      <c r="Y35" s="106"/>
      <c r="Z35" s="106"/>
      <c r="AA35" s="106"/>
      <c r="AB35" s="106"/>
      <c r="AC35" s="106"/>
      <c r="AD35" s="106"/>
      <c r="AE35" s="106"/>
      <c r="AF35" s="106"/>
      <c r="AG35" s="106"/>
      <c r="AH35" s="106"/>
      <c r="AI35" s="106"/>
      <c r="AJ35" s="106"/>
    </row>
    <row r="36" spans="2:36" s="76" customFormat="1" ht="20.25">
      <c r="B36" s="73" t="s">
        <v>35</v>
      </c>
      <c r="C36" s="584" t="s">
        <v>149</v>
      </c>
      <c r="D36" s="584"/>
      <c r="E36" s="584"/>
      <c r="F36" s="107">
        <v>4</v>
      </c>
      <c r="I36" s="84" t="str">
        <v xml:space="preserve">Si el hecho llegara a presentarse, tendría altas consecuencias o efectos sobre la entidad
</v>
      </c>
      <c r="J36" s="84"/>
      <c r="K36" s="84"/>
      <c r="L36" s="84"/>
      <c r="M36" s="84"/>
      <c r="N36" s="130"/>
      <c r="O36" s="209"/>
      <c r="P36" s="106"/>
      <c r="Q36" s="106"/>
      <c r="R36" s="106"/>
      <c r="S36" s="106"/>
      <c r="T36" s="106"/>
      <c r="U36" s="106"/>
      <c r="V36" s="106"/>
      <c r="W36" s="106"/>
      <c r="X36" s="106"/>
      <c r="Y36" s="106"/>
      <c r="Z36" s="106"/>
      <c r="AA36" s="106"/>
      <c r="AB36" s="106"/>
      <c r="AC36" s="106"/>
      <c r="AD36" s="106"/>
      <c r="AE36" s="106"/>
      <c r="AF36" s="106"/>
      <c r="AG36" s="106"/>
      <c r="AH36" s="106"/>
      <c r="AI36" s="106"/>
      <c r="AJ36" s="106"/>
    </row>
    <row r="37" spans="2:36" s="76" customFormat="1" ht="20.25">
      <c r="B37" s="74" t="s">
        <v>36</v>
      </c>
      <c r="C37" s="584" t="s">
        <v>150</v>
      </c>
      <c r="D37" s="584"/>
      <c r="E37" s="584"/>
      <c r="F37" s="107">
        <v>5</v>
      </c>
      <c r="I37" s="84" t="str">
        <v xml:space="preserve">Si el hecho llegara a presentarse, tendría desastrosas consecuencias o efectos sobre la entidad.
</v>
      </c>
      <c r="J37" s="84"/>
      <c r="K37" s="84"/>
      <c r="L37" s="84"/>
      <c r="M37" s="84"/>
      <c r="N37" s="130"/>
      <c r="O37" s="209"/>
      <c r="P37" s="106"/>
      <c r="Q37" s="106"/>
      <c r="R37" s="106"/>
      <c r="S37" s="106"/>
      <c r="T37" s="106"/>
      <c r="U37" s="106"/>
      <c r="V37" s="106"/>
      <c r="W37" s="106"/>
      <c r="X37" s="106"/>
      <c r="Y37" s="106"/>
      <c r="Z37" s="106"/>
      <c r="AA37" s="106"/>
      <c r="AB37" s="106"/>
      <c r="AC37" s="106"/>
      <c r="AD37" s="106"/>
      <c r="AE37" s="106"/>
      <c r="AF37" s="106"/>
      <c r="AG37" s="106"/>
      <c r="AH37" s="106"/>
      <c r="AI37" s="106"/>
      <c r="AJ37" s="106"/>
    </row>
    <row r="38" spans="2:36" s="76" customFormat="1" ht="20.25">
      <c r="B38" s="86"/>
      <c r="C38" s="86"/>
      <c r="D38" s="86"/>
      <c r="E38" s="86"/>
      <c r="F38" s="85"/>
      <c r="I38" s="84"/>
      <c r="J38" s="84"/>
      <c r="K38" s="84"/>
      <c r="L38" s="84"/>
      <c r="M38" s="84"/>
      <c r="N38" s="130"/>
      <c r="O38" s="209"/>
      <c r="P38" s="106"/>
      <c r="Q38" s="106"/>
      <c r="R38" s="106"/>
      <c r="S38" s="106"/>
      <c r="T38" s="106"/>
      <c r="U38" s="106"/>
      <c r="V38" s="106"/>
      <c r="W38" s="106"/>
      <c r="X38" s="106"/>
      <c r="Y38" s="106"/>
      <c r="Z38" s="106"/>
      <c r="AA38" s="106"/>
      <c r="AB38" s="106"/>
      <c r="AC38" s="106"/>
      <c r="AD38" s="106"/>
      <c r="AE38" s="106"/>
      <c r="AF38" s="106"/>
      <c r="AG38" s="106"/>
      <c r="AH38" s="106"/>
      <c r="AI38" s="106"/>
      <c r="AJ38" s="106"/>
    </row>
    <row r="39" spans="2:36" s="76" customFormat="1" ht="20.25">
      <c r="B39" s="86"/>
      <c r="C39" s="86"/>
      <c r="D39" s="86"/>
      <c r="E39" s="86"/>
      <c r="F39" s="85"/>
      <c r="N39" s="129"/>
      <c r="O39" s="209"/>
      <c r="P39" s="106"/>
      <c r="Q39" s="106"/>
      <c r="R39" s="106"/>
      <c r="S39" s="106"/>
      <c r="T39" s="106"/>
      <c r="U39" s="106"/>
      <c r="V39" s="106"/>
      <c r="W39" s="106"/>
      <c r="X39" s="106"/>
      <c r="Y39" s="106"/>
      <c r="Z39" s="106"/>
      <c r="AA39" s="106"/>
      <c r="AB39" s="106"/>
      <c r="AC39" s="106"/>
      <c r="AD39" s="106"/>
      <c r="AE39" s="106"/>
      <c r="AF39" s="106"/>
      <c r="AG39" s="106"/>
      <c r="AH39" s="106"/>
      <c r="AI39" s="106"/>
      <c r="AJ39" s="106"/>
    </row>
    <row r="40" spans="2:36" s="76" customFormat="1" ht="20.25">
      <c r="B40" s="77"/>
      <c r="C40" s="586" t="s">
        <v>210</v>
      </c>
      <c r="D40" s="586"/>
      <c r="E40" s="586"/>
      <c r="F40" s="85"/>
      <c r="N40" s="129"/>
      <c r="O40" s="209"/>
      <c r="P40" s="106"/>
      <c r="Q40" s="106"/>
      <c r="R40" s="106"/>
      <c r="S40" s="106"/>
      <c r="T40" s="106"/>
      <c r="U40" s="106"/>
      <c r="V40" s="106"/>
      <c r="W40" s="106"/>
      <c r="X40" s="106"/>
      <c r="Y40" s="106"/>
      <c r="Z40" s="106"/>
      <c r="AA40" s="106"/>
      <c r="AB40" s="106"/>
      <c r="AC40" s="106"/>
      <c r="AD40" s="106"/>
      <c r="AE40" s="106"/>
      <c r="AF40" s="106"/>
      <c r="AG40" s="106"/>
      <c r="AH40" s="106"/>
      <c r="AI40" s="106"/>
      <c r="AJ40" s="106"/>
    </row>
    <row r="41" spans="2:36" s="76" customFormat="1" ht="20.25">
      <c r="B41" s="108" t="s">
        <v>85</v>
      </c>
      <c r="C41" s="584" t="s">
        <v>256</v>
      </c>
      <c r="D41" s="584"/>
      <c r="E41" s="584"/>
      <c r="F41" s="107">
        <v>1</v>
      </c>
      <c r="N41" s="129"/>
      <c r="O41" s="209"/>
      <c r="P41" s="106"/>
      <c r="Q41" s="106"/>
      <c r="R41" s="106"/>
      <c r="S41" s="106"/>
      <c r="T41" s="106"/>
      <c r="U41" s="106"/>
      <c r="V41" s="106"/>
      <c r="W41" s="106"/>
      <c r="X41" s="106"/>
      <c r="Y41" s="106"/>
      <c r="Z41" s="106"/>
      <c r="AA41" s="106"/>
      <c r="AB41" s="106"/>
      <c r="AC41" s="106"/>
      <c r="AD41" s="106"/>
      <c r="AE41" s="106"/>
      <c r="AF41" s="106"/>
      <c r="AG41" s="106"/>
      <c r="AH41" s="106"/>
      <c r="AI41" s="106"/>
      <c r="AJ41" s="106"/>
    </row>
    <row r="42" spans="2:36" s="76" customFormat="1" ht="20.25">
      <c r="B42" s="109" t="s">
        <v>33</v>
      </c>
      <c r="C42" s="584" t="s">
        <v>257</v>
      </c>
      <c r="D42" s="584"/>
      <c r="E42" s="584"/>
      <c r="F42" s="107">
        <v>2</v>
      </c>
      <c r="N42" s="129"/>
      <c r="O42" s="209"/>
      <c r="P42" s="106"/>
      <c r="Q42" s="106"/>
      <c r="R42" s="106"/>
      <c r="S42" s="106"/>
      <c r="T42" s="106"/>
      <c r="U42" s="106"/>
      <c r="V42" s="106"/>
      <c r="W42" s="106"/>
      <c r="X42" s="106"/>
      <c r="Y42" s="106"/>
      <c r="Z42" s="106"/>
      <c r="AA42" s="106"/>
      <c r="AB42" s="106"/>
      <c r="AC42" s="106"/>
      <c r="AD42" s="106"/>
      <c r="AE42" s="106"/>
      <c r="AF42" s="106"/>
      <c r="AG42" s="106"/>
      <c r="AH42" s="106"/>
      <c r="AI42" s="106"/>
      <c r="AJ42" s="106"/>
    </row>
    <row r="43" spans="2:36" s="76" customFormat="1" ht="20.25">
      <c r="B43" s="110" t="s">
        <v>34</v>
      </c>
      <c r="C43" s="584" t="s">
        <v>258</v>
      </c>
      <c r="D43" s="584"/>
      <c r="E43" s="584"/>
      <c r="F43" s="107">
        <v>3</v>
      </c>
      <c r="N43" s="129"/>
      <c r="O43" s="209"/>
      <c r="P43" s="106"/>
      <c r="Q43" s="106"/>
      <c r="R43" s="106"/>
      <c r="S43" s="106"/>
      <c r="T43" s="106"/>
      <c r="U43" s="106"/>
      <c r="V43" s="106"/>
      <c r="W43" s="106"/>
      <c r="X43" s="106"/>
      <c r="Y43" s="106"/>
      <c r="Z43" s="106"/>
      <c r="AA43" s="106"/>
      <c r="AB43" s="106"/>
      <c r="AC43" s="106"/>
      <c r="AD43" s="106"/>
      <c r="AE43" s="106"/>
      <c r="AF43" s="106"/>
      <c r="AG43" s="106"/>
      <c r="AH43" s="106"/>
      <c r="AI43" s="106"/>
      <c r="AJ43" s="106"/>
    </row>
    <row r="44" spans="2:36" s="76" customFormat="1" ht="20.25">
      <c r="B44" s="111" t="s">
        <v>35</v>
      </c>
      <c r="C44" s="584" t="s">
        <v>259</v>
      </c>
      <c r="D44" s="584"/>
      <c r="E44" s="584"/>
      <c r="F44" s="107">
        <v>4</v>
      </c>
      <c r="N44" s="129"/>
      <c r="O44" s="209"/>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2:36" s="76" customFormat="1" ht="20.25">
      <c r="B45" s="112" t="s">
        <v>36</v>
      </c>
      <c r="C45" s="584" t="s">
        <v>260</v>
      </c>
      <c r="D45" s="584"/>
      <c r="E45" s="584"/>
      <c r="F45" s="107">
        <v>5</v>
      </c>
      <c r="N45" s="129"/>
      <c r="O45" s="209"/>
      <c r="P45" s="106"/>
      <c r="Q45" s="106"/>
      <c r="R45" s="106"/>
      <c r="S45" s="106"/>
      <c r="T45" s="106"/>
      <c r="U45" s="106"/>
      <c r="V45" s="106"/>
      <c r="W45" s="106"/>
      <c r="X45" s="106"/>
      <c r="Y45" s="106"/>
      <c r="Z45" s="106"/>
      <c r="AA45" s="106"/>
      <c r="AB45" s="106"/>
      <c r="AC45" s="106"/>
      <c r="AD45" s="106"/>
      <c r="AE45" s="106"/>
      <c r="AF45" s="106"/>
      <c r="AG45" s="106"/>
      <c r="AH45" s="106"/>
      <c r="AI45" s="106"/>
      <c r="AJ45" s="106"/>
    </row>
    <row r="46" spans="2:36" s="76" customFormat="1" ht="20.25">
      <c r="B46" s="84"/>
      <c r="C46" s="84" t="s">
        <v>37</v>
      </c>
      <c r="D46" s="84"/>
      <c r="F46" s="85"/>
      <c r="N46" s="129"/>
      <c r="O46" s="209"/>
      <c r="P46" s="106"/>
      <c r="Q46" s="106"/>
      <c r="R46" s="106"/>
      <c r="S46" s="106"/>
      <c r="T46" s="106"/>
      <c r="U46" s="106"/>
      <c r="V46" s="106"/>
      <c r="W46" s="106"/>
      <c r="X46" s="106"/>
      <c r="Y46" s="106"/>
      <c r="Z46" s="106"/>
      <c r="AA46" s="106"/>
      <c r="AB46" s="106"/>
      <c r="AC46" s="106"/>
      <c r="AD46" s="106"/>
      <c r="AE46" s="106"/>
      <c r="AF46" s="106"/>
      <c r="AG46" s="106"/>
      <c r="AH46" s="106"/>
      <c r="AI46" s="106"/>
      <c r="AJ46" s="106"/>
    </row>
    <row r="47" spans="2:36" s="76" customFormat="1" ht="20.25">
      <c r="B47" s="84"/>
      <c r="C47" s="84"/>
      <c r="D47" s="84"/>
      <c r="F47" s="85"/>
      <c r="N47" s="129"/>
      <c r="O47" s="209"/>
      <c r="P47" s="106"/>
      <c r="Q47" s="106"/>
      <c r="R47" s="106"/>
      <c r="S47" s="106"/>
      <c r="T47" s="106"/>
      <c r="U47" s="106"/>
      <c r="V47" s="106"/>
      <c r="W47" s="106"/>
      <c r="X47" s="106"/>
      <c r="Y47" s="106"/>
      <c r="Z47" s="106"/>
      <c r="AA47" s="106"/>
      <c r="AB47" s="106"/>
      <c r="AC47" s="106"/>
      <c r="AD47" s="106"/>
      <c r="AE47" s="106"/>
      <c r="AF47" s="106"/>
      <c r="AG47" s="106"/>
      <c r="AH47" s="106"/>
      <c r="AI47" s="106"/>
      <c r="AJ47" s="106"/>
    </row>
    <row r="48" spans="2:36" s="76" customFormat="1" ht="20.25">
      <c r="B48" s="77"/>
      <c r="C48" s="585" t="s">
        <v>211</v>
      </c>
      <c r="D48" s="585"/>
      <c r="E48" s="585"/>
      <c r="F48" s="85"/>
      <c r="N48" s="129"/>
      <c r="O48" s="209"/>
      <c r="P48" s="106"/>
      <c r="Q48" s="106"/>
      <c r="R48" s="106"/>
      <c r="S48" s="106"/>
      <c r="T48" s="106"/>
      <c r="U48" s="106"/>
      <c r="V48" s="106"/>
      <c r="W48" s="106"/>
      <c r="X48" s="106"/>
      <c r="Y48" s="106"/>
      <c r="Z48" s="106"/>
      <c r="AA48" s="106"/>
      <c r="AB48" s="106"/>
      <c r="AC48" s="106"/>
      <c r="AD48" s="106"/>
      <c r="AE48" s="106"/>
      <c r="AF48" s="106"/>
      <c r="AG48" s="106"/>
      <c r="AH48" s="106"/>
      <c r="AI48" s="106"/>
      <c r="AJ48" s="106"/>
    </row>
    <row r="49" spans="2:36" s="76" customFormat="1" ht="20.25" customHeight="1">
      <c r="B49" s="79" t="s">
        <v>85</v>
      </c>
      <c r="C49" s="581" t="s">
        <v>212</v>
      </c>
      <c r="D49" s="582"/>
      <c r="E49" s="583"/>
      <c r="F49" s="70">
        <v>1</v>
      </c>
      <c r="N49" s="129"/>
      <c r="O49" s="209"/>
      <c r="P49" s="106"/>
      <c r="Q49" s="106"/>
      <c r="R49" s="106"/>
      <c r="S49" s="106"/>
      <c r="T49" s="106"/>
      <c r="U49" s="106"/>
      <c r="V49" s="106"/>
      <c r="W49" s="106"/>
      <c r="X49" s="106"/>
      <c r="Y49" s="106"/>
      <c r="Z49" s="106"/>
      <c r="AA49" s="106"/>
      <c r="AB49" s="106"/>
      <c r="AC49" s="106"/>
      <c r="AD49" s="106"/>
      <c r="AE49" s="106"/>
      <c r="AF49" s="106"/>
      <c r="AG49" s="106"/>
      <c r="AH49" s="106"/>
      <c r="AI49" s="106"/>
      <c r="AJ49" s="106"/>
    </row>
    <row r="50" spans="2:36" s="76" customFormat="1" ht="20.25" customHeight="1">
      <c r="B50" s="80" t="s">
        <v>33</v>
      </c>
      <c r="C50" s="581" t="s">
        <v>213</v>
      </c>
      <c r="D50" s="582"/>
      <c r="E50" s="583"/>
      <c r="F50" s="70">
        <v>2</v>
      </c>
      <c r="N50" s="129"/>
      <c r="O50" s="209"/>
      <c r="P50" s="106"/>
      <c r="Q50" s="106"/>
      <c r="R50" s="106"/>
      <c r="S50" s="106"/>
      <c r="T50" s="106"/>
      <c r="U50" s="106"/>
      <c r="V50" s="106"/>
      <c r="W50" s="106"/>
      <c r="X50" s="106"/>
      <c r="Y50" s="106"/>
      <c r="Z50" s="106"/>
      <c r="AA50" s="106"/>
      <c r="AB50" s="106"/>
      <c r="AC50" s="106"/>
      <c r="AD50" s="106"/>
      <c r="AE50" s="106"/>
      <c r="AF50" s="106"/>
      <c r="AG50" s="106"/>
      <c r="AH50" s="106"/>
      <c r="AI50" s="106"/>
      <c r="AJ50" s="106"/>
    </row>
    <row r="51" spans="2:36" s="76" customFormat="1" ht="20.25" customHeight="1">
      <c r="B51" s="81" t="s">
        <v>34</v>
      </c>
      <c r="C51" s="581" t="s">
        <v>214</v>
      </c>
      <c r="D51" s="582"/>
      <c r="E51" s="583"/>
      <c r="F51" s="70">
        <v>3</v>
      </c>
      <c r="N51" s="129"/>
      <c r="O51" s="209"/>
      <c r="P51" s="106"/>
      <c r="Q51" s="106"/>
      <c r="R51" s="106"/>
      <c r="S51" s="106"/>
      <c r="T51" s="106"/>
      <c r="U51" s="106"/>
      <c r="V51" s="106"/>
      <c r="W51" s="106"/>
      <c r="X51" s="106"/>
      <c r="Y51" s="106"/>
      <c r="Z51" s="106"/>
      <c r="AA51" s="106"/>
      <c r="AB51" s="106"/>
      <c r="AC51" s="106"/>
      <c r="AD51" s="106"/>
      <c r="AE51" s="106"/>
      <c r="AF51" s="106"/>
      <c r="AG51" s="106"/>
      <c r="AH51" s="106"/>
      <c r="AI51" s="106"/>
      <c r="AJ51" s="106"/>
    </row>
    <row r="52" spans="2:36" s="76" customFormat="1" ht="20.25" customHeight="1">
      <c r="B52" s="82" t="s">
        <v>35</v>
      </c>
      <c r="C52" s="581" t="s">
        <v>215</v>
      </c>
      <c r="D52" s="582"/>
      <c r="E52" s="583"/>
      <c r="F52" s="70">
        <v>4</v>
      </c>
      <c r="N52" s="129"/>
      <c r="O52" s="209"/>
      <c r="P52" s="106"/>
      <c r="Q52" s="106"/>
      <c r="R52" s="106"/>
      <c r="S52" s="106"/>
      <c r="T52" s="106"/>
      <c r="U52" s="106"/>
      <c r="V52" s="106"/>
      <c r="W52" s="106"/>
      <c r="X52" s="106"/>
      <c r="Y52" s="106"/>
      <c r="Z52" s="106"/>
      <c r="AA52" s="106"/>
      <c r="AB52" s="106"/>
      <c r="AC52" s="106"/>
      <c r="AD52" s="106"/>
      <c r="AE52" s="106"/>
      <c r="AF52" s="106"/>
      <c r="AG52" s="106"/>
      <c r="AH52" s="106"/>
      <c r="AI52" s="106"/>
      <c r="AJ52" s="106"/>
    </row>
    <row r="53" spans="2:36" s="76" customFormat="1" ht="20.25" customHeight="1">
      <c r="B53" s="83" t="s">
        <v>36</v>
      </c>
      <c r="C53" s="581" t="s">
        <v>216</v>
      </c>
      <c r="D53" s="582"/>
      <c r="E53" s="583"/>
      <c r="F53" s="70">
        <v>5</v>
      </c>
      <c r="N53" s="129"/>
      <c r="O53" s="209"/>
      <c r="P53" s="106"/>
      <c r="Q53" s="106"/>
      <c r="R53" s="106"/>
      <c r="S53" s="106"/>
      <c r="T53" s="106"/>
      <c r="U53" s="106"/>
      <c r="V53" s="106"/>
      <c r="W53" s="106"/>
      <c r="X53" s="106"/>
      <c r="Y53" s="106"/>
      <c r="Z53" s="106"/>
      <c r="AA53" s="106"/>
      <c r="AB53" s="106"/>
      <c r="AC53" s="106"/>
      <c r="AD53" s="106"/>
      <c r="AE53" s="106"/>
      <c r="AF53" s="106"/>
      <c r="AG53" s="106"/>
      <c r="AH53" s="106"/>
      <c r="AI53" s="106"/>
      <c r="AJ53" s="106"/>
    </row>
    <row r="54" spans="2:36" s="76" customFormat="1" ht="20.25">
      <c r="B54" s="84"/>
      <c r="C54" s="84"/>
      <c r="D54" s="84"/>
      <c r="E54" s="84"/>
      <c r="F54" s="85"/>
      <c r="N54" s="129"/>
      <c r="O54" s="209"/>
      <c r="P54" s="106"/>
      <c r="Q54" s="106"/>
      <c r="R54" s="106"/>
      <c r="S54" s="106"/>
      <c r="T54" s="106"/>
      <c r="U54" s="106"/>
      <c r="V54" s="106"/>
      <c r="W54" s="106"/>
      <c r="X54" s="106"/>
      <c r="Y54" s="106"/>
      <c r="Z54" s="106"/>
      <c r="AA54" s="106"/>
      <c r="AB54" s="106"/>
      <c r="AC54" s="106"/>
      <c r="AD54" s="106"/>
      <c r="AE54" s="106"/>
      <c r="AF54" s="106"/>
      <c r="AG54" s="106"/>
      <c r="AH54" s="106"/>
      <c r="AI54" s="106"/>
      <c r="AJ54" s="106"/>
    </row>
    <row r="55" spans="2:36" s="76" customFormat="1" ht="20.25">
      <c r="N55" s="129"/>
      <c r="O55" s="209"/>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2:36" s="76" customFormat="1" ht="20.25" customHeight="1">
      <c r="B56" s="77"/>
      <c r="C56" s="96" t="s">
        <v>193</v>
      </c>
      <c r="D56" s="96"/>
      <c r="E56" s="96"/>
      <c r="F56" s="85"/>
      <c r="N56" s="129"/>
      <c r="O56" s="209"/>
      <c r="P56" s="106"/>
      <c r="Q56" s="106"/>
      <c r="R56" s="106"/>
      <c r="S56" s="106"/>
      <c r="T56" s="106"/>
      <c r="U56" s="106"/>
      <c r="V56" s="106"/>
      <c r="W56" s="106"/>
      <c r="X56" s="106"/>
      <c r="Y56" s="106"/>
      <c r="Z56" s="106"/>
      <c r="AA56" s="106"/>
      <c r="AB56" s="106"/>
      <c r="AC56" s="106"/>
      <c r="AD56" s="106"/>
      <c r="AE56" s="106"/>
      <c r="AF56" s="106"/>
      <c r="AG56" s="106"/>
      <c r="AH56" s="106"/>
      <c r="AI56" s="106"/>
      <c r="AJ56" s="106"/>
    </row>
    <row r="57" spans="2:36" s="76" customFormat="1" ht="20.25" customHeight="1">
      <c r="B57" s="79" t="s">
        <v>85</v>
      </c>
      <c r="C57" s="578" t="s">
        <v>194</v>
      </c>
      <c r="D57" s="579"/>
      <c r="E57" s="580"/>
      <c r="F57" s="70">
        <v>1</v>
      </c>
      <c r="N57" s="129"/>
      <c r="O57" s="209"/>
      <c r="P57" s="106"/>
      <c r="Q57" s="106"/>
      <c r="R57" s="106"/>
      <c r="S57" s="106"/>
      <c r="T57" s="106"/>
      <c r="U57" s="106"/>
      <c r="V57" s="106"/>
      <c r="W57" s="106"/>
      <c r="X57" s="106"/>
      <c r="Y57" s="106"/>
      <c r="Z57" s="106"/>
      <c r="AA57" s="106"/>
      <c r="AB57" s="106"/>
      <c r="AC57" s="106"/>
      <c r="AD57" s="106"/>
      <c r="AE57" s="106"/>
      <c r="AF57" s="106"/>
      <c r="AG57" s="106"/>
      <c r="AH57" s="106"/>
      <c r="AI57" s="106"/>
      <c r="AJ57" s="106"/>
    </row>
    <row r="58" spans="2:36" s="76" customFormat="1" ht="20.25" customHeight="1">
      <c r="B58" s="80" t="s">
        <v>33</v>
      </c>
      <c r="C58" s="578" t="s">
        <v>195</v>
      </c>
      <c r="D58" s="579"/>
      <c r="E58" s="580"/>
      <c r="F58" s="70">
        <v>2</v>
      </c>
      <c r="N58" s="129"/>
      <c r="O58" s="209"/>
      <c r="P58" s="106"/>
      <c r="Q58" s="106"/>
      <c r="R58" s="106"/>
      <c r="S58" s="106"/>
      <c r="T58" s="106"/>
      <c r="U58" s="106"/>
      <c r="V58" s="106"/>
      <c r="W58" s="106"/>
      <c r="X58" s="106"/>
      <c r="Y58" s="106"/>
      <c r="Z58" s="106"/>
      <c r="AA58" s="106"/>
      <c r="AB58" s="106"/>
      <c r="AC58" s="106"/>
      <c r="AD58" s="106"/>
      <c r="AE58" s="106"/>
      <c r="AF58" s="106"/>
      <c r="AG58" s="106"/>
      <c r="AH58" s="106"/>
      <c r="AI58" s="106"/>
      <c r="AJ58" s="106"/>
    </row>
    <row r="59" spans="2:36" s="76" customFormat="1" ht="20.25" customHeight="1">
      <c r="B59" s="81" t="s">
        <v>34</v>
      </c>
      <c r="C59" s="578" t="s">
        <v>196</v>
      </c>
      <c r="D59" s="579"/>
      <c r="E59" s="580"/>
      <c r="F59" s="70">
        <v>3</v>
      </c>
      <c r="N59" s="129"/>
      <c r="O59" s="209"/>
      <c r="P59" s="106"/>
      <c r="Q59" s="106"/>
      <c r="R59" s="106"/>
      <c r="S59" s="106"/>
      <c r="T59" s="106"/>
      <c r="U59" s="106"/>
      <c r="V59" s="106"/>
      <c r="W59" s="106"/>
      <c r="X59" s="106"/>
      <c r="Y59" s="106"/>
      <c r="Z59" s="106"/>
      <c r="AA59" s="106"/>
      <c r="AB59" s="106"/>
      <c r="AC59" s="106"/>
      <c r="AD59" s="106"/>
      <c r="AE59" s="106"/>
      <c r="AF59" s="106"/>
      <c r="AG59" s="106"/>
      <c r="AH59" s="106"/>
      <c r="AI59" s="106"/>
      <c r="AJ59" s="106"/>
    </row>
    <row r="60" spans="2:36" s="76" customFormat="1" ht="20.25" customHeight="1">
      <c r="B60" s="82" t="s">
        <v>35</v>
      </c>
      <c r="C60" s="578" t="s">
        <v>197</v>
      </c>
      <c r="D60" s="579"/>
      <c r="E60" s="580"/>
      <c r="F60" s="70">
        <v>4</v>
      </c>
      <c r="N60" s="129"/>
      <c r="O60" s="209"/>
      <c r="P60" s="106"/>
      <c r="Q60" s="106"/>
      <c r="R60" s="106"/>
      <c r="S60" s="106"/>
      <c r="T60" s="106"/>
      <c r="U60" s="106"/>
      <c r="V60" s="106"/>
      <c r="W60" s="106"/>
      <c r="X60" s="106"/>
      <c r="Y60" s="106"/>
      <c r="Z60" s="106"/>
      <c r="AA60" s="106"/>
      <c r="AB60" s="106"/>
      <c r="AC60" s="106"/>
      <c r="AD60" s="106"/>
      <c r="AE60" s="106"/>
      <c r="AF60" s="106"/>
      <c r="AG60" s="106"/>
      <c r="AH60" s="106"/>
      <c r="AI60" s="106"/>
      <c r="AJ60" s="106"/>
    </row>
    <row r="61" spans="2:36" s="76" customFormat="1" ht="20.25" customHeight="1">
      <c r="B61" s="83" t="s">
        <v>36</v>
      </c>
      <c r="C61" s="578" t="s">
        <v>198</v>
      </c>
      <c r="D61" s="579"/>
      <c r="E61" s="580"/>
      <c r="F61" s="70">
        <v>5</v>
      </c>
      <c r="N61" s="129"/>
      <c r="O61" s="209"/>
      <c r="P61" s="106"/>
      <c r="Q61" s="106"/>
      <c r="R61" s="106"/>
      <c r="S61" s="106"/>
      <c r="T61" s="106"/>
      <c r="U61" s="106"/>
      <c r="V61" s="106"/>
      <c r="W61" s="106"/>
      <c r="X61" s="106"/>
      <c r="Y61" s="106"/>
      <c r="Z61" s="106"/>
      <c r="AA61" s="106"/>
      <c r="AB61" s="106"/>
      <c r="AC61" s="106"/>
      <c r="AD61" s="106"/>
      <c r="AE61" s="106"/>
      <c r="AF61" s="106"/>
      <c r="AG61" s="106"/>
      <c r="AH61" s="106"/>
      <c r="AI61" s="106"/>
      <c r="AJ61" s="106"/>
    </row>
    <row r="62" spans="2:36" s="76" customFormat="1" ht="20.25">
      <c r="E62" s="87"/>
      <c r="N62" s="129"/>
      <c r="O62" s="209"/>
      <c r="P62" s="106"/>
      <c r="Q62" s="106"/>
      <c r="R62" s="106"/>
      <c r="S62" s="106"/>
      <c r="T62" s="106"/>
      <c r="U62" s="106"/>
      <c r="V62" s="106"/>
      <c r="W62" s="106"/>
      <c r="X62" s="106"/>
      <c r="Y62" s="106"/>
      <c r="Z62" s="106"/>
      <c r="AA62" s="106"/>
      <c r="AB62" s="106"/>
      <c r="AC62" s="106"/>
      <c r="AD62" s="106"/>
      <c r="AE62" s="106"/>
      <c r="AF62" s="106"/>
      <c r="AG62" s="106"/>
      <c r="AH62" s="106"/>
      <c r="AI62" s="106"/>
      <c r="AJ62" s="106"/>
    </row>
    <row r="63" spans="2:36" s="76" customFormat="1" ht="20.25">
      <c r="E63" s="87"/>
      <c r="N63" s="129"/>
      <c r="O63" s="209"/>
      <c r="P63" s="106"/>
      <c r="Q63" s="106"/>
      <c r="R63" s="106"/>
      <c r="S63" s="106"/>
      <c r="T63" s="106"/>
      <c r="U63" s="106"/>
      <c r="V63" s="106"/>
      <c r="W63" s="106"/>
      <c r="X63" s="106"/>
      <c r="Y63" s="106"/>
      <c r="Z63" s="106"/>
      <c r="AA63" s="106"/>
      <c r="AB63" s="106"/>
      <c r="AC63" s="106"/>
      <c r="AD63" s="106"/>
      <c r="AE63" s="106"/>
      <c r="AF63" s="106"/>
      <c r="AG63" s="106"/>
      <c r="AH63" s="106"/>
      <c r="AI63" s="106"/>
      <c r="AJ63" s="106"/>
    </row>
    <row r="64" spans="2:36" s="76" customFormat="1" ht="20.25">
      <c r="E64" s="87"/>
      <c r="N64" s="129"/>
      <c r="O64" s="209"/>
      <c r="P64" s="106"/>
      <c r="Q64" s="106"/>
      <c r="R64" s="106"/>
      <c r="S64" s="106"/>
      <c r="T64" s="106"/>
      <c r="U64" s="106"/>
      <c r="V64" s="106"/>
      <c r="W64" s="106"/>
      <c r="X64" s="106"/>
      <c r="Y64" s="106"/>
      <c r="Z64" s="106"/>
      <c r="AA64" s="106"/>
      <c r="AB64" s="106"/>
      <c r="AC64" s="106"/>
      <c r="AD64" s="106"/>
      <c r="AE64" s="106"/>
      <c r="AF64" s="106"/>
      <c r="AG64" s="106"/>
      <c r="AH64" s="106"/>
      <c r="AI64" s="106"/>
      <c r="AJ64" s="106"/>
    </row>
    <row r="65" spans="5:36" s="76" customFormat="1" ht="20.25">
      <c r="E65" s="87"/>
      <c r="N65" s="129"/>
      <c r="O65" s="209"/>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5:36" s="76" customFormat="1" ht="20.25">
      <c r="E66" s="87"/>
      <c r="N66" s="129"/>
      <c r="O66" s="209"/>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5:36" s="76" customFormat="1" ht="20.25">
      <c r="E67" s="87"/>
      <c r="N67" s="129"/>
      <c r="O67" s="209"/>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5:36" s="76" customFormat="1" ht="20.25">
      <c r="E68" s="87"/>
      <c r="N68" s="129"/>
      <c r="O68" s="209"/>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5:36" s="76" customFormat="1" ht="20.25">
      <c r="E69" s="87"/>
      <c r="N69" s="129"/>
      <c r="O69" s="209"/>
      <c r="P69" s="106"/>
      <c r="Q69" s="106"/>
      <c r="R69" s="106"/>
      <c r="S69" s="106"/>
      <c r="T69" s="106"/>
      <c r="U69" s="106"/>
      <c r="V69" s="106"/>
      <c r="W69" s="106"/>
      <c r="X69" s="106"/>
      <c r="Y69" s="106"/>
      <c r="Z69" s="106"/>
      <c r="AA69" s="106"/>
      <c r="AB69" s="106"/>
      <c r="AC69" s="106"/>
      <c r="AD69" s="106"/>
      <c r="AE69" s="106"/>
      <c r="AF69" s="106"/>
      <c r="AG69" s="106"/>
      <c r="AH69" s="106"/>
      <c r="AI69" s="106"/>
      <c r="AJ69" s="106"/>
    </row>
    <row r="70" spans="5:36" s="76" customFormat="1" ht="20.25">
      <c r="E70" s="87"/>
      <c r="N70" s="129"/>
      <c r="O70" s="209"/>
      <c r="P70" s="106"/>
      <c r="Q70" s="106"/>
      <c r="R70" s="106"/>
      <c r="S70" s="106"/>
      <c r="T70" s="106"/>
      <c r="U70" s="106"/>
      <c r="V70" s="106"/>
      <c r="W70" s="106"/>
      <c r="X70" s="106"/>
      <c r="Y70" s="106"/>
      <c r="Z70" s="106"/>
      <c r="AA70" s="106"/>
      <c r="AB70" s="106"/>
      <c r="AC70" s="106"/>
      <c r="AD70" s="106"/>
      <c r="AE70" s="106"/>
      <c r="AF70" s="106"/>
      <c r="AG70" s="106"/>
      <c r="AH70" s="106"/>
      <c r="AI70" s="106"/>
      <c r="AJ70" s="106"/>
    </row>
    <row r="71" spans="5:36" s="76" customFormat="1" ht="20.25">
      <c r="E71" s="87"/>
      <c r="N71" s="129"/>
      <c r="O71" s="209"/>
      <c r="P71" s="106"/>
      <c r="Q71" s="106"/>
      <c r="R71" s="106"/>
      <c r="S71" s="106"/>
      <c r="T71" s="106"/>
      <c r="U71" s="106"/>
      <c r="V71" s="106"/>
      <c r="W71" s="106"/>
      <c r="X71" s="106"/>
      <c r="Y71" s="106"/>
      <c r="Z71" s="106"/>
      <c r="AA71" s="106"/>
      <c r="AB71" s="106"/>
      <c r="AC71" s="106"/>
      <c r="AD71" s="106"/>
      <c r="AE71" s="106"/>
      <c r="AF71" s="106"/>
      <c r="AG71" s="106"/>
      <c r="AH71" s="106"/>
      <c r="AI71" s="106"/>
      <c r="AJ71" s="106"/>
    </row>
    <row r="72" spans="5:36" s="76" customFormat="1" ht="20.25">
      <c r="E72" s="87"/>
      <c r="N72" s="129"/>
      <c r="O72" s="209"/>
      <c r="P72" s="106"/>
      <c r="Q72" s="106"/>
      <c r="R72" s="106"/>
      <c r="S72" s="106"/>
      <c r="T72" s="106"/>
      <c r="U72" s="106"/>
      <c r="V72" s="106"/>
      <c r="W72" s="106"/>
      <c r="X72" s="106"/>
      <c r="Y72" s="106"/>
      <c r="Z72" s="106"/>
      <c r="AA72" s="106"/>
      <c r="AB72" s="106"/>
      <c r="AC72" s="106"/>
      <c r="AD72" s="106"/>
      <c r="AE72" s="106"/>
      <c r="AF72" s="106"/>
      <c r="AG72" s="106"/>
      <c r="AH72" s="106"/>
      <c r="AI72" s="106"/>
      <c r="AJ72" s="106"/>
    </row>
    <row r="73" spans="5:36" s="76" customFormat="1" ht="20.25">
      <c r="E73" s="87"/>
      <c r="N73" s="129"/>
      <c r="O73" s="209"/>
      <c r="P73" s="106"/>
      <c r="Q73" s="106"/>
      <c r="R73" s="106"/>
      <c r="S73" s="106"/>
      <c r="T73" s="106"/>
      <c r="U73" s="106"/>
      <c r="V73" s="106"/>
      <c r="W73" s="106"/>
      <c r="X73" s="106"/>
      <c r="Y73" s="106"/>
      <c r="Z73" s="106"/>
      <c r="AA73" s="106"/>
      <c r="AB73" s="106"/>
      <c r="AC73" s="106"/>
      <c r="AD73" s="106"/>
      <c r="AE73" s="106"/>
      <c r="AF73" s="106"/>
      <c r="AG73" s="106"/>
      <c r="AH73" s="106"/>
      <c r="AI73" s="106"/>
      <c r="AJ73" s="106"/>
    </row>
    <row r="74" spans="5:36" s="76" customFormat="1" ht="20.25">
      <c r="E74" s="87"/>
      <c r="N74" s="129"/>
      <c r="O74" s="209"/>
      <c r="P74" s="106"/>
      <c r="Q74" s="106"/>
      <c r="R74" s="106"/>
      <c r="S74" s="106"/>
      <c r="T74" s="106"/>
      <c r="U74" s="106"/>
      <c r="V74" s="106"/>
      <c r="W74" s="106"/>
      <c r="X74" s="106"/>
      <c r="Y74" s="106"/>
      <c r="Z74" s="106"/>
      <c r="AA74" s="106"/>
      <c r="AB74" s="106"/>
      <c r="AC74" s="106"/>
      <c r="AD74" s="106"/>
      <c r="AE74" s="106"/>
      <c r="AF74" s="106"/>
      <c r="AG74" s="106"/>
      <c r="AH74" s="106"/>
      <c r="AI74" s="106"/>
      <c r="AJ74" s="106"/>
    </row>
    <row r="75" spans="5:36" s="76" customFormat="1" ht="20.25">
      <c r="E75" s="87"/>
      <c r="N75" s="129"/>
      <c r="O75" s="209"/>
      <c r="P75" s="106"/>
      <c r="Q75" s="106"/>
      <c r="R75" s="106"/>
      <c r="S75" s="106"/>
      <c r="T75" s="106"/>
      <c r="U75" s="106"/>
      <c r="V75" s="106"/>
      <c r="W75" s="106"/>
      <c r="X75" s="106"/>
      <c r="Y75" s="106"/>
      <c r="Z75" s="106"/>
      <c r="AA75" s="106"/>
      <c r="AB75" s="106"/>
      <c r="AC75" s="106"/>
      <c r="AD75" s="106"/>
      <c r="AE75" s="106"/>
      <c r="AF75" s="106"/>
      <c r="AG75" s="106"/>
      <c r="AH75" s="106"/>
      <c r="AI75" s="106"/>
      <c r="AJ75" s="106"/>
    </row>
    <row r="76" spans="5:36" s="76" customFormat="1" ht="20.25">
      <c r="E76" s="87"/>
      <c r="N76" s="129"/>
      <c r="O76" s="209"/>
      <c r="P76" s="106"/>
      <c r="Q76" s="106"/>
      <c r="R76" s="106"/>
      <c r="S76" s="106"/>
      <c r="T76" s="106"/>
      <c r="U76" s="106"/>
      <c r="V76" s="106"/>
      <c r="W76" s="106"/>
      <c r="X76" s="106"/>
      <c r="Y76" s="106"/>
      <c r="Z76" s="106"/>
      <c r="AA76" s="106"/>
      <c r="AB76" s="106"/>
      <c r="AC76" s="106"/>
      <c r="AD76" s="106"/>
      <c r="AE76" s="106"/>
      <c r="AF76" s="106"/>
      <c r="AG76" s="106"/>
      <c r="AH76" s="106"/>
      <c r="AI76" s="106"/>
      <c r="AJ76" s="106"/>
    </row>
    <row r="77" spans="5:36" s="76" customFormat="1" ht="20.25">
      <c r="E77" s="87"/>
      <c r="N77" s="129"/>
      <c r="O77" s="209"/>
      <c r="P77" s="106"/>
      <c r="Q77" s="106"/>
      <c r="R77" s="106"/>
      <c r="S77" s="106"/>
      <c r="T77" s="106"/>
      <c r="U77" s="106"/>
      <c r="V77" s="106"/>
      <c r="W77" s="106"/>
      <c r="X77" s="106"/>
      <c r="Y77" s="106"/>
      <c r="Z77" s="106"/>
      <c r="AA77" s="106"/>
      <c r="AB77" s="106"/>
      <c r="AC77" s="106"/>
      <c r="AD77" s="106"/>
      <c r="AE77" s="106"/>
      <c r="AF77" s="106"/>
      <c r="AG77" s="106"/>
      <c r="AH77" s="106"/>
      <c r="AI77" s="106"/>
      <c r="AJ77" s="106"/>
    </row>
    <row r="78" spans="5:36" s="76" customFormat="1" ht="20.25">
      <c r="E78" s="87"/>
      <c r="N78" s="129"/>
      <c r="O78" s="209"/>
      <c r="P78" s="106"/>
      <c r="Q78" s="106"/>
      <c r="R78" s="106"/>
      <c r="S78" s="106"/>
      <c r="T78" s="106"/>
      <c r="U78" s="106"/>
      <c r="V78" s="106"/>
      <c r="W78" s="106"/>
      <c r="X78" s="106"/>
      <c r="Y78" s="106"/>
      <c r="Z78" s="106"/>
      <c r="AA78" s="106"/>
      <c r="AB78" s="106"/>
      <c r="AC78" s="106"/>
      <c r="AD78" s="106"/>
      <c r="AE78" s="106"/>
      <c r="AF78" s="106"/>
      <c r="AG78" s="106"/>
      <c r="AH78" s="106"/>
      <c r="AI78" s="106"/>
      <c r="AJ78" s="106"/>
    </row>
    <row r="79" spans="5:36" s="76" customFormat="1" ht="20.25">
      <c r="E79" s="87"/>
      <c r="N79" s="129"/>
      <c r="O79" s="209"/>
      <c r="P79" s="106"/>
      <c r="Q79" s="106"/>
      <c r="R79" s="106"/>
      <c r="S79" s="106"/>
      <c r="T79" s="106"/>
      <c r="U79" s="106"/>
      <c r="V79" s="106"/>
      <c r="W79" s="106"/>
      <c r="X79" s="106"/>
      <c r="Y79" s="106"/>
      <c r="Z79" s="106"/>
      <c r="AA79" s="106"/>
      <c r="AB79" s="106"/>
      <c r="AC79" s="106"/>
      <c r="AD79" s="106"/>
      <c r="AE79" s="106"/>
      <c r="AF79" s="106"/>
      <c r="AG79" s="106"/>
      <c r="AH79" s="106"/>
      <c r="AI79" s="106"/>
      <c r="AJ79" s="106"/>
    </row>
    <row r="80" spans="5:36" s="76" customFormat="1" ht="20.25">
      <c r="E80" s="87"/>
      <c r="N80" s="129"/>
      <c r="O80" s="209"/>
      <c r="P80" s="106"/>
      <c r="Q80" s="106"/>
      <c r="R80" s="106"/>
      <c r="S80" s="106"/>
      <c r="T80" s="106"/>
      <c r="U80" s="106"/>
      <c r="V80" s="106"/>
      <c r="W80" s="106"/>
      <c r="X80" s="106"/>
      <c r="Y80" s="106"/>
      <c r="Z80" s="106"/>
      <c r="AA80" s="106"/>
      <c r="AB80" s="106"/>
      <c r="AC80" s="106"/>
      <c r="AD80" s="106"/>
      <c r="AE80" s="106"/>
      <c r="AF80" s="106"/>
      <c r="AG80" s="106"/>
      <c r="AH80" s="106"/>
      <c r="AI80" s="106"/>
      <c r="AJ80" s="106"/>
    </row>
    <row r="81" spans="5:36" s="76" customFormat="1" ht="20.25">
      <c r="E81" s="87"/>
      <c r="N81" s="129"/>
      <c r="O81" s="209"/>
      <c r="P81" s="106"/>
      <c r="Q81" s="106"/>
      <c r="R81" s="106"/>
      <c r="S81" s="106"/>
      <c r="T81" s="106"/>
      <c r="U81" s="106"/>
      <c r="V81" s="106"/>
      <c r="W81" s="106"/>
      <c r="X81" s="106"/>
      <c r="Y81" s="106"/>
      <c r="Z81" s="106"/>
      <c r="AA81" s="106"/>
      <c r="AB81" s="106"/>
      <c r="AC81" s="106"/>
      <c r="AD81" s="106"/>
      <c r="AE81" s="106"/>
      <c r="AF81" s="106"/>
      <c r="AG81" s="106"/>
      <c r="AH81" s="106"/>
      <c r="AI81" s="106"/>
      <c r="AJ81" s="106"/>
    </row>
    <row r="82" spans="5:36" s="76" customFormat="1" ht="20.25">
      <c r="E82" s="87"/>
      <c r="N82" s="129"/>
      <c r="O82" s="209"/>
      <c r="P82" s="106"/>
      <c r="Q82" s="106"/>
      <c r="R82" s="106"/>
      <c r="S82" s="106"/>
      <c r="T82" s="106"/>
      <c r="U82" s="106"/>
      <c r="V82" s="106"/>
      <c r="W82" s="106"/>
      <c r="X82" s="106"/>
      <c r="Y82" s="106"/>
      <c r="Z82" s="106"/>
      <c r="AA82" s="106"/>
      <c r="AB82" s="106"/>
      <c r="AC82" s="106"/>
      <c r="AD82" s="106"/>
      <c r="AE82" s="106"/>
      <c r="AF82" s="106"/>
      <c r="AG82" s="106"/>
      <c r="AH82" s="106"/>
      <c r="AI82" s="106"/>
      <c r="AJ82" s="106"/>
    </row>
    <row r="83" spans="5:36" s="76" customFormat="1" ht="20.25">
      <c r="E83" s="87"/>
      <c r="N83" s="129"/>
      <c r="O83" s="209"/>
      <c r="P83" s="106"/>
      <c r="Q83" s="106"/>
      <c r="R83" s="106"/>
      <c r="S83" s="106"/>
      <c r="T83" s="106"/>
      <c r="U83" s="106"/>
      <c r="V83" s="106"/>
      <c r="W83" s="106"/>
      <c r="X83" s="106"/>
      <c r="Y83" s="106"/>
      <c r="Z83" s="106"/>
      <c r="AA83" s="106"/>
      <c r="AB83" s="106"/>
      <c r="AC83" s="106"/>
      <c r="AD83" s="106"/>
      <c r="AE83" s="106"/>
      <c r="AF83" s="106"/>
      <c r="AG83" s="106"/>
      <c r="AH83" s="106"/>
      <c r="AI83" s="106"/>
      <c r="AJ83" s="106"/>
    </row>
    <row r="84" spans="5:36" s="76" customFormat="1" ht="20.25">
      <c r="E84" s="87"/>
      <c r="N84" s="129"/>
      <c r="O84" s="209"/>
      <c r="P84" s="106"/>
      <c r="Q84" s="106"/>
      <c r="R84" s="106"/>
      <c r="S84" s="106"/>
      <c r="T84" s="106"/>
      <c r="U84" s="106"/>
      <c r="V84" s="106"/>
      <c r="W84" s="106"/>
      <c r="X84" s="106"/>
      <c r="Y84" s="106"/>
      <c r="Z84" s="106"/>
      <c r="AA84" s="106"/>
      <c r="AB84" s="106"/>
      <c r="AC84" s="106"/>
      <c r="AD84" s="106"/>
      <c r="AE84" s="106"/>
      <c r="AF84" s="106"/>
      <c r="AG84" s="106"/>
      <c r="AH84" s="106"/>
      <c r="AI84" s="106"/>
      <c r="AJ84" s="106"/>
    </row>
    <row r="85" spans="5:36" s="76" customFormat="1" ht="20.25">
      <c r="E85" s="87"/>
      <c r="N85" s="129"/>
      <c r="O85" s="209"/>
      <c r="P85" s="106"/>
      <c r="Q85" s="106"/>
      <c r="R85" s="106"/>
      <c r="S85" s="106"/>
      <c r="T85" s="106"/>
      <c r="U85" s="106"/>
      <c r="V85" s="106"/>
      <c r="W85" s="106"/>
      <c r="X85" s="106"/>
      <c r="Y85" s="106"/>
      <c r="Z85" s="106"/>
      <c r="AA85" s="106"/>
      <c r="AB85" s="106"/>
      <c r="AC85" s="106"/>
      <c r="AD85" s="106"/>
      <c r="AE85" s="106"/>
      <c r="AF85" s="106"/>
      <c r="AG85" s="106"/>
      <c r="AH85" s="106"/>
      <c r="AI85" s="106"/>
      <c r="AJ85" s="106"/>
    </row>
    <row r="86" spans="5:36" s="76" customFormat="1" ht="20.25">
      <c r="E86" s="87"/>
      <c r="N86" s="129"/>
      <c r="O86" s="209"/>
      <c r="P86" s="106"/>
      <c r="Q86" s="106"/>
      <c r="R86" s="106"/>
      <c r="S86" s="106"/>
      <c r="T86" s="106"/>
      <c r="U86" s="106"/>
      <c r="V86" s="106"/>
      <c r="W86" s="106"/>
      <c r="X86" s="106"/>
      <c r="Y86" s="106"/>
      <c r="Z86" s="106"/>
      <c r="AA86" s="106"/>
      <c r="AB86" s="106"/>
      <c r="AC86" s="106"/>
      <c r="AD86" s="106"/>
      <c r="AE86" s="106"/>
      <c r="AF86" s="106"/>
      <c r="AG86" s="106"/>
      <c r="AH86" s="106"/>
      <c r="AI86" s="106"/>
      <c r="AJ86" s="106"/>
    </row>
    <row r="87" spans="5:36" s="76" customFormat="1" ht="20.25">
      <c r="E87" s="87"/>
      <c r="N87" s="129"/>
      <c r="O87" s="209"/>
      <c r="P87" s="106"/>
      <c r="Q87" s="106"/>
      <c r="R87" s="106"/>
      <c r="S87" s="106"/>
      <c r="T87" s="106"/>
      <c r="U87" s="106"/>
      <c r="V87" s="106"/>
      <c r="W87" s="106"/>
      <c r="X87" s="106"/>
      <c r="Y87" s="106"/>
      <c r="Z87" s="106"/>
      <c r="AA87" s="106"/>
      <c r="AB87" s="106"/>
      <c r="AC87" s="106"/>
      <c r="AD87" s="106"/>
      <c r="AE87" s="106"/>
      <c r="AF87" s="106"/>
      <c r="AG87" s="106"/>
      <c r="AH87" s="106"/>
      <c r="AI87" s="106"/>
      <c r="AJ87" s="106"/>
    </row>
    <row r="88" spans="5:36" s="76" customFormat="1" ht="20.25">
      <c r="E88" s="87"/>
      <c r="N88" s="129"/>
      <c r="O88" s="209"/>
      <c r="P88" s="106"/>
      <c r="Q88" s="106"/>
      <c r="R88" s="106"/>
      <c r="S88" s="106"/>
      <c r="T88" s="106"/>
      <c r="U88" s="106"/>
      <c r="V88" s="106"/>
      <c r="W88" s="106"/>
      <c r="X88" s="106"/>
      <c r="Y88" s="106"/>
      <c r="Z88" s="106"/>
      <c r="AA88" s="106"/>
      <c r="AB88" s="106"/>
      <c r="AC88" s="106"/>
      <c r="AD88" s="106"/>
      <c r="AE88" s="106"/>
      <c r="AF88" s="106"/>
      <c r="AG88" s="106"/>
      <c r="AH88" s="106"/>
      <c r="AI88" s="106"/>
      <c r="AJ88" s="106"/>
    </row>
    <row r="89" spans="5:36" s="76" customFormat="1" ht="20.25">
      <c r="E89" s="87"/>
      <c r="N89" s="129"/>
      <c r="O89" s="209"/>
      <c r="P89" s="106"/>
      <c r="Q89" s="106"/>
      <c r="R89" s="106"/>
      <c r="S89" s="106"/>
      <c r="T89" s="106"/>
      <c r="U89" s="106"/>
      <c r="V89" s="106"/>
      <c r="W89" s="106"/>
      <c r="X89" s="106"/>
      <c r="Y89" s="106"/>
      <c r="Z89" s="106"/>
      <c r="AA89" s="106"/>
      <c r="AB89" s="106"/>
      <c r="AC89" s="106"/>
      <c r="AD89" s="106"/>
      <c r="AE89" s="106"/>
      <c r="AF89" s="106"/>
      <c r="AG89" s="106"/>
      <c r="AH89" s="106"/>
      <c r="AI89" s="106"/>
      <c r="AJ89" s="106"/>
    </row>
    <row r="90" spans="5:36" s="76" customFormat="1" ht="20.25">
      <c r="E90" s="87"/>
      <c r="N90" s="129"/>
      <c r="O90" s="209"/>
      <c r="P90" s="106"/>
      <c r="Q90" s="106"/>
      <c r="R90" s="106"/>
      <c r="S90" s="106"/>
      <c r="T90" s="106"/>
      <c r="U90" s="106"/>
      <c r="V90" s="106"/>
      <c r="W90" s="106"/>
      <c r="X90" s="106"/>
      <c r="Y90" s="106"/>
      <c r="Z90" s="106"/>
      <c r="AA90" s="106"/>
      <c r="AB90" s="106"/>
      <c r="AC90" s="106"/>
      <c r="AD90" s="106"/>
      <c r="AE90" s="106"/>
      <c r="AF90" s="106"/>
      <c r="AG90" s="106"/>
      <c r="AH90" s="106"/>
      <c r="AI90" s="106"/>
      <c r="AJ90" s="106"/>
    </row>
    <row r="91" spans="5:36" s="76" customFormat="1" ht="20.25">
      <c r="E91" s="87"/>
      <c r="N91" s="129"/>
      <c r="O91" s="209"/>
      <c r="P91" s="106"/>
      <c r="Q91" s="106"/>
      <c r="R91" s="106"/>
      <c r="S91" s="106"/>
      <c r="T91" s="106"/>
      <c r="U91" s="106"/>
      <c r="V91" s="106"/>
      <c r="W91" s="106"/>
      <c r="X91" s="106"/>
      <c r="Y91" s="106"/>
      <c r="Z91" s="106"/>
      <c r="AA91" s="106"/>
      <c r="AB91" s="106"/>
      <c r="AC91" s="106"/>
      <c r="AD91" s="106"/>
      <c r="AE91" s="106"/>
      <c r="AF91" s="106"/>
      <c r="AG91" s="106"/>
      <c r="AH91" s="106"/>
      <c r="AI91" s="106"/>
      <c r="AJ91" s="106"/>
    </row>
    <row r="92" spans="5:36" s="76" customFormat="1" ht="20.25">
      <c r="E92" s="87"/>
      <c r="N92" s="129"/>
      <c r="O92" s="209"/>
      <c r="P92" s="106"/>
      <c r="Q92" s="106"/>
      <c r="R92" s="106"/>
      <c r="S92" s="106"/>
      <c r="T92" s="106"/>
      <c r="U92" s="106"/>
      <c r="V92" s="106"/>
      <c r="W92" s="106"/>
      <c r="X92" s="106"/>
      <c r="Y92" s="106"/>
      <c r="Z92" s="106"/>
      <c r="AA92" s="106"/>
      <c r="AB92" s="106"/>
      <c r="AC92" s="106"/>
      <c r="AD92" s="106"/>
      <c r="AE92" s="106"/>
      <c r="AF92" s="106"/>
      <c r="AG92" s="106"/>
      <c r="AH92" s="106"/>
      <c r="AI92" s="106"/>
      <c r="AJ92" s="106"/>
    </row>
    <row r="93" spans="5:36" s="76" customFormat="1" ht="20.25">
      <c r="E93" s="87"/>
      <c r="N93" s="129"/>
      <c r="O93" s="209"/>
      <c r="P93" s="106"/>
      <c r="Q93" s="106"/>
      <c r="R93" s="106"/>
      <c r="S93" s="106"/>
      <c r="T93" s="106"/>
      <c r="U93" s="106"/>
      <c r="V93" s="106"/>
      <c r="W93" s="106"/>
      <c r="X93" s="106"/>
      <c r="Y93" s="106"/>
      <c r="Z93" s="106"/>
      <c r="AA93" s="106"/>
      <c r="AB93" s="106"/>
      <c r="AC93" s="106"/>
      <c r="AD93" s="106"/>
      <c r="AE93" s="106"/>
      <c r="AF93" s="106"/>
      <c r="AG93" s="106"/>
      <c r="AH93" s="106"/>
      <c r="AI93" s="106"/>
      <c r="AJ93" s="106"/>
    </row>
    <row r="94" spans="5:36" s="76" customFormat="1" ht="20.25">
      <c r="E94" s="87"/>
      <c r="N94" s="129"/>
      <c r="O94" s="209"/>
      <c r="P94" s="106"/>
      <c r="Q94" s="106"/>
      <c r="R94" s="106"/>
      <c r="S94" s="106"/>
      <c r="T94" s="106"/>
      <c r="U94" s="106"/>
      <c r="V94" s="106"/>
      <c r="W94" s="106"/>
      <c r="X94" s="106"/>
      <c r="Y94" s="106"/>
      <c r="Z94" s="106"/>
      <c r="AA94" s="106"/>
      <c r="AB94" s="106"/>
      <c r="AC94" s="106"/>
      <c r="AD94" s="106"/>
      <c r="AE94" s="106"/>
      <c r="AF94" s="106"/>
      <c r="AG94" s="106"/>
      <c r="AH94" s="106"/>
      <c r="AI94" s="106"/>
      <c r="AJ94" s="106"/>
    </row>
    <row r="95" spans="5:36" s="76" customFormat="1" ht="20.25">
      <c r="E95" s="87"/>
      <c r="N95" s="129"/>
      <c r="O95" s="209"/>
      <c r="P95" s="106"/>
      <c r="Q95" s="106"/>
      <c r="R95" s="106"/>
      <c r="S95" s="106"/>
      <c r="T95" s="106"/>
      <c r="U95" s="106"/>
      <c r="V95" s="106"/>
      <c r="W95" s="106"/>
      <c r="X95" s="106"/>
      <c r="Y95" s="106"/>
      <c r="Z95" s="106"/>
      <c r="AA95" s="106"/>
      <c r="AB95" s="106"/>
      <c r="AC95" s="106"/>
      <c r="AD95" s="106"/>
      <c r="AE95" s="106"/>
      <c r="AF95" s="106"/>
      <c r="AG95" s="106"/>
      <c r="AH95" s="106"/>
      <c r="AI95" s="106"/>
      <c r="AJ95" s="106"/>
    </row>
    <row r="96" spans="5:36" s="76" customFormat="1" ht="20.25">
      <c r="E96" s="87"/>
      <c r="N96" s="129"/>
      <c r="O96" s="209"/>
      <c r="P96" s="106"/>
      <c r="Q96" s="106"/>
      <c r="R96" s="106"/>
      <c r="S96" s="106"/>
      <c r="T96" s="106"/>
      <c r="U96" s="106"/>
      <c r="V96" s="106"/>
      <c r="W96" s="106"/>
      <c r="X96" s="106"/>
      <c r="Y96" s="106"/>
      <c r="Z96" s="106"/>
      <c r="AA96" s="106"/>
      <c r="AB96" s="106"/>
      <c r="AC96" s="106"/>
      <c r="AD96" s="106"/>
      <c r="AE96" s="106"/>
      <c r="AF96" s="106"/>
      <c r="AG96" s="106"/>
      <c r="AH96" s="106"/>
      <c r="AI96" s="106"/>
      <c r="AJ96" s="106"/>
    </row>
    <row r="97" spans="5:36" s="76" customFormat="1" ht="20.25">
      <c r="E97" s="87"/>
      <c r="N97" s="129"/>
      <c r="O97" s="209"/>
      <c r="P97" s="106"/>
      <c r="Q97" s="106"/>
      <c r="R97" s="106"/>
      <c r="S97" s="106"/>
      <c r="T97" s="106"/>
      <c r="U97" s="106"/>
      <c r="V97" s="106"/>
      <c r="W97" s="106"/>
      <c r="X97" s="106"/>
      <c r="Y97" s="106"/>
      <c r="Z97" s="106"/>
      <c r="AA97" s="106"/>
      <c r="AB97" s="106"/>
      <c r="AC97" s="106"/>
      <c r="AD97" s="106"/>
      <c r="AE97" s="106"/>
      <c r="AF97" s="106"/>
      <c r="AG97" s="106"/>
      <c r="AH97" s="106"/>
      <c r="AI97" s="106"/>
      <c r="AJ97" s="106"/>
    </row>
    <row r="98" spans="5:36" s="76" customFormat="1" ht="20.25">
      <c r="E98" s="87"/>
      <c r="N98" s="129"/>
      <c r="O98" s="209"/>
      <c r="P98" s="106"/>
      <c r="Q98" s="106"/>
      <c r="R98" s="106"/>
      <c r="S98" s="106"/>
      <c r="T98" s="106"/>
      <c r="U98" s="106"/>
      <c r="V98" s="106"/>
      <c r="W98" s="106"/>
      <c r="X98" s="106"/>
      <c r="Y98" s="106"/>
      <c r="Z98" s="106"/>
      <c r="AA98" s="106"/>
      <c r="AB98" s="106"/>
      <c r="AC98" s="106"/>
      <c r="AD98" s="106"/>
      <c r="AE98" s="106"/>
      <c r="AF98" s="106"/>
      <c r="AG98" s="106"/>
      <c r="AH98" s="106"/>
      <c r="AI98" s="106"/>
      <c r="AJ98" s="106"/>
    </row>
    <row r="99" spans="5:36" s="76" customFormat="1" ht="20.25">
      <c r="E99" s="87"/>
      <c r="N99" s="129"/>
      <c r="O99" s="209"/>
      <c r="P99" s="106"/>
      <c r="Q99" s="106"/>
      <c r="R99" s="106"/>
      <c r="S99" s="106"/>
      <c r="T99" s="106"/>
      <c r="U99" s="106"/>
      <c r="V99" s="106"/>
      <c r="W99" s="106"/>
      <c r="X99" s="106"/>
      <c r="Y99" s="106"/>
      <c r="Z99" s="106"/>
      <c r="AA99" s="106"/>
      <c r="AB99" s="106"/>
      <c r="AC99" s="106"/>
      <c r="AD99" s="106"/>
      <c r="AE99" s="106"/>
      <c r="AF99" s="106"/>
      <c r="AG99" s="106"/>
      <c r="AH99" s="106"/>
      <c r="AI99" s="106"/>
      <c r="AJ99" s="106"/>
    </row>
    <row r="100" spans="5:36" s="76" customFormat="1" ht="20.25">
      <c r="E100" s="87"/>
      <c r="N100" s="129"/>
      <c r="O100" s="209"/>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row>
    <row r="101" spans="5:36" s="76" customFormat="1" ht="20.25">
      <c r="E101" s="87"/>
      <c r="N101" s="129"/>
      <c r="O101" s="209"/>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row>
    <row r="102" spans="5:36" s="76" customFormat="1" ht="20.25">
      <c r="E102" s="87"/>
      <c r="N102" s="129"/>
      <c r="O102" s="209"/>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row>
    <row r="103" spans="5:36" s="76" customFormat="1" ht="20.25">
      <c r="E103" s="87"/>
      <c r="N103" s="129"/>
      <c r="O103" s="209"/>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row>
    <row r="104" spans="5:36" s="76" customFormat="1" ht="20.25">
      <c r="E104" s="87"/>
      <c r="N104" s="129"/>
      <c r="O104" s="209"/>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row>
    <row r="105" spans="5:36" s="76" customFormat="1" ht="20.25">
      <c r="E105" s="87"/>
      <c r="N105" s="129"/>
      <c r="O105" s="209"/>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row>
    <row r="106" spans="5:36" s="76" customFormat="1" ht="20.25">
      <c r="E106" s="87"/>
      <c r="N106" s="129"/>
      <c r="O106" s="209"/>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row>
    <row r="107" spans="5:36" s="76" customFormat="1" ht="20.25">
      <c r="E107" s="87"/>
      <c r="N107" s="129"/>
      <c r="O107" s="209"/>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row>
    <row r="108" spans="5:36" s="76" customFormat="1" ht="20.25">
      <c r="E108" s="87"/>
      <c r="N108" s="129"/>
      <c r="O108" s="209"/>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row>
    <row r="109" spans="5:36" s="76" customFormat="1" ht="20.25">
      <c r="E109" s="87"/>
      <c r="N109" s="129"/>
      <c r="O109" s="209"/>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row>
    <row r="110" spans="5:36" s="76" customFormat="1" ht="20.25">
      <c r="E110" s="87"/>
      <c r="N110" s="129"/>
      <c r="O110" s="209"/>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row>
    <row r="111" spans="5:36" s="76" customFormat="1" ht="20.25">
      <c r="E111" s="87"/>
      <c r="N111" s="129"/>
      <c r="O111" s="209"/>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row>
    <row r="112" spans="5:36" s="76" customFormat="1" ht="20.25">
      <c r="E112" s="87"/>
      <c r="N112" s="129"/>
      <c r="O112" s="209"/>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row>
    <row r="113" spans="5:36" s="76" customFormat="1" ht="20.25">
      <c r="E113" s="87"/>
      <c r="N113" s="129"/>
      <c r="O113" s="209"/>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row>
    <row r="114" spans="5:36" s="76" customFormat="1" ht="20.25">
      <c r="E114" s="87"/>
      <c r="N114" s="129"/>
      <c r="O114" s="209"/>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row>
    <row r="115" spans="5:36" s="76" customFormat="1" ht="20.25">
      <c r="E115" s="87"/>
      <c r="N115" s="129"/>
      <c r="O115" s="209"/>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row>
    <row r="116" spans="5:36" s="76" customFormat="1" ht="20.25">
      <c r="E116" s="87"/>
      <c r="N116" s="129"/>
      <c r="O116" s="209"/>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row>
    <row r="117" spans="5:36" s="76" customFormat="1" ht="20.25">
      <c r="E117" s="87"/>
      <c r="N117" s="129"/>
      <c r="O117" s="209"/>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row>
    <row r="118" spans="5:36" s="76" customFormat="1" ht="20.25">
      <c r="E118" s="87"/>
      <c r="N118" s="129"/>
      <c r="O118" s="209"/>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row>
    <row r="119" spans="5:36" s="76" customFormat="1" ht="20.25">
      <c r="E119" s="87"/>
      <c r="N119" s="129"/>
      <c r="O119" s="209"/>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row>
    <row r="120" spans="5:36" s="76" customFormat="1" ht="20.25">
      <c r="E120" s="87"/>
      <c r="N120" s="129"/>
      <c r="O120" s="209"/>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row>
    <row r="121" spans="5:36" s="76" customFormat="1" ht="20.25">
      <c r="E121" s="87"/>
      <c r="N121" s="129"/>
      <c r="O121" s="209"/>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row>
    <row r="122" spans="5:36" s="76" customFormat="1" ht="20.25">
      <c r="E122" s="87"/>
      <c r="N122" s="129"/>
      <c r="O122" s="209"/>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row>
    <row r="123" spans="5:36" s="76" customFormat="1" ht="20.25">
      <c r="E123" s="87"/>
      <c r="N123" s="129"/>
      <c r="O123" s="209"/>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row>
    <row r="124" spans="5:36" s="76" customFormat="1" ht="20.25">
      <c r="E124" s="87"/>
      <c r="N124" s="129"/>
      <c r="O124" s="209"/>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row>
    <row r="125" spans="5:36" s="76" customFormat="1" ht="20.25">
      <c r="E125" s="87"/>
      <c r="N125" s="129"/>
      <c r="O125" s="209"/>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row>
    <row r="126" spans="5:36" s="76" customFormat="1" ht="20.25">
      <c r="E126" s="87"/>
      <c r="N126" s="129"/>
      <c r="O126" s="209"/>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row>
    <row r="127" spans="5:36" s="76" customFormat="1" ht="20.25">
      <c r="E127" s="87"/>
      <c r="N127" s="129"/>
      <c r="O127" s="209"/>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row>
    <row r="128" spans="5:36" s="76" customFormat="1" ht="20.25">
      <c r="E128" s="87"/>
      <c r="N128" s="129"/>
      <c r="O128" s="209"/>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row>
    <row r="129" spans="5:36" s="76" customFormat="1" ht="20.25">
      <c r="E129" s="87"/>
      <c r="N129" s="129"/>
      <c r="O129" s="209"/>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row>
    <row r="130" spans="5:36" s="76" customFormat="1" ht="20.25">
      <c r="E130" s="87"/>
      <c r="N130" s="129"/>
      <c r="O130" s="209"/>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row>
    <row r="131" spans="5:36" s="76" customFormat="1" ht="20.25">
      <c r="E131" s="87"/>
      <c r="N131" s="129"/>
      <c r="O131" s="209"/>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row>
    <row r="132" spans="5:36" s="76" customFormat="1" ht="20.25">
      <c r="E132" s="87"/>
      <c r="N132" s="129"/>
      <c r="O132" s="209"/>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row>
    <row r="133" spans="5:36" s="76" customFormat="1" ht="20.25">
      <c r="E133" s="87"/>
      <c r="N133" s="129"/>
      <c r="O133" s="209"/>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row>
    <row r="134" spans="5:36" s="76" customFormat="1" ht="20.25">
      <c r="E134" s="87"/>
      <c r="N134" s="129"/>
      <c r="O134" s="209"/>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row>
    <row r="135" spans="5:36" s="76" customFormat="1" ht="20.25">
      <c r="E135" s="87"/>
      <c r="N135" s="129"/>
      <c r="O135" s="209"/>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row>
    <row r="136" spans="5:36" s="76" customFormat="1" ht="20.25">
      <c r="E136" s="87"/>
      <c r="N136" s="129"/>
      <c r="O136" s="209"/>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row>
    <row r="137" spans="5:36" s="76" customFormat="1" ht="20.25">
      <c r="E137" s="87"/>
      <c r="N137" s="129"/>
      <c r="O137" s="209"/>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row>
    <row r="138" spans="5:36" s="76" customFormat="1" ht="20.25">
      <c r="E138" s="87"/>
      <c r="N138" s="129"/>
      <c r="O138" s="209"/>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row>
    <row r="139" spans="5:36" s="76" customFormat="1" ht="20.25">
      <c r="E139" s="87"/>
      <c r="N139" s="129"/>
      <c r="O139" s="209"/>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row>
    <row r="140" spans="5:36" s="76" customFormat="1" ht="20.25">
      <c r="E140" s="87"/>
      <c r="N140" s="129"/>
      <c r="O140" s="209"/>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row>
    <row r="141" spans="5:36" s="76" customFormat="1" ht="20.25">
      <c r="E141" s="87"/>
      <c r="N141" s="129"/>
      <c r="O141" s="209"/>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row>
    <row r="142" spans="5:36" s="76" customFormat="1" ht="20.25">
      <c r="E142" s="87"/>
      <c r="N142" s="129"/>
      <c r="O142" s="209"/>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row>
    <row r="143" spans="5:36" s="76" customFormat="1" ht="20.25">
      <c r="E143" s="87"/>
      <c r="N143" s="129"/>
      <c r="O143" s="209"/>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row>
    <row r="144" spans="5:36" s="76" customFormat="1" ht="20.25">
      <c r="E144" s="87"/>
      <c r="N144" s="129"/>
      <c r="O144" s="209"/>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row>
    <row r="145" spans="5:36" s="76" customFormat="1" ht="20.25">
      <c r="E145" s="87"/>
      <c r="N145" s="129"/>
      <c r="O145" s="209"/>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row>
    <row r="146" spans="5:36" s="76" customFormat="1" ht="20.25">
      <c r="E146" s="87"/>
      <c r="N146" s="129"/>
      <c r="O146" s="209"/>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row>
    <row r="147" spans="5:36" s="76" customFormat="1" ht="20.25">
      <c r="E147" s="87"/>
      <c r="N147" s="129"/>
      <c r="O147" s="209"/>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row>
    <row r="148" spans="5:36" s="76" customFormat="1" ht="20.25">
      <c r="E148" s="87"/>
      <c r="N148" s="129"/>
      <c r="O148" s="209"/>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row>
    <row r="149" spans="5:36" s="76" customFormat="1" ht="20.25">
      <c r="E149" s="87"/>
      <c r="N149" s="129"/>
      <c r="O149" s="209"/>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row>
    <row r="150" spans="5:36" s="76" customFormat="1" ht="20.25">
      <c r="E150" s="87"/>
      <c r="N150" s="129"/>
      <c r="O150" s="209"/>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row>
    <row r="151" spans="5:36" s="76" customFormat="1" ht="20.25">
      <c r="E151" s="87"/>
      <c r="N151" s="129"/>
      <c r="O151" s="209"/>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row>
    <row r="152" spans="5:36" s="76" customFormat="1" ht="20.25">
      <c r="E152" s="87"/>
      <c r="N152" s="129"/>
      <c r="O152" s="209"/>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row>
    <row r="153" spans="5:36" s="76" customFormat="1" ht="20.25">
      <c r="E153" s="87"/>
      <c r="N153" s="129"/>
      <c r="O153" s="209"/>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row>
    <row r="154" spans="5:36" s="76" customFormat="1" ht="20.25">
      <c r="E154" s="87"/>
      <c r="N154" s="129"/>
      <c r="O154" s="209"/>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row>
    <row r="155" spans="5:36" s="76" customFormat="1" ht="20.25">
      <c r="E155" s="87"/>
      <c r="N155" s="129"/>
      <c r="O155" s="209"/>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row>
    <row r="156" spans="5:36" s="76" customFormat="1" ht="20.25">
      <c r="E156" s="87"/>
      <c r="N156" s="129"/>
      <c r="O156" s="209"/>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row>
    <row r="157" spans="5:36" s="76" customFormat="1" ht="20.25">
      <c r="E157" s="87"/>
      <c r="N157" s="129"/>
      <c r="O157" s="209"/>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row>
    <row r="158" spans="5:36" s="76" customFormat="1" ht="20.25">
      <c r="E158" s="87"/>
      <c r="N158" s="129"/>
      <c r="O158" s="209"/>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row>
    <row r="159" spans="5:36" s="76" customFormat="1" ht="20.25">
      <c r="E159" s="87"/>
      <c r="N159" s="129"/>
      <c r="O159" s="209"/>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row>
    <row r="160" spans="5:36" s="76" customFormat="1" ht="20.25">
      <c r="E160" s="87"/>
      <c r="N160" s="129"/>
      <c r="O160" s="209"/>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row>
    <row r="161" spans="5:36" s="76" customFormat="1" ht="20.25">
      <c r="E161" s="87"/>
      <c r="N161" s="129"/>
      <c r="O161" s="209"/>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row>
    <row r="162" spans="5:36" s="76" customFormat="1" ht="20.25">
      <c r="E162" s="87"/>
      <c r="N162" s="129"/>
      <c r="O162" s="209"/>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row>
    <row r="163" spans="5:36" s="76" customFormat="1" ht="20.25">
      <c r="E163" s="87"/>
      <c r="N163" s="129"/>
      <c r="O163" s="209"/>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row>
    <row r="164" spans="5:36" s="76" customFormat="1" ht="20.25">
      <c r="E164" s="87"/>
      <c r="N164" s="129"/>
      <c r="O164" s="209"/>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row>
    <row r="165" spans="5:36" s="76" customFormat="1" ht="20.25">
      <c r="E165" s="87"/>
      <c r="N165" s="129"/>
      <c r="O165" s="209"/>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row>
    <row r="166" spans="5:36" s="76" customFormat="1" ht="20.25">
      <c r="E166" s="87"/>
      <c r="N166" s="129"/>
      <c r="O166" s="209"/>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row>
    <row r="167" spans="5:36" s="76" customFormat="1" ht="20.25">
      <c r="E167" s="87"/>
      <c r="N167" s="129"/>
      <c r="O167" s="209"/>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row>
    <row r="168" spans="5:36" s="76" customFormat="1" ht="20.25">
      <c r="E168" s="87"/>
      <c r="N168" s="129"/>
      <c r="O168" s="209"/>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row>
    <row r="169" spans="5:36" s="76" customFormat="1" ht="20.25">
      <c r="E169" s="87"/>
      <c r="N169" s="129"/>
      <c r="O169" s="209"/>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row>
    <row r="170" spans="5:36" s="76" customFormat="1" ht="20.25">
      <c r="E170" s="87"/>
      <c r="N170" s="129"/>
      <c r="O170" s="209"/>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row>
    <row r="171" spans="5:36" s="76" customFormat="1" ht="20.25">
      <c r="E171" s="87"/>
      <c r="N171" s="129"/>
      <c r="O171" s="209"/>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row>
    <row r="172" spans="5:36" s="76" customFormat="1" ht="20.25">
      <c r="E172" s="87"/>
      <c r="N172" s="129"/>
      <c r="O172" s="209"/>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row>
    <row r="173" spans="5:36" s="76" customFormat="1" ht="20.25">
      <c r="E173" s="87"/>
      <c r="N173" s="129"/>
      <c r="O173" s="209"/>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row>
    <row r="174" spans="5:36" s="76" customFormat="1" ht="20.25">
      <c r="E174" s="87"/>
      <c r="N174" s="129"/>
      <c r="O174" s="209"/>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row>
    <row r="175" spans="5:36" s="76" customFormat="1" ht="20.25">
      <c r="E175" s="87"/>
      <c r="N175" s="129"/>
      <c r="O175" s="209"/>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row>
    <row r="176" spans="5:36" s="76" customFormat="1" ht="20.25">
      <c r="E176" s="87"/>
      <c r="N176" s="129"/>
      <c r="O176" s="209"/>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row>
    <row r="177" spans="5:36" s="76" customFormat="1" ht="20.25">
      <c r="E177" s="87"/>
      <c r="N177" s="129"/>
      <c r="O177" s="209"/>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row>
    <row r="178" spans="5:36" s="76" customFormat="1" ht="20.25">
      <c r="E178" s="87"/>
      <c r="N178" s="129"/>
      <c r="O178" s="209"/>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row>
    <row r="179" spans="5:36" s="76" customFormat="1" ht="20.25">
      <c r="E179" s="87"/>
      <c r="N179" s="129"/>
      <c r="O179" s="209"/>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row>
    <row r="180" spans="5:36" s="76" customFormat="1" ht="20.25">
      <c r="E180" s="87"/>
      <c r="N180" s="129"/>
      <c r="O180" s="209"/>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row>
    <row r="181" spans="5:36" s="76" customFormat="1" ht="20.25">
      <c r="E181" s="87"/>
      <c r="N181" s="129"/>
      <c r="O181" s="209"/>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row>
    <row r="182" spans="5:36" s="76" customFormat="1" ht="20.25">
      <c r="E182" s="87"/>
      <c r="N182" s="129"/>
      <c r="O182" s="209"/>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row>
    <row r="183" spans="5:36" s="76" customFormat="1" ht="20.25">
      <c r="E183" s="87"/>
      <c r="N183" s="129"/>
      <c r="O183" s="209"/>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row>
    <row r="184" spans="5:36" s="76" customFormat="1" ht="20.25">
      <c r="E184" s="87"/>
      <c r="N184" s="129"/>
      <c r="O184" s="209"/>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row>
    <row r="185" spans="5:36" s="76" customFormat="1" ht="20.25">
      <c r="E185" s="87"/>
      <c r="N185" s="129"/>
      <c r="O185" s="209"/>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row>
    <row r="186" spans="5:36" s="76" customFormat="1" ht="20.25">
      <c r="E186" s="87"/>
      <c r="N186" s="129"/>
      <c r="O186" s="209"/>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row>
    <row r="187" spans="5:36" s="76" customFormat="1" ht="20.25">
      <c r="E187" s="87"/>
      <c r="N187" s="129"/>
      <c r="O187" s="209"/>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row>
    <row r="188" spans="5:36" s="76" customFormat="1" ht="20.25">
      <c r="E188" s="87"/>
      <c r="N188" s="129"/>
      <c r="O188" s="209"/>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row>
    <row r="189" spans="5:36" s="76" customFormat="1" ht="20.25">
      <c r="E189" s="87"/>
      <c r="N189" s="129"/>
      <c r="O189" s="209"/>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row>
    <row r="190" spans="5:36" s="76" customFormat="1" ht="20.25">
      <c r="E190" s="87"/>
      <c r="N190" s="129"/>
      <c r="O190" s="209"/>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row>
    <row r="191" spans="5:36" s="76" customFormat="1" ht="20.25">
      <c r="E191" s="87"/>
      <c r="N191" s="129"/>
      <c r="O191" s="209"/>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row>
    <row r="192" spans="5:36" s="76" customFormat="1" ht="20.25">
      <c r="E192" s="87"/>
      <c r="N192" s="129"/>
      <c r="O192" s="209"/>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row>
    <row r="193" spans="5:36" s="76" customFormat="1" ht="20.25">
      <c r="E193" s="87"/>
      <c r="N193" s="129"/>
      <c r="O193" s="209"/>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row>
    <row r="194" spans="5:36" s="76" customFormat="1" ht="20.25">
      <c r="E194" s="87"/>
      <c r="N194" s="129"/>
      <c r="O194" s="209"/>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row>
    <row r="195" spans="5:36" s="76" customFormat="1" ht="20.25">
      <c r="E195" s="87"/>
      <c r="N195" s="129"/>
      <c r="O195" s="209"/>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row>
    <row r="196" spans="5:36" s="76" customFormat="1" ht="20.25">
      <c r="E196" s="87"/>
      <c r="N196" s="129"/>
      <c r="O196" s="209"/>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row>
    <row r="197" spans="5:36" s="76" customFormat="1" ht="20.25">
      <c r="E197" s="87"/>
      <c r="N197" s="129"/>
      <c r="O197" s="209"/>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row>
    <row r="198" spans="5:36" s="76" customFormat="1" ht="20.25">
      <c r="E198" s="87"/>
      <c r="N198" s="129"/>
      <c r="O198" s="209"/>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row>
    <row r="199" spans="5:36" s="2" customFormat="1">
      <c r="E199" s="47"/>
      <c r="N199" s="128"/>
      <c r="O199" s="207"/>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8"/>
      <c r="O200" s="207"/>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8"/>
      <c r="O201" s="207"/>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8"/>
      <c r="O202" s="207"/>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8"/>
      <c r="O203" s="207"/>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8"/>
      <c r="O204" s="207"/>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8"/>
      <c r="O205" s="207"/>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8"/>
      <c r="O206" s="207"/>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8"/>
      <c r="O207" s="207"/>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8"/>
      <c r="O208" s="207"/>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8"/>
      <c r="O209" s="207"/>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8"/>
      <c r="O210" s="207"/>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8"/>
      <c r="O211" s="207"/>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8"/>
      <c r="O212" s="207"/>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8"/>
      <c r="O213" s="207"/>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8"/>
      <c r="O214" s="207"/>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8"/>
      <c r="O215" s="207"/>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8"/>
      <c r="O216" s="207"/>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8"/>
      <c r="O217" s="207"/>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8"/>
      <c r="O218" s="207"/>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8"/>
      <c r="O219" s="207"/>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8"/>
      <c r="O220" s="207"/>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8"/>
      <c r="O221" s="207"/>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8"/>
      <c r="O222" s="207"/>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8"/>
      <c r="O223" s="207"/>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8"/>
      <c r="O224" s="207"/>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8"/>
      <c r="O225" s="207"/>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8"/>
      <c r="O226" s="207"/>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8"/>
      <c r="O227" s="207"/>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8"/>
      <c r="O228" s="207"/>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8"/>
      <c r="O229" s="207"/>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8"/>
      <c r="O230" s="207"/>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8"/>
      <c r="O231" s="207"/>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8"/>
      <c r="O232" s="207"/>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8"/>
      <c r="O233" s="207"/>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8"/>
      <c r="O234" s="207"/>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8"/>
      <c r="O235" s="207"/>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8"/>
      <c r="O236" s="207"/>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8"/>
      <c r="O237" s="207"/>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8"/>
      <c r="O238" s="207"/>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8"/>
      <c r="O239" s="207"/>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8"/>
      <c r="O240" s="207"/>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8"/>
      <c r="O241" s="207"/>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8"/>
      <c r="O242" s="207"/>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8"/>
      <c r="O243" s="207"/>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8"/>
      <c r="O244" s="207"/>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8"/>
      <c r="O245" s="207"/>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8"/>
      <c r="O246" s="207"/>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8"/>
      <c r="O247" s="207"/>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8"/>
      <c r="O248" s="207"/>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8"/>
      <c r="O249" s="207"/>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8"/>
      <c r="O250" s="207"/>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8"/>
      <c r="O251" s="207"/>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8"/>
      <c r="O252" s="207"/>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8"/>
      <c r="O253" s="207"/>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8"/>
      <c r="O254" s="207"/>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8"/>
      <c r="O255" s="207"/>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8"/>
      <c r="O256" s="207"/>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8"/>
      <c r="O257" s="207"/>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8"/>
      <c r="O258" s="207"/>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8"/>
      <c r="O259" s="207"/>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8"/>
      <c r="O260" s="207"/>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8"/>
      <c r="O261" s="207"/>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8"/>
      <c r="O262" s="207"/>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8"/>
      <c r="O263" s="207"/>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8"/>
      <c r="O264" s="207"/>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8"/>
      <c r="O265" s="207"/>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8"/>
      <c r="O266" s="207"/>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8"/>
      <c r="O267" s="207"/>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8"/>
      <c r="O268" s="207"/>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8"/>
      <c r="O269" s="207"/>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8"/>
      <c r="O270" s="207"/>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8"/>
      <c r="O271" s="207"/>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8"/>
      <c r="O272" s="207"/>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8"/>
      <c r="O273" s="207"/>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8"/>
      <c r="O274" s="207"/>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8"/>
      <c r="O275" s="207"/>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8"/>
      <c r="O276" s="207"/>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8"/>
      <c r="O277" s="207"/>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8"/>
      <c r="O278" s="207"/>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8"/>
      <c r="O279" s="207"/>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8"/>
      <c r="O280" s="207"/>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8"/>
      <c r="O281" s="207"/>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8"/>
      <c r="O282" s="207"/>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8"/>
      <c r="O283" s="207"/>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8"/>
      <c r="O284" s="207"/>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8"/>
      <c r="O285" s="207"/>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8"/>
      <c r="O286" s="207"/>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8"/>
      <c r="O287" s="207"/>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8"/>
      <c r="O288" s="207"/>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8"/>
      <c r="O289" s="207"/>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8"/>
      <c r="O290" s="207"/>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8"/>
      <c r="O291" s="207"/>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8"/>
      <c r="O292" s="207"/>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8"/>
      <c r="O293" s="207"/>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8"/>
      <c r="O294" s="207"/>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8"/>
      <c r="O295" s="207"/>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8"/>
      <c r="O296" s="207"/>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8"/>
      <c r="O297" s="207"/>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8"/>
      <c r="O298" s="207"/>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8"/>
      <c r="O299" s="207"/>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8"/>
      <c r="O300" s="207"/>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8"/>
      <c r="O301" s="207"/>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8"/>
      <c r="O302" s="207"/>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8"/>
      <c r="O303" s="207"/>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8"/>
      <c r="O304" s="207"/>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8"/>
      <c r="O305" s="207"/>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8"/>
      <c r="O306" s="207"/>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8"/>
      <c r="O307" s="207"/>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8"/>
      <c r="O308" s="207"/>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8"/>
      <c r="O309" s="207"/>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8"/>
      <c r="O310" s="207"/>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8"/>
      <c r="O311" s="207"/>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8"/>
      <c r="O312" s="207"/>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8"/>
      <c r="O313" s="207"/>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8"/>
      <c r="O314" s="207"/>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8"/>
      <c r="O315" s="207"/>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8"/>
      <c r="O316" s="207"/>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8"/>
      <c r="O317" s="207"/>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8"/>
      <c r="O318" s="207"/>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8"/>
      <c r="O319" s="207"/>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8"/>
      <c r="O320" s="207"/>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8"/>
      <c r="O321" s="207"/>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8"/>
      <c r="O322" s="207"/>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8"/>
      <c r="O323" s="207"/>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8"/>
      <c r="O324" s="207"/>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8"/>
      <c r="O325" s="207"/>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8"/>
      <c r="O326" s="207"/>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8"/>
      <c r="O327" s="207"/>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8"/>
      <c r="O328" s="207"/>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8"/>
      <c r="O329" s="207"/>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8"/>
      <c r="O330" s="207"/>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8"/>
      <c r="O331" s="207"/>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8"/>
      <c r="O332" s="207"/>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8"/>
      <c r="O333" s="207"/>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8"/>
      <c r="O334" s="207"/>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8"/>
      <c r="O335" s="207"/>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8"/>
      <c r="O336" s="207"/>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8"/>
      <c r="O337" s="207"/>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8"/>
      <c r="O338" s="207"/>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8"/>
      <c r="O339" s="207"/>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8"/>
      <c r="O340" s="207"/>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8"/>
      <c r="O341" s="207"/>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8"/>
      <c r="O342" s="207"/>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8"/>
      <c r="O343" s="207"/>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8"/>
      <c r="O344" s="207"/>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8"/>
      <c r="O345" s="207"/>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8"/>
      <c r="O346" s="207"/>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8"/>
      <c r="O347" s="207"/>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8"/>
      <c r="O348" s="207"/>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8"/>
      <c r="O349" s="207"/>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8"/>
      <c r="O350" s="207"/>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8"/>
      <c r="O351" s="207"/>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8"/>
      <c r="O352" s="207"/>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8"/>
      <c r="O353" s="207"/>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8"/>
      <c r="O354" s="207"/>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8"/>
      <c r="O355" s="207"/>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8"/>
      <c r="O356" s="207"/>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8"/>
      <c r="O357" s="207"/>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8"/>
      <c r="O358" s="207"/>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8"/>
      <c r="O359" s="207"/>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8"/>
      <c r="O360" s="207"/>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8"/>
      <c r="O361" s="207"/>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8"/>
      <c r="O362" s="207"/>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8"/>
      <c r="O363" s="207"/>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8"/>
      <c r="O364" s="207"/>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8"/>
      <c r="O365" s="207"/>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8"/>
      <c r="O366" s="207"/>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8"/>
      <c r="O367" s="207"/>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8"/>
      <c r="O368" s="207"/>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8"/>
      <c r="O369" s="207"/>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8"/>
      <c r="O370" s="207"/>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8"/>
      <c r="O371" s="207"/>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8"/>
      <c r="O372" s="207"/>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8"/>
      <c r="O373" s="207"/>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8"/>
      <c r="O374" s="207"/>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8"/>
      <c r="O375" s="207"/>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8"/>
      <c r="O376" s="207"/>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8"/>
      <c r="O377" s="207"/>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8"/>
      <c r="O378" s="207"/>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8"/>
      <c r="O379" s="207"/>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8"/>
      <c r="O380" s="207"/>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8"/>
      <c r="O381" s="207"/>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8"/>
      <c r="O382" s="207"/>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8"/>
      <c r="O383" s="207"/>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8"/>
      <c r="O384" s="207"/>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8"/>
      <c r="O385" s="207"/>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8"/>
      <c r="O386" s="207"/>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8"/>
      <c r="O387" s="207"/>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8"/>
      <c r="O388" s="207"/>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8"/>
      <c r="O389" s="207"/>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8"/>
      <c r="O390" s="207"/>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8"/>
      <c r="O391" s="207"/>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8"/>
      <c r="O392" s="207"/>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8"/>
      <c r="O393" s="207"/>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8"/>
      <c r="O394" s="207"/>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8"/>
      <c r="O395" s="207"/>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8"/>
      <c r="O396" s="207"/>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8"/>
      <c r="O397" s="207"/>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8"/>
      <c r="O398" s="207"/>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8"/>
      <c r="O399" s="207"/>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8"/>
      <c r="O400" s="207"/>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8"/>
      <c r="O401" s="207"/>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8"/>
      <c r="O402" s="207"/>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8"/>
      <c r="O403" s="207"/>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8"/>
      <c r="O404" s="207"/>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8"/>
      <c r="O405" s="207"/>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8"/>
      <c r="O406" s="207"/>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8"/>
      <c r="O407" s="207"/>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8"/>
      <c r="O408" s="207"/>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8"/>
      <c r="O409" s="207"/>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8"/>
      <c r="O410" s="207"/>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8"/>
      <c r="O411" s="207"/>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8"/>
      <c r="O412" s="207"/>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8"/>
      <c r="O413" s="207"/>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8"/>
      <c r="O414" s="207"/>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8"/>
      <c r="O415" s="207"/>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8"/>
      <c r="O416" s="207"/>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8"/>
      <c r="O417" s="207"/>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8"/>
      <c r="O418" s="207"/>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8"/>
      <c r="O419" s="207"/>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8"/>
      <c r="O420" s="207"/>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8"/>
      <c r="O421" s="207"/>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8"/>
      <c r="O422" s="207"/>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8"/>
      <c r="O423" s="207"/>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8"/>
      <c r="O424" s="207"/>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8"/>
      <c r="O425" s="207"/>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8"/>
      <c r="O426" s="207"/>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8"/>
      <c r="O427" s="207"/>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8"/>
      <c r="O428" s="207"/>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8"/>
      <c r="O429" s="207"/>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8"/>
      <c r="O430" s="207"/>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8"/>
      <c r="O431" s="207"/>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8"/>
      <c r="O432" s="207"/>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8"/>
      <c r="O433" s="207"/>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8"/>
      <c r="O434" s="207"/>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8"/>
      <c r="O435" s="207"/>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8"/>
      <c r="O436" s="207"/>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8"/>
      <c r="O437" s="207"/>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8"/>
      <c r="O438" s="207"/>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8"/>
      <c r="O439" s="207"/>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8"/>
      <c r="O440" s="207"/>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8"/>
      <c r="O441" s="207"/>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8"/>
      <c r="O442" s="207"/>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8"/>
      <c r="O443" s="207"/>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8"/>
      <c r="O444" s="207"/>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8"/>
      <c r="O445" s="207"/>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8"/>
      <c r="O446" s="207"/>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8"/>
      <c r="O447" s="207"/>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8"/>
      <c r="O448" s="207"/>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8"/>
      <c r="O449" s="207"/>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8"/>
      <c r="O450" s="207"/>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8"/>
      <c r="O451" s="207"/>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8"/>
      <c r="O452" s="207"/>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8"/>
      <c r="O453" s="207"/>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8"/>
      <c r="O454" s="207"/>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8"/>
      <c r="O455" s="207"/>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8"/>
      <c r="O456" s="207"/>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8"/>
      <c r="O457" s="207"/>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8"/>
      <c r="O458" s="207"/>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8"/>
      <c r="O459" s="207"/>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8"/>
      <c r="O460" s="207"/>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8"/>
      <c r="O461" s="207"/>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8"/>
      <c r="O462" s="207"/>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8"/>
      <c r="O463" s="207"/>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8"/>
      <c r="O464" s="207"/>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8"/>
      <c r="O465" s="207"/>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8"/>
      <c r="O466" s="207"/>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8"/>
      <c r="O467" s="207"/>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8"/>
      <c r="O468" s="207"/>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8"/>
      <c r="O469" s="207"/>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8"/>
      <c r="O470" s="207"/>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8"/>
      <c r="O471" s="207"/>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8"/>
      <c r="O472" s="207"/>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8"/>
      <c r="O473" s="207"/>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8"/>
      <c r="O474" s="207"/>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8"/>
      <c r="O475" s="207"/>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8"/>
      <c r="O476" s="207"/>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8"/>
      <c r="O477" s="207"/>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8"/>
      <c r="O478" s="207"/>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8"/>
      <c r="O479" s="207"/>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8"/>
      <c r="O480" s="207"/>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8"/>
      <c r="O481" s="207"/>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8"/>
      <c r="O482" s="207"/>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8"/>
      <c r="O483" s="207"/>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8"/>
      <c r="O484" s="207"/>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8"/>
      <c r="O485" s="207"/>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8"/>
      <c r="O486" s="207"/>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8"/>
      <c r="O487" s="207"/>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8"/>
      <c r="O488" s="207"/>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8"/>
      <c r="O489" s="207"/>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8"/>
      <c r="O490" s="207"/>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8"/>
      <c r="O491" s="207"/>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8"/>
      <c r="O492" s="207"/>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8"/>
      <c r="O493" s="207"/>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8"/>
      <c r="O494" s="207"/>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8"/>
      <c r="O495" s="207"/>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8"/>
      <c r="O496" s="207"/>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8"/>
      <c r="O497" s="207"/>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8"/>
      <c r="O498" s="207"/>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8"/>
      <c r="O499" s="207"/>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8"/>
      <c r="O500" s="207"/>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8"/>
      <c r="O501" s="207"/>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8"/>
      <c r="O502" s="207"/>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8"/>
      <c r="O503" s="207"/>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8"/>
      <c r="O504" s="207"/>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8"/>
      <c r="O505" s="207"/>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8"/>
      <c r="O506" s="207"/>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8"/>
      <c r="O507" s="207"/>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8"/>
      <c r="O508" s="207"/>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8"/>
      <c r="O509" s="207"/>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8"/>
      <c r="O510" s="207"/>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8"/>
      <c r="O511" s="207"/>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8"/>
      <c r="O512" s="207"/>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8"/>
      <c r="O513" s="207"/>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8"/>
      <c r="O514" s="207"/>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8"/>
      <c r="O515" s="207"/>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8"/>
      <c r="O516" s="207"/>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8"/>
      <c r="O517" s="207"/>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8"/>
      <c r="O518" s="207"/>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8"/>
      <c r="O519" s="207"/>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8"/>
      <c r="O520" s="207"/>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8"/>
      <c r="O521" s="207"/>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8"/>
      <c r="O522" s="207"/>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8"/>
      <c r="O523" s="207"/>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8"/>
      <c r="O524" s="207"/>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8"/>
      <c r="O525" s="207"/>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8"/>
      <c r="O526" s="207"/>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8"/>
      <c r="O527" s="207"/>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8"/>
      <c r="O528" s="207"/>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8"/>
      <c r="O529" s="207"/>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8"/>
      <c r="O530" s="207"/>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8"/>
      <c r="O531" s="207"/>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8"/>
      <c r="O532" s="207"/>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8"/>
      <c r="O533" s="207"/>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8"/>
      <c r="O534" s="207"/>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8"/>
      <c r="O535" s="207"/>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8"/>
      <c r="O536" s="207"/>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8"/>
      <c r="O537" s="207"/>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8"/>
      <c r="O538" s="207"/>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8"/>
      <c r="O539" s="207"/>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8"/>
      <c r="O540" s="207"/>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8"/>
      <c r="O541" s="207"/>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8"/>
      <c r="O542" s="207"/>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8"/>
      <c r="O543" s="207"/>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8"/>
      <c r="O544" s="207"/>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8"/>
      <c r="O545" s="207"/>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8"/>
      <c r="O546" s="207"/>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8"/>
      <c r="O547" s="207"/>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8"/>
      <c r="O548" s="207"/>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8"/>
      <c r="O549" s="207"/>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8"/>
      <c r="O550" s="207"/>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8"/>
      <c r="O551" s="207"/>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8"/>
      <c r="O552" s="207"/>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8"/>
      <c r="O553" s="207"/>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8"/>
      <c r="O554" s="207"/>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8"/>
      <c r="O555" s="207"/>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8"/>
      <c r="O556" s="207"/>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8"/>
      <c r="O557" s="207"/>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8"/>
      <c r="O558" s="207"/>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8"/>
      <c r="O559" s="207"/>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8"/>
      <c r="O560" s="207"/>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8"/>
      <c r="O561" s="207"/>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8"/>
      <c r="O562" s="207"/>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8"/>
      <c r="O563" s="207"/>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8"/>
      <c r="O564" s="207"/>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8"/>
      <c r="O565" s="207"/>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8"/>
      <c r="O566" s="207"/>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8"/>
      <c r="O567" s="207"/>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8"/>
      <c r="O568" s="207"/>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8"/>
      <c r="O569" s="207"/>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8"/>
      <c r="O570" s="207"/>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8"/>
      <c r="O571" s="207"/>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8"/>
      <c r="O572" s="207"/>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8"/>
      <c r="O573" s="207"/>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8"/>
      <c r="O574" s="207"/>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8"/>
      <c r="O575" s="207"/>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8"/>
      <c r="O576" s="207"/>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8"/>
      <c r="O577" s="207"/>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8"/>
      <c r="O578" s="207"/>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8"/>
      <c r="O579" s="207"/>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8"/>
      <c r="O580" s="207"/>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8"/>
      <c r="O581" s="207"/>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8"/>
      <c r="O582" s="207"/>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8"/>
      <c r="O583" s="207"/>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8"/>
      <c r="O584" s="207"/>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8"/>
      <c r="O585" s="207"/>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8"/>
      <c r="O586" s="207"/>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8"/>
      <c r="O587" s="207"/>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8"/>
      <c r="O588" s="207"/>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8"/>
      <c r="O589" s="207"/>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8"/>
      <c r="O590" s="207"/>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8"/>
      <c r="O591" s="207"/>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8"/>
      <c r="O592" s="207"/>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8"/>
      <c r="O593" s="207"/>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8"/>
      <c r="O594" s="207"/>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8"/>
      <c r="O595" s="207"/>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8"/>
      <c r="O596" s="207"/>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8"/>
      <c r="O597" s="207"/>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8"/>
      <c r="O598" s="207"/>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8"/>
      <c r="O599" s="207"/>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8"/>
      <c r="O600" s="207"/>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8"/>
      <c r="O601" s="207"/>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8"/>
      <c r="O602" s="207"/>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8"/>
      <c r="O603" s="207"/>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8"/>
      <c r="O604" s="207"/>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8"/>
      <c r="O605" s="207"/>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8"/>
      <c r="O606" s="207"/>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8"/>
      <c r="O607" s="207"/>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8"/>
      <c r="O608" s="207"/>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8"/>
      <c r="O609" s="207"/>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8"/>
      <c r="O610" s="207"/>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8"/>
      <c r="O611" s="207"/>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8"/>
      <c r="O612" s="207"/>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8"/>
      <c r="O613" s="207"/>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8"/>
      <c r="O614" s="207"/>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8"/>
      <c r="O615" s="207"/>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8"/>
      <c r="O616" s="207"/>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8"/>
      <c r="O617" s="207"/>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8"/>
      <c r="O618" s="207"/>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8"/>
      <c r="O619" s="207"/>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8"/>
      <c r="O620" s="207"/>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8"/>
      <c r="O621" s="207"/>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8"/>
      <c r="O622" s="207"/>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8"/>
      <c r="O623" s="207"/>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8"/>
      <c r="O624" s="207"/>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8"/>
      <c r="O625" s="207"/>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8"/>
      <c r="O626" s="207"/>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8"/>
      <c r="O627" s="207"/>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8"/>
      <c r="O628" s="207"/>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8"/>
      <c r="O629" s="207"/>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8"/>
      <c r="O630" s="207"/>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8"/>
      <c r="O631" s="207"/>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8"/>
      <c r="O632" s="207"/>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8"/>
      <c r="O633" s="207"/>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8"/>
      <c r="O634" s="207"/>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8"/>
      <c r="O635" s="207"/>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8"/>
      <c r="O636" s="207"/>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8"/>
      <c r="O637" s="207"/>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8"/>
      <c r="O638" s="207"/>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8"/>
      <c r="O639" s="207"/>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8"/>
      <c r="O640" s="207"/>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8"/>
      <c r="O641" s="207"/>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8"/>
      <c r="O642" s="207"/>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8"/>
      <c r="O643" s="207"/>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8"/>
      <c r="O644" s="207"/>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8"/>
      <c r="O645" s="207"/>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8"/>
      <c r="O646" s="207"/>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8"/>
      <c r="O647" s="207"/>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8"/>
      <c r="O648" s="207"/>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8"/>
      <c r="O649" s="207"/>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8"/>
      <c r="O650" s="207"/>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8"/>
      <c r="O651" s="207"/>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8"/>
      <c r="O652" s="207"/>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8"/>
      <c r="O653" s="207"/>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8"/>
      <c r="O654" s="207"/>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8"/>
      <c r="O655" s="207"/>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8"/>
      <c r="O656" s="207"/>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8"/>
      <c r="O657" s="207"/>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8"/>
      <c r="O658" s="207"/>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8"/>
      <c r="O659" s="207"/>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8"/>
      <c r="O660" s="207"/>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8"/>
      <c r="O661" s="207"/>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8"/>
      <c r="O662" s="207"/>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8"/>
      <c r="O663" s="207"/>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8"/>
      <c r="O664" s="207"/>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8"/>
      <c r="O665" s="207"/>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8"/>
      <c r="O666" s="207"/>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8"/>
      <c r="O667" s="207"/>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8"/>
      <c r="O668" s="207"/>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8"/>
      <c r="O669" s="207"/>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8"/>
      <c r="O670" s="207"/>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8"/>
      <c r="O671" s="207"/>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8"/>
      <c r="O672" s="207"/>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8"/>
      <c r="O673" s="207"/>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8"/>
      <c r="O674" s="207"/>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8"/>
      <c r="O675" s="207"/>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8"/>
      <c r="O676" s="207"/>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8"/>
      <c r="O677" s="207"/>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8"/>
      <c r="O678" s="207"/>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8"/>
      <c r="O679" s="207"/>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8"/>
      <c r="O680" s="207"/>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8"/>
      <c r="O681" s="207"/>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8"/>
      <c r="O682" s="207"/>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8"/>
      <c r="O683" s="207"/>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8"/>
      <c r="O684" s="207"/>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8"/>
      <c r="O685" s="207"/>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8"/>
      <c r="O686" s="207"/>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8"/>
      <c r="O687" s="207"/>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8"/>
      <c r="O688" s="207"/>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8"/>
      <c r="O689" s="207"/>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8"/>
      <c r="O690" s="207"/>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8"/>
      <c r="O691" s="207"/>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8"/>
      <c r="O692" s="207"/>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8"/>
      <c r="O693" s="207"/>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8"/>
      <c r="O694" s="207"/>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8"/>
      <c r="O695" s="207"/>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8"/>
      <c r="O696" s="207"/>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8"/>
      <c r="O697" s="207"/>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8"/>
      <c r="O698" s="207"/>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8"/>
      <c r="O699" s="207"/>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8"/>
      <c r="O700" s="207"/>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8"/>
      <c r="O701" s="207"/>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8"/>
      <c r="O702" s="207"/>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8"/>
      <c r="O703" s="207"/>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8"/>
      <c r="O704" s="207"/>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8"/>
      <c r="O705" s="207"/>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8"/>
      <c r="O706" s="207"/>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8"/>
      <c r="O707" s="207"/>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8"/>
      <c r="O708" s="207"/>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8"/>
      <c r="O709" s="207"/>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8"/>
      <c r="O710" s="207"/>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8"/>
      <c r="O711" s="207"/>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8"/>
      <c r="O712" s="207"/>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8"/>
      <c r="O713" s="207"/>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8"/>
      <c r="O714" s="207"/>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8"/>
      <c r="O715" s="207"/>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8"/>
      <c r="O716" s="207"/>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8"/>
      <c r="O717" s="207"/>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8"/>
      <c r="O718" s="207"/>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B2:S43"/>
  <sheetViews>
    <sheetView showGridLines="0" topLeftCell="D3" zoomScale="70" zoomScaleNormal="70" workbookViewId="0">
      <selection activeCell="F13" sqref="F13"/>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4"/>
      <c r="C3" s="115"/>
      <c r="D3" s="115"/>
      <c r="E3" s="115"/>
      <c r="F3" s="115"/>
      <c r="G3" s="115"/>
      <c r="H3" s="115"/>
      <c r="I3" s="116"/>
    </row>
    <row r="4" spans="2:19">
      <c r="B4" s="591" t="s">
        <v>261</v>
      </c>
      <c r="C4" s="592"/>
      <c r="D4" s="592"/>
      <c r="E4" s="593" t="s">
        <v>3</v>
      </c>
      <c r="F4" s="593"/>
      <c r="G4" s="593"/>
      <c r="H4" s="593"/>
      <c r="I4" s="594"/>
      <c r="Q4" s="595" t="s">
        <v>9</v>
      </c>
      <c r="R4" s="595"/>
    </row>
    <row r="5" spans="2:19">
      <c r="B5" s="591"/>
      <c r="C5" s="592"/>
      <c r="D5" s="592"/>
      <c r="E5" s="593"/>
      <c r="F5" s="593"/>
      <c r="G5" s="593"/>
      <c r="H5" s="593"/>
      <c r="I5" s="594"/>
      <c r="Q5" s="595"/>
      <c r="R5" s="595"/>
    </row>
    <row r="6" spans="2:19">
      <c r="B6" s="591"/>
      <c r="C6" s="592"/>
      <c r="D6" s="592"/>
      <c r="E6" s="593"/>
      <c r="F6" s="593"/>
      <c r="G6" s="593"/>
      <c r="H6" s="593"/>
      <c r="I6" s="594"/>
      <c r="Q6" s="595"/>
      <c r="R6" s="595"/>
    </row>
    <row r="7" spans="2:19" ht="15.75" thickBot="1">
      <c r="B7" s="117"/>
      <c r="I7" s="118"/>
    </row>
    <row r="8" spans="2:19" ht="62.25" customHeight="1" thickBot="1">
      <c r="B8" s="596" t="s">
        <v>26</v>
      </c>
      <c r="C8" s="597"/>
      <c r="D8" s="56" t="s">
        <v>125</v>
      </c>
      <c r="E8" s="57">
        <v>5</v>
      </c>
      <c r="F8" s="57">
        <v>10</v>
      </c>
      <c r="G8" s="57">
        <v>15</v>
      </c>
      <c r="H8" s="57">
        <v>20</v>
      </c>
      <c r="I8" s="119">
        <v>25</v>
      </c>
      <c r="K8" s="598" t="s">
        <v>38</v>
      </c>
      <c r="L8" s="599"/>
      <c r="M8" s="599"/>
      <c r="N8" s="599"/>
      <c r="O8" s="599"/>
      <c r="P8" s="600"/>
      <c r="Q8" s="601" t="s">
        <v>96</v>
      </c>
      <c r="R8" s="601"/>
      <c r="S8" s="16" t="s">
        <v>92</v>
      </c>
    </row>
    <row r="9" spans="2:19" ht="62.25" customHeight="1" thickBot="1">
      <c r="B9" s="596"/>
      <c r="C9" s="597"/>
      <c r="D9" s="56" t="s">
        <v>126</v>
      </c>
      <c r="E9" s="58">
        <v>4</v>
      </c>
      <c r="F9" s="58">
        <v>8</v>
      </c>
      <c r="G9" s="57">
        <v>12</v>
      </c>
      <c r="H9" s="57">
        <v>16</v>
      </c>
      <c r="I9" s="119">
        <v>20</v>
      </c>
      <c r="K9" s="602" t="s">
        <v>39</v>
      </c>
      <c r="L9" s="603"/>
      <c r="M9" s="603"/>
      <c r="N9" s="603"/>
      <c r="O9" s="603"/>
      <c r="P9" s="603"/>
      <c r="Q9" s="604" t="s">
        <v>95</v>
      </c>
      <c r="R9" s="605"/>
      <c r="S9" s="16" t="s">
        <v>192</v>
      </c>
    </row>
    <row r="10" spans="2:19" ht="62.25" customHeight="1" thickBot="1">
      <c r="B10" s="596"/>
      <c r="C10" s="597"/>
      <c r="D10" s="56" t="s">
        <v>127</v>
      </c>
      <c r="E10" s="58">
        <v>3</v>
      </c>
      <c r="F10" s="58">
        <v>6</v>
      </c>
      <c r="G10" s="58">
        <v>9</v>
      </c>
      <c r="H10" s="57">
        <v>12</v>
      </c>
      <c r="I10" s="119">
        <v>15</v>
      </c>
      <c r="K10" s="606" t="s">
        <v>34</v>
      </c>
      <c r="L10" s="607"/>
      <c r="M10" s="607"/>
      <c r="N10" s="607"/>
      <c r="O10" s="607"/>
      <c r="P10" s="607"/>
      <c r="Q10" s="601" t="s">
        <v>110</v>
      </c>
      <c r="R10" s="601"/>
      <c r="S10" s="16" t="s">
        <v>191</v>
      </c>
    </row>
    <row r="11" spans="2:19" ht="62.25" customHeight="1">
      <c r="B11" s="596"/>
      <c r="C11" s="597"/>
      <c r="D11" s="56" t="s">
        <v>128</v>
      </c>
      <c r="E11" s="59">
        <v>2</v>
      </c>
      <c r="F11" s="58">
        <v>4</v>
      </c>
      <c r="G11" s="58">
        <v>6</v>
      </c>
      <c r="H11" s="57">
        <v>8</v>
      </c>
      <c r="I11" s="119">
        <v>10</v>
      </c>
      <c r="K11" s="608" t="s">
        <v>40</v>
      </c>
      <c r="L11" s="609"/>
      <c r="M11" s="609"/>
      <c r="N11" s="609"/>
      <c r="O11" s="609"/>
      <c r="P11" s="609"/>
      <c r="Q11" s="601" t="s">
        <v>109</v>
      </c>
      <c r="R11" s="474"/>
      <c r="S11" s="16" t="s">
        <v>109</v>
      </c>
    </row>
    <row r="12" spans="2:19" ht="62.25" customHeight="1">
      <c r="B12" s="596"/>
      <c r="C12" s="597"/>
      <c r="D12" s="56" t="s">
        <v>129</v>
      </c>
      <c r="E12" s="59">
        <v>1</v>
      </c>
      <c r="F12" s="59">
        <v>2</v>
      </c>
      <c r="G12" s="58">
        <v>3</v>
      </c>
      <c r="H12" s="57">
        <v>4</v>
      </c>
      <c r="I12" s="119">
        <v>5</v>
      </c>
    </row>
    <row r="13" spans="2:19" ht="62.25" customHeight="1" thickBot="1">
      <c r="B13" s="120"/>
      <c r="C13" s="589" t="s">
        <v>222</v>
      </c>
      <c r="D13" s="590"/>
      <c r="E13" s="121" t="s">
        <v>130</v>
      </c>
      <c r="F13" s="121" t="s">
        <v>131</v>
      </c>
      <c r="G13" s="121" t="s">
        <v>132</v>
      </c>
      <c r="H13" s="121" t="s">
        <v>133</v>
      </c>
      <c r="I13" s="122" t="s">
        <v>134</v>
      </c>
    </row>
    <row r="17" spans="4:6">
      <c r="D17" s="16"/>
      <c r="E17" s="16"/>
      <c r="F17" s="16"/>
    </row>
    <row r="18" spans="4:6" ht="15.75">
      <c r="D18" s="21" t="s">
        <v>65</v>
      </c>
      <c r="E18" s="123" t="s">
        <v>40</v>
      </c>
      <c r="F18" s="123">
        <v>1</v>
      </c>
    </row>
    <row r="19" spans="4:6">
      <c r="D19" s="21" t="s">
        <v>66</v>
      </c>
      <c r="E19" s="21" t="s">
        <v>40</v>
      </c>
      <c r="F19" s="21">
        <v>2</v>
      </c>
    </row>
    <row r="20" spans="4:6">
      <c r="D20" s="21" t="s">
        <v>67</v>
      </c>
      <c r="E20" s="21" t="s">
        <v>34</v>
      </c>
      <c r="F20" s="21">
        <v>2</v>
      </c>
    </row>
    <row r="21" spans="4:6">
      <c r="D21" s="21" t="s">
        <v>68</v>
      </c>
      <c r="E21" s="21" t="s">
        <v>64</v>
      </c>
      <c r="F21" s="21">
        <v>3</v>
      </c>
    </row>
    <row r="22" spans="4:6">
      <c r="D22" s="21" t="s">
        <v>69</v>
      </c>
      <c r="E22" s="21" t="s">
        <v>38</v>
      </c>
      <c r="F22" s="21">
        <v>4</v>
      </c>
    </row>
    <row r="23" spans="4:6">
      <c r="D23" s="21" t="s">
        <v>71</v>
      </c>
      <c r="E23" s="21" t="s">
        <v>40</v>
      </c>
      <c r="F23" s="21">
        <v>1</v>
      </c>
    </row>
    <row r="24" spans="4:6">
      <c r="D24" s="21" t="s">
        <v>72</v>
      </c>
      <c r="E24" s="21" t="s">
        <v>34</v>
      </c>
      <c r="F24" s="21">
        <v>2</v>
      </c>
    </row>
    <row r="25" spans="4:6">
      <c r="D25" s="21" t="s">
        <v>73</v>
      </c>
      <c r="E25" s="21" t="s">
        <v>34</v>
      </c>
      <c r="F25" s="21">
        <v>2</v>
      </c>
    </row>
    <row r="26" spans="4:6">
      <c r="D26" s="21" t="s">
        <v>74</v>
      </c>
      <c r="E26" s="21" t="s">
        <v>39</v>
      </c>
      <c r="F26" s="21">
        <v>3</v>
      </c>
    </row>
    <row r="27" spans="4:6">
      <c r="D27" s="21" t="s">
        <v>75</v>
      </c>
      <c r="E27" s="21" t="s">
        <v>38</v>
      </c>
      <c r="F27" s="21">
        <v>4</v>
      </c>
    </row>
    <row r="28" spans="4:6">
      <c r="D28" s="21" t="s">
        <v>76</v>
      </c>
      <c r="E28" s="21" t="s">
        <v>34</v>
      </c>
      <c r="F28" s="21">
        <v>2</v>
      </c>
    </row>
    <row r="29" spans="4:6">
      <c r="D29" s="21" t="s">
        <v>70</v>
      </c>
      <c r="E29" s="21" t="s">
        <v>34</v>
      </c>
      <c r="F29" s="21">
        <v>2</v>
      </c>
    </row>
    <row r="30" spans="4:6">
      <c r="D30" s="21" t="s">
        <v>84</v>
      </c>
      <c r="E30" s="21" t="s">
        <v>34</v>
      </c>
      <c r="F30" s="21">
        <v>2</v>
      </c>
    </row>
    <row r="31" spans="4:6">
      <c r="D31" s="21" t="s">
        <v>77</v>
      </c>
      <c r="E31" s="21" t="s">
        <v>39</v>
      </c>
      <c r="F31" s="21">
        <v>3</v>
      </c>
    </row>
    <row r="32" spans="4:6">
      <c r="D32" s="21" t="s">
        <v>78</v>
      </c>
      <c r="E32" s="21" t="s">
        <v>38</v>
      </c>
      <c r="F32" s="21">
        <v>4</v>
      </c>
    </row>
    <row r="33" spans="4:6">
      <c r="D33" s="21" t="s">
        <v>79</v>
      </c>
      <c r="E33" s="21" t="s">
        <v>34</v>
      </c>
      <c r="F33" s="21">
        <v>2</v>
      </c>
    </row>
    <row r="34" spans="4:6">
      <c r="D34" s="21" t="s">
        <v>80</v>
      </c>
      <c r="E34" s="21" t="s">
        <v>34</v>
      </c>
      <c r="F34" s="21">
        <v>2</v>
      </c>
    </row>
    <row r="35" spans="4:6">
      <c r="D35" s="21" t="s">
        <v>81</v>
      </c>
      <c r="E35" s="21" t="s">
        <v>39</v>
      </c>
      <c r="F35" s="21">
        <v>3</v>
      </c>
    </row>
    <row r="36" spans="4:6">
      <c r="D36" s="21" t="s">
        <v>82</v>
      </c>
      <c r="E36" s="21" t="s">
        <v>39</v>
      </c>
      <c r="F36" s="21">
        <v>3</v>
      </c>
    </row>
    <row r="37" spans="4:6">
      <c r="D37" s="21" t="s">
        <v>83</v>
      </c>
      <c r="E37" s="21" t="s">
        <v>38</v>
      </c>
      <c r="F37" s="21">
        <v>4</v>
      </c>
    </row>
    <row r="38" spans="4:6">
      <c r="D38" s="21" t="s">
        <v>87</v>
      </c>
      <c r="E38" s="21" t="s">
        <v>39</v>
      </c>
      <c r="F38" s="21">
        <v>3</v>
      </c>
    </row>
    <row r="39" spans="4:6">
      <c r="D39" s="21" t="s">
        <v>88</v>
      </c>
      <c r="E39" s="21" t="s">
        <v>39</v>
      </c>
      <c r="F39" s="21">
        <v>3</v>
      </c>
    </row>
    <row r="40" spans="4:6">
      <c r="D40" s="21" t="s">
        <v>89</v>
      </c>
      <c r="E40" s="21" t="s">
        <v>39</v>
      </c>
      <c r="F40" s="21">
        <v>3</v>
      </c>
    </row>
    <row r="41" spans="4:6">
      <c r="D41" s="21" t="s">
        <v>90</v>
      </c>
      <c r="E41" s="21" t="s">
        <v>39</v>
      </c>
      <c r="F41" s="21">
        <v>3</v>
      </c>
    </row>
    <row r="42" spans="4:6">
      <c r="D42" s="21" t="s">
        <v>91</v>
      </c>
      <c r="E42" s="21" t="s">
        <v>38</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69"/>
  <sheetViews>
    <sheetView showGridLines="0" topLeftCell="A19" zoomScale="78" zoomScaleNormal="78" workbookViewId="0">
      <selection activeCell="H10" sqref="H10:H1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27"/>
      <c r="B1" s="628"/>
      <c r="C1" s="631"/>
      <c r="D1" s="631"/>
      <c r="E1" s="631"/>
      <c r="F1" s="631"/>
      <c r="G1" s="631"/>
      <c r="H1" s="631"/>
      <c r="I1" s="631"/>
      <c r="J1" s="632"/>
      <c r="K1" s="635"/>
      <c r="L1" s="635"/>
      <c r="M1" s="635"/>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01.25" customHeight="1">
      <c r="A2" s="629"/>
      <c r="B2" s="630"/>
      <c r="C2" s="633"/>
      <c r="D2" s="633"/>
      <c r="E2" s="633"/>
      <c r="F2" s="633"/>
      <c r="G2" s="633"/>
      <c r="H2" s="633"/>
      <c r="I2" s="633"/>
      <c r="J2" s="634"/>
      <c r="K2" s="635"/>
      <c r="L2" s="635"/>
      <c r="M2" s="635"/>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33"/>
      <c r="D3" s="633"/>
      <c r="E3" s="633"/>
      <c r="F3" s="633"/>
      <c r="G3" s="633"/>
      <c r="H3" s="633"/>
      <c r="I3" s="633"/>
      <c r="J3" s="634"/>
      <c r="K3" s="635"/>
      <c r="L3" s="635"/>
      <c r="M3" s="635"/>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80" t="s">
        <v>0</v>
      </c>
      <c r="B4" s="480"/>
      <c r="C4" s="522" t="s">
        <v>464</v>
      </c>
      <c r="D4" s="522"/>
      <c r="E4" s="522"/>
      <c r="F4" s="522"/>
      <c r="G4" s="522"/>
      <c r="H4" s="522"/>
      <c r="I4" s="522"/>
      <c r="J4" s="522"/>
      <c r="K4" s="522"/>
      <c r="L4" s="522"/>
      <c r="M4" s="522"/>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80" t="s">
        <v>1</v>
      </c>
      <c r="B5" s="480"/>
      <c r="C5" s="534" t="s">
        <v>465</v>
      </c>
      <c r="D5" s="534"/>
      <c r="E5" s="534"/>
      <c r="F5" s="534"/>
      <c r="G5" s="534"/>
      <c r="H5" s="534"/>
      <c r="I5" s="534"/>
      <c r="J5" s="534"/>
      <c r="K5" s="534"/>
      <c r="L5" s="534"/>
      <c r="M5" s="534"/>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80" t="s">
        <v>2</v>
      </c>
      <c r="B6" s="480"/>
      <c r="C6" s="636" t="s">
        <v>397</v>
      </c>
      <c r="D6" s="637"/>
      <c r="E6" s="637"/>
      <c r="F6" s="637"/>
      <c r="G6" s="637"/>
      <c r="H6" s="637"/>
      <c r="I6" s="637"/>
      <c r="J6" s="637"/>
      <c r="K6" s="637"/>
      <c r="L6" s="637"/>
      <c r="M6" s="638"/>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39" t="s">
        <v>97</v>
      </c>
      <c r="B7" s="640"/>
      <c r="C7" s="641"/>
      <c r="D7" s="642" t="s">
        <v>98</v>
      </c>
      <c r="E7" s="642"/>
      <c r="F7" s="642"/>
      <c r="G7" s="643" t="s">
        <v>268</v>
      </c>
      <c r="H7" s="644" t="s">
        <v>99</v>
      </c>
      <c r="I7" s="646" t="s">
        <v>100</v>
      </c>
      <c r="J7" s="647"/>
      <c r="K7" s="646" t="s">
        <v>101</v>
      </c>
      <c r="L7" s="647"/>
      <c r="M7" s="650" t="s">
        <v>502</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58</v>
      </c>
      <c r="B8" s="34" t="s">
        <v>111</v>
      </c>
      <c r="C8" s="34" t="s">
        <v>4</v>
      </c>
      <c r="D8" s="27" t="s">
        <v>102</v>
      </c>
      <c r="E8" s="27" t="s">
        <v>104</v>
      </c>
      <c r="F8" s="27" t="s">
        <v>103</v>
      </c>
      <c r="G8" s="643"/>
      <c r="H8" s="645"/>
      <c r="I8" s="28" t="s">
        <v>105</v>
      </c>
      <c r="J8" s="28" t="s">
        <v>106</v>
      </c>
      <c r="K8" s="28" t="s">
        <v>107</v>
      </c>
      <c r="L8" s="28" t="s">
        <v>108</v>
      </c>
      <c r="M8" s="650"/>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51"/>
      <c r="B9" s="652"/>
      <c r="C9" s="652"/>
      <c r="D9" s="652"/>
      <c r="E9" s="652"/>
      <c r="F9" s="652"/>
      <c r="G9" s="652"/>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64.5" customHeight="1">
      <c r="A10" s="612">
        <f>'7- Mapa Final'!A10</f>
        <v>1</v>
      </c>
      <c r="B10" s="614" t="str">
        <f>'7- Mapa Final'!B10</f>
        <v>Incumplimiento de los objetivos SIGCMA</v>
      </c>
      <c r="C10" s="614" t="str">
        <f>'7- Mapa Final'!C10</f>
        <v>Posibilidad de incumplimiento de los objetivos del sistema de gestión SIGCMA ante el no logro del nivel de referencia de los indicadores en los procesos que lo conforman con la expectativa de cumplimiento en cada ejercicio (anual) y por falta de mantenimiento del mismo.</v>
      </c>
      <c r="D10" s="616" t="str">
        <f>'7- Mapa Final'!J10</f>
        <v>Muy Baja - 1</v>
      </c>
      <c r="E10" s="618" t="str">
        <f>'7- Mapa Final'!K10</f>
        <v>Menor - 2</v>
      </c>
      <c r="F10" s="620" t="str">
        <f>'7- Mapa Final'!M10</f>
        <v>Bajo - 2</v>
      </c>
      <c r="G10" s="437" t="s">
        <v>109</v>
      </c>
      <c r="H10" s="625" t="s">
        <v>506</v>
      </c>
      <c r="I10" s="622"/>
      <c r="J10" s="622" t="s">
        <v>463</v>
      </c>
      <c r="K10" s="625" t="s">
        <v>507</v>
      </c>
      <c r="L10" s="625" t="s">
        <v>507</v>
      </c>
      <c r="M10" s="610" t="s">
        <v>504</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64.5" customHeight="1">
      <c r="A11" s="613"/>
      <c r="B11" s="615"/>
      <c r="C11" s="615"/>
      <c r="D11" s="617"/>
      <c r="E11" s="619"/>
      <c r="F11" s="621"/>
      <c r="G11" s="454"/>
      <c r="H11" s="626"/>
      <c r="I11" s="623"/>
      <c r="J11" s="623"/>
      <c r="K11" s="623"/>
      <c r="L11" s="623"/>
      <c r="M11" s="611"/>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64.5" customHeight="1">
      <c r="A12" s="613"/>
      <c r="B12" s="615"/>
      <c r="C12" s="615"/>
      <c r="D12" s="617"/>
      <c r="E12" s="619"/>
      <c r="F12" s="621"/>
      <c r="G12" s="454"/>
      <c r="H12" s="626"/>
      <c r="I12" s="623"/>
      <c r="J12" s="623"/>
      <c r="K12" s="623"/>
      <c r="L12" s="623"/>
      <c r="M12" s="611"/>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64.5" customHeight="1">
      <c r="A13" s="613"/>
      <c r="B13" s="615"/>
      <c r="C13" s="615"/>
      <c r="D13" s="617"/>
      <c r="E13" s="619"/>
      <c r="F13" s="621"/>
      <c r="G13" s="454"/>
      <c r="H13" s="626"/>
      <c r="I13" s="623"/>
      <c r="J13" s="623"/>
      <c r="K13" s="623"/>
      <c r="L13" s="623"/>
      <c r="M13" s="611"/>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64.5" customHeight="1">
      <c r="A14" s="613"/>
      <c r="B14" s="615"/>
      <c r="C14" s="615"/>
      <c r="D14" s="617"/>
      <c r="E14" s="619"/>
      <c r="F14" s="621"/>
      <c r="G14" s="454"/>
      <c r="H14" s="626"/>
      <c r="I14" s="623"/>
      <c r="J14" s="623"/>
      <c r="K14" s="623"/>
      <c r="L14" s="623"/>
      <c r="M14" s="611"/>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64.5" customHeight="1">
      <c r="A15" s="613"/>
      <c r="B15" s="615"/>
      <c r="C15" s="615"/>
      <c r="D15" s="617"/>
      <c r="E15" s="619"/>
      <c r="F15" s="621"/>
      <c r="G15" s="454"/>
      <c r="H15" s="626"/>
      <c r="I15" s="623"/>
      <c r="J15" s="623"/>
      <c r="K15" s="623"/>
      <c r="L15" s="623"/>
      <c r="M15" s="611"/>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64.5" customHeight="1">
      <c r="A16" s="613"/>
      <c r="B16" s="615"/>
      <c r="C16" s="615"/>
      <c r="D16" s="617"/>
      <c r="E16" s="619"/>
      <c r="F16" s="621"/>
      <c r="G16" s="454"/>
      <c r="H16" s="626"/>
      <c r="I16" s="623"/>
      <c r="J16" s="623"/>
      <c r="K16" s="623"/>
      <c r="L16" s="623"/>
      <c r="M16" s="611"/>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64.5" customHeight="1">
      <c r="A17" s="613"/>
      <c r="B17" s="615"/>
      <c r="C17" s="615"/>
      <c r="D17" s="617"/>
      <c r="E17" s="619"/>
      <c r="F17" s="621"/>
      <c r="G17" s="454"/>
      <c r="H17" s="626"/>
      <c r="I17" s="623"/>
      <c r="J17" s="623"/>
      <c r="K17" s="623"/>
      <c r="L17" s="623"/>
      <c r="M17" s="611"/>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64.5" customHeight="1">
      <c r="A18" s="613"/>
      <c r="B18" s="615"/>
      <c r="C18" s="615"/>
      <c r="D18" s="617"/>
      <c r="E18" s="619"/>
      <c r="F18" s="621"/>
      <c r="G18" s="454"/>
      <c r="H18" s="626"/>
      <c r="I18" s="623"/>
      <c r="J18" s="623"/>
      <c r="K18" s="623"/>
      <c r="L18" s="623"/>
      <c r="M18" s="611"/>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112.5" customHeight="1" thickBot="1">
      <c r="A19" s="613"/>
      <c r="B19" s="615"/>
      <c r="C19" s="615"/>
      <c r="D19" s="617"/>
      <c r="E19" s="619"/>
      <c r="F19" s="621"/>
      <c r="G19" s="454"/>
      <c r="H19" s="626"/>
      <c r="I19" s="623"/>
      <c r="J19" s="623"/>
      <c r="K19" s="623"/>
      <c r="L19" s="623"/>
      <c r="M19" s="611"/>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24.75" customHeight="1">
      <c r="A20" s="612">
        <f>'7- Mapa Final'!A14</f>
        <v>2</v>
      </c>
      <c r="B20" s="614" t="str">
        <f>'7- Mapa Final'!B14</f>
        <v>Pérdida o deterioro de expedientes (físico y/o digital)</v>
      </c>
      <c r="C20" s="614" t="str">
        <f>'7- Mapa Final'!C14</f>
        <v>Posibilidad de la afectación en la Prestación del Servicio de Justicia   por el extravío o deterioro de los expedientes en el proceso de custodia y archivo de los mismos.</v>
      </c>
      <c r="D20" s="616" t="str">
        <f>'7- Mapa Final'!J14</f>
        <v>Muy Baja - 1</v>
      </c>
      <c r="E20" s="618" t="str">
        <f>'7- Mapa Final'!K14</f>
        <v>Menor - 2</v>
      </c>
      <c r="F20" s="620" t="str">
        <f>'7- Mapa Final'!M14</f>
        <v>Bajo - 2</v>
      </c>
      <c r="G20" s="437" t="s">
        <v>109</v>
      </c>
      <c r="H20" s="625" t="s">
        <v>508</v>
      </c>
      <c r="I20" s="622"/>
      <c r="J20" s="622" t="s">
        <v>463</v>
      </c>
      <c r="K20" s="624" t="s">
        <v>509</v>
      </c>
      <c r="L20" s="624" t="s">
        <v>509</v>
      </c>
      <c r="M20" s="610" t="s">
        <v>510</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24.75" customHeight="1">
      <c r="A21" s="613"/>
      <c r="B21" s="615"/>
      <c r="C21" s="615"/>
      <c r="D21" s="617"/>
      <c r="E21" s="619"/>
      <c r="F21" s="621"/>
      <c r="G21" s="454"/>
      <c r="H21" s="623"/>
      <c r="I21" s="623"/>
      <c r="J21" s="623"/>
      <c r="K21" s="623"/>
      <c r="L21" s="623"/>
      <c r="M21" s="611"/>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24.75" customHeight="1">
      <c r="A22" s="613"/>
      <c r="B22" s="615"/>
      <c r="C22" s="615"/>
      <c r="D22" s="617"/>
      <c r="E22" s="619"/>
      <c r="F22" s="621"/>
      <c r="G22" s="454"/>
      <c r="H22" s="623"/>
      <c r="I22" s="623"/>
      <c r="J22" s="623"/>
      <c r="K22" s="623"/>
      <c r="L22" s="623"/>
      <c r="M22" s="611"/>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24.75" customHeight="1">
      <c r="A23" s="613"/>
      <c r="B23" s="615"/>
      <c r="C23" s="615"/>
      <c r="D23" s="617"/>
      <c r="E23" s="619"/>
      <c r="F23" s="621"/>
      <c r="G23" s="454"/>
      <c r="H23" s="623"/>
      <c r="I23" s="623"/>
      <c r="J23" s="623"/>
      <c r="K23" s="623"/>
      <c r="L23" s="623"/>
      <c r="M23" s="611"/>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24.75" customHeight="1">
      <c r="A24" s="613"/>
      <c r="B24" s="615"/>
      <c r="C24" s="615"/>
      <c r="D24" s="617"/>
      <c r="E24" s="619"/>
      <c r="F24" s="621"/>
      <c r="G24" s="454"/>
      <c r="H24" s="623"/>
      <c r="I24" s="623"/>
      <c r="J24" s="623"/>
      <c r="K24" s="623"/>
      <c r="L24" s="623"/>
      <c r="M24" s="611"/>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ht="24.75" customHeight="1">
      <c r="A25" s="613"/>
      <c r="B25" s="615"/>
      <c r="C25" s="615"/>
      <c r="D25" s="617"/>
      <c r="E25" s="619"/>
      <c r="F25" s="621"/>
      <c r="G25" s="454"/>
      <c r="H25" s="623"/>
      <c r="I25" s="623"/>
      <c r="J25" s="623"/>
      <c r="K25" s="623"/>
      <c r="L25" s="623"/>
      <c r="M25" s="611"/>
      <c r="N25" s="33"/>
      <c r="O25" s="33"/>
    </row>
    <row r="26" spans="1:169" ht="24.75" customHeight="1">
      <c r="A26" s="613"/>
      <c r="B26" s="615"/>
      <c r="C26" s="615"/>
      <c r="D26" s="617"/>
      <c r="E26" s="619"/>
      <c r="F26" s="621"/>
      <c r="G26" s="454"/>
      <c r="H26" s="623"/>
      <c r="I26" s="623"/>
      <c r="J26" s="623"/>
      <c r="K26" s="623"/>
      <c r="L26" s="623"/>
      <c r="M26" s="611"/>
      <c r="N26" s="33"/>
      <c r="O26" s="33"/>
    </row>
    <row r="27" spans="1:169" ht="24.75" customHeight="1">
      <c r="A27" s="613"/>
      <c r="B27" s="615"/>
      <c r="C27" s="615"/>
      <c r="D27" s="617"/>
      <c r="E27" s="619"/>
      <c r="F27" s="621"/>
      <c r="G27" s="454"/>
      <c r="H27" s="623"/>
      <c r="I27" s="623"/>
      <c r="J27" s="623"/>
      <c r="K27" s="623"/>
      <c r="L27" s="623"/>
      <c r="M27" s="611"/>
      <c r="N27" s="33"/>
      <c r="O27" s="33"/>
    </row>
    <row r="28" spans="1:169" ht="24.75" customHeight="1">
      <c r="A28" s="613"/>
      <c r="B28" s="615"/>
      <c r="C28" s="615"/>
      <c r="D28" s="617"/>
      <c r="E28" s="619"/>
      <c r="F28" s="621"/>
      <c r="G28" s="454"/>
      <c r="H28" s="623"/>
      <c r="I28" s="623"/>
      <c r="J28" s="623"/>
      <c r="K28" s="623"/>
      <c r="L28" s="623"/>
      <c r="M28" s="611"/>
      <c r="N28" s="33"/>
      <c r="O28" s="33"/>
    </row>
    <row r="29" spans="1:169" ht="24.75" customHeight="1" thickBot="1">
      <c r="A29" s="613"/>
      <c r="B29" s="615"/>
      <c r="C29" s="615"/>
      <c r="D29" s="617"/>
      <c r="E29" s="619"/>
      <c r="F29" s="621"/>
      <c r="G29" s="454"/>
      <c r="H29" s="623"/>
      <c r="I29" s="623"/>
      <c r="J29" s="623"/>
      <c r="K29" s="623"/>
      <c r="L29" s="623"/>
      <c r="M29" s="611"/>
      <c r="N29" s="33"/>
      <c r="O29" s="33"/>
    </row>
    <row r="30" spans="1:169" s="25" customFormat="1" ht="47.25" customHeight="1">
      <c r="A30" s="612">
        <f>'7- Mapa Final'!A20</f>
        <v>3</v>
      </c>
      <c r="B30" s="614" t="str">
        <f>'7- Mapa Final'!B20</f>
        <v>Incumplimiento de los términos procesales</v>
      </c>
      <c r="C30" s="614" t="str">
        <f>'7- Mapa Final'!C20</f>
        <v>Falta de observancia en los tiempos establecidos en el procedimiento legal, por parte de los despachos.</v>
      </c>
      <c r="D30" s="616" t="str">
        <f>'7- Mapa Final'!J20</f>
        <v>Media - 3</v>
      </c>
      <c r="E30" s="618" t="str">
        <f>'7- Mapa Final'!K20</f>
        <v>Menor - 2</v>
      </c>
      <c r="F30" s="620" t="str">
        <f>'7- Mapa Final'!M20</f>
        <v>Moderado - 6</v>
      </c>
      <c r="G30" s="437" t="s">
        <v>192</v>
      </c>
      <c r="H30" s="625" t="s">
        <v>511</v>
      </c>
      <c r="I30" s="622"/>
      <c r="J30" s="622" t="s">
        <v>463</v>
      </c>
      <c r="K30" s="625" t="s">
        <v>512</v>
      </c>
      <c r="L30" s="625" t="s">
        <v>513</v>
      </c>
      <c r="M30" s="610" t="s">
        <v>514</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47.25" customHeight="1">
      <c r="A31" s="613"/>
      <c r="B31" s="615"/>
      <c r="C31" s="615"/>
      <c r="D31" s="617"/>
      <c r="E31" s="619"/>
      <c r="F31" s="621"/>
      <c r="G31" s="454"/>
      <c r="H31" s="626"/>
      <c r="I31" s="623"/>
      <c r="J31" s="623"/>
      <c r="K31" s="626"/>
      <c r="L31" s="626"/>
      <c r="M31" s="611"/>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47.25" customHeight="1">
      <c r="A32" s="613"/>
      <c r="B32" s="615"/>
      <c r="C32" s="615"/>
      <c r="D32" s="617"/>
      <c r="E32" s="619"/>
      <c r="F32" s="621"/>
      <c r="G32" s="454"/>
      <c r="H32" s="626"/>
      <c r="I32" s="623"/>
      <c r="J32" s="623"/>
      <c r="K32" s="626"/>
      <c r="L32" s="626"/>
      <c r="M32" s="611"/>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47.25" customHeight="1">
      <c r="A33" s="613"/>
      <c r="B33" s="615"/>
      <c r="C33" s="615"/>
      <c r="D33" s="617"/>
      <c r="E33" s="619"/>
      <c r="F33" s="621"/>
      <c r="G33" s="454"/>
      <c r="H33" s="626"/>
      <c r="I33" s="623"/>
      <c r="J33" s="623"/>
      <c r="K33" s="626"/>
      <c r="L33" s="626"/>
      <c r="M33" s="611"/>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47.25" customHeight="1">
      <c r="A34" s="613"/>
      <c r="B34" s="615"/>
      <c r="C34" s="615"/>
      <c r="D34" s="617"/>
      <c r="E34" s="619"/>
      <c r="F34" s="621"/>
      <c r="G34" s="454"/>
      <c r="H34" s="626"/>
      <c r="I34" s="623"/>
      <c r="J34" s="623"/>
      <c r="K34" s="626"/>
      <c r="L34" s="626"/>
      <c r="M34" s="611"/>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ht="47.25" customHeight="1">
      <c r="A35" s="613"/>
      <c r="B35" s="615"/>
      <c r="C35" s="615"/>
      <c r="D35" s="617"/>
      <c r="E35" s="619"/>
      <c r="F35" s="621"/>
      <c r="G35" s="454"/>
      <c r="H35" s="626"/>
      <c r="I35" s="623"/>
      <c r="J35" s="623"/>
      <c r="K35" s="626"/>
      <c r="L35" s="626"/>
      <c r="M35" s="611"/>
      <c r="N35" s="33"/>
      <c r="O35" s="33"/>
    </row>
    <row r="36" spans="1:169" ht="47.25" customHeight="1">
      <c r="A36" s="613"/>
      <c r="B36" s="615"/>
      <c r="C36" s="615"/>
      <c r="D36" s="617"/>
      <c r="E36" s="619"/>
      <c r="F36" s="621"/>
      <c r="G36" s="454"/>
      <c r="H36" s="626"/>
      <c r="I36" s="623"/>
      <c r="J36" s="623"/>
      <c r="K36" s="626"/>
      <c r="L36" s="626"/>
      <c r="M36" s="611"/>
      <c r="N36" s="33"/>
      <c r="O36" s="33"/>
    </row>
    <row r="37" spans="1:169" ht="47.25" customHeight="1">
      <c r="A37" s="613"/>
      <c r="B37" s="615"/>
      <c r="C37" s="615"/>
      <c r="D37" s="617"/>
      <c r="E37" s="619"/>
      <c r="F37" s="621"/>
      <c r="G37" s="454"/>
      <c r="H37" s="626"/>
      <c r="I37" s="623"/>
      <c r="J37" s="623"/>
      <c r="K37" s="626"/>
      <c r="L37" s="626"/>
      <c r="M37" s="611"/>
      <c r="N37" s="33"/>
      <c r="O37" s="33"/>
    </row>
    <row r="38" spans="1:169" ht="47.25" customHeight="1">
      <c r="A38" s="613"/>
      <c r="B38" s="615"/>
      <c r="C38" s="615"/>
      <c r="D38" s="617"/>
      <c r="E38" s="619"/>
      <c r="F38" s="621"/>
      <c r="G38" s="454"/>
      <c r="H38" s="626"/>
      <c r="I38" s="623"/>
      <c r="J38" s="623"/>
      <c r="K38" s="626"/>
      <c r="L38" s="626"/>
      <c r="M38" s="611"/>
      <c r="N38" s="33"/>
      <c r="O38" s="33"/>
    </row>
    <row r="39" spans="1:169" ht="47.25" customHeight="1" thickBot="1">
      <c r="A39" s="613"/>
      <c r="B39" s="615"/>
      <c r="C39" s="615"/>
      <c r="D39" s="617"/>
      <c r="E39" s="619"/>
      <c r="F39" s="621"/>
      <c r="G39" s="454"/>
      <c r="H39" s="626"/>
      <c r="I39" s="623"/>
      <c r="J39" s="623"/>
      <c r="K39" s="626"/>
      <c r="L39" s="626"/>
      <c r="M39" s="611"/>
      <c r="N39" s="33"/>
      <c r="O39" s="33"/>
    </row>
    <row r="40" spans="1:169" s="25" customFormat="1" ht="59.25" customHeight="1">
      <c r="A40" s="612">
        <f>'7- Mapa Final'!A27</f>
        <v>4</v>
      </c>
      <c r="B40" s="614" t="str">
        <f>'7- Mapa Final'!B27</f>
        <v>Pago indebido de depósitos judiciales</v>
      </c>
      <c r="C40" s="614" t="str">
        <f>'7- Mapa Final'!C27</f>
        <v>Entrega de dineros a quien no le asiste el derecho de reclamar los mismos.</v>
      </c>
      <c r="D40" s="616" t="str">
        <f>'7- Mapa Final'!J27</f>
        <v>Muy Baja - 1</v>
      </c>
      <c r="E40" s="618" t="str">
        <f>'7- Mapa Final'!K27</f>
        <v>Menor - 2</v>
      </c>
      <c r="F40" s="620" t="str">
        <f>'7- Mapa Final'!M27</f>
        <v>Bajo - 2</v>
      </c>
      <c r="G40" s="437" t="s">
        <v>109</v>
      </c>
      <c r="H40" s="625" t="s">
        <v>515</v>
      </c>
      <c r="I40" s="622"/>
      <c r="J40" s="622" t="s">
        <v>463</v>
      </c>
      <c r="K40" s="624" t="s">
        <v>516</v>
      </c>
      <c r="L40" s="624" t="s">
        <v>517</v>
      </c>
      <c r="M40" s="610" t="s">
        <v>518</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59.25" customHeight="1">
      <c r="A41" s="613"/>
      <c r="B41" s="615"/>
      <c r="C41" s="615"/>
      <c r="D41" s="617"/>
      <c r="E41" s="619"/>
      <c r="F41" s="621"/>
      <c r="G41" s="454"/>
      <c r="H41" s="623"/>
      <c r="I41" s="623"/>
      <c r="J41" s="623"/>
      <c r="K41" s="623"/>
      <c r="L41" s="623"/>
      <c r="M41" s="611"/>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59.25" customHeight="1">
      <c r="A42" s="613"/>
      <c r="B42" s="615"/>
      <c r="C42" s="615"/>
      <c r="D42" s="617"/>
      <c r="E42" s="619"/>
      <c r="F42" s="621"/>
      <c r="G42" s="454"/>
      <c r="H42" s="623"/>
      <c r="I42" s="623"/>
      <c r="J42" s="623"/>
      <c r="K42" s="623"/>
      <c r="L42" s="623"/>
      <c r="M42" s="611"/>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59.25" customHeight="1">
      <c r="A43" s="613"/>
      <c r="B43" s="615"/>
      <c r="C43" s="615"/>
      <c r="D43" s="617"/>
      <c r="E43" s="619"/>
      <c r="F43" s="621"/>
      <c r="G43" s="454"/>
      <c r="H43" s="623"/>
      <c r="I43" s="623"/>
      <c r="J43" s="623"/>
      <c r="K43" s="623"/>
      <c r="L43" s="623"/>
      <c r="M43" s="611"/>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59.25" customHeight="1">
      <c r="A44" s="613"/>
      <c r="B44" s="615"/>
      <c r="C44" s="615"/>
      <c r="D44" s="617"/>
      <c r="E44" s="619"/>
      <c r="F44" s="621"/>
      <c r="G44" s="454"/>
      <c r="H44" s="623"/>
      <c r="I44" s="623"/>
      <c r="J44" s="623"/>
      <c r="K44" s="623"/>
      <c r="L44" s="623"/>
      <c r="M44" s="611"/>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ht="59.25" customHeight="1">
      <c r="A45" s="613"/>
      <c r="B45" s="615"/>
      <c r="C45" s="615"/>
      <c r="D45" s="617"/>
      <c r="E45" s="619"/>
      <c r="F45" s="621"/>
      <c r="G45" s="454"/>
      <c r="H45" s="623"/>
      <c r="I45" s="623"/>
      <c r="J45" s="623"/>
      <c r="K45" s="623"/>
      <c r="L45" s="623"/>
      <c r="M45" s="611"/>
      <c r="N45" s="33"/>
      <c r="O45" s="33"/>
    </row>
    <row r="46" spans="1:169" ht="59.25" customHeight="1">
      <c r="A46" s="613"/>
      <c r="B46" s="615"/>
      <c r="C46" s="615"/>
      <c r="D46" s="617"/>
      <c r="E46" s="619"/>
      <c r="F46" s="621"/>
      <c r="G46" s="454"/>
      <c r="H46" s="623"/>
      <c r="I46" s="623"/>
      <c r="J46" s="623"/>
      <c r="K46" s="623"/>
      <c r="L46" s="623"/>
      <c r="M46" s="611"/>
      <c r="N46" s="33"/>
      <c r="O46" s="33"/>
    </row>
    <row r="47" spans="1:169" ht="59.25" customHeight="1">
      <c r="A47" s="613"/>
      <c r="B47" s="615"/>
      <c r="C47" s="615"/>
      <c r="D47" s="617"/>
      <c r="E47" s="619"/>
      <c r="F47" s="621"/>
      <c r="G47" s="454"/>
      <c r="H47" s="623"/>
      <c r="I47" s="623"/>
      <c r="J47" s="623"/>
      <c r="K47" s="623"/>
      <c r="L47" s="623"/>
      <c r="M47" s="611"/>
      <c r="N47" s="33"/>
      <c r="O47" s="33"/>
    </row>
    <row r="48" spans="1:169" ht="59.25" customHeight="1">
      <c r="A48" s="613"/>
      <c r="B48" s="615"/>
      <c r="C48" s="615"/>
      <c r="D48" s="617"/>
      <c r="E48" s="619"/>
      <c r="F48" s="621"/>
      <c r="G48" s="454"/>
      <c r="H48" s="623"/>
      <c r="I48" s="623"/>
      <c r="J48" s="623"/>
      <c r="K48" s="623"/>
      <c r="L48" s="623"/>
      <c r="M48" s="611"/>
      <c r="N48" s="33"/>
      <c r="O48" s="33"/>
    </row>
    <row r="49" spans="1:169" ht="59.25" customHeight="1">
      <c r="A49" s="613"/>
      <c r="B49" s="615"/>
      <c r="C49" s="615"/>
      <c r="D49" s="617"/>
      <c r="E49" s="619"/>
      <c r="F49" s="621"/>
      <c r="G49" s="454"/>
      <c r="H49" s="623"/>
      <c r="I49" s="623"/>
      <c r="J49" s="623"/>
      <c r="K49" s="623"/>
      <c r="L49" s="623"/>
      <c r="M49" s="611"/>
      <c r="N49" s="33"/>
      <c r="O49" s="33"/>
    </row>
    <row r="50" spans="1:169" s="25" customFormat="1" ht="13.5" hidden="1" customHeight="1">
      <c r="A50" s="612">
        <f>'7- Mapa Final'!A30</f>
        <v>5</v>
      </c>
      <c r="B50" s="614" t="str">
        <f>'7- Mapa Final'!B30</f>
        <v xml:space="preserve">Recibir , ofrecer, prometer , entregar o aceptar dádivas o beneficios a nombre propio o de terceros para  expedir, alterar, retener , extraviar o entregar  documentos  sin el lleno de requisitos legales </v>
      </c>
      <c r="C50" s="614" t="str">
        <f>'7- Mapa Final'!C30</f>
        <v xml:space="preserve"> Realizar trámites sin el cumplimiento de los requisitos legales  o  con información falsa</v>
      </c>
      <c r="D50" s="616" t="str">
        <f>'7- Mapa Final'!J30</f>
        <v>Muy Baja - 1</v>
      </c>
      <c r="E50" s="618" t="str">
        <f>'7- Mapa Final'!K30</f>
        <v>Mayor - 4</v>
      </c>
      <c r="F50" s="620" t="str">
        <f>'7- Mapa Final'!M30</f>
        <v>Alto  - 4</v>
      </c>
      <c r="G50" s="437" t="s">
        <v>192</v>
      </c>
      <c r="H50" s="622"/>
      <c r="I50" s="622"/>
      <c r="J50" s="622"/>
      <c r="K50" s="622"/>
      <c r="L50" s="622"/>
      <c r="M50" s="648"/>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3.5" hidden="1" customHeight="1">
      <c r="A51" s="613"/>
      <c r="B51" s="615"/>
      <c r="C51" s="615"/>
      <c r="D51" s="617"/>
      <c r="E51" s="619"/>
      <c r="F51" s="621"/>
      <c r="G51" s="454"/>
      <c r="H51" s="623"/>
      <c r="I51" s="623"/>
      <c r="J51" s="623"/>
      <c r="K51" s="623"/>
      <c r="L51" s="623"/>
      <c r="M51" s="649"/>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3.5" hidden="1" customHeight="1">
      <c r="A52" s="613"/>
      <c r="B52" s="615"/>
      <c r="C52" s="615"/>
      <c r="D52" s="617"/>
      <c r="E52" s="619"/>
      <c r="F52" s="621"/>
      <c r="G52" s="454"/>
      <c r="H52" s="623"/>
      <c r="I52" s="623"/>
      <c r="J52" s="623"/>
      <c r="K52" s="623"/>
      <c r="L52" s="623"/>
      <c r="M52" s="649"/>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3.5" hidden="1" customHeight="1">
      <c r="A53" s="613"/>
      <c r="B53" s="615"/>
      <c r="C53" s="615"/>
      <c r="D53" s="617"/>
      <c r="E53" s="619"/>
      <c r="F53" s="621"/>
      <c r="G53" s="454"/>
      <c r="H53" s="623"/>
      <c r="I53" s="623"/>
      <c r="J53" s="623"/>
      <c r="K53" s="623"/>
      <c r="L53" s="623"/>
      <c r="M53" s="649"/>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hidden="1" customHeight="1">
      <c r="A54" s="613"/>
      <c r="B54" s="615"/>
      <c r="C54" s="615"/>
      <c r="D54" s="617"/>
      <c r="E54" s="619"/>
      <c r="F54" s="621"/>
      <c r="G54" s="454"/>
      <c r="H54" s="623"/>
      <c r="I54" s="623"/>
      <c r="J54" s="623"/>
      <c r="K54" s="623"/>
      <c r="L54" s="623"/>
      <c r="M54" s="649"/>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hidden="1">
      <c r="A55" s="613"/>
      <c r="B55" s="615"/>
      <c r="C55" s="615"/>
      <c r="D55" s="617"/>
      <c r="E55" s="619"/>
      <c r="F55" s="621"/>
      <c r="G55" s="454"/>
      <c r="H55" s="623"/>
      <c r="I55" s="623"/>
      <c r="J55" s="623"/>
      <c r="K55" s="623"/>
      <c r="L55" s="623"/>
      <c r="M55" s="649"/>
      <c r="N55" s="33"/>
      <c r="O55" s="33"/>
    </row>
    <row r="56" spans="1:169" hidden="1">
      <c r="A56" s="613"/>
      <c r="B56" s="615"/>
      <c r="C56" s="615"/>
      <c r="D56" s="617"/>
      <c r="E56" s="619"/>
      <c r="F56" s="621"/>
      <c r="G56" s="454"/>
      <c r="H56" s="623"/>
      <c r="I56" s="623"/>
      <c r="J56" s="623"/>
      <c r="K56" s="623"/>
      <c r="L56" s="623"/>
      <c r="M56" s="649"/>
      <c r="N56" s="33"/>
      <c r="O56" s="33"/>
    </row>
    <row r="57" spans="1:169" hidden="1">
      <c r="A57" s="613"/>
      <c r="B57" s="615"/>
      <c r="C57" s="615"/>
      <c r="D57" s="617"/>
      <c r="E57" s="619"/>
      <c r="F57" s="621"/>
      <c r="G57" s="454"/>
      <c r="H57" s="623"/>
      <c r="I57" s="623"/>
      <c r="J57" s="623"/>
      <c r="K57" s="623"/>
      <c r="L57" s="623"/>
      <c r="M57" s="649"/>
      <c r="N57" s="33"/>
      <c r="O57" s="33"/>
    </row>
    <row r="58" spans="1:169" hidden="1">
      <c r="A58" s="613"/>
      <c r="B58" s="615"/>
      <c r="C58" s="615"/>
      <c r="D58" s="617"/>
      <c r="E58" s="619"/>
      <c r="F58" s="621"/>
      <c r="G58" s="454"/>
      <c r="H58" s="623"/>
      <c r="I58" s="623"/>
      <c r="J58" s="623"/>
      <c r="K58" s="623"/>
      <c r="L58" s="623"/>
      <c r="M58" s="649"/>
      <c r="N58" s="33"/>
      <c r="O58" s="33"/>
    </row>
    <row r="59" spans="1:169" ht="15.75" hidden="1" thickBot="1">
      <c r="A59" s="613"/>
      <c r="B59" s="615"/>
      <c r="C59" s="615"/>
      <c r="D59" s="617"/>
      <c r="E59" s="619"/>
      <c r="F59" s="621"/>
      <c r="G59" s="454"/>
      <c r="H59" s="623"/>
      <c r="I59" s="623"/>
      <c r="J59" s="623"/>
      <c r="K59" s="623"/>
      <c r="L59" s="623"/>
      <c r="M59" s="649"/>
      <c r="N59" s="33"/>
      <c r="O59" s="33"/>
    </row>
    <row r="60" spans="1:169" s="25" customFormat="1" ht="13.5" hidden="1" customHeight="1">
      <c r="A60" s="612">
        <f>'7- Mapa Final'!A32</f>
        <v>6</v>
      </c>
      <c r="B60" s="614" t="str">
        <f>'7- Mapa Final'!B32</f>
        <v xml:space="preserve">Recibir, ofrecer, prometer, entregar o aceptar dadivas  o beneficios a nombre propio o de terceros para  demorar, retener, alterar o direccionar fallos judiciales </v>
      </c>
      <c r="C60" s="614" t="str">
        <f>'7- Mapa Final'!C32</f>
        <v xml:space="preserve">Proferir  sentencias judiciales incumpliendo los principios de la administración de justicia o sin la observancia de los Códigos  Procesales en la materia </v>
      </c>
      <c r="D60" s="616" t="str">
        <f>'7- Mapa Final'!J32</f>
        <v>Muy Baja - 1</v>
      </c>
      <c r="E60" s="618" t="str">
        <f>'7- Mapa Final'!K32</f>
        <v>Mayor - 4</v>
      </c>
      <c r="F60" s="620" t="str">
        <f>'7- Mapa Final'!M32</f>
        <v>Alto  - 4</v>
      </c>
      <c r="G60" s="437" t="s">
        <v>192</v>
      </c>
      <c r="H60" s="622"/>
      <c r="I60" s="622"/>
      <c r="J60" s="622"/>
      <c r="K60" s="622"/>
      <c r="L60" s="622"/>
      <c r="M60" s="648"/>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3.5" hidden="1" customHeight="1">
      <c r="A61" s="613"/>
      <c r="B61" s="615"/>
      <c r="C61" s="615"/>
      <c r="D61" s="617"/>
      <c r="E61" s="619"/>
      <c r="F61" s="621"/>
      <c r="G61" s="454"/>
      <c r="H61" s="623"/>
      <c r="I61" s="623"/>
      <c r="J61" s="623"/>
      <c r="K61" s="623"/>
      <c r="L61" s="623"/>
      <c r="M61" s="649"/>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3.5" hidden="1" customHeight="1">
      <c r="A62" s="613"/>
      <c r="B62" s="615"/>
      <c r="C62" s="615"/>
      <c r="D62" s="617"/>
      <c r="E62" s="619"/>
      <c r="F62" s="621"/>
      <c r="G62" s="454"/>
      <c r="H62" s="623"/>
      <c r="I62" s="623"/>
      <c r="J62" s="623"/>
      <c r="K62" s="623"/>
      <c r="L62" s="623"/>
      <c r="M62" s="649"/>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3.5" hidden="1" customHeight="1">
      <c r="A63" s="613"/>
      <c r="B63" s="615"/>
      <c r="C63" s="615"/>
      <c r="D63" s="617"/>
      <c r="E63" s="619"/>
      <c r="F63" s="621"/>
      <c r="G63" s="454"/>
      <c r="H63" s="623"/>
      <c r="I63" s="623"/>
      <c r="J63" s="623"/>
      <c r="K63" s="623"/>
      <c r="L63" s="623"/>
      <c r="M63" s="649"/>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hidden="1" customHeight="1">
      <c r="A64" s="613"/>
      <c r="B64" s="615"/>
      <c r="C64" s="615"/>
      <c r="D64" s="617"/>
      <c r="E64" s="619"/>
      <c r="F64" s="621"/>
      <c r="G64" s="454"/>
      <c r="H64" s="623"/>
      <c r="I64" s="623"/>
      <c r="J64" s="623"/>
      <c r="K64" s="623"/>
      <c r="L64" s="623"/>
      <c r="M64" s="649"/>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5" hidden="1">
      <c r="A65" s="613"/>
      <c r="B65" s="615"/>
      <c r="C65" s="615"/>
      <c r="D65" s="617"/>
      <c r="E65" s="619"/>
      <c r="F65" s="621"/>
      <c r="G65" s="454"/>
      <c r="H65" s="623"/>
      <c r="I65" s="623"/>
      <c r="J65" s="623"/>
      <c r="K65" s="623"/>
      <c r="L65" s="623"/>
      <c r="M65" s="649"/>
      <c r="N65" s="33"/>
      <c r="O65" s="33"/>
    </row>
    <row r="66" spans="1:15" hidden="1">
      <c r="A66" s="613"/>
      <c r="B66" s="615"/>
      <c r="C66" s="615"/>
      <c r="D66" s="617"/>
      <c r="E66" s="619"/>
      <c r="F66" s="621"/>
      <c r="G66" s="454"/>
      <c r="H66" s="623"/>
      <c r="I66" s="623"/>
      <c r="J66" s="623"/>
      <c r="K66" s="623"/>
      <c r="L66" s="623"/>
      <c r="M66" s="649"/>
      <c r="N66" s="33"/>
      <c r="O66" s="33"/>
    </row>
    <row r="67" spans="1:15" hidden="1">
      <c r="A67" s="613"/>
      <c r="B67" s="615"/>
      <c r="C67" s="615"/>
      <c r="D67" s="617"/>
      <c r="E67" s="619"/>
      <c r="F67" s="621"/>
      <c r="G67" s="454"/>
      <c r="H67" s="623"/>
      <c r="I67" s="623"/>
      <c r="J67" s="623"/>
      <c r="K67" s="623"/>
      <c r="L67" s="623"/>
      <c r="M67" s="649"/>
      <c r="N67" s="33"/>
      <c r="O67" s="33"/>
    </row>
    <row r="68" spans="1:15" hidden="1">
      <c r="A68" s="613"/>
      <c r="B68" s="615"/>
      <c r="C68" s="615"/>
      <c r="D68" s="617"/>
      <c r="E68" s="619"/>
      <c r="F68" s="621"/>
      <c r="G68" s="454"/>
      <c r="H68" s="623"/>
      <c r="I68" s="623"/>
      <c r="J68" s="623"/>
      <c r="K68" s="623"/>
      <c r="L68" s="623"/>
      <c r="M68" s="649"/>
      <c r="N68" s="33"/>
      <c r="O68" s="33"/>
    </row>
    <row r="69" spans="1:15" hidden="1">
      <c r="A69" s="613"/>
      <c r="B69" s="615"/>
      <c r="C69" s="615"/>
      <c r="D69" s="617"/>
      <c r="E69" s="619"/>
      <c r="F69" s="621"/>
      <c r="G69" s="454"/>
      <c r="H69" s="623"/>
      <c r="I69" s="623"/>
      <c r="J69" s="623"/>
      <c r="K69" s="623"/>
      <c r="L69" s="623"/>
      <c r="M69" s="649"/>
      <c r="N69" s="33"/>
      <c r="O69" s="33"/>
    </row>
  </sheetData>
  <mergeCells count="95">
    <mergeCell ref="A50:A59"/>
    <mergeCell ref="B50:B59"/>
    <mergeCell ref="C50:C59"/>
    <mergeCell ref="M50:M59"/>
    <mergeCell ref="A60:A69"/>
    <mergeCell ref="B60:B69"/>
    <mergeCell ref="C60:C69"/>
    <mergeCell ref="D60:D69"/>
    <mergeCell ref="E60:E69"/>
    <mergeCell ref="F60:F69"/>
    <mergeCell ref="G60:G69"/>
    <mergeCell ref="H60:H69"/>
    <mergeCell ref="I60:I69"/>
    <mergeCell ref="J60:J69"/>
    <mergeCell ref="K60:K69"/>
    <mergeCell ref="L60:L69"/>
    <mergeCell ref="M60:M69"/>
    <mergeCell ref="F50:F59"/>
    <mergeCell ref="G50:G59"/>
    <mergeCell ref="K7:L7"/>
    <mergeCell ref="M7:M8"/>
    <mergeCell ref="M10:M19"/>
    <mergeCell ref="A9:G9"/>
    <mergeCell ref="A10:A19"/>
    <mergeCell ref="B10:B19"/>
    <mergeCell ref="G10:G19"/>
    <mergeCell ref="H10:H19"/>
    <mergeCell ref="I10:I19"/>
    <mergeCell ref="J10:J19"/>
    <mergeCell ref="K10:K19"/>
    <mergeCell ref="E10:E19"/>
    <mergeCell ref="F10:F19"/>
    <mergeCell ref="C10:C19"/>
    <mergeCell ref="D10:D19"/>
    <mergeCell ref="A5:B5"/>
    <mergeCell ref="C5:M5"/>
    <mergeCell ref="A1:B2"/>
    <mergeCell ref="C1:J3"/>
    <mergeCell ref="K1:M3"/>
    <mergeCell ref="A4:B4"/>
    <mergeCell ref="C4:M4"/>
    <mergeCell ref="A6:B6"/>
    <mergeCell ref="C6:M6"/>
    <mergeCell ref="A7:C7"/>
    <mergeCell ref="D7:F7"/>
    <mergeCell ref="G7:G8"/>
    <mergeCell ref="H7:H8"/>
    <mergeCell ref="I7:J7"/>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F20:F29"/>
    <mergeCell ref="D50:D59"/>
    <mergeCell ref="E50:E59"/>
    <mergeCell ref="L10:L19"/>
    <mergeCell ref="L20:L29"/>
    <mergeCell ref="I40:I49"/>
    <mergeCell ref="K30:K39"/>
    <mergeCell ref="K50:K59"/>
    <mergeCell ref="L50:L59"/>
    <mergeCell ref="H50:H59"/>
    <mergeCell ref="I50:I59"/>
    <mergeCell ref="J50:J59"/>
    <mergeCell ref="L30:L39"/>
    <mergeCell ref="A20:A29"/>
    <mergeCell ref="B20:B29"/>
    <mergeCell ref="C20:C29"/>
    <mergeCell ref="D20:D29"/>
    <mergeCell ref="E20:E29"/>
    <mergeCell ref="M30:M39"/>
    <mergeCell ref="A40:A49"/>
    <mergeCell ref="B40:B49"/>
    <mergeCell ref="C40:C49"/>
    <mergeCell ref="D40:D49"/>
    <mergeCell ref="E40:E49"/>
    <mergeCell ref="F40:F49"/>
    <mergeCell ref="M40:M49"/>
    <mergeCell ref="J40:J49"/>
    <mergeCell ref="K40:K49"/>
    <mergeCell ref="L40:L49"/>
    <mergeCell ref="G40:G49"/>
    <mergeCell ref="H40:H49"/>
  </mergeCells>
  <conditionalFormatting sqref="A7:B7">
    <cfRule type="containsText" dxfId="247" priority="478" operator="containsText" text="3- Bajo">
      <formula>NOT(ISERROR(SEARCH("3- Bajo",A7)))</formula>
    </cfRule>
    <cfRule type="containsText" dxfId="246" priority="477" operator="containsText" text="4- Moderado">
      <formula>NOT(ISERROR(SEARCH("4- Moderado",A7)))</formula>
    </cfRule>
    <cfRule type="containsText" dxfId="245" priority="476" operator="containsText" text="6- Moderado">
      <formula>NOT(ISERROR(SEARCH("6- Moderado",A7)))</formula>
    </cfRule>
    <cfRule type="containsText" dxfId="244" priority="475" operator="containsText" text="3- Moderado">
      <formula>NOT(ISERROR(SEARCH("3- Moderado",A7)))</formula>
    </cfRule>
    <cfRule type="containsText" dxfId="243" priority="480" operator="containsText" text="1- Bajo">
      <formula>NOT(ISERROR(SEARCH("1- Bajo",A7)))</formula>
    </cfRule>
    <cfRule type="containsText" dxfId="242" priority="479" operator="containsText" text="4- Bajo">
      <formula>NOT(ISERROR(SEARCH("4- Bajo",A7)))</formula>
    </cfRule>
  </conditionalFormatting>
  <conditionalFormatting sqref="A10:E10">
    <cfRule type="containsText" dxfId="241" priority="398" operator="containsText" text="1- Bajo">
      <formula>NOT(ISERROR(SEARCH("1- Bajo",A10)))</formula>
    </cfRule>
    <cfRule type="containsText" dxfId="240" priority="397" operator="containsText" text="4- Bajo">
      <formula>NOT(ISERROR(SEARCH("4- Bajo",A10)))</formula>
    </cfRule>
    <cfRule type="containsText" dxfId="239" priority="396" operator="containsText" text="3- Bajo">
      <formula>NOT(ISERROR(SEARCH("3- Bajo",A10)))</formula>
    </cfRule>
    <cfRule type="containsText" dxfId="238" priority="395" operator="containsText" text="4- Moderado">
      <formula>NOT(ISERROR(SEARCH("4- Moderado",A10)))</formula>
    </cfRule>
    <cfRule type="containsText" dxfId="237" priority="394" operator="containsText" text="6- Moderado">
      <formula>NOT(ISERROR(SEARCH("6- Moderado",A10)))</formula>
    </cfRule>
    <cfRule type="containsText" dxfId="236" priority="393" operator="containsText" text="3- Moderado">
      <formula>NOT(ISERROR(SEARCH("3- Moderado",A10)))</formula>
    </cfRule>
  </conditionalFormatting>
  <conditionalFormatting sqref="A20:E20">
    <cfRule type="containsText" dxfId="235" priority="377" operator="containsText" text="1- Bajo">
      <formula>NOT(ISERROR(SEARCH("1- Bajo",A20)))</formula>
    </cfRule>
    <cfRule type="containsText" dxfId="234" priority="376" operator="containsText" text="4- Bajo">
      <formula>NOT(ISERROR(SEARCH("4- Bajo",A20)))</formula>
    </cfRule>
    <cfRule type="containsText" dxfId="233" priority="375" operator="containsText" text="3- Bajo">
      <formula>NOT(ISERROR(SEARCH("3- Bajo",A20)))</formula>
    </cfRule>
    <cfRule type="containsText" dxfId="232" priority="374" operator="containsText" text="4- Moderado">
      <formula>NOT(ISERROR(SEARCH("4- Moderado",A20)))</formula>
    </cfRule>
    <cfRule type="containsText" dxfId="231" priority="373" operator="containsText" text="6- Moderado">
      <formula>NOT(ISERROR(SEARCH("6- Moderado",A20)))</formula>
    </cfRule>
    <cfRule type="containsText" dxfId="230" priority="372" operator="containsText" text="3- Moderado">
      <formula>NOT(ISERROR(SEARCH("3- Moderado",A20)))</formula>
    </cfRule>
  </conditionalFormatting>
  <conditionalFormatting sqref="A30:E30">
    <cfRule type="containsText" dxfId="229" priority="356" operator="containsText" text="1- Bajo">
      <formula>NOT(ISERROR(SEARCH("1- Bajo",A30)))</formula>
    </cfRule>
    <cfRule type="containsText" dxfId="228" priority="355" operator="containsText" text="4- Bajo">
      <formula>NOT(ISERROR(SEARCH("4- Bajo",A30)))</formula>
    </cfRule>
    <cfRule type="containsText" dxfId="227" priority="354" operator="containsText" text="3- Bajo">
      <formula>NOT(ISERROR(SEARCH("3- Bajo",A30)))</formula>
    </cfRule>
    <cfRule type="containsText" dxfId="226" priority="353" operator="containsText" text="4- Moderado">
      <formula>NOT(ISERROR(SEARCH("4- Moderado",A30)))</formula>
    </cfRule>
    <cfRule type="containsText" dxfId="225" priority="352" operator="containsText" text="6- Moderado">
      <formula>NOT(ISERROR(SEARCH("6- Moderado",A30)))</formula>
    </cfRule>
    <cfRule type="containsText" dxfId="224" priority="351" operator="containsText" text="3- Moderado">
      <formula>NOT(ISERROR(SEARCH("3- Moderado",A30)))</formula>
    </cfRule>
  </conditionalFormatting>
  <conditionalFormatting sqref="A40:E40">
    <cfRule type="containsText" dxfId="223" priority="331" operator="containsText" text="6- Moderado">
      <formula>NOT(ISERROR(SEARCH("6- Moderado",A40)))</formula>
    </cfRule>
    <cfRule type="containsText" dxfId="222" priority="332" operator="containsText" text="4- Moderado">
      <formula>NOT(ISERROR(SEARCH("4- Moderado",A40)))</formula>
    </cfRule>
    <cfRule type="containsText" dxfId="221" priority="333" operator="containsText" text="3- Bajo">
      <formula>NOT(ISERROR(SEARCH("3- Bajo",A40)))</formula>
    </cfRule>
    <cfRule type="containsText" dxfId="220" priority="334" operator="containsText" text="4- Bajo">
      <formula>NOT(ISERROR(SEARCH("4- Bajo",A40)))</formula>
    </cfRule>
    <cfRule type="containsText" dxfId="219" priority="335" operator="containsText" text="1- Bajo">
      <formula>NOT(ISERROR(SEARCH("1- Bajo",A40)))</formula>
    </cfRule>
    <cfRule type="containsText" dxfId="218" priority="330" operator="containsText" text="3- Moderado">
      <formula>NOT(ISERROR(SEARCH("3- Moderado",A40)))</formula>
    </cfRule>
  </conditionalFormatting>
  <conditionalFormatting sqref="A50:E50">
    <cfRule type="containsText" dxfId="217" priority="289" operator="containsText" text="6- Moderado">
      <formula>NOT(ISERROR(SEARCH("6- Moderado",A50)))</formula>
    </cfRule>
    <cfRule type="containsText" dxfId="216" priority="290" operator="containsText" text="4- Moderado">
      <formula>NOT(ISERROR(SEARCH("4- Moderado",A50)))</formula>
    </cfRule>
    <cfRule type="containsText" dxfId="215" priority="291" operator="containsText" text="3- Bajo">
      <formula>NOT(ISERROR(SEARCH("3- Bajo",A50)))</formula>
    </cfRule>
    <cfRule type="containsText" dxfId="214" priority="292" operator="containsText" text="4- Bajo">
      <formula>NOT(ISERROR(SEARCH("4- Bajo",A50)))</formula>
    </cfRule>
    <cfRule type="containsText" dxfId="213" priority="293" operator="containsText" text="1- Bajo">
      <formula>NOT(ISERROR(SEARCH("1- Bajo",A50)))</formula>
    </cfRule>
    <cfRule type="containsText" dxfId="212" priority="288" operator="containsText" text="3- Moderado">
      <formula>NOT(ISERROR(SEARCH("3- Moderado",A50)))</formula>
    </cfRule>
  </conditionalFormatting>
  <conditionalFormatting sqref="A60:E60">
    <cfRule type="containsText" dxfId="211" priority="272" operator="containsText" text="1- Bajo">
      <formula>NOT(ISERROR(SEARCH("1- Bajo",A60)))</formula>
    </cfRule>
    <cfRule type="containsText" dxfId="210" priority="271" operator="containsText" text="4- Bajo">
      <formula>NOT(ISERROR(SEARCH("4- Bajo",A60)))</formula>
    </cfRule>
    <cfRule type="containsText" dxfId="209" priority="270" operator="containsText" text="3- Bajo">
      <formula>NOT(ISERROR(SEARCH("3- Bajo",A60)))</formula>
    </cfRule>
    <cfRule type="containsText" dxfId="208" priority="268" operator="containsText" text="6- Moderado">
      <formula>NOT(ISERROR(SEARCH("6- Moderado",A60)))</formula>
    </cfRule>
    <cfRule type="containsText" dxfId="207" priority="267" operator="containsText" text="3- Moderado">
      <formula>NOT(ISERROR(SEARCH("3- Moderado",A60)))</formula>
    </cfRule>
    <cfRule type="containsText" dxfId="206" priority="269" operator="containsText" text="4- Moderado">
      <formula>NOT(ISERROR(SEARCH("4- Moderado",A60)))</formula>
    </cfRule>
  </conditionalFormatting>
  <conditionalFormatting sqref="C8:F8">
    <cfRule type="containsText" dxfId="205" priority="463" operator="containsText" text="3- Moderado">
      <formula>NOT(ISERROR(SEARCH("3- Moderado",C8)))</formula>
    </cfRule>
    <cfRule type="containsText" dxfId="204" priority="464" operator="containsText" text="6- Moderado">
      <formula>NOT(ISERROR(SEARCH("6- Moderado",C8)))</formula>
    </cfRule>
    <cfRule type="containsText" dxfId="203" priority="465" operator="containsText" text="4- Moderado">
      <formula>NOT(ISERROR(SEARCH("4- Moderado",C8)))</formula>
    </cfRule>
    <cfRule type="containsText" dxfId="202" priority="467" operator="containsText" text="4- Bajo">
      <formula>NOT(ISERROR(SEARCH("4- Bajo",C8)))</formula>
    </cfRule>
    <cfRule type="containsText" dxfId="201" priority="468" operator="containsText" text="1- Bajo">
      <formula>NOT(ISERROR(SEARCH("1- Bajo",C8)))</formula>
    </cfRule>
    <cfRule type="containsText" dxfId="200" priority="466" operator="containsText" text="3- Bajo">
      <formula>NOT(ISERROR(SEARCH("3- Bajo",C8)))</formula>
    </cfRule>
  </conditionalFormatting>
  <conditionalFormatting sqref="D10:D69">
    <cfRule type="containsText" dxfId="199" priority="262" operator="containsText" text="Media">
      <formula>NOT(ISERROR(SEARCH("Media",D10)))</formula>
    </cfRule>
    <cfRule type="containsText" dxfId="198" priority="260" operator="containsText" text="Muy Baja">
      <formula>NOT(ISERROR(SEARCH("Muy Baja",D10)))</formula>
    </cfRule>
    <cfRule type="containsText" dxfId="197" priority="259" operator="containsText" text="Baja">
      <formula>NOT(ISERROR(SEARCH("Baja",D10)))</formula>
    </cfRule>
    <cfRule type="containsText" dxfId="196" priority="258" operator="containsText" text="Alta">
      <formula>NOT(ISERROR(SEARCH("Alta",D10)))</formula>
    </cfRule>
    <cfRule type="containsText" dxfId="195" priority="257" operator="containsText" text="Muy Alta">
      <formula>NOT(ISERROR(SEARCH("Muy Alta",D10)))</formula>
    </cfRule>
  </conditionalFormatting>
  <conditionalFormatting sqref="E10:E69">
    <cfRule type="containsText" dxfId="194" priority="253" operator="containsText" text="Catastrófico">
      <formula>NOT(ISERROR(SEARCH("Catastrófico",E10)))</formula>
    </cfRule>
    <cfRule type="containsText" dxfId="193" priority="256" operator="containsText" text="Leve">
      <formula>NOT(ISERROR(SEARCH("Leve",E10)))</formula>
    </cfRule>
    <cfRule type="containsText" dxfId="192" priority="255" operator="containsText" text="Menor">
      <formula>NOT(ISERROR(SEARCH("Menor",E10)))</formula>
    </cfRule>
    <cfRule type="containsText" dxfId="191" priority="254" operator="containsText" text="Mayor">
      <formula>NOT(ISERROR(SEARCH("Mayor",E10)))</formula>
    </cfRule>
  </conditionalFormatting>
  <conditionalFormatting sqref="E10:F69">
    <cfRule type="containsText" dxfId="190" priority="261" operator="containsText" text="Moderado">
      <formula>NOT(ISERROR(SEARCH("Moderado",E10)))</formula>
    </cfRule>
  </conditionalFormatting>
  <conditionalFormatting sqref="F10:F19">
    <cfRule type="colorScale" priority="399">
      <colorScale>
        <cfvo type="min"/>
        <cfvo type="max"/>
        <color rgb="FFFF7128"/>
        <color rgb="FFFFEF9C"/>
      </colorScale>
    </cfRule>
  </conditionalFormatting>
  <conditionalFormatting sqref="F10:F69">
    <cfRule type="containsText" dxfId="189" priority="266" operator="containsText" text="Extremo">
      <formula>NOT(ISERROR(SEARCH("Extremo",F10)))</formula>
    </cfRule>
    <cfRule type="containsText" dxfId="188" priority="265" operator="containsText" text="Alto">
      <formula>NOT(ISERROR(SEARCH("Alto",F10)))</formula>
    </cfRule>
    <cfRule type="containsText" dxfId="187" priority="264" operator="containsText" text="Moderado">
      <formula>NOT(ISERROR(SEARCH("Moderado",F10)))</formula>
    </cfRule>
    <cfRule type="containsText" dxfId="186" priority="263" operator="containsText" text="Bajo">
      <formula>NOT(ISERROR(SEARCH("Bajo",F10)))</formula>
    </cfRule>
  </conditionalFormatting>
  <conditionalFormatting sqref="F20:F29">
    <cfRule type="colorScale" priority="378">
      <colorScale>
        <cfvo type="min"/>
        <cfvo type="max"/>
        <color rgb="FFFF7128"/>
        <color rgb="FFFFEF9C"/>
      </colorScale>
    </cfRule>
  </conditionalFormatting>
  <conditionalFormatting sqref="F30:F39">
    <cfRule type="colorScale" priority="357">
      <colorScale>
        <cfvo type="min"/>
        <cfvo type="max"/>
        <color rgb="FFFF7128"/>
        <color rgb="FFFFEF9C"/>
      </colorScale>
    </cfRule>
  </conditionalFormatting>
  <conditionalFormatting sqref="F40:F49">
    <cfRule type="colorScale" priority="336">
      <colorScale>
        <cfvo type="min"/>
        <cfvo type="max"/>
        <color rgb="FFFF7128"/>
        <color rgb="FFFFEF9C"/>
      </colorScale>
    </cfRule>
  </conditionalFormatting>
  <conditionalFormatting sqref="F50:F59">
    <cfRule type="colorScale" priority="294">
      <colorScale>
        <cfvo type="min"/>
        <cfvo type="max"/>
        <color rgb="FFFF7128"/>
        <color rgb="FFFFEF9C"/>
      </colorScale>
    </cfRule>
  </conditionalFormatting>
  <conditionalFormatting sqref="F60:F69">
    <cfRule type="colorScale" priority="273">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A00-000000000000}"/>
    <dataValidation allowBlank="1" showInputMessage="1" showErrorMessage="1" prompt="Describir las actividades que se van a desarrollar para el proyecto" sqref="H7" xr:uid="{00000000-0002-0000-0A00-000001000000}"/>
    <dataValidation allowBlank="1" showInputMessage="1" showErrorMessage="1" prompt="Seleccionar si el responsable es el responsable de las acciones es el nivel central" sqref="I7:I8" xr:uid="{00000000-0002-0000-0A00-000002000000}"/>
    <dataValidation allowBlank="1" showInputMessage="1" showErrorMessage="1" prompt="seleccionar si el responsable de ejecutar las acciones es el nivel central" sqref="J8" xr:uid="{00000000-0002-0000-0A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'9- Matriz de Calor '!$S$8:$S$11</xm:f>
          </x14:formula1>
          <xm:sqref>G10:G69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6E67F-9973-437C-8ACB-4461CB96ECCC}">
  <dimension ref="A1:JK69"/>
  <sheetViews>
    <sheetView topLeftCell="D1" workbookViewId="0">
      <selection activeCell="M7" sqref="M7:M8"/>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27"/>
      <c r="B1" s="628"/>
      <c r="C1" s="631"/>
      <c r="D1" s="631"/>
      <c r="E1" s="631"/>
      <c r="F1" s="631"/>
      <c r="G1" s="631"/>
      <c r="H1" s="631"/>
      <c r="I1" s="631"/>
      <c r="J1" s="632"/>
      <c r="K1" s="635"/>
      <c r="L1" s="635"/>
      <c r="M1" s="635"/>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01.25" customHeight="1">
      <c r="A2" s="629"/>
      <c r="B2" s="630"/>
      <c r="C2" s="633"/>
      <c r="D2" s="633"/>
      <c r="E2" s="633"/>
      <c r="F2" s="633"/>
      <c r="G2" s="633"/>
      <c r="H2" s="633"/>
      <c r="I2" s="633"/>
      <c r="J2" s="634"/>
      <c r="K2" s="635"/>
      <c r="L2" s="635"/>
      <c r="M2" s="635"/>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33"/>
      <c r="D3" s="633"/>
      <c r="E3" s="633"/>
      <c r="F3" s="633"/>
      <c r="G3" s="633"/>
      <c r="H3" s="633"/>
      <c r="I3" s="633"/>
      <c r="J3" s="634"/>
      <c r="K3" s="635"/>
      <c r="L3" s="635"/>
      <c r="M3" s="635"/>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80" t="s">
        <v>0</v>
      </c>
      <c r="B4" s="480"/>
      <c r="C4" s="522" t="s">
        <v>464</v>
      </c>
      <c r="D4" s="522"/>
      <c r="E4" s="522"/>
      <c r="F4" s="522"/>
      <c r="G4" s="522"/>
      <c r="H4" s="522"/>
      <c r="I4" s="522"/>
      <c r="J4" s="522"/>
      <c r="K4" s="522"/>
      <c r="L4" s="522"/>
      <c r="M4" s="522"/>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80" t="s">
        <v>1</v>
      </c>
      <c r="B5" s="480"/>
      <c r="C5" s="534" t="s">
        <v>465</v>
      </c>
      <c r="D5" s="534"/>
      <c r="E5" s="534"/>
      <c r="F5" s="534"/>
      <c r="G5" s="534"/>
      <c r="H5" s="534"/>
      <c r="I5" s="534"/>
      <c r="J5" s="534"/>
      <c r="K5" s="534"/>
      <c r="L5" s="534"/>
      <c r="M5" s="534"/>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80" t="s">
        <v>2</v>
      </c>
      <c r="B6" s="480"/>
      <c r="C6" s="636" t="s">
        <v>397</v>
      </c>
      <c r="D6" s="637"/>
      <c r="E6" s="637"/>
      <c r="F6" s="637"/>
      <c r="G6" s="637"/>
      <c r="H6" s="637"/>
      <c r="I6" s="637"/>
      <c r="J6" s="637"/>
      <c r="K6" s="637"/>
      <c r="L6" s="637"/>
      <c r="M6" s="638"/>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39" t="s">
        <v>97</v>
      </c>
      <c r="B7" s="640"/>
      <c r="C7" s="641"/>
      <c r="D7" s="642" t="s">
        <v>98</v>
      </c>
      <c r="E7" s="642"/>
      <c r="F7" s="642"/>
      <c r="G7" s="643" t="s">
        <v>268</v>
      </c>
      <c r="H7" s="644" t="s">
        <v>99</v>
      </c>
      <c r="I7" s="646" t="s">
        <v>100</v>
      </c>
      <c r="J7" s="647"/>
      <c r="K7" s="646" t="s">
        <v>101</v>
      </c>
      <c r="L7" s="647"/>
      <c r="M7" s="650" t="s">
        <v>521</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58</v>
      </c>
      <c r="B8" s="34" t="s">
        <v>111</v>
      </c>
      <c r="C8" s="34" t="s">
        <v>4</v>
      </c>
      <c r="D8" s="27" t="s">
        <v>102</v>
      </c>
      <c r="E8" s="27" t="s">
        <v>104</v>
      </c>
      <c r="F8" s="27" t="s">
        <v>103</v>
      </c>
      <c r="G8" s="643"/>
      <c r="H8" s="645"/>
      <c r="I8" s="28" t="s">
        <v>105</v>
      </c>
      <c r="J8" s="28" t="s">
        <v>106</v>
      </c>
      <c r="K8" s="28" t="s">
        <v>107</v>
      </c>
      <c r="L8" s="28" t="s">
        <v>108</v>
      </c>
      <c r="M8" s="650"/>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51"/>
      <c r="B9" s="652"/>
      <c r="C9" s="652"/>
      <c r="D9" s="652"/>
      <c r="E9" s="652"/>
      <c r="F9" s="652"/>
      <c r="G9" s="652"/>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64.5" customHeight="1">
      <c r="A10" s="612">
        <f>'7- Mapa Final'!A10</f>
        <v>1</v>
      </c>
      <c r="B10" s="614" t="str">
        <f>'7- Mapa Final'!B10</f>
        <v>Incumplimiento de los objetivos SIGCMA</v>
      </c>
      <c r="C10" s="614" t="str">
        <f>'7- Mapa Final'!C10</f>
        <v>Posibilidad de incumplimiento de los objetivos del sistema de gestión SIGCMA ante el no logro del nivel de referencia de los indicadores en los procesos que lo conforman con la expectativa de cumplimiento en cada ejercicio (anual) y por falta de mantenimiento del mismo.</v>
      </c>
      <c r="D10" s="616" t="str">
        <f>'7- Mapa Final'!J10</f>
        <v>Muy Baja - 1</v>
      </c>
      <c r="E10" s="618" t="str">
        <f>'7- Mapa Final'!K10</f>
        <v>Menor - 2</v>
      </c>
      <c r="F10" s="620" t="str">
        <f>'7- Mapa Final'!M10</f>
        <v>Bajo - 2</v>
      </c>
      <c r="G10" s="437" t="s">
        <v>109</v>
      </c>
      <c r="H10" s="625" t="s">
        <v>506</v>
      </c>
      <c r="I10" s="622"/>
      <c r="J10" s="622" t="s">
        <v>463</v>
      </c>
      <c r="K10" s="624">
        <v>45748</v>
      </c>
      <c r="L10" s="624">
        <v>45838</v>
      </c>
      <c r="M10" s="610"/>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64.5" customHeight="1">
      <c r="A11" s="613"/>
      <c r="B11" s="615"/>
      <c r="C11" s="615"/>
      <c r="D11" s="617"/>
      <c r="E11" s="619"/>
      <c r="F11" s="621"/>
      <c r="G11" s="454"/>
      <c r="H11" s="626"/>
      <c r="I11" s="623"/>
      <c r="J11" s="623"/>
      <c r="K11" s="623"/>
      <c r="L11" s="623"/>
      <c r="M11" s="611"/>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64.5" customHeight="1">
      <c r="A12" s="613"/>
      <c r="B12" s="615"/>
      <c r="C12" s="615"/>
      <c r="D12" s="617"/>
      <c r="E12" s="619"/>
      <c r="F12" s="621"/>
      <c r="G12" s="454"/>
      <c r="H12" s="626"/>
      <c r="I12" s="623"/>
      <c r="J12" s="623"/>
      <c r="K12" s="623"/>
      <c r="L12" s="623"/>
      <c r="M12" s="611"/>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64.5" customHeight="1">
      <c r="A13" s="613"/>
      <c r="B13" s="615"/>
      <c r="C13" s="615"/>
      <c r="D13" s="617"/>
      <c r="E13" s="619"/>
      <c r="F13" s="621"/>
      <c r="G13" s="454"/>
      <c r="H13" s="626"/>
      <c r="I13" s="623"/>
      <c r="J13" s="623"/>
      <c r="K13" s="623"/>
      <c r="L13" s="623"/>
      <c r="M13" s="611"/>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64.5" customHeight="1">
      <c r="A14" s="613"/>
      <c r="B14" s="615"/>
      <c r="C14" s="615"/>
      <c r="D14" s="617"/>
      <c r="E14" s="619"/>
      <c r="F14" s="621"/>
      <c r="G14" s="454"/>
      <c r="H14" s="626"/>
      <c r="I14" s="623"/>
      <c r="J14" s="623"/>
      <c r="K14" s="623"/>
      <c r="L14" s="623"/>
      <c r="M14" s="611"/>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64.5" customHeight="1">
      <c r="A15" s="613"/>
      <c r="B15" s="615"/>
      <c r="C15" s="615"/>
      <c r="D15" s="617"/>
      <c r="E15" s="619"/>
      <c r="F15" s="621"/>
      <c r="G15" s="454"/>
      <c r="H15" s="626"/>
      <c r="I15" s="623"/>
      <c r="J15" s="623"/>
      <c r="K15" s="623"/>
      <c r="L15" s="623"/>
      <c r="M15" s="611"/>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64.5" customHeight="1">
      <c r="A16" s="613"/>
      <c r="B16" s="615"/>
      <c r="C16" s="615"/>
      <c r="D16" s="617"/>
      <c r="E16" s="619"/>
      <c r="F16" s="621"/>
      <c r="G16" s="454"/>
      <c r="H16" s="626"/>
      <c r="I16" s="623"/>
      <c r="J16" s="623"/>
      <c r="K16" s="623"/>
      <c r="L16" s="623"/>
      <c r="M16" s="611"/>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64.5" customHeight="1">
      <c r="A17" s="613"/>
      <c r="B17" s="615"/>
      <c r="C17" s="615"/>
      <c r="D17" s="617"/>
      <c r="E17" s="619"/>
      <c r="F17" s="621"/>
      <c r="G17" s="454"/>
      <c r="H17" s="626"/>
      <c r="I17" s="623"/>
      <c r="J17" s="623"/>
      <c r="K17" s="623"/>
      <c r="L17" s="623"/>
      <c r="M17" s="611"/>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64.5" customHeight="1">
      <c r="A18" s="613"/>
      <c r="B18" s="615"/>
      <c r="C18" s="615"/>
      <c r="D18" s="617"/>
      <c r="E18" s="619"/>
      <c r="F18" s="621"/>
      <c r="G18" s="454"/>
      <c r="H18" s="626"/>
      <c r="I18" s="623"/>
      <c r="J18" s="623"/>
      <c r="K18" s="623"/>
      <c r="L18" s="623"/>
      <c r="M18" s="611"/>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112.5" customHeight="1" thickBot="1">
      <c r="A19" s="613"/>
      <c r="B19" s="615"/>
      <c r="C19" s="615"/>
      <c r="D19" s="617"/>
      <c r="E19" s="619"/>
      <c r="F19" s="621"/>
      <c r="G19" s="454"/>
      <c r="H19" s="626"/>
      <c r="I19" s="623"/>
      <c r="J19" s="623"/>
      <c r="K19" s="623"/>
      <c r="L19" s="623"/>
      <c r="M19" s="611"/>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24.75" customHeight="1">
      <c r="A20" s="612">
        <f>'7- Mapa Final'!A14</f>
        <v>2</v>
      </c>
      <c r="B20" s="614" t="str">
        <f>'7- Mapa Final'!B14</f>
        <v>Pérdida o deterioro de expedientes (físico y/o digital)</v>
      </c>
      <c r="C20" s="614" t="str">
        <f>'7- Mapa Final'!C14</f>
        <v>Posibilidad de la afectación en la Prestación del Servicio de Justicia   por el extravío o deterioro de los expedientes en el proceso de custodia y archivo de los mismos.</v>
      </c>
      <c r="D20" s="616" t="str">
        <f>'7- Mapa Final'!J14</f>
        <v>Muy Baja - 1</v>
      </c>
      <c r="E20" s="618" t="str">
        <f>'7- Mapa Final'!K14</f>
        <v>Menor - 2</v>
      </c>
      <c r="F20" s="620" t="str">
        <f>'7- Mapa Final'!M14</f>
        <v>Bajo - 2</v>
      </c>
      <c r="G20" s="437" t="s">
        <v>109</v>
      </c>
      <c r="H20" s="625" t="s">
        <v>508</v>
      </c>
      <c r="I20" s="622"/>
      <c r="J20" s="622" t="s">
        <v>463</v>
      </c>
      <c r="K20" s="624">
        <v>45748</v>
      </c>
      <c r="L20" s="624">
        <v>45838</v>
      </c>
      <c r="M20" s="610"/>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24.75" customHeight="1">
      <c r="A21" s="613"/>
      <c r="B21" s="615"/>
      <c r="C21" s="615"/>
      <c r="D21" s="617"/>
      <c r="E21" s="619"/>
      <c r="F21" s="621"/>
      <c r="G21" s="454"/>
      <c r="H21" s="623"/>
      <c r="I21" s="623"/>
      <c r="J21" s="623"/>
      <c r="K21" s="623"/>
      <c r="L21" s="623"/>
      <c r="M21" s="611"/>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24.75" customHeight="1">
      <c r="A22" s="613"/>
      <c r="B22" s="615"/>
      <c r="C22" s="615"/>
      <c r="D22" s="617"/>
      <c r="E22" s="619"/>
      <c r="F22" s="621"/>
      <c r="G22" s="454"/>
      <c r="H22" s="623"/>
      <c r="I22" s="623"/>
      <c r="J22" s="623"/>
      <c r="K22" s="623"/>
      <c r="L22" s="623"/>
      <c r="M22" s="611"/>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24.75" customHeight="1">
      <c r="A23" s="613"/>
      <c r="B23" s="615"/>
      <c r="C23" s="615"/>
      <c r="D23" s="617"/>
      <c r="E23" s="619"/>
      <c r="F23" s="621"/>
      <c r="G23" s="454"/>
      <c r="H23" s="623"/>
      <c r="I23" s="623"/>
      <c r="J23" s="623"/>
      <c r="K23" s="623"/>
      <c r="L23" s="623"/>
      <c r="M23" s="611"/>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24.75" customHeight="1">
      <c r="A24" s="613"/>
      <c r="B24" s="615"/>
      <c r="C24" s="615"/>
      <c r="D24" s="617"/>
      <c r="E24" s="619"/>
      <c r="F24" s="621"/>
      <c r="G24" s="454"/>
      <c r="H24" s="623"/>
      <c r="I24" s="623"/>
      <c r="J24" s="623"/>
      <c r="K24" s="623"/>
      <c r="L24" s="623"/>
      <c r="M24" s="611"/>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ht="24.75" customHeight="1">
      <c r="A25" s="613"/>
      <c r="B25" s="615"/>
      <c r="C25" s="615"/>
      <c r="D25" s="617"/>
      <c r="E25" s="619"/>
      <c r="F25" s="621"/>
      <c r="G25" s="454"/>
      <c r="H25" s="623"/>
      <c r="I25" s="623"/>
      <c r="J25" s="623"/>
      <c r="K25" s="623"/>
      <c r="L25" s="623"/>
      <c r="M25" s="611"/>
      <c r="N25" s="33"/>
      <c r="O25" s="33"/>
    </row>
    <row r="26" spans="1:169" ht="24.75" customHeight="1">
      <c r="A26" s="613"/>
      <c r="B26" s="615"/>
      <c r="C26" s="615"/>
      <c r="D26" s="617"/>
      <c r="E26" s="619"/>
      <c r="F26" s="621"/>
      <c r="G26" s="454"/>
      <c r="H26" s="623"/>
      <c r="I26" s="623"/>
      <c r="J26" s="623"/>
      <c r="K26" s="623"/>
      <c r="L26" s="623"/>
      <c r="M26" s="611"/>
      <c r="N26" s="33"/>
      <c r="O26" s="33"/>
    </row>
    <row r="27" spans="1:169" ht="24.75" customHeight="1">
      <c r="A27" s="613"/>
      <c r="B27" s="615"/>
      <c r="C27" s="615"/>
      <c r="D27" s="617"/>
      <c r="E27" s="619"/>
      <c r="F27" s="621"/>
      <c r="G27" s="454"/>
      <c r="H27" s="623"/>
      <c r="I27" s="623"/>
      <c r="J27" s="623"/>
      <c r="K27" s="623"/>
      <c r="L27" s="623"/>
      <c r="M27" s="611"/>
      <c r="N27" s="33"/>
      <c r="O27" s="33"/>
    </row>
    <row r="28" spans="1:169" ht="24.75" customHeight="1">
      <c r="A28" s="613"/>
      <c r="B28" s="615"/>
      <c r="C28" s="615"/>
      <c r="D28" s="617"/>
      <c r="E28" s="619"/>
      <c r="F28" s="621"/>
      <c r="G28" s="454"/>
      <c r="H28" s="623"/>
      <c r="I28" s="623"/>
      <c r="J28" s="623"/>
      <c r="K28" s="623"/>
      <c r="L28" s="623"/>
      <c r="M28" s="611"/>
      <c r="N28" s="33"/>
      <c r="O28" s="33"/>
    </row>
    <row r="29" spans="1:169" ht="24.75" customHeight="1" thickBot="1">
      <c r="A29" s="613"/>
      <c r="B29" s="615"/>
      <c r="C29" s="615"/>
      <c r="D29" s="617"/>
      <c r="E29" s="619"/>
      <c r="F29" s="621"/>
      <c r="G29" s="454"/>
      <c r="H29" s="623"/>
      <c r="I29" s="623"/>
      <c r="J29" s="623"/>
      <c r="K29" s="623"/>
      <c r="L29" s="623"/>
      <c r="M29" s="611"/>
      <c r="N29" s="33"/>
      <c r="O29" s="33"/>
    </row>
    <row r="30" spans="1:169" s="25" customFormat="1" ht="47.25" customHeight="1">
      <c r="A30" s="612">
        <f>'7- Mapa Final'!A20</f>
        <v>3</v>
      </c>
      <c r="B30" s="614" t="str">
        <f>'7- Mapa Final'!B20</f>
        <v>Incumplimiento de los términos procesales</v>
      </c>
      <c r="C30" s="614" t="str">
        <f>'7- Mapa Final'!C20</f>
        <v>Falta de observancia en los tiempos establecidos en el procedimiento legal, por parte de los despachos.</v>
      </c>
      <c r="D30" s="616" t="str">
        <f>'7- Mapa Final'!J20</f>
        <v>Media - 3</v>
      </c>
      <c r="E30" s="618" t="str">
        <f>'7- Mapa Final'!K20</f>
        <v>Menor - 2</v>
      </c>
      <c r="F30" s="620" t="str">
        <f>'7- Mapa Final'!M20</f>
        <v>Moderado - 6</v>
      </c>
      <c r="G30" s="437" t="s">
        <v>192</v>
      </c>
      <c r="H30" s="625" t="s">
        <v>511</v>
      </c>
      <c r="I30" s="622"/>
      <c r="J30" s="622" t="s">
        <v>463</v>
      </c>
      <c r="K30" s="624">
        <v>45748</v>
      </c>
      <c r="L30" s="624">
        <v>45838</v>
      </c>
      <c r="M30" s="610"/>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47.25" customHeight="1">
      <c r="A31" s="613"/>
      <c r="B31" s="615"/>
      <c r="C31" s="615"/>
      <c r="D31" s="617"/>
      <c r="E31" s="619"/>
      <c r="F31" s="621"/>
      <c r="G31" s="454"/>
      <c r="H31" s="626"/>
      <c r="I31" s="623"/>
      <c r="J31" s="623"/>
      <c r="K31" s="626"/>
      <c r="L31" s="626"/>
      <c r="M31" s="611"/>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47.25" customHeight="1">
      <c r="A32" s="613"/>
      <c r="B32" s="615"/>
      <c r="C32" s="615"/>
      <c r="D32" s="617"/>
      <c r="E32" s="619"/>
      <c r="F32" s="621"/>
      <c r="G32" s="454"/>
      <c r="H32" s="626"/>
      <c r="I32" s="623"/>
      <c r="J32" s="623"/>
      <c r="K32" s="626"/>
      <c r="L32" s="626"/>
      <c r="M32" s="611"/>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47.25" customHeight="1">
      <c r="A33" s="613"/>
      <c r="B33" s="615"/>
      <c r="C33" s="615"/>
      <c r="D33" s="617"/>
      <c r="E33" s="619"/>
      <c r="F33" s="621"/>
      <c r="G33" s="454"/>
      <c r="H33" s="626"/>
      <c r="I33" s="623"/>
      <c r="J33" s="623"/>
      <c r="K33" s="626"/>
      <c r="L33" s="626"/>
      <c r="M33" s="611"/>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47.25" customHeight="1">
      <c r="A34" s="613"/>
      <c r="B34" s="615"/>
      <c r="C34" s="615"/>
      <c r="D34" s="617"/>
      <c r="E34" s="619"/>
      <c r="F34" s="621"/>
      <c r="G34" s="454"/>
      <c r="H34" s="626"/>
      <c r="I34" s="623"/>
      <c r="J34" s="623"/>
      <c r="K34" s="626"/>
      <c r="L34" s="626"/>
      <c r="M34" s="611"/>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ht="47.25" customHeight="1">
      <c r="A35" s="613"/>
      <c r="B35" s="615"/>
      <c r="C35" s="615"/>
      <c r="D35" s="617"/>
      <c r="E35" s="619"/>
      <c r="F35" s="621"/>
      <c r="G35" s="454"/>
      <c r="H35" s="626"/>
      <c r="I35" s="623"/>
      <c r="J35" s="623"/>
      <c r="K35" s="626"/>
      <c r="L35" s="626"/>
      <c r="M35" s="611"/>
      <c r="N35" s="33"/>
      <c r="O35" s="33"/>
    </row>
    <row r="36" spans="1:169" ht="47.25" customHeight="1">
      <c r="A36" s="613"/>
      <c r="B36" s="615"/>
      <c r="C36" s="615"/>
      <c r="D36" s="617"/>
      <c r="E36" s="619"/>
      <c r="F36" s="621"/>
      <c r="G36" s="454"/>
      <c r="H36" s="626"/>
      <c r="I36" s="623"/>
      <c r="J36" s="623"/>
      <c r="K36" s="626"/>
      <c r="L36" s="626"/>
      <c r="M36" s="611"/>
      <c r="N36" s="33"/>
      <c r="O36" s="33"/>
    </row>
    <row r="37" spans="1:169" ht="47.25" customHeight="1">
      <c r="A37" s="613"/>
      <c r="B37" s="615"/>
      <c r="C37" s="615"/>
      <c r="D37" s="617"/>
      <c r="E37" s="619"/>
      <c r="F37" s="621"/>
      <c r="G37" s="454"/>
      <c r="H37" s="626"/>
      <c r="I37" s="623"/>
      <c r="J37" s="623"/>
      <c r="K37" s="626"/>
      <c r="L37" s="626"/>
      <c r="M37" s="611"/>
      <c r="N37" s="33"/>
      <c r="O37" s="33"/>
    </row>
    <row r="38" spans="1:169" ht="47.25" customHeight="1">
      <c r="A38" s="613"/>
      <c r="B38" s="615"/>
      <c r="C38" s="615"/>
      <c r="D38" s="617"/>
      <c r="E38" s="619"/>
      <c r="F38" s="621"/>
      <c r="G38" s="454"/>
      <c r="H38" s="626"/>
      <c r="I38" s="623"/>
      <c r="J38" s="623"/>
      <c r="K38" s="626"/>
      <c r="L38" s="626"/>
      <c r="M38" s="611"/>
      <c r="N38" s="33"/>
      <c r="O38" s="33"/>
    </row>
    <row r="39" spans="1:169" ht="47.25" customHeight="1" thickBot="1">
      <c r="A39" s="613"/>
      <c r="B39" s="615"/>
      <c r="C39" s="615"/>
      <c r="D39" s="617"/>
      <c r="E39" s="619"/>
      <c r="F39" s="621"/>
      <c r="G39" s="454"/>
      <c r="H39" s="626"/>
      <c r="I39" s="623"/>
      <c r="J39" s="623"/>
      <c r="K39" s="626"/>
      <c r="L39" s="626"/>
      <c r="M39" s="611"/>
      <c r="N39" s="33"/>
      <c r="O39" s="33"/>
    </row>
    <row r="40" spans="1:169" s="25" customFormat="1" ht="59.25" customHeight="1">
      <c r="A40" s="612">
        <f>'7- Mapa Final'!A27</f>
        <v>4</v>
      </c>
      <c r="B40" s="614" t="str">
        <f>'7- Mapa Final'!B27</f>
        <v>Pago indebido de depósitos judiciales</v>
      </c>
      <c r="C40" s="614" t="str">
        <f>'7- Mapa Final'!C27</f>
        <v>Entrega de dineros a quien no le asiste el derecho de reclamar los mismos.</v>
      </c>
      <c r="D40" s="616" t="str">
        <f>'7- Mapa Final'!J27</f>
        <v>Muy Baja - 1</v>
      </c>
      <c r="E40" s="618" t="str">
        <f>'7- Mapa Final'!K27</f>
        <v>Menor - 2</v>
      </c>
      <c r="F40" s="620" t="str">
        <f>'7- Mapa Final'!M27</f>
        <v>Bajo - 2</v>
      </c>
      <c r="G40" s="437" t="s">
        <v>109</v>
      </c>
      <c r="H40" s="625" t="s">
        <v>515</v>
      </c>
      <c r="I40" s="622"/>
      <c r="J40" s="622" t="s">
        <v>463</v>
      </c>
      <c r="K40" s="624" t="s">
        <v>519</v>
      </c>
      <c r="L40" s="624">
        <v>45838</v>
      </c>
      <c r="M40" s="610"/>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59.25" customHeight="1">
      <c r="A41" s="613"/>
      <c r="B41" s="615"/>
      <c r="C41" s="615"/>
      <c r="D41" s="617"/>
      <c r="E41" s="619"/>
      <c r="F41" s="621"/>
      <c r="G41" s="454"/>
      <c r="H41" s="623"/>
      <c r="I41" s="623"/>
      <c r="J41" s="623"/>
      <c r="K41" s="623"/>
      <c r="L41" s="623"/>
      <c r="M41" s="611"/>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59.25" customHeight="1">
      <c r="A42" s="613"/>
      <c r="B42" s="615"/>
      <c r="C42" s="615"/>
      <c r="D42" s="617"/>
      <c r="E42" s="619"/>
      <c r="F42" s="621"/>
      <c r="G42" s="454"/>
      <c r="H42" s="623"/>
      <c r="I42" s="623"/>
      <c r="J42" s="623"/>
      <c r="K42" s="623"/>
      <c r="L42" s="623"/>
      <c r="M42" s="611"/>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59.25" customHeight="1">
      <c r="A43" s="613"/>
      <c r="B43" s="615"/>
      <c r="C43" s="615"/>
      <c r="D43" s="617"/>
      <c r="E43" s="619"/>
      <c r="F43" s="621"/>
      <c r="G43" s="454"/>
      <c r="H43" s="623"/>
      <c r="I43" s="623"/>
      <c r="J43" s="623"/>
      <c r="K43" s="623"/>
      <c r="L43" s="623"/>
      <c r="M43" s="611"/>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59.25" customHeight="1">
      <c r="A44" s="613"/>
      <c r="B44" s="615"/>
      <c r="C44" s="615"/>
      <c r="D44" s="617"/>
      <c r="E44" s="619"/>
      <c r="F44" s="621"/>
      <c r="G44" s="454"/>
      <c r="H44" s="623"/>
      <c r="I44" s="623"/>
      <c r="J44" s="623"/>
      <c r="K44" s="623"/>
      <c r="L44" s="623"/>
      <c r="M44" s="611"/>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ht="59.25" customHeight="1">
      <c r="A45" s="613"/>
      <c r="B45" s="615"/>
      <c r="C45" s="615"/>
      <c r="D45" s="617"/>
      <c r="E45" s="619"/>
      <c r="F45" s="621"/>
      <c r="G45" s="454"/>
      <c r="H45" s="623"/>
      <c r="I45" s="623"/>
      <c r="J45" s="623"/>
      <c r="K45" s="623"/>
      <c r="L45" s="623"/>
      <c r="M45" s="611"/>
      <c r="N45" s="33"/>
      <c r="O45" s="33"/>
    </row>
    <row r="46" spans="1:169" ht="59.25" customHeight="1">
      <c r="A46" s="613"/>
      <c r="B46" s="615"/>
      <c r="C46" s="615"/>
      <c r="D46" s="617"/>
      <c r="E46" s="619"/>
      <c r="F46" s="621"/>
      <c r="G46" s="454"/>
      <c r="H46" s="623"/>
      <c r="I46" s="623"/>
      <c r="J46" s="623"/>
      <c r="K46" s="623"/>
      <c r="L46" s="623"/>
      <c r="M46" s="611"/>
      <c r="N46" s="33"/>
      <c r="O46" s="33"/>
    </row>
    <row r="47" spans="1:169" ht="59.25" customHeight="1">
      <c r="A47" s="613"/>
      <c r="B47" s="615"/>
      <c r="C47" s="615"/>
      <c r="D47" s="617"/>
      <c r="E47" s="619"/>
      <c r="F47" s="621"/>
      <c r="G47" s="454"/>
      <c r="H47" s="623"/>
      <c r="I47" s="623"/>
      <c r="J47" s="623"/>
      <c r="K47" s="623"/>
      <c r="L47" s="623"/>
      <c r="M47" s="611"/>
      <c r="N47" s="33"/>
      <c r="O47" s="33"/>
    </row>
    <row r="48" spans="1:169" ht="59.25" customHeight="1">
      <c r="A48" s="613"/>
      <c r="B48" s="615"/>
      <c r="C48" s="615"/>
      <c r="D48" s="617"/>
      <c r="E48" s="619"/>
      <c r="F48" s="621"/>
      <c r="G48" s="454"/>
      <c r="H48" s="623"/>
      <c r="I48" s="623"/>
      <c r="J48" s="623"/>
      <c r="K48" s="623"/>
      <c r="L48" s="623"/>
      <c r="M48" s="611"/>
      <c r="N48" s="33"/>
      <c r="O48" s="33"/>
    </row>
    <row r="49" spans="1:169" ht="59.25" customHeight="1">
      <c r="A49" s="613"/>
      <c r="B49" s="615"/>
      <c r="C49" s="615"/>
      <c r="D49" s="617"/>
      <c r="E49" s="619"/>
      <c r="F49" s="621"/>
      <c r="G49" s="454"/>
      <c r="H49" s="623"/>
      <c r="I49" s="623"/>
      <c r="J49" s="623"/>
      <c r="K49" s="623"/>
      <c r="L49" s="623"/>
      <c r="M49" s="611"/>
      <c r="N49" s="33"/>
      <c r="O49" s="33"/>
    </row>
    <row r="50" spans="1:169" s="25" customFormat="1" ht="13.5" hidden="1" customHeight="1">
      <c r="A50" s="612">
        <f>'7- Mapa Final'!A30</f>
        <v>5</v>
      </c>
      <c r="B50" s="614" t="str">
        <f>'7- Mapa Final'!B30</f>
        <v xml:space="preserve">Recibir , ofrecer, prometer , entregar o aceptar dádivas o beneficios a nombre propio o de terceros para  expedir, alterar, retener , extraviar o entregar  documentos  sin el lleno de requisitos legales </v>
      </c>
      <c r="C50" s="614" t="str">
        <f>'7- Mapa Final'!C30</f>
        <v xml:space="preserve"> Realizar trámites sin el cumplimiento de los requisitos legales  o  con información falsa</v>
      </c>
      <c r="D50" s="616" t="str">
        <f>'7- Mapa Final'!J30</f>
        <v>Muy Baja - 1</v>
      </c>
      <c r="E50" s="618" t="str">
        <f>'7- Mapa Final'!K30</f>
        <v>Mayor - 4</v>
      </c>
      <c r="F50" s="620" t="str">
        <f>'7- Mapa Final'!M30</f>
        <v>Alto  - 4</v>
      </c>
      <c r="G50" s="437" t="s">
        <v>192</v>
      </c>
      <c r="H50" s="622"/>
      <c r="I50" s="622"/>
      <c r="J50" s="622"/>
      <c r="K50" s="622"/>
      <c r="L50" s="622"/>
      <c r="M50" s="648"/>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3.5" hidden="1" customHeight="1">
      <c r="A51" s="613"/>
      <c r="B51" s="615"/>
      <c r="C51" s="615"/>
      <c r="D51" s="617"/>
      <c r="E51" s="619"/>
      <c r="F51" s="621"/>
      <c r="G51" s="454"/>
      <c r="H51" s="623"/>
      <c r="I51" s="623"/>
      <c r="J51" s="623"/>
      <c r="K51" s="623"/>
      <c r="L51" s="623"/>
      <c r="M51" s="649"/>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3.5" hidden="1" customHeight="1">
      <c r="A52" s="613"/>
      <c r="B52" s="615"/>
      <c r="C52" s="615"/>
      <c r="D52" s="617"/>
      <c r="E52" s="619"/>
      <c r="F52" s="621"/>
      <c r="G52" s="454"/>
      <c r="H52" s="623"/>
      <c r="I52" s="623"/>
      <c r="J52" s="623"/>
      <c r="K52" s="623"/>
      <c r="L52" s="623"/>
      <c r="M52" s="649"/>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3.5" hidden="1" customHeight="1">
      <c r="A53" s="613"/>
      <c r="B53" s="615"/>
      <c r="C53" s="615"/>
      <c r="D53" s="617"/>
      <c r="E53" s="619"/>
      <c r="F53" s="621"/>
      <c r="G53" s="454"/>
      <c r="H53" s="623"/>
      <c r="I53" s="623"/>
      <c r="J53" s="623"/>
      <c r="K53" s="623"/>
      <c r="L53" s="623"/>
      <c r="M53" s="649"/>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hidden="1" customHeight="1">
      <c r="A54" s="613"/>
      <c r="B54" s="615"/>
      <c r="C54" s="615"/>
      <c r="D54" s="617"/>
      <c r="E54" s="619"/>
      <c r="F54" s="621"/>
      <c r="G54" s="454"/>
      <c r="H54" s="623"/>
      <c r="I54" s="623"/>
      <c r="J54" s="623"/>
      <c r="K54" s="623"/>
      <c r="L54" s="623"/>
      <c r="M54" s="649"/>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hidden="1">
      <c r="A55" s="613"/>
      <c r="B55" s="615"/>
      <c r="C55" s="615"/>
      <c r="D55" s="617"/>
      <c r="E55" s="619"/>
      <c r="F55" s="621"/>
      <c r="G55" s="454"/>
      <c r="H55" s="623"/>
      <c r="I55" s="623"/>
      <c r="J55" s="623"/>
      <c r="K55" s="623"/>
      <c r="L55" s="623"/>
      <c r="M55" s="649"/>
      <c r="N55" s="33"/>
      <c r="O55" s="33"/>
    </row>
    <row r="56" spans="1:169" hidden="1">
      <c r="A56" s="613"/>
      <c r="B56" s="615"/>
      <c r="C56" s="615"/>
      <c r="D56" s="617"/>
      <c r="E56" s="619"/>
      <c r="F56" s="621"/>
      <c r="G56" s="454"/>
      <c r="H56" s="623"/>
      <c r="I56" s="623"/>
      <c r="J56" s="623"/>
      <c r="K56" s="623"/>
      <c r="L56" s="623"/>
      <c r="M56" s="649"/>
      <c r="N56" s="33"/>
      <c r="O56" s="33"/>
    </row>
    <row r="57" spans="1:169" hidden="1">
      <c r="A57" s="613"/>
      <c r="B57" s="615"/>
      <c r="C57" s="615"/>
      <c r="D57" s="617"/>
      <c r="E57" s="619"/>
      <c r="F57" s="621"/>
      <c r="G57" s="454"/>
      <c r="H57" s="623"/>
      <c r="I57" s="623"/>
      <c r="J57" s="623"/>
      <c r="K57" s="623"/>
      <c r="L57" s="623"/>
      <c r="M57" s="649"/>
      <c r="N57" s="33"/>
      <c r="O57" s="33"/>
    </row>
    <row r="58" spans="1:169" hidden="1">
      <c r="A58" s="613"/>
      <c r="B58" s="615"/>
      <c r="C58" s="615"/>
      <c r="D58" s="617"/>
      <c r="E58" s="619"/>
      <c r="F58" s="621"/>
      <c r="G58" s="454"/>
      <c r="H58" s="623"/>
      <c r="I58" s="623"/>
      <c r="J58" s="623"/>
      <c r="K58" s="623"/>
      <c r="L58" s="623"/>
      <c r="M58" s="649"/>
      <c r="N58" s="33"/>
      <c r="O58" s="33"/>
    </row>
    <row r="59" spans="1:169" hidden="1">
      <c r="A59" s="613"/>
      <c r="B59" s="615"/>
      <c r="C59" s="615"/>
      <c r="D59" s="617"/>
      <c r="E59" s="619"/>
      <c r="F59" s="621"/>
      <c r="G59" s="454"/>
      <c r="H59" s="623"/>
      <c r="I59" s="623"/>
      <c r="J59" s="623"/>
      <c r="K59" s="623"/>
      <c r="L59" s="623"/>
      <c r="M59" s="649"/>
      <c r="N59" s="33"/>
      <c r="O59" s="33"/>
    </row>
    <row r="60" spans="1:169" s="25" customFormat="1" ht="13.5" hidden="1" customHeight="1">
      <c r="A60" s="612">
        <f>'7- Mapa Final'!A32</f>
        <v>6</v>
      </c>
      <c r="B60" s="614" t="str">
        <f>'7- Mapa Final'!B32</f>
        <v xml:space="preserve">Recibir, ofrecer, prometer, entregar o aceptar dadivas  o beneficios a nombre propio o de terceros para  demorar, retener, alterar o direccionar fallos judiciales </v>
      </c>
      <c r="C60" s="614" t="str">
        <f>'7- Mapa Final'!C32</f>
        <v xml:space="preserve">Proferir  sentencias judiciales incumpliendo los principios de la administración de justicia o sin la observancia de los Códigos  Procesales en la materia </v>
      </c>
      <c r="D60" s="616" t="str">
        <f>'7- Mapa Final'!J32</f>
        <v>Muy Baja - 1</v>
      </c>
      <c r="E60" s="618" t="str">
        <f>'7- Mapa Final'!K32</f>
        <v>Mayor - 4</v>
      </c>
      <c r="F60" s="620" t="str">
        <f>'7- Mapa Final'!M32</f>
        <v>Alto  - 4</v>
      </c>
      <c r="G60" s="437" t="s">
        <v>192</v>
      </c>
      <c r="H60" s="622"/>
      <c r="I60" s="622"/>
      <c r="J60" s="622"/>
      <c r="K60" s="622"/>
      <c r="L60" s="622"/>
      <c r="M60" s="648"/>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3.5" hidden="1" customHeight="1">
      <c r="A61" s="613"/>
      <c r="B61" s="615"/>
      <c r="C61" s="615"/>
      <c r="D61" s="617"/>
      <c r="E61" s="619"/>
      <c r="F61" s="621"/>
      <c r="G61" s="454"/>
      <c r="H61" s="623"/>
      <c r="I61" s="623"/>
      <c r="J61" s="623"/>
      <c r="K61" s="623"/>
      <c r="L61" s="623"/>
      <c r="M61" s="649"/>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3.5" hidden="1" customHeight="1">
      <c r="A62" s="613"/>
      <c r="B62" s="615"/>
      <c r="C62" s="615"/>
      <c r="D62" s="617"/>
      <c r="E62" s="619"/>
      <c r="F62" s="621"/>
      <c r="G62" s="454"/>
      <c r="H62" s="623"/>
      <c r="I62" s="623"/>
      <c r="J62" s="623"/>
      <c r="K62" s="623"/>
      <c r="L62" s="623"/>
      <c r="M62" s="649"/>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3.5" hidden="1" customHeight="1">
      <c r="A63" s="613"/>
      <c r="B63" s="615"/>
      <c r="C63" s="615"/>
      <c r="D63" s="617"/>
      <c r="E63" s="619"/>
      <c r="F63" s="621"/>
      <c r="G63" s="454"/>
      <c r="H63" s="623"/>
      <c r="I63" s="623"/>
      <c r="J63" s="623"/>
      <c r="K63" s="623"/>
      <c r="L63" s="623"/>
      <c r="M63" s="649"/>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hidden="1" customHeight="1">
      <c r="A64" s="613"/>
      <c r="B64" s="615"/>
      <c r="C64" s="615"/>
      <c r="D64" s="617"/>
      <c r="E64" s="619"/>
      <c r="F64" s="621"/>
      <c r="G64" s="454"/>
      <c r="H64" s="623"/>
      <c r="I64" s="623"/>
      <c r="J64" s="623"/>
      <c r="K64" s="623"/>
      <c r="L64" s="623"/>
      <c r="M64" s="649"/>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5" hidden="1">
      <c r="A65" s="613"/>
      <c r="B65" s="615"/>
      <c r="C65" s="615"/>
      <c r="D65" s="617"/>
      <c r="E65" s="619"/>
      <c r="F65" s="621"/>
      <c r="G65" s="454"/>
      <c r="H65" s="623"/>
      <c r="I65" s="623"/>
      <c r="J65" s="623"/>
      <c r="K65" s="623"/>
      <c r="L65" s="623"/>
      <c r="M65" s="649"/>
      <c r="N65" s="33"/>
      <c r="O65" s="33"/>
    </row>
    <row r="66" spans="1:15" hidden="1">
      <c r="A66" s="613"/>
      <c r="B66" s="615"/>
      <c r="C66" s="615"/>
      <c r="D66" s="617"/>
      <c r="E66" s="619"/>
      <c r="F66" s="621"/>
      <c r="G66" s="454"/>
      <c r="H66" s="623"/>
      <c r="I66" s="623"/>
      <c r="J66" s="623"/>
      <c r="K66" s="623"/>
      <c r="L66" s="623"/>
      <c r="M66" s="649"/>
      <c r="N66" s="33"/>
      <c r="O66" s="33"/>
    </row>
    <row r="67" spans="1:15" hidden="1">
      <c r="A67" s="613"/>
      <c r="B67" s="615"/>
      <c r="C67" s="615"/>
      <c r="D67" s="617"/>
      <c r="E67" s="619"/>
      <c r="F67" s="621"/>
      <c r="G67" s="454"/>
      <c r="H67" s="623"/>
      <c r="I67" s="623"/>
      <c r="J67" s="623"/>
      <c r="K67" s="623"/>
      <c r="L67" s="623"/>
      <c r="M67" s="649"/>
      <c r="N67" s="33"/>
      <c r="O67" s="33"/>
    </row>
    <row r="68" spans="1:15" hidden="1">
      <c r="A68" s="613"/>
      <c r="B68" s="615"/>
      <c r="C68" s="615"/>
      <c r="D68" s="617"/>
      <c r="E68" s="619"/>
      <c r="F68" s="621"/>
      <c r="G68" s="454"/>
      <c r="H68" s="623"/>
      <c r="I68" s="623"/>
      <c r="J68" s="623"/>
      <c r="K68" s="623"/>
      <c r="L68" s="623"/>
      <c r="M68" s="649"/>
      <c r="N68" s="33"/>
      <c r="O68" s="33"/>
    </row>
    <row r="69" spans="1:15" hidden="1">
      <c r="A69" s="613"/>
      <c r="B69" s="615"/>
      <c r="C69" s="615"/>
      <c r="D69" s="617"/>
      <c r="E69" s="619"/>
      <c r="F69" s="621"/>
      <c r="G69" s="454"/>
      <c r="H69" s="623"/>
      <c r="I69" s="623"/>
      <c r="J69" s="623"/>
      <c r="K69" s="623"/>
      <c r="L69" s="623"/>
      <c r="M69" s="649"/>
      <c r="N69" s="33"/>
      <c r="O69" s="33"/>
    </row>
  </sheetData>
  <mergeCells count="95">
    <mergeCell ref="J50:J59"/>
    <mergeCell ref="K50:K59"/>
    <mergeCell ref="L50:L59"/>
    <mergeCell ref="M50:M59"/>
    <mergeCell ref="A60:A69"/>
    <mergeCell ref="B60:B69"/>
    <mergeCell ref="C60:C69"/>
    <mergeCell ref="D60:D69"/>
    <mergeCell ref="E60:E69"/>
    <mergeCell ref="F60:F69"/>
    <mergeCell ref="M60:M69"/>
    <mergeCell ref="G60:G69"/>
    <mergeCell ref="H60:H69"/>
    <mergeCell ref="I60:I69"/>
    <mergeCell ref="J60:J69"/>
    <mergeCell ref="K60:K69"/>
    <mergeCell ref="L60:L69"/>
    <mergeCell ref="F50:F59"/>
    <mergeCell ref="G50:G59"/>
    <mergeCell ref="H50:H59"/>
    <mergeCell ref="I50:I59"/>
    <mergeCell ref="G40:G49"/>
    <mergeCell ref="H40:H49"/>
    <mergeCell ref="I40:I49"/>
    <mergeCell ref="A50:A59"/>
    <mergeCell ref="B50:B59"/>
    <mergeCell ref="C50:C59"/>
    <mergeCell ref="D50:D59"/>
    <mergeCell ref="E50:E59"/>
    <mergeCell ref="J30:J39"/>
    <mergeCell ref="K30:K39"/>
    <mergeCell ref="L30:L39"/>
    <mergeCell ref="M30:M39"/>
    <mergeCell ref="A40:A49"/>
    <mergeCell ref="B40:B49"/>
    <mergeCell ref="C40:C49"/>
    <mergeCell ref="D40:D49"/>
    <mergeCell ref="E40:E49"/>
    <mergeCell ref="F40:F49"/>
    <mergeCell ref="M40:M49"/>
    <mergeCell ref="J40:J49"/>
    <mergeCell ref="K40:K49"/>
    <mergeCell ref="L40:L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6:B6"/>
    <mergeCell ref="C6:M6"/>
    <mergeCell ref="A7:C7"/>
    <mergeCell ref="D7:F7"/>
    <mergeCell ref="G7:G8"/>
    <mergeCell ref="H7:H8"/>
    <mergeCell ref="I7:J7"/>
    <mergeCell ref="K7:L7"/>
    <mergeCell ref="M7:M8"/>
    <mergeCell ref="A5:B5"/>
    <mergeCell ref="C5:M5"/>
    <mergeCell ref="A1:B2"/>
    <mergeCell ref="C1:J3"/>
    <mergeCell ref="K1:M3"/>
    <mergeCell ref="A4:B4"/>
    <mergeCell ref="C4:M4"/>
  </mergeCells>
  <conditionalFormatting sqref="A7:B7">
    <cfRule type="containsText" dxfId="185" priority="66" operator="containsText" text="3- Bajo">
      <formula>NOT(ISERROR(SEARCH("3- Bajo",A7)))</formula>
    </cfRule>
    <cfRule type="containsText" dxfId="184" priority="65" operator="containsText" text="4- Moderado">
      <formula>NOT(ISERROR(SEARCH("4- Moderado",A7)))</formula>
    </cfRule>
    <cfRule type="containsText" dxfId="183" priority="64" operator="containsText" text="6- Moderado">
      <formula>NOT(ISERROR(SEARCH("6- Moderado",A7)))</formula>
    </cfRule>
    <cfRule type="containsText" dxfId="182" priority="63" operator="containsText" text="3- Moderado">
      <formula>NOT(ISERROR(SEARCH("3- Moderado",A7)))</formula>
    </cfRule>
    <cfRule type="containsText" dxfId="181" priority="68" operator="containsText" text="1- Bajo">
      <formula>NOT(ISERROR(SEARCH("1- Bajo",A7)))</formula>
    </cfRule>
    <cfRule type="containsText" dxfId="180" priority="67" operator="containsText" text="4- Bajo">
      <formula>NOT(ISERROR(SEARCH("4- Bajo",A7)))</formula>
    </cfRule>
  </conditionalFormatting>
  <conditionalFormatting sqref="A10:E10">
    <cfRule type="containsText" dxfId="179" priority="55" operator="containsText" text="1- Bajo">
      <formula>NOT(ISERROR(SEARCH("1- Bajo",A10)))</formula>
    </cfRule>
    <cfRule type="containsText" dxfId="178" priority="54" operator="containsText" text="4- Bajo">
      <formula>NOT(ISERROR(SEARCH("4- Bajo",A10)))</formula>
    </cfRule>
    <cfRule type="containsText" dxfId="177" priority="53" operator="containsText" text="3- Bajo">
      <formula>NOT(ISERROR(SEARCH("3- Bajo",A10)))</formula>
    </cfRule>
    <cfRule type="containsText" dxfId="176" priority="52" operator="containsText" text="4- Moderado">
      <formula>NOT(ISERROR(SEARCH("4- Moderado",A10)))</formula>
    </cfRule>
    <cfRule type="containsText" dxfId="175" priority="51" operator="containsText" text="6- Moderado">
      <formula>NOT(ISERROR(SEARCH("6- Moderado",A10)))</formula>
    </cfRule>
    <cfRule type="containsText" dxfId="174" priority="50" operator="containsText" text="3- Moderado">
      <formula>NOT(ISERROR(SEARCH("3- Moderado",A10)))</formula>
    </cfRule>
  </conditionalFormatting>
  <conditionalFormatting sqref="A20:E20">
    <cfRule type="containsText" dxfId="173" priority="48" operator="containsText" text="1- Bajo">
      <formula>NOT(ISERROR(SEARCH("1- Bajo",A20)))</formula>
    </cfRule>
    <cfRule type="containsText" dxfId="172" priority="47" operator="containsText" text="4- Bajo">
      <formula>NOT(ISERROR(SEARCH("4- Bajo",A20)))</formula>
    </cfRule>
    <cfRule type="containsText" dxfId="171" priority="46" operator="containsText" text="3- Bajo">
      <formula>NOT(ISERROR(SEARCH("3- Bajo",A20)))</formula>
    </cfRule>
    <cfRule type="containsText" dxfId="170" priority="45" operator="containsText" text="4- Moderado">
      <formula>NOT(ISERROR(SEARCH("4- Moderado",A20)))</formula>
    </cfRule>
    <cfRule type="containsText" dxfId="169" priority="44" operator="containsText" text="6- Moderado">
      <formula>NOT(ISERROR(SEARCH("6- Moderado",A20)))</formula>
    </cfRule>
    <cfRule type="containsText" dxfId="168" priority="43" operator="containsText" text="3- Moderado">
      <formula>NOT(ISERROR(SEARCH("3- Moderado",A20)))</formula>
    </cfRule>
  </conditionalFormatting>
  <conditionalFormatting sqref="A30:E30">
    <cfRule type="containsText" dxfId="167" priority="41" operator="containsText" text="1- Bajo">
      <formula>NOT(ISERROR(SEARCH("1- Bajo",A30)))</formula>
    </cfRule>
    <cfRule type="containsText" dxfId="166" priority="40" operator="containsText" text="4- Bajo">
      <formula>NOT(ISERROR(SEARCH("4- Bajo",A30)))</formula>
    </cfRule>
    <cfRule type="containsText" dxfId="165" priority="39" operator="containsText" text="3- Bajo">
      <formula>NOT(ISERROR(SEARCH("3- Bajo",A30)))</formula>
    </cfRule>
    <cfRule type="containsText" dxfId="164" priority="38" operator="containsText" text="4- Moderado">
      <formula>NOT(ISERROR(SEARCH("4- Moderado",A30)))</formula>
    </cfRule>
    <cfRule type="containsText" dxfId="163" priority="37" operator="containsText" text="6- Moderado">
      <formula>NOT(ISERROR(SEARCH("6- Moderado",A30)))</formula>
    </cfRule>
    <cfRule type="containsText" dxfId="162" priority="36" operator="containsText" text="3- Moderado">
      <formula>NOT(ISERROR(SEARCH("3- Moderado",A30)))</formula>
    </cfRule>
  </conditionalFormatting>
  <conditionalFormatting sqref="A40:E40">
    <cfRule type="containsText" dxfId="161" priority="30" operator="containsText" text="6- Moderado">
      <formula>NOT(ISERROR(SEARCH("6- Moderado",A40)))</formula>
    </cfRule>
    <cfRule type="containsText" dxfId="160" priority="31" operator="containsText" text="4- Moderado">
      <formula>NOT(ISERROR(SEARCH("4- Moderado",A40)))</formula>
    </cfRule>
    <cfRule type="containsText" dxfId="159" priority="32" operator="containsText" text="3- Bajo">
      <formula>NOT(ISERROR(SEARCH("3- Bajo",A40)))</formula>
    </cfRule>
    <cfRule type="containsText" dxfId="158" priority="33" operator="containsText" text="4- Bajo">
      <formula>NOT(ISERROR(SEARCH("4- Bajo",A40)))</formula>
    </cfRule>
    <cfRule type="containsText" dxfId="157" priority="34" operator="containsText" text="1- Bajo">
      <formula>NOT(ISERROR(SEARCH("1- Bajo",A40)))</formula>
    </cfRule>
    <cfRule type="containsText" dxfId="156" priority="29" operator="containsText" text="3- Moderado">
      <formula>NOT(ISERROR(SEARCH("3- Moderado",A40)))</formula>
    </cfRule>
  </conditionalFormatting>
  <conditionalFormatting sqref="A50:E50">
    <cfRule type="containsText" dxfId="155" priority="23" operator="containsText" text="6- Moderado">
      <formula>NOT(ISERROR(SEARCH("6- Moderado",A50)))</formula>
    </cfRule>
    <cfRule type="containsText" dxfId="154" priority="24" operator="containsText" text="4- Moderado">
      <formula>NOT(ISERROR(SEARCH("4- Moderado",A50)))</formula>
    </cfRule>
    <cfRule type="containsText" dxfId="153" priority="25" operator="containsText" text="3- Bajo">
      <formula>NOT(ISERROR(SEARCH("3- Bajo",A50)))</formula>
    </cfRule>
    <cfRule type="containsText" dxfId="152" priority="26" operator="containsText" text="4- Bajo">
      <formula>NOT(ISERROR(SEARCH("4- Bajo",A50)))</formula>
    </cfRule>
    <cfRule type="containsText" dxfId="151" priority="27" operator="containsText" text="1- Bajo">
      <formula>NOT(ISERROR(SEARCH("1- Bajo",A50)))</formula>
    </cfRule>
    <cfRule type="containsText" dxfId="150" priority="22" operator="containsText" text="3- Moderado">
      <formula>NOT(ISERROR(SEARCH("3- Moderado",A50)))</formula>
    </cfRule>
  </conditionalFormatting>
  <conditionalFormatting sqref="A60:E60">
    <cfRule type="containsText" dxfId="149" priority="20" operator="containsText" text="1- Bajo">
      <formula>NOT(ISERROR(SEARCH("1- Bajo",A60)))</formula>
    </cfRule>
    <cfRule type="containsText" dxfId="148" priority="19" operator="containsText" text="4- Bajo">
      <formula>NOT(ISERROR(SEARCH("4- Bajo",A60)))</formula>
    </cfRule>
    <cfRule type="containsText" dxfId="147" priority="18" operator="containsText" text="3- Bajo">
      <formula>NOT(ISERROR(SEARCH("3- Bajo",A60)))</formula>
    </cfRule>
    <cfRule type="containsText" dxfId="146" priority="16" operator="containsText" text="6- Moderado">
      <formula>NOT(ISERROR(SEARCH("6- Moderado",A60)))</formula>
    </cfRule>
    <cfRule type="containsText" dxfId="145" priority="15" operator="containsText" text="3- Moderado">
      <formula>NOT(ISERROR(SEARCH("3- Moderado",A60)))</formula>
    </cfRule>
    <cfRule type="containsText" dxfId="144" priority="17" operator="containsText" text="4- Moderado">
      <formula>NOT(ISERROR(SEARCH("4- Moderado",A60)))</formula>
    </cfRule>
  </conditionalFormatting>
  <conditionalFormatting sqref="C8:F8">
    <cfRule type="containsText" dxfId="143" priority="57" operator="containsText" text="3- Moderado">
      <formula>NOT(ISERROR(SEARCH("3- Moderado",C8)))</formula>
    </cfRule>
    <cfRule type="containsText" dxfId="142" priority="58" operator="containsText" text="6- Moderado">
      <formula>NOT(ISERROR(SEARCH("6- Moderado",C8)))</formula>
    </cfRule>
    <cfRule type="containsText" dxfId="141" priority="59" operator="containsText" text="4- Moderado">
      <formula>NOT(ISERROR(SEARCH("4- Moderado",C8)))</formula>
    </cfRule>
    <cfRule type="containsText" dxfId="140" priority="61" operator="containsText" text="4- Bajo">
      <formula>NOT(ISERROR(SEARCH("4- Bajo",C8)))</formula>
    </cfRule>
    <cfRule type="containsText" dxfId="139" priority="62" operator="containsText" text="1- Bajo">
      <formula>NOT(ISERROR(SEARCH("1- Bajo",C8)))</formula>
    </cfRule>
    <cfRule type="containsText" dxfId="138" priority="60" operator="containsText" text="3- Bajo">
      <formula>NOT(ISERROR(SEARCH("3- Bajo",C8)))</formula>
    </cfRule>
  </conditionalFormatting>
  <conditionalFormatting sqref="D10:D69">
    <cfRule type="containsText" dxfId="137" priority="10" operator="containsText" text="Media">
      <formula>NOT(ISERROR(SEARCH("Media",D10)))</formula>
    </cfRule>
    <cfRule type="containsText" dxfId="136" priority="8" operator="containsText" text="Muy Baja">
      <formula>NOT(ISERROR(SEARCH("Muy Baja",D10)))</formula>
    </cfRule>
    <cfRule type="containsText" dxfId="135" priority="7" operator="containsText" text="Baja">
      <formula>NOT(ISERROR(SEARCH("Baja",D10)))</formula>
    </cfRule>
    <cfRule type="containsText" dxfId="134" priority="6" operator="containsText" text="Alta">
      <formula>NOT(ISERROR(SEARCH("Alta",D10)))</formula>
    </cfRule>
    <cfRule type="containsText" dxfId="133" priority="5" operator="containsText" text="Muy Alta">
      <formula>NOT(ISERROR(SEARCH("Muy Alta",D10)))</formula>
    </cfRule>
  </conditionalFormatting>
  <conditionalFormatting sqref="E10:E69">
    <cfRule type="containsText" dxfId="132" priority="1" operator="containsText" text="Catastrófico">
      <formula>NOT(ISERROR(SEARCH("Catastrófico",E10)))</formula>
    </cfRule>
    <cfRule type="containsText" dxfId="131" priority="4" operator="containsText" text="Leve">
      <formula>NOT(ISERROR(SEARCH("Leve",E10)))</formula>
    </cfRule>
    <cfRule type="containsText" dxfId="130" priority="3" operator="containsText" text="Menor">
      <formula>NOT(ISERROR(SEARCH("Menor",E10)))</formula>
    </cfRule>
    <cfRule type="containsText" dxfId="129" priority="2" operator="containsText" text="Mayor">
      <formula>NOT(ISERROR(SEARCH("Mayor",E10)))</formula>
    </cfRule>
  </conditionalFormatting>
  <conditionalFormatting sqref="E10:F69">
    <cfRule type="containsText" dxfId="128" priority="9" operator="containsText" text="Moderado">
      <formula>NOT(ISERROR(SEARCH("Moderado",E10)))</formula>
    </cfRule>
  </conditionalFormatting>
  <conditionalFormatting sqref="F10:F19">
    <cfRule type="colorScale" priority="56">
      <colorScale>
        <cfvo type="min"/>
        <cfvo type="max"/>
        <color rgb="FFFF7128"/>
        <color rgb="FFFFEF9C"/>
      </colorScale>
    </cfRule>
  </conditionalFormatting>
  <conditionalFormatting sqref="F10:F69">
    <cfRule type="containsText" dxfId="127" priority="14" operator="containsText" text="Extremo">
      <formula>NOT(ISERROR(SEARCH("Extremo",F10)))</formula>
    </cfRule>
    <cfRule type="containsText" dxfId="126" priority="13" operator="containsText" text="Alto">
      <formula>NOT(ISERROR(SEARCH("Alto",F10)))</formula>
    </cfRule>
    <cfRule type="containsText" dxfId="125" priority="12" operator="containsText" text="Moderado">
      <formula>NOT(ISERROR(SEARCH("Moderado",F10)))</formula>
    </cfRule>
    <cfRule type="containsText" dxfId="124" priority="11" operator="containsText" text="Bajo">
      <formula>NOT(ISERROR(SEARCH("Bajo",F10)))</formula>
    </cfRule>
  </conditionalFormatting>
  <conditionalFormatting sqref="F20:F29">
    <cfRule type="colorScale" priority="49">
      <colorScale>
        <cfvo type="min"/>
        <cfvo type="max"/>
        <color rgb="FFFF7128"/>
        <color rgb="FFFFEF9C"/>
      </colorScale>
    </cfRule>
  </conditionalFormatting>
  <conditionalFormatting sqref="F30:F39">
    <cfRule type="colorScale" priority="42">
      <colorScale>
        <cfvo type="min"/>
        <cfvo type="max"/>
        <color rgb="FFFF7128"/>
        <color rgb="FFFFEF9C"/>
      </colorScale>
    </cfRule>
  </conditionalFormatting>
  <conditionalFormatting sqref="F40:F49">
    <cfRule type="colorScale" priority="35">
      <colorScale>
        <cfvo type="min"/>
        <cfvo type="max"/>
        <color rgb="FFFF7128"/>
        <color rgb="FFFFEF9C"/>
      </colorScale>
    </cfRule>
  </conditionalFormatting>
  <conditionalFormatting sqref="F50:F59">
    <cfRule type="colorScale" priority="28">
      <colorScale>
        <cfvo type="min"/>
        <cfvo type="max"/>
        <color rgb="FFFF7128"/>
        <color rgb="FFFFEF9C"/>
      </colorScale>
    </cfRule>
  </conditionalFormatting>
  <conditionalFormatting sqref="F60:F69">
    <cfRule type="colorScale" priority="21">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6D5E6CC9-157C-4DA6-A41B-8B6D4F839D79}"/>
    <dataValidation allowBlank="1" showInputMessage="1" showErrorMessage="1" prompt="Seleccionar si el responsable es el responsable de las acciones es el nivel central" sqref="I7:I8" xr:uid="{698D7540-C52D-4D40-A4B7-247F885DE47D}"/>
    <dataValidation allowBlank="1" showInputMessage="1" showErrorMessage="1" prompt="Describir las actividades que se van a desarrollar para el proyecto" sqref="H7" xr:uid="{3450364B-A3AD-4CAD-A661-99822CD0626A}"/>
    <dataValidation allowBlank="1" showInputMessage="1" showErrorMessage="1" prompt="Registrar qué factor  que ocasina el riesgo: un facot identtficado el contexto._x000a_O  personas, recursos, estilo de direccion , factores externos, , codiciones ambientales" sqref="C8" xr:uid="{365F9478-9472-4227-8EDF-7C2D9CE763C5}"/>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1453CA64-D393-4539-B923-962541D9475D}">
          <x14:formula1>
            <xm:f>'9- Matriz de Calor '!$S$8:$S$11</xm:f>
          </x14:formula1>
          <xm:sqref>G10:G69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FD0AA-DFD8-4F9F-BC8A-8ED11433DD75}">
  <dimension ref="A1:JK69"/>
  <sheetViews>
    <sheetView topLeftCell="D19" workbookViewId="0">
      <selection activeCell="M7" sqref="M7:M8"/>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27"/>
      <c r="B1" s="628"/>
      <c r="C1" s="631"/>
      <c r="D1" s="631"/>
      <c r="E1" s="631"/>
      <c r="F1" s="631"/>
      <c r="G1" s="631"/>
      <c r="H1" s="631"/>
      <c r="I1" s="631"/>
      <c r="J1" s="632"/>
      <c r="K1" s="635"/>
      <c r="L1" s="635"/>
      <c r="M1" s="635"/>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01.25" customHeight="1">
      <c r="A2" s="629"/>
      <c r="B2" s="630"/>
      <c r="C2" s="633"/>
      <c r="D2" s="633"/>
      <c r="E2" s="633"/>
      <c r="F2" s="633"/>
      <c r="G2" s="633"/>
      <c r="H2" s="633"/>
      <c r="I2" s="633"/>
      <c r="J2" s="634"/>
      <c r="K2" s="635"/>
      <c r="L2" s="635"/>
      <c r="M2" s="635"/>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33"/>
      <c r="D3" s="633"/>
      <c r="E3" s="633"/>
      <c r="F3" s="633"/>
      <c r="G3" s="633"/>
      <c r="H3" s="633"/>
      <c r="I3" s="633"/>
      <c r="J3" s="634"/>
      <c r="K3" s="635"/>
      <c r="L3" s="635"/>
      <c r="M3" s="635"/>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80" t="s">
        <v>0</v>
      </c>
      <c r="B4" s="480"/>
      <c r="C4" s="522" t="s">
        <v>464</v>
      </c>
      <c r="D4" s="522"/>
      <c r="E4" s="522"/>
      <c r="F4" s="522"/>
      <c r="G4" s="522"/>
      <c r="H4" s="522"/>
      <c r="I4" s="522"/>
      <c r="J4" s="522"/>
      <c r="K4" s="522"/>
      <c r="L4" s="522"/>
      <c r="M4" s="522"/>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80" t="s">
        <v>1</v>
      </c>
      <c r="B5" s="480"/>
      <c r="C5" s="534" t="s">
        <v>465</v>
      </c>
      <c r="D5" s="534"/>
      <c r="E5" s="534"/>
      <c r="F5" s="534"/>
      <c r="G5" s="534"/>
      <c r="H5" s="534"/>
      <c r="I5" s="534"/>
      <c r="J5" s="534"/>
      <c r="K5" s="534"/>
      <c r="L5" s="534"/>
      <c r="M5" s="534"/>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80" t="s">
        <v>2</v>
      </c>
      <c r="B6" s="480"/>
      <c r="C6" s="636" t="s">
        <v>397</v>
      </c>
      <c r="D6" s="637"/>
      <c r="E6" s="637"/>
      <c r="F6" s="637"/>
      <c r="G6" s="637"/>
      <c r="H6" s="637"/>
      <c r="I6" s="637"/>
      <c r="J6" s="637"/>
      <c r="K6" s="637"/>
      <c r="L6" s="637"/>
      <c r="M6" s="638"/>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39" t="s">
        <v>97</v>
      </c>
      <c r="B7" s="640"/>
      <c r="C7" s="641"/>
      <c r="D7" s="642" t="s">
        <v>98</v>
      </c>
      <c r="E7" s="642"/>
      <c r="F7" s="642"/>
      <c r="G7" s="643" t="s">
        <v>268</v>
      </c>
      <c r="H7" s="644" t="s">
        <v>99</v>
      </c>
      <c r="I7" s="646" t="s">
        <v>100</v>
      </c>
      <c r="J7" s="647"/>
      <c r="K7" s="646" t="s">
        <v>101</v>
      </c>
      <c r="L7" s="647"/>
      <c r="M7" s="650" t="s">
        <v>520</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58</v>
      </c>
      <c r="B8" s="34" t="s">
        <v>111</v>
      </c>
      <c r="C8" s="34" t="s">
        <v>4</v>
      </c>
      <c r="D8" s="27" t="s">
        <v>102</v>
      </c>
      <c r="E8" s="27" t="s">
        <v>104</v>
      </c>
      <c r="F8" s="27" t="s">
        <v>103</v>
      </c>
      <c r="G8" s="643"/>
      <c r="H8" s="645"/>
      <c r="I8" s="28" t="s">
        <v>105</v>
      </c>
      <c r="J8" s="28" t="s">
        <v>106</v>
      </c>
      <c r="K8" s="28" t="s">
        <v>107</v>
      </c>
      <c r="L8" s="28" t="s">
        <v>108</v>
      </c>
      <c r="M8" s="650"/>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51"/>
      <c r="B9" s="652"/>
      <c r="C9" s="652"/>
      <c r="D9" s="652"/>
      <c r="E9" s="652"/>
      <c r="F9" s="652"/>
      <c r="G9" s="652"/>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64.5" customHeight="1">
      <c r="A10" s="612">
        <f>'7- Mapa Final'!A10</f>
        <v>1</v>
      </c>
      <c r="B10" s="614" t="str">
        <f>'7- Mapa Final'!B10</f>
        <v>Incumplimiento de los objetivos SIGCMA</v>
      </c>
      <c r="C10" s="614" t="str">
        <f>'7- Mapa Final'!C10</f>
        <v>Posibilidad de incumplimiento de los objetivos del sistema de gestión SIGCMA ante el no logro del nivel de referencia de los indicadores en los procesos que lo conforman con la expectativa de cumplimiento en cada ejercicio (anual) y por falta de mantenimiento del mismo.</v>
      </c>
      <c r="D10" s="616" t="str">
        <f>'7- Mapa Final'!J10</f>
        <v>Muy Baja - 1</v>
      </c>
      <c r="E10" s="618" t="str">
        <f>'7- Mapa Final'!K10</f>
        <v>Menor - 2</v>
      </c>
      <c r="F10" s="620" t="str">
        <f>'7- Mapa Final'!M10</f>
        <v>Bajo - 2</v>
      </c>
      <c r="G10" s="437" t="s">
        <v>109</v>
      </c>
      <c r="H10" s="625" t="s">
        <v>506</v>
      </c>
      <c r="I10" s="622"/>
      <c r="J10" s="622" t="s">
        <v>463</v>
      </c>
      <c r="K10" s="624">
        <v>45839</v>
      </c>
      <c r="L10" s="624">
        <v>45930</v>
      </c>
      <c r="M10" s="610"/>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64.5" customHeight="1">
      <c r="A11" s="613"/>
      <c r="B11" s="615"/>
      <c r="C11" s="615"/>
      <c r="D11" s="617"/>
      <c r="E11" s="619"/>
      <c r="F11" s="621"/>
      <c r="G11" s="454"/>
      <c r="H11" s="626"/>
      <c r="I11" s="623"/>
      <c r="J11" s="623"/>
      <c r="K11" s="623"/>
      <c r="L11" s="623"/>
      <c r="M11" s="611"/>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64.5" customHeight="1">
      <c r="A12" s="613"/>
      <c r="B12" s="615"/>
      <c r="C12" s="615"/>
      <c r="D12" s="617"/>
      <c r="E12" s="619"/>
      <c r="F12" s="621"/>
      <c r="G12" s="454"/>
      <c r="H12" s="626"/>
      <c r="I12" s="623"/>
      <c r="J12" s="623"/>
      <c r="K12" s="623"/>
      <c r="L12" s="623"/>
      <c r="M12" s="611"/>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64.5" customHeight="1">
      <c r="A13" s="613"/>
      <c r="B13" s="615"/>
      <c r="C13" s="615"/>
      <c r="D13" s="617"/>
      <c r="E13" s="619"/>
      <c r="F13" s="621"/>
      <c r="G13" s="454"/>
      <c r="H13" s="626"/>
      <c r="I13" s="623"/>
      <c r="J13" s="623"/>
      <c r="K13" s="623"/>
      <c r="L13" s="623"/>
      <c r="M13" s="611"/>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64.5" customHeight="1">
      <c r="A14" s="613"/>
      <c r="B14" s="615"/>
      <c r="C14" s="615"/>
      <c r="D14" s="617"/>
      <c r="E14" s="619"/>
      <c r="F14" s="621"/>
      <c r="G14" s="454"/>
      <c r="H14" s="626"/>
      <c r="I14" s="623"/>
      <c r="J14" s="623"/>
      <c r="K14" s="623"/>
      <c r="L14" s="623"/>
      <c r="M14" s="611"/>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64.5" customHeight="1">
      <c r="A15" s="613"/>
      <c r="B15" s="615"/>
      <c r="C15" s="615"/>
      <c r="D15" s="617"/>
      <c r="E15" s="619"/>
      <c r="F15" s="621"/>
      <c r="G15" s="454"/>
      <c r="H15" s="626"/>
      <c r="I15" s="623"/>
      <c r="J15" s="623"/>
      <c r="K15" s="623"/>
      <c r="L15" s="623"/>
      <c r="M15" s="611"/>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64.5" customHeight="1">
      <c r="A16" s="613"/>
      <c r="B16" s="615"/>
      <c r="C16" s="615"/>
      <c r="D16" s="617"/>
      <c r="E16" s="619"/>
      <c r="F16" s="621"/>
      <c r="G16" s="454"/>
      <c r="H16" s="626"/>
      <c r="I16" s="623"/>
      <c r="J16" s="623"/>
      <c r="K16" s="623"/>
      <c r="L16" s="623"/>
      <c r="M16" s="611"/>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64.5" customHeight="1">
      <c r="A17" s="613"/>
      <c r="B17" s="615"/>
      <c r="C17" s="615"/>
      <c r="D17" s="617"/>
      <c r="E17" s="619"/>
      <c r="F17" s="621"/>
      <c r="G17" s="454"/>
      <c r="H17" s="626"/>
      <c r="I17" s="623"/>
      <c r="J17" s="623"/>
      <c r="K17" s="623"/>
      <c r="L17" s="623"/>
      <c r="M17" s="611"/>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64.5" customHeight="1">
      <c r="A18" s="613"/>
      <c r="B18" s="615"/>
      <c r="C18" s="615"/>
      <c r="D18" s="617"/>
      <c r="E18" s="619"/>
      <c r="F18" s="621"/>
      <c r="G18" s="454"/>
      <c r="H18" s="626"/>
      <c r="I18" s="623"/>
      <c r="J18" s="623"/>
      <c r="K18" s="623"/>
      <c r="L18" s="623"/>
      <c r="M18" s="611"/>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112.5" customHeight="1" thickBot="1">
      <c r="A19" s="613"/>
      <c r="B19" s="615"/>
      <c r="C19" s="615"/>
      <c r="D19" s="617"/>
      <c r="E19" s="619"/>
      <c r="F19" s="621"/>
      <c r="G19" s="454"/>
      <c r="H19" s="626"/>
      <c r="I19" s="623"/>
      <c r="J19" s="623"/>
      <c r="K19" s="623"/>
      <c r="L19" s="623"/>
      <c r="M19" s="611"/>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24.75" customHeight="1">
      <c r="A20" s="612">
        <f>'7- Mapa Final'!A14</f>
        <v>2</v>
      </c>
      <c r="B20" s="614" t="str">
        <f>'7- Mapa Final'!B14</f>
        <v>Pérdida o deterioro de expedientes (físico y/o digital)</v>
      </c>
      <c r="C20" s="614" t="str">
        <f>'7- Mapa Final'!C14</f>
        <v>Posibilidad de la afectación en la Prestación del Servicio de Justicia   por el extravío o deterioro de los expedientes en el proceso de custodia y archivo de los mismos.</v>
      </c>
      <c r="D20" s="616" t="str">
        <f>'7- Mapa Final'!J14</f>
        <v>Muy Baja - 1</v>
      </c>
      <c r="E20" s="618" t="str">
        <f>'7- Mapa Final'!K14</f>
        <v>Menor - 2</v>
      </c>
      <c r="F20" s="620" t="str">
        <f>'7- Mapa Final'!M14</f>
        <v>Bajo - 2</v>
      </c>
      <c r="G20" s="437" t="s">
        <v>109</v>
      </c>
      <c r="H20" s="625" t="s">
        <v>503</v>
      </c>
      <c r="I20" s="622"/>
      <c r="J20" s="622" t="s">
        <v>463</v>
      </c>
      <c r="K20" s="624">
        <v>45839</v>
      </c>
      <c r="L20" s="624">
        <v>45930</v>
      </c>
      <c r="M20" s="610"/>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24.75" customHeight="1">
      <c r="A21" s="613"/>
      <c r="B21" s="615"/>
      <c r="C21" s="615"/>
      <c r="D21" s="617"/>
      <c r="E21" s="619"/>
      <c r="F21" s="621"/>
      <c r="G21" s="454"/>
      <c r="H21" s="623"/>
      <c r="I21" s="623"/>
      <c r="J21" s="623"/>
      <c r="K21" s="623"/>
      <c r="L21" s="623"/>
      <c r="M21" s="611"/>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24.75" customHeight="1">
      <c r="A22" s="613"/>
      <c r="B22" s="615"/>
      <c r="C22" s="615"/>
      <c r="D22" s="617"/>
      <c r="E22" s="619"/>
      <c r="F22" s="621"/>
      <c r="G22" s="454"/>
      <c r="H22" s="623"/>
      <c r="I22" s="623"/>
      <c r="J22" s="623"/>
      <c r="K22" s="623"/>
      <c r="L22" s="623"/>
      <c r="M22" s="611"/>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24.75" customHeight="1">
      <c r="A23" s="613"/>
      <c r="B23" s="615"/>
      <c r="C23" s="615"/>
      <c r="D23" s="617"/>
      <c r="E23" s="619"/>
      <c r="F23" s="621"/>
      <c r="G23" s="454"/>
      <c r="H23" s="623"/>
      <c r="I23" s="623"/>
      <c r="J23" s="623"/>
      <c r="K23" s="623"/>
      <c r="L23" s="623"/>
      <c r="M23" s="611"/>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24.75" customHeight="1">
      <c r="A24" s="613"/>
      <c r="B24" s="615"/>
      <c r="C24" s="615"/>
      <c r="D24" s="617"/>
      <c r="E24" s="619"/>
      <c r="F24" s="621"/>
      <c r="G24" s="454"/>
      <c r="H24" s="623"/>
      <c r="I24" s="623"/>
      <c r="J24" s="623"/>
      <c r="K24" s="623"/>
      <c r="L24" s="623"/>
      <c r="M24" s="611"/>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ht="24.75" customHeight="1">
      <c r="A25" s="613"/>
      <c r="B25" s="615"/>
      <c r="C25" s="615"/>
      <c r="D25" s="617"/>
      <c r="E25" s="619"/>
      <c r="F25" s="621"/>
      <c r="G25" s="454"/>
      <c r="H25" s="623"/>
      <c r="I25" s="623"/>
      <c r="J25" s="623"/>
      <c r="K25" s="623"/>
      <c r="L25" s="623"/>
      <c r="M25" s="611"/>
      <c r="N25" s="33"/>
      <c r="O25" s="33"/>
    </row>
    <row r="26" spans="1:169" ht="24.75" customHeight="1">
      <c r="A26" s="613"/>
      <c r="B26" s="615"/>
      <c r="C26" s="615"/>
      <c r="D26" s="617"/>
      <c r="E26" s="619"/>
      <c r="F26" s="621"/>
      <c r="G26" s="454"/>
      <c r="H26" s="623"/>
      <c r="I26" s="623"/>
      <c r="J26" s="623"/>
      <c r="K26" s="623"/>
      <c r="L26" s="623"/>
      <c r="M26" s="611"/>
      <c r="N26" s="33"/>
      <c r="O26" s="33"/>
    </row>
    <row r="27" spans="1:169" ht="24.75" customHeight="1">
      <c r="A27" s="613"/>
      <c r="B27" s="615"/>
      <c r="C27" s="615"/>
      <c r="D27" s="617"/>
      <c r="E27" s="619"/>
      <c r="F27" s="621"/>
      <c r="G27" s="454"/>
      <c r="H27" s="623"/>
      <c r="I27" s="623"/>
      <c r="J27" s="623"/>
      <c r="K27" s="623"/>
      <c r="L27" s="623"/>
      <c r="M27" s="611"/>
      <c r="N27" s="33"/>
      <c r="O27" s="33"/>
    </row>
    <row r="28" spans="1:169" ht="24.75" customHeight="1">
      <c r="A28" s="613"/>
      <c r="B28" s="615"/>
      <c r="C28" s="615"/>
      <c r="D28" s="617"/>
      <c r="E28" s="619"/>
      <c r="F28" s="621"/>
      <c r="G28" s="454"/>
      <c r="H28" s="623"/>
      <c r="I28" s="623"/>
      <c r="J28" s="623"/>
      <c r="K28" s="623"/>
      <c r="L28" s="623"/>
      <c r="M28" s="611"/>
      <c r="N28" s="33"/>
      <c r="O28" s="33"/>
    </row>
    <row r="29" spans="1:169" ht="24.75" customHeight="1" thickBot="1">
      <c r="A29" s="613"/>
      <c r="B29" s="615"/>
      <c r="C29" s="615"/>
      <c r="D29" s="617"/>
      <c r="E29" s="619"/>
      <c r="F29" s="621"/>
      <c r="G29" s="454"/>
      <c r="H29" s="623"/>
      <c r="I29" s="623"/>
      <c r="J29" s="623"/>
      <c r="K29" s="623"/>
      <c r="L29" s="623"/>
      <c r="M29" s="611"/>
      <c r="N29" s="33"/>
      <c r="O29" s="33"/>
    </row>
    <row r="30" spans="1:169" s="25" customFormat="1" ht="47.25" customHeight="1">
      <c r="A30" s="612">
        <f>'7- Mapa Final'!A20</f>
        <v>3</v>
      </c>
      <c r="B30" s="614" t="str">
        <f>'7- Mapa Final'!B20</f>
        <v>Incumplimiento de los términos procesales</v>
      </c>
      <c r="C30" s="614" t="str">
        <f>'7- Mapa Final'!C20</f>
        <v>Falta de observancia en los tiempos establecidos en el procedimiento legal, por parte de los despachos.</v>
      </c>
      <c r="D30" s="616" t="str">
        <f>'7- Mapa Final'!J20</f>
        <v>Media - 3</v>
      </c>
      <c r="E30" s="618" t="str">
        <f>'7- Mapa Final'!K20</f>
        <v>Menor - 2</v>
      </c>
      <c r="F30" s="620" t="str">
        <f>'7- Mapa Final'!M20</f>
        <v>Moderado - 6</v>
      </c>
      <c r="G30" s="437" t="s">
        <v>192</v>
      </c>
      <c r="H30" s="625" t="s">
        <v>511</v>
      </c>
      <c r="I30" s="622"/>
      <c r="J30" s="622" t="s">
        <v>463</v>
      </c>
      <c r="K30" s="624">
        <v>45839</v>
      </c>
      <c r="L30" s="624">
        <v>45930</v>
      </c>
      <c r="M30" s="610"/>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47.25" customHeight="1">
      <c r="A31" s="613"/>
      <c r="B31" s="615"/>
      <c r="C31" s="615"/>
      <c r="D31" s="617"/>
      <c r="E31" s="619"/>
      <c r="F31" s="621"/>
      <c r="G31" s="454"/>
      <c r="H31" s="626"/>
      <c r="I31" s="623"/>
      <c r="J31" s="623"/>
      <c r="K31" s="626"/>
      <c r="L31" s="626"/>
      <c r="M31" s="611"/>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47.25" customHeight="1">
      <c r="A32" s="613"/>
      <c r="B32" s="615"/>
      <c r="C32" s="615"/>
      <c r="D32" s="617"/>
      <c r="E32" s="619"/>
      <c r="F32" s="621"/>
      <c r="G32" s="454"/>
      <c r="H32" s="626"/>
      <c r="I32" s="623"/>
      <c r="J32" s="623"/>
      <c r="K32" s="626"/>
      <c r="L32" s="626"/>
      <c r="M32" s="611"/>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47.25" customHeight="1">
      <c r="A33" s="613"/>
      <c r="B33" s="615"/>
      <c r="C33" s="615"/>
      <c r="D33" s="617"/>
      <c r="E33" s="619"/>
      <c r="F33" s="621"/>
      <c r="G33" s="454"/>
      <c r="H33" s="626"/>
      <c r="I33" s="623"/>
      <c r="J33" s="623"/>
      <c r="K33" s="626"/>
      <c r="L33" s="626"/>
      <c r="M33" s="611"/>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47.25" customHeight="1">
      <c r="A34" s="613"/>
      <c r="B34" s="615"/>
      <c r="C34" s="615"/>
      <c r="D34" s="617"/>
      <c r="E34" s="619"/>
      <c r="F34" s="621"/>
      <c r="G34" s="454"/>
      <c r="H34" s="626"/>
      <c r="I34" s="623"/>
      <c r="J34" s="623"/>
      <c r="K34" s="626"/>
      <c r="L34" s="626"/>
      <c r="M34" s="611"/>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ht="47.25" customHeight="1">
      <c r="A35" s="613"/>
      <c r="B35" s="615"/>
      <c r="C35" s="615"/>
      <c r="D35" s="617"/>
      <c r="E35" s="619"/>
      <c r="F35" s="621"/>
      <c r="G35" s="454"/>
      <c r="H35" s="626"/>
      <c r="I35" s="623"/>
      <c r="J35" s="623"/>
      <c r="K35" s="626"/>
      <c r="L35" s="626"/>
      <c r="M35" s="611"/>
      <c r="N35" s="33"/>
      <c r="O35" s="33"/>
    </row>
    <row r="36" spans="1:169" ht="47.25" customHeight="1">
      <c r="A36" s="613"/>
      <c r="B36" s="615"/>
      <c r="C36" s="615"/>
      <c r="D36" s="617"/>
      <c r="E36" s="619"/>
      <c r="F36" s="621"/>
      <c r="G36" s="454"/>
      <c r="H36" s="626"/>
      <c r="I36" s="623"/>
      <c r="J36" s="623"/>
      <c r="K36" s="626"/>
      <c r="L36" s="626"/>
      <c r="M36" s="611"/>
      <c r="N36" s="33"/>
      <c r="O36" s="33"/>
    </row>
    <row r="37" spans="1:169" ht="47.25" customHeight="1">
      <c r="A37" s="613"/>
      <c r="B37" s="615"/>
      <c r="C37" s="615"/>
      <c r="D37" s="617"/>
      <c r="E37" s="619"/>
      <c r="F37" s="621"/>
      <c r="G37" s="454"/>
      <c r="H37" s="626"/>
      <c r="I37" s="623"/>
      <c r="J37" s="623"/>
      <c r="K37" s="626"/>
      <c r="L37" s="626"/>
      <c r="M37" s="611"/>
      <c r="N37" s="33"/>
      <c r="O37" s="33"/>
    </row>
    <row r="38" spans="1:169" ht="47.25" customHeight="1">
      <c r="A38" s="613"/>
      <c r="B38" s="615"/>
      <c r="C38" s="615"/>
      <c r="D38" s="617"/>
      <c r="E38" s="619"/>
      <c r="F38" s="621"/>
      <c r="G38" s="454"/>
      <c r="H38" s="626"/>
      <c r="I38" s="623"/>
      <c r="J38" s="623"/>
      <c r="K38" s="626"/>
      <c r="L38" s="626"/>
      <c r="M38" s="611"/>
      <c r="N38" s="33"/>
      <c r="O38" s="33"/>
    </row>
    <row r="39" spans="1:169" ht="47.25" customHeight="1" thickBot="1">
      <c r="A39" s="613"/>
      <c r="B39" s="615"/>
      <c r="C39" s="615"/>
      <c r="D39" s="617"/>
      <c r="E39" s="619"/>
      <c r="F39" s="621"/>
      <c r="G39" s="454"/>
      <c r="H39" s="626"/>
      <c r="I39" s="623"/>
      <c r="J39" s="623"/>
      <c r="K39" s="626"/>
      <c r="L39" s="626"/>
      <c r="M39" s="611"/>
      <c r="N39" s="33"/>
      <c r="O39" s="33"/>
    </row>
    <row r="40" spans="1:169" s="25" customFormat="1" ht="59.25" customHeight="1">
      <c r="A40" s="612">
        <f>'7- Mapa Final'!A27</f>
        <v>4</v>
      </c>
      <c r="B40" s="614" t="str">
        <f>'7- Mapa Final'!B27</f>
        <v>Pago indebido de depósitos judiciales</v>
      </c>
      <c r="C40" s="614" t="str">
        <f>'7- Mapa Final'!C27</f>
        <v>Entrega de dineros a quien no le asiste el derecho de reclamar los mismos.</v>
      </c>
      <c r="D40" s="616" t="str">
        <f>'7- Mapa Final'!J27</f>
        <v>Muy Baja - 1</v>
      </c>
      <c r="E40" s="618" t="str">
        <f>'7- Mapa Final'!K27</f>
        <v>Menor - 2</v>
      </c>
      <c r="F40" s="620" t="str">
        <f>'7- Mapa Final'!M27</f>
        <v>Bajo - 2</v>
      </c>
      <c r="G40" s="437" t="s">
        <v>109</v>
      </c>
      <c r="H40" s="625" t="s">
        <v>515</v>
      </c>
      <c r="I40" s="622"/>
      <c r="J40" s="622" t="s">
        <v>463</v>
      </c>
      <c r="K40" s="624">
        <v>45839</v>
      </c>
      <c r="L40" s="624">
        <v>45930</v>
      </c>
      <c r="M40" s="610"/>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59.25" customHeight="1">
      <c r="A41" s="613"/>
      <c r="B41" s="615"/>
      <c r="C41" s="615"/>
      <c r="D41" s="617"/>
      <c r="E41" s="619"/>
      <c r="F41" s="621"/>
      <c r="G41" s="454"/>
      <c r="H41" s="623"/>
      <c r="I41" s="623"/>
      <c r="J41" s="623"/>
      <c r="K41" s="623"/>
      <c r="L41" s="623"/>
      <c r="M41" s="611"/>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59.25" customHeight="1">
      <c r="A42" s="613"/>
      <c r="B42" s="615"/>
      <c r="C42" s="615"/>
      <c r="D42" s="617"/>
      <c r="E42" s="619"/>
      <c r="F42" s="621"/>
      <c r="G42" s="454"/>
      <c r="H42" s="623"/>
      <c r="I42" s="623"/>
      <c r="J42" s="623"/>
      <c r="K42" s="623"/>
      <c r="L42" s="623"/>
      <c r="M42" s="611"/>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59.25" customHeight="1">
      <c r="A43" s="613"/>
      <c r="B43" s="615"/>
      <c r="C43" s="615"/>
      <c r="D43" s="617"/>
      <c r="E43" s="619"/>
      <c r="F43" s="621"/>
      <c r="G43" s="454"/>
      <c r="H43" s="623"/>
      <c r="I43" s="623"/>
      <c r="J43" s="623"/>
      <c r="K43" s="623"/>
      <c r="L43" s="623"/>
      <c r="M43" s="611"/>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59.25" customHeight="1">
      <c r="A44" s="613"/>
      <c r="B44" s="615"/>
      <c r="C44" s="615"/>
      <c r="D44" s="617"/>
      <c r="E44" s="619"/>
      <c r="F44" s="621"/>
      <c r="G44" s="454"/>
      <c r="H44" s="623"/>
      <c r="I44" s="623"/>
      <c r="J44" s="623"/>
      <c r="K44" s="623"/>
      <c r="L44" s="623"/>
      <c r="M44" s="611"/>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ht="59.25" customHeight="1">
      <c r="A45" s="613"/>
      <c r="B45" s="615"/>
      <c r="C45" s="615"/>
      <c r="D45" s="617"/>
      <c r="E45" s="619"/>
      <c r="F45" s="621"/>
      <c r="G45" s="454"/>
      <c r="H45" s="623"/>
      <c r="I45" s="623"/>
      <c r="J45" s="623"/>
      <c r="K45" s="623"/>
      <c r="L45" s="623"/>
      <c r="M45" s="611"/>
      <c r="N45" s="33"/>
      <c r="O45" s="33"/>
    </row>
    <row r="46" spans="1:169" ht="59.25" customHeight="1">
      <c r="A46" s="613"/>
      <c r="B46" s="615"/>
      <c r="C46" s="615"/>
      <c r="D46" s="617"/>
      <c r="E46" s="619"/>
      <c r="F46" s="621"/>
      <c r="G46" s="454"/>
      <c r="H46" s="623"/>
      <c r="I46" s="623"/>
      <c r="J46" s="623"/>
      <c r="K46" s="623"/>
      <c r="L46" s="623"/>
      <c r="M46" s="611"/>
      <c r="N46" s="33"/>
      <c r="O46" s="33"/>
    </row>
    <row r="47" spans="1:169" ht="59.25" customHeight="1">
      <c r="A47" s="613"/>
      <c r="B47" s="615"/>
      <c r="C47" s="615"/>
      <c r="D47" s="617"/>
      <c r="E47" s="619"/>
      <c r="F47" s="621"/>
      <c r="G47" s="454"/>
      <c r="H47" s="623"/>
      <c r="I47" s="623"/>
      <c r="J47" s="623"/>
      <c r="K47" s="623"/>
      <c r="L47" s="623"/>
      <c r="M47" s="611"/>
      <c r="N47" s="33"/>
      <c r="O47" s="33"/>
    </row>
    <row r="48" spans="1:169" ht="59.25" customHeight="1">
      <c r="A48" s="613"/>
      <c r="B48" s="615"/>
      <c r="C48" s="615"/>
      <c r="D48" s="617"/>
      <c r="E48" s="619"/>
      <c r="F48" s="621"/>
      <c r="G48" s="454"/>
      <c r="H48" s="623"/>
      <c r="I48" s="623"/>
      <c r="J48" s="623"/>
      <c r="K48" s="623"/>
      <c r="L48" s="623"/>
      <c r="M48" s="611"/>
      <c r="N48" s="33"/>
      <c r="O48" s="33"/>
    </row>
    <row r="49" spans="1:169" ht="59.25" customHeight="1">
      <c r="A49" s="613"/>
      <c r="B49" s="615"/>
      <c r="C49" s="615"/>
      <c r="D49" s="617"/>
      <c r="E49" s="619"/>
      <c r="F49" s="621"/>
      <c r="G49" s="454"/>
      <c r="H49" s="623"/>
      <c r="I49" s="623"/>
      <c r="J49" s="623"/>
      <c r="K49" s="623"/>
      <c r="L49" s="623"/>
      <c r="M49" s="611"/>
      <c r="N49" s="33"/>
      <c r="O49" s="33"/>
    </row>
    <row r="50" spans="1:169" s="25" customFormat="1" ht="13.5" hidden="1" customHeight="1">
      <c r="A50" s="612">
        <f>'7- Mapa Final'!A30</f>
        <v>5</v>
      </c>
      <c r="B50" s="614" t="str">
        <f>'7- Mapa Final'!B30</f>
        <v xml:space="preserve">Recibir , ofrecer, prometer , entregar o aceptar dádivas o beneficios a nombre propio o de terceros para  expedir, alterar, retener , extraviar o entregar  documentos  sin el lleno de requisitos legales </v>
      </c>
      <c r="C50" s="614" t="str">
        <f>'7- Mapa Final'!C30</f>
        <v xml:space="preserve"> Realizar trámites sin el cumplimiento de los requisitos legales  o  con información falsa</v>
      </c>
      <c r="D50" s="616" t="str">
        <f>'7- Mapa Final'!J30</f>
        <v>Muy Baja - 1</v>
      </c>
      <c r="E50" s="618" t="str">
        <f>'7- Mapa Final'!K30</f>
        <v>Mayor - 4</v>
      </c>
      <c r="F50" s="620" t="str">
        <f>'7- Mapa Final'!M30</f>
        <v>Alto  - 4</v>
      </c>
      <c r="G50" s="437" t="s">
        <v>192</v>
      </c>
      <c r="H50" s="622"/>
      <c r="I50" s="622"/>
      <c r="J50" s="622"/>
      <c r="K50" s="622"/>
      <c r="L50" s="622"/>
      <c r="M50" s="648"/>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3.5" hidden="1" customHeight="1">
      <c r="A51" s="613"/>
      <c r="B51" s="615"/>
      <c r="C51" s="615"/>
      <c r="D51" s="617"/>
      <c r="E51" s="619"/>
      <c r="F51" s="621"/>
      <c r="G51" s="454"/>
      <c r="H51" s="623"/>
      <c r="I51" s="623"/>
      <c r="J51" s="623"/>
      <c r="K51" s="623"/>
      <c r="L51" s="623"/>
      <c r="M51" s="649"/>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3.5" hidden="1" customHeight="1">
      <c r="A52" s="613"/>
      <c r="B52" s="615"/>
      <c r="C52" s="615"/>
      <c r="D52" s="617"/>
      <c r="E52" s="619"/>
      <c r="F52" s="621"/>
      <c r="G52" s="454"/>
      <c r="H52" s="623"/>
      <c r="I52" s="623"/>
      <c r="J52" s="623"/>
      <c r="K52" s="623"/>
      <c r="L52" s="623"/>
      <c r="M52" s="649"/>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3.5" hidden="1" customHeight="1">
      <c r="A53" s="613"/>
      <c r="B53" s="615"/>
      <c r="C53" s="615"/>
      <c r="D53" s="617"/>
      <c r="E53" s="619"/>
      <c r="F53" s="621"/>
      <c r="G53" s="454"/>
      <c r="H53" s="623"/>
      <c r="I53" s="623"/>
      <c r="J53" s="623"/>
      <c r="K53" s="623"/>
      <c r="L53" s="623"/>
      <c r="M53" s="649"/>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hidden="1" customHeight="1">
      <c r="A54" s="613"/>
      <c r="B54" s="615"/>
      <c r="C54" s="615"/>
      <c r="D54" s="617"/>
      <c r="E54" s="619"/>
      <c r="F54" s="621"/>
      <c r="G54" s="454"/>
      <c r="H54" s="623"/>
      <c r="I54" s="623"/>
      <c r="J54" s="623"/>
      <c r="K54" s="623"/>
      <c r="L54" s="623"/>
      <c r="M54" s="649"/>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hidden="1">
      <c r="A55" s="613"/>
      <c r="B55" s="615"/>
      <c r="C55" s="615"/>
      <c r="D55" s="617"/>
      <c r="E55" s="619"/>
      <c r="F55" s="621"/>
      <c r="G55" s="454"/>
      <c r="H55" s="623"/>
      <c r="I55" s="623"/>
      <c r="J55" s="623"/>
      <c r="K55" s="623"/>
      <c r="L55" s="623"/>
      <c r="M55" s="649"/>
      <c r="N55" s="33"/>
      <c r="O55" s="33"/>
    </row>
    <row r="56" spans="1:169" hidden="1">
      <c r="A56" s="613"/>
      <c r="B56" s="615"/>
      <c r="C56" s="615"/>
      <c r="D56" s="617"/>
      <c r="E56" s="619"/>
      <c r="F56" s="621"/>
      <c r="G56" s="454"/>
      <c r="H56" s="623"/>
      <c r="I56" s="623"/>
      <c r="J56" s="623"/>
      <c r="K56" s="623"/>
      <c r="L56" s="623"/>
      <c r="M56" s="649"/>
      <c r="N56" s="33"/>
      <c r="O56" s="33"/>
    </row>
    <row r="57" spans="1:169" hidden="1">
      <c r="A57" s="613"/>
      <c r="B57" s="615"/>
      <c r="C57" s="615"/>
      <c r="D57" s="617"/>
      <c r="E57" s="619"/>
      <c r="F57" s="621"/>
      <c r="G57" s="454"/>
      <c r="H57" s="623"/>
      <c r="I57" s="623"/>
      <c r="J57" s="623"/>
      <c r="K57" s="623"/>
      <c r="L57" s="623"/>
      <c r="M57" s="649"/>
      <c r="N57" s="33"/>
      <c r="O57" s="33"/>
    </row>
    <row r="58" spans="1:169" hidden="1">
      <c r="A58" s="613"/>
      <c r="B58" s="615"/>
      <c r="C58" s="615"/>
      <c r="D58" s="617"/>
      <c r="E58" s="619"/>
      <c r="F58" s="621"/>
      <c r="G58" s="454"/>
      <c r="H58" s="623"/>
      <c r="I58" s="623"/>
      <c r="J58" s="623"/>
      <c r="K58" s="623"/>
      <c r="L58" s="623"/>
      <c r="M58" s="649"/>
      <c r="N58" s="33"/>
      <c r="O58" s="33"/>
    </row>
    <row r="59" spans="1:169" hidden="1">
      <c r="A59" s="613"/>
      <c r="B59" s="615"/>
      <c r="C59" s="615"/>
      <c r="D59" s="617"/>
      <c r="E59" s="619"/>
      <c r="F59" s="621"/>
      <c r="G59" s="454"/>
      <c r="H59" s="623"/>
      <c r="I59" s="623"/>
      <c r="J59" s="623"/>
      <c r="K59" s="623"/>
      <c r="L59" s="623"/>
      <c r="M59" s="649"/>
      <c r="N59" s="33"/>
      <c r="O59" s="33"/>
    </row>
    <row r="60" spans="1:169" s="25" customFormat="1" ht="13.5" hidden="1" customHeight="1">
      <c r="A60" s="612">
        <f>'7- Mapa Final'!A32</f>
        <v>6</v>
      </c>
      <c r="B60" s="614" t="str">
        <f>'7- Mapa Final'!B32</f>
        <v xml:space="preserve">Recibir, ofrecer, prometer, entregar o aceptar dadivas  o beneficios a nombre propio o de terceros para  demorar, retener, alterar o direccionar fallos judiciales </v>
      </c>
      <c r="C60" s="614" t="str">
        <f>'7- Mapa Final'!C32</f>
        <v xml:space="preserve">Proferir  sentencias judiciales incumpliendo los principios de la administración de justicia o sin la observancia de los Códigos  Procesales en la materia </v>
      </c>
      <c r="D60" s="616" t="str">
        <f>'7- Mapa Final'!J32</f>
        <v>Muy Baja - 1</v>
      </c>
      <c r="E60" s="618" t="str">
        <f>'7- Mapa Final'!K32</f>
        <v>Mayor - 4</v>
      </c>
      <c r="F60" s="620" t="str">
        <f>'7- Mapa Final'!M32</f>
        <v>Alto  - 4</v>
      </c>
      <c r="G60" s="437" t="s">
        <v>192</v>
      </c>
      <c r="H60" s="622"/>
      <c r="I60" s="622"/>
      <c r="J60" s="622"/>
      <c r="K60" s="622"/>
      <c r="L60" s="622"/>
      <c r="M60" s="648"/>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3.5" hidden="1" customHeight="1">
      <c r="A61" s="613"/>
      <c r="B61" s="615"/>
      <c r="C61" s="615"/>
      <c r="D61" s="617"/>
      <c r="E61" s="619"/>
      <c r="F61" s="621"/>
      <c r="G61" s="454"/>
      <c r="H61" s="623"/>
      <c r="I61" s="623"/>
      <c r="J61" s="623"/>
      <c r="K61" s="623"/>
      <c r="L61" s="623"/>
      <c r="M61" s="649"/>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3.5" hidden="1" customHeight="1">
      <c r="A62" s="613"/>
      <c r="B62" s="615"/>
      <c r="C62" s="615"/>
      <c r="D62" s="617"/>
      <c r="E62" s="619"/>
      <c r="F62" s="621"/>
      <c r="G62" s="454"/>
      <c r="H62" s="623"/>
      <c r="I62" s="623"/>
      <c r="J62" s="623"/>
      <c r="K62" s="623"/>
      <c r="L62" s="623"/>
      <c r="M62" s="649"/>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3.5" hidden="1" customHeight="1">
      <c r="A63" s="613"/>
      <c r="B63" s="615"/>
      <c r="C63" s="615"/>
      <c r="D63" s="617"/>
      <c r="E63" s="619"/>
      <c r="F63" s="621"/>
      <c r="G63" s="454"/>
      <c r="H63" s="623"/>
      <c r="I63" s="623"/>
      <c r="J63" s="623"/>
      <c r="K63" s="623"/>
      <c r="L63" s="623"/>
      <c r="M63" s="649"/>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hidden="1" customHeight="1">
      <c r="A64" s="613"/>
      <c r="B64" s="615"/>
      <c r="C64" s="615"/>
      <c r="D64" s="617"/>
      <c r="E64" s="619"/>
      <c r="F64" s="621"/>
      <c r="G64" s="454"/>
      <c r="H64" s="623"/>
      <c r="I64" s="623"/>
      <c r="J64" s="623"/>
      <c r="K64" s="623"/>
      <c r="L64" s="623"/>
      <c r="M64" s="649"/>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5" hidden="1">
      <c r="A65" s="613"/>
      <c r="B65" s="615"/>
      <c r="C65" s="615"/>
      <c r="D65" s="617"/>
      <c r="E65" s="619"/>
      <c r="F65" s="621"/>
      <c r="G65" s="454"/>
      <c r="H65" s="623"/>
      <c r="I65" s="623"/>
      <c r="J65" s="623"/>
      <c r="K65" s="623"/>
      <c r="L65" s="623"/>
      <c r="M65" s="649"/>
      <c r="N65" s="33"/>
      <c r="O65" s="33"/>
    </row>
    <row r="66" spans="1:15" hidden="1">
      <c r="A66" s="613"/>
      <c r="B66" s="615"/>
      <c r="C66" s="615"/>
      <c r="D66" s="617"/>
      <c r="E66" s="619"/>
      <c r="F66" s="621"/>
      <c r="G66" s="454"/>
      <c r="H66" s="623"/>
      <c r="I66" s="623"/>
      <c r="J66" s="623"/>
      <c r="K66" s="623"/>
      <c r="L66" s="623"/>
      <c r="M66" s="649"/>
      <c r="N66" s="33"/>
      <c r="O66" s="33"/>
    </row>
    <row r="67" spans="1:15" hidden="1">
      <c r="A67" s="613"/>
      <c r="B67" s="615"/>
      <c r="C67" s="615"/>
      <c r="D67" s="617"/>
      <c r="E67" s="619"/>
      <c r="F67" s="621"/>
      <c r="G67" s="454"/>
      <c r="H67" s="623"/>
      <c r="I67" s="623"/>
      <c r="J67" s="623"/>
      <c r="K67" s="623"/>
      <c r="L67" s="623"/>
      <c r="M67" s="649"/>
      <c r="N67" s="33"/>
      <c r="O67" s="33"/>
    </row>
    <row r="68" spans="1:15" hidden="1">
      <c r="A68" s="613"/>
      <c r="B68" s="615"/>
      <c r="C68" s="615"/>
      <c r="D68" s="617"/>
      <c r="E68" s="619"/>
      <c r="F68" s="621"/>
      <c r="G68" s="454"/>
      <c r="H68" s="623"/>
      <c r="I68" s="623"/>
      <c r="J68" s="623"/>
      <c r="K68" s="623"/>
      <c r="L68" s="623"/>
      <c r="M68" s="649"/>
      <c r="N68" s="33"/>
      <c r="O68" s="33"/>
    </row>
    <row r="69" spans="1:15" hidden="1">
      <c r="A69" s="613"/>
      <c r="B69" s="615"/>
      <c r="C69" s="615"/>
      <c r="D69" s="617"/>
      <c r="E69" s="619"/>
      <c r="F69" s="621"/>
      <c r="G69" s="454"/>
      <c r="H69" s="623"/>
      <c r="I69" s="623"/>
      <c r="J69" s="623"/>
      <c r="K69" s="623"/>
      <c r="L69" s="623"/>
      <c r="M69" s="649"/>
      <c r="N69" s="33"/>
      <c r="O69" s="33"/>
    </row>
  </sheetData>
  <mergeCells count="95">
    <mergeCell ref="J50:J59"/>
    <mergeCell ref="K50:K59"/>
    <mergeCell ref="L50:L59"/>
    <mergeCell ref="M50:M59"/>
    <mergeCell ref="A60:A69"/>
    <mergeCell ref="B60:B69"/>
    <mergeCell ref="C60:C69"/>
    <mergeCell ref="D60:D69"/>
    <mergeCell ref="E60:E69"/>
    <mergeCell ref="F60:F69"/>
    <mergeCell ref="M60:M69"/>
    <mergeCell ref="G60:G69"/>
    <mergeCell ref="H60:H69"/>
    <mergeCell ref="I60:I69"/>
    <mergeCell ref="J60:J69"/>
    <mergeCell ref="K60:K69"/>
    <mergeCell ref="L60:L69"/>
    <mergeCell ref="F50:F59"/>
    <mergeCell ref="G50:G59"/>
    <mergeCell ref="H50:H59"/>
    <mergeCell ref="I50:I59"/>
    <mergeCell ref="G40:G49"/>
    <mergeCell ref="H40:H49"/>
    <mergeCell ref="I40:I49"/>
    <mergeCell ref="A50:A59"/>
    <mergeCell ref="B50:B59"/>
    <mergeCell ref="C50:C59"/>
    <mergeCell ref="D50:D59"/>
    <mergeCell ref="E50:E59"/>
    <mergeCell ref="J30:J39"/>
    <mergeCell ref="K30:K39"/>
    <mergeCell ref="L30:L39"/>
    <mergeCell ref="M30:M39"/>
    <mergeCell ref="A40:A49"/>
    <mergeCell ref="B40:B49"/>
    <mergeCell ref="C40:C49"/>
    <mergeCell ref="D40:D49"/>
    <mergeCell ref="E40:E49"/>
    <mergeCell ref="F40:F49"/>
    <mergeCell ref="M40:M49"/>
    <mergeCell ref="J40:J49"/>
    <mergeCell ref="K40:K49"/>
    <mergeCell ref="L40:L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6:B6"/>
    <mergeCell ref="C6:M6"/>
    <mergeCell ref="A7:C7"/>
    <mergeCell ref="D7:F7"/>
    <mergeCell ref="G7:G8"/>
    <mergeCell ref="H7:H8"/>
    <mergeCell ref="I7:J7"/>
    <mergeCell ref="K7:L7"/>
    <mergeCell ref="M7:M8"/>
    <mergeCell ref="A5:B5"/>
    <mergeCell ref="C5:M5"/>
    <mergeCell ref="A1:B2"/>
    <mergeCell ref="C1:J3"/>
    <mergeCell ref="K1:M3"/>
    <mergeCell ref="A4:B4"/>
    <mergeCell ref="C4:M4"/>
  </mergeCells>
  <conditionalFormatting sqref="A7:B7">
    <cfRule type="containsText" dxfId="123" priority="66" operator="containsText" text="3- Bajo">
      <formula>NOT(ISERROR(SEARCH("3- Bajo",A7)))</formula>
    </cfRule>
    <cfRule type="containsText" dxfId="122" priority="65" operator="containsText" text="4- Moderado">
      <formula>NOT(ISERROR(SEARCH("4- Moderado",A7)))</formula>
    </cfRule>
    <cfRule type="containsText" dxfId="121" priority="64" operator="containsText" text="6- Moderado">
      <formula>NOT(ISERROR(SEARCH("6- Moderado",A7)))</formula>
    </cfRule>
    <cfRule type="containsText" dxfId="120" priority="63" operator="containsText" text="3- Moderado">
      <formula>NOT(ISERROR(SEARCH("3- Moderado",A7)))</formula>
    </cfRule>
    <cfRule type="containsText" dxfId="119" priority="68" operator="containsText" text="1- Bajo">
      <formula>NOT(ISERROR(SEARCH("1- Bajo",A7)))</formula>
    </cfRule>
    <cfRule type="containsText" dxfId="118" priority="67" operator="containsText" text="4- Bajo">
      <formula>NOT(ISERROR(SEARCH("4- Bajo",A7)))</formula>
    </cfRule>
  </conditionalFormatting>
  <conditionalFormatting sqref="A10:E10">
    <cfRule type="containsText" dxfId="117" priority="55" operator="containsText" text="1- Bajo">
      <formula>NOT(ISERROR(SEARCH("1- Bajo",A10)))</formula>
    </cfRule>
    <cfRule type="containsText" dxfId="116" priority="54" operator="containsText" text="4- Bajo">
      <formula>NOT(ISERROR(SEARCH("4- Bajo",A10)))</formula>
    </cfRule>
    <cfRule type="containsText" dxfId="115" priority="53" operator="containsText" text="3- Bajo">
      <formula>NOT(ISERROR(SEARCH("3- Bajo",A10)))</formula>
    </cfRule>
    <cfRule type="containsText" dxfId="114" priority="52" operator="containsText" text="4- Moderado">
      <formula>NOT(ISERROR(SEARCH("4- Moderado",A10)))</formula>
    </cfRule>
    <cfRule type="containsText" dxfId="113" priority="51" operator="containsText" text="6- Moderado">
      <formula>NOT(ISERROR(SEARCH("6- Moderado",A10)))</formula>
    </cfRule>
    <cfRule type="containsText" dxfId="112" priority="50" operator="containsText" text="3- Moderado">
      <formula>NOT(ISERROR(SEARCH("3- Moderado",A10)))</formula>
    </cfRule>
  </conditionalFormatting>
  <conditionalFormatting sqref="A20:E20">
    <cfRule type="containsText" dxfId="111" priority="48" operator="containsText" text="1- Bajo">
      <formula>NOT(ISERROR(SEARCH("1- Bajo",A20)))</formula>
    </cfRule>
    <cfRule type="containsText" dxfId="110" priority="47" operator="containsText" text="4- Bajo">
      <formula>NOT(ISERROR(SEARCH("4- Bajo",A20)))</formula>
    </cfRule>
    <cfRule type="containsText" dxfId="109" priority="46" operator="containsText" text="3- Bajo">
      <formula>NOT(ISERROR(SEARCH("3- Bajo",A20)))</formula>
    </cfRule>
    <cfRule type="containsText" dxfId="108" priority="45" operator="containsText" text="4- Moderado">
      <formula>NOT(ISERROR(SEARCH("4- Moderado",A20)))</formula>
    </cfRule>
    <cfRule type="containsText" dxfId="107" priority="44" operator="containsText" text="6- Moderado">
      <formula>NOT(ISERROR(SEARCH("6- Moderado",A20)))</formula>
    </cfRule>
    <cfRule type="containsText" dxfId="106" priority="43" operator="containsText" text="3- Moderado">
      <formula>NOT(ISERROR(SEARCH("3- Moderado",A20)))</formula>
    </cfRule>
  </conditionalFormatting>
  <conditionalFormatting sqref="A30:E30">
    <cfRule type="containsText" dxfId="105" priority="41" operator="containsText" text="1- Bajo">
      <formula>NOT(ISERROR(SEARCH("1- Bajo",A30)))</formula>
    </cfRule>
    <cfRule type="containsText" dxfId="104" priority="40" operator="containsText" text="4- Bajo">
      <formula>NOT(ISERROR(SEARCH("4- Bajo",A30)))</formula>
    </cfRule>
    <cfRule type="containsText" dxfId="103" priority="39" operator="containsText" text="3- Bajo">
      <formula>NOT(ISERROR(SEARCH("3- Bajo",A30)))</formula>
    </cfRule>
    <cfRule type="containsText" dxfId="102" priority="38" operator="containsText" text="4- Moderado">
      <formula>NOT(ISERROR(SEARCH("4- Moderado",A30)))</formula>
    </cfRule>
    <cfRule type="containsText" dxfId="101" priority="37" operator="containsText" text="6- Moderado">
      <formula>NOT(ISERROR(SEARCH("6- Moderado",A30)))</formula>
    </cfRule>
    <cfRule type="containsText" dxfId="100" priority="36" operator="containsText" text="3- Moderado">
      <formula>NOT(ISERROR(SEARCH("3- Moderado",A30)))</formula>
    </cfRule>
  </conditionalFormatting>
  <conditionalFormatting sqref="A40:E40">
    <cfRule type="containsText" dxfId="99" priority="30" operator="containsText" text="6- Moderado">
      <formula>NOT(ISERROR(SEARCH("6- Moderado",A40)))</formula>
    </cfRule>
    <cfRule type="containsText" dxfId="98" priority="31" operator="containsText" text="4- Moderado">
      <formula>NOT(ISERROR(SEARCH("4- Moderado",A40)))</formula>
    </cfRule>
    <cfRule type="containsText" dxfId="97" priority="32" operator="containsText" text="3- Bajo">
      <formula>NOT(ISERROR(SEARCH("3- Bajo",A40)))</formula>
    </cfRule>
    <cfRule type="containsText" dxfId="96" priority="33" operator="containsText" text="4- Bajo">
      <formula>NOT(ISERROR(SEARCH("4- Bajo",A40)))</formula>
    </cfRule>
    <cfRule type="containsText" dxfId="95" priority="34" operator="containsText" text="1- Bajo">
      <formula>NOT(ISERROR(SEARCH("1- Bajo",A40)))</formula>
    </cfRule>
    <cfRule type="containsText" dxfId="94" priority="29" operator="containsText" text="3- Moderado">
      <formula>NOT(ISERROR(SEARCH("3- Moderado",A40)))</formula>
    </cfRule>
  </conditionalFormatting>
  <conditionalFormatting sqref="A50:E50">
    <cfRule type="containsText" dxfId="93" priority="23" operator="containsText" text="6- Moderado">
      <formula>NOT(ISERROR(SEARCH("6- Moderado",A50)))</formula>
    </cfRule>
    <cfRule type="containsText" dxfId="92" priority="24" operator="containsText" text="4- Moderado">
      <formula>NOT(ISERROR(SEARCH("4- Moderado",A50)))</formula>
    </cfRule>
    <cfRule type="containsText" dxfId="91" priority="25" operator="containsText" text="3- Bajo">
      <formula>NOT(ISERROR(SEARCH("3- Bajo",A50)))</formula>
    </cfRule>
    <cfRule type="containsText" dxfId="90" priority="26" operator="containsText" text="4- Bajo">
      <formula>NOT(ISERROR(SEARCH("4- Bajo",A50)))</formula>
    </cfRule>
    <cfRule type="containsText" dxfId="89" priority="27" operator="containsText" text="1- Bajo">
      <formula>NOT(ISERROR(SEARCH("1- Bajo",A50)))</formula>
    </cfRule>
    <cfRule type="containsText" dxfId="88" priority="22" operator="containsText" text="3- Moderado">
      <formula>NOT(ISERROR(SEARCH("3- Moderado",A50)))</formula>
    </cfRule>
  </conditionalFormatting>
  <conditionalFormatting sqref="A60:E60">
    <cfRule type="containsText" dxfId="87" priority="20" operator="containsText" text="1- Bajo">
      <formula>NOT(ISERROR(SEARCH("1- Bajo",A60)))</formula>
    </cfRule>
    <cfRule type="containsText" dxfId="86" priority="19" operator="containsText" text="4- Bajo">
      <formula>NOT(ISERROR(SEARCH("4- Bajo",A60)))</formula>
    </cfRule>
    <cfRule type="containsText" dxfId="85" priority="18" operator="containsText" text="3- Bajo">
      <formula>NOT(ISERROR(SEARCH("3- Bajo",A60)))</formula>
    </cfRule>
    <cfRule type="containsText" dxfId="84" priority="16" operator="containsText" text="6- Moderado">
      <formula>NOT(ISERROR(SEARCH("6- Moderado",A60)))</formula>
    </cfRule>
    <cfRule type="containsText" dxfId="83" priority="15" operator="containsText" text="3- Moderado">
      <formula>NOT(ISERROR(SEARCH("3- Moderado",A60)))</formula>
    </cfRule>
    <cfRule type="containsText" dxfId="82" priority="17" operator="containsText" text="4- Moderado">
      <formula>NOT(ISERROR(SEARCH("4- Moderado",A60)))</formula>
    </cfRule>
  </conditionalFormatting>
  <conditionalFormatting sqref="C8:F8">
    <cfRule type="containsText" dxfId="81" priority="57" operator="containsText" text="3- Moderado">
      <formula>NOT(ISERROR(SEARCH("3- Moderado",C8)))</formula>
    </cfRule>
    <cfRule type="containsText" dxfId="80" priority="58" operator="containsText" text="6- Moderado">
      <formula>NOT(ISERROR(SEARCH("6- Moderado",C8)))</formula>
    </cfRule>
    <cfRule type="containsText" dxfId="79" priority="59" operator="containsText" text="4- Moderado">
      <formula>NOT(ISERROR(SEARCH("4- Moderado",C8)))</formula>
    </cfRule>
    <cfRule type="containsText" dxfId="78" priority="61" operator="containsText" text="4- Bajo">
      <formula>NOT(ISERROR(SEARCH("4- Bajo",C8)))</formula>
    </cfRule>
    <cfRule type="containsText" dxfId="77" priority="62" operator="containsText" text="1- Bajo">
      <formula>NOT(ISERROR(SEARCH("1- Bajo",C8)))</formula>
    </cfRule>
    <cfRule type="containsText" dxfId="76" priority="60" operator="containsText" text="3- Bajo">
      <formula>NOT(ISERROR(SEARCH("3- Bajo",C8)))</formula>
    </cfRule>
  </conditionalFormatting>
  <conditionalFormatting sqref="D10:D69">
    <cfRule type="containsText" dxfId="75" priority="10" operator="containsText" text="Media">
      <formula>NOT(ISERROR(SEARCH("Media",D10)))</formula>
    </cfRule>
    <cfRule type="containsText" dxfId="74" priority="8" operator="containsText" text="Muy Baja">
      <formula>NOT(ISERROR(SEARCH("Muy Baja",D10)))</formula>
    </cfRule>
    <cfRule type="containsText" dxfId="73" priority="7" operator="containsText" text="Baja">
      <formula>NOT(ISERROR(SEARCH("Baja",D10)))</formula>
    </cfRule>
    <cfRule type="containsText" dxfId="72" priority="6" operator="containsText" text="Alta">
      <formula>NOT(ISERROR(SEARCH("Alta",D10)))</formula>
    </cfRule>
    <cfRule type="containsText" dxfId="71" priority="5" operator="containsText" text="Muy Alta">
      <formula>NOT(ISERROR(SEARCH("Muy Alta",D10)))</formula>
    </cfRule>
  </conditionalFormatting>
  <conditionalFormatting sqref="E10:E69">
    <cfRule type="containsText" dxfId="70" priority="1" operator="containsText" text="Catastrófico">
      <formula>NOT(ISERROR(SEARCH("Catastrófico",E10)))</formula>
    </cfRule>
    <cfRule type="containsText" dxfId="69" priority="4" operator="containsText" text="Leve">
      <formula>NOT(ISERROR(SEARCH("Leve",E10)))</formula>
    </cfRule>
    <cfRule type="containsText" dxfId="68" priority="3" operator="containsText" text="Menor">
      <formula>NOT(ISERROR(SEARCH("Menor",E10)))</formula>
    </cfRule>
    <cfRule type="containsText" dxfId="67" priority="2" operator="containsText" text="Mayor">
      <formula>NOT(ISERROR(SEARCH("Mayor",E10)))</formula>
    </cfRule>
  </conditionalFormatting>
  <conditionalFormatting sqref="E10:F69">
    <cfRule type="containsText" dxfId="66" priority="9" operator="containsText" text="Moderado">
      <formula>NOT(ISERROR(SEARCH("Moderado",E10)))</formula>
    </cfRule>
  </conditionalFormatting>
  <conditionalFormatting sqref="F10:F19">
    <cfRule type="colorScale" priority="56">
      <colorScale>
        <cfvo type="min"/>
        <cfvo type="max"/>
        <color rgb="FFFF7128"/>
        <color rgb="FFFFEF9C"/>
      </colorScale>
    </cfRule>
  </conditionalFormatting>
  <conditionalFormatting sqref="F10:F69">
    <cfRule type="containsText" dxfId="65" priority="14" operator="containsText" text="Extremo">
      <formula>NOT(ISERROR(SEARCH("Extremo",F10)))</formula>
    </cfRule>
    <cfRule type="containsText" dxfId="64" priority="13" operator="containsText" text="Alto">
      <formula>NOT(ISERROR(SEARCH("Alto",F10)))</formula>
    </cfRule>
    <cfRule type="containsText" dxfId="63" priority="12" operator="containsText" text="Moderado">
      <formula>NOT(ISERROR(SEARCH("Moderado",F10)))</formula>
    </cfRule>
    <cfRule type="containsText" dxfId="62" priority="11" operator="containsText" text="Bajo">
      <formula>NOT(ISERROR(SEARCH("Bajo",F10)))</formula>
    </cfRule>
  </conditionalFormatting>
  <conditionalFormatting sqref="F20:F29">
    <cfRule type="colorScale" priority="49">
      <colorScale>
        <cfvo type="min"/>
        <cfvo type="max"/>
        <color rgb="FFFF7128"/>
        <color rgb="FFFFEF9C"/>
      </colorScale>
    </cfRule>
  </conditionalFormatting>
  <conditionalFormatting sqref="F30:F39">
    <cfRule type="colorScale" priority="42">
      <colorScale>
        <cfvo type="min"/>
        <cfvo type="max"/>
        <color rgb="FFFF7128"/>
        <color rgb="FFFFEF9C"/>
      </colorScale>
    </cfRule>
  </conditionalFormatting>
  <conditionalFormatting sqref="F40:F49">
    <cfRule type="colorScale" priority="35">
      <colorScale>
        <cfvo type="min"/>
        <cfvo type="max"/>
        <color rgb="FFFF7128"/>
        <color rgb="FFFFEF9C"/>
      </colorScale>
    </cfRule>
  </conditionalFormatting>
  <conditionalFormatting sqref="F50:F59">
    <cfRule type="colorScale" priority="28">
      <colorScale>
        <cfvo type="min"/>
        <cfvo type="max"/>
        <color rgb="FFFF7128"/>
        <color rgb="FFFFEF9C"/>
      </colorScale>
    </cfRule>
  </conditionalFormatting>
  <conditionalFormatting sqref="F60:F69">
    <cfRule type="colorScale" priority="21">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40CC2D8E-CA06-44BD-B60B-1FE77DC546A1}"/>
    <dataValidation allowBlank="1" showInputMessage="1" showErrorMessage="1" prompt="Seleccionar si el responsable es el responsable de las acciones es el nivel central" sqref="I7:I8" xr:uid="{A1C5E9C1-6C4F-44B7-95EE-4D257E044D1D}"/>
    <dataValidation allowBlank="1" showInputMessage="1" showErrorMessage="1" prompt="Describir las actividades que se van a desarrollar para el proyecto" sqref="H7" xr:uid="{6509FEFB-7629-48F7-A83C-E018D7894CBC}"/>
    <dataValidation allowBlank="1" showInputMessage="1" showErrorMessage="1" prompt="Registrar qué factor  que ocasina el riesgo: un facot identtficado el contexto._x000a_O  personas, recursos, estilo de direccion , factores externos, , codiciones ambientales" sqref="C8" xr:uid="{6690B78C-BB05-46E1-9D7A-23885D45A449}"/>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B152738-98C1-44E0-A77B-BAC74CB730EF}">
          <x14:formula1>
            <xm:f>'9- Matriz de Calor '!$S$8:$S$11</xm:f>
          </x14:formula1>
          <xm:sqref>G10:G69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4835B-D072-4421-AD2D-B43FC5786A2B}">
  <dimension ref="A1:JK69"/>
  <sheetViews>
    <sheetView topLeftCell="E17" workbookViewId="0">
      <selection activeCell="L8" sqref="L8"/>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27"/>
      <c r="B1" s="628"/>
      <c r="C1" s="631"/>
      <c r="D1" s="631"/>
      <c r="E1" s="631"/>
      <c r="F1" s="631"/>
      <c r="G1" s="631"/>
      <c r="H1" s="631"/>
      <c r="I1" s="631"/>
      <c r="J1" s="632"/>
      <c r="K1" s="635"/>
      <c r="L1" s="635"/>
      <c r="M1" s="635"/>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01.25" customHeight="1">
      <c r="A2" s="629"/>
      <c r="B2" s="630"/>
      <c r="C2" s="633"/>
      <c r="D2" s="633"/>
      <c r="E2" s="633"/>
      <c r="F2" s="633"/>
      <c r="G2" s="633"/>
      <c r="H2" s="633"/>
      <c r="I2" s="633"/>
      <c r="J2" s="634"/>
      <c r="K2" s="635"/>
      <c r="L2" s="635"/>
      <c r="M2" s="635"/>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33"/>
      <c r="D3" s="633"/>
      <c r="E3" s="633"/>
      <c r="F3" s="633"/>
      <c r="G3" s="633"/>
      <c r="H3" s="633"/>
      <c r="I3" s="633"/>
      <c r="J3" s="634"/>
      <c r="K3" s="635"/>
      <c r="L3" s="635"/>
      <c r="M3" s="635"/>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80" t="s">
        <v>0</v>
      </c>
      <c r="B4" s="480"/>
      <c r="C4" s="522" t="s">
        <v>464</v>
      </c>
      <c r="D4" s="522"/>
      <c r="E4" s="522"/>
      <c r="F4" s="522"/>
      <c r="G4" s="522"/>
      <c r="H4" s="522"/>
      <c r="I4" s="522"/>
      <c r="J4" s="522"/>
      <c r="K4" s="522"/>
      <c r="L4" s="522"/>
      <c r="M4" s="522"/>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80" t="s">
        <v>1</v>
      </c>
      <c r="B5" s="480"/>
      <c r="C5" s="534" t="s">
        <v>465</v>
      </c>
      <c r="D5" s="534"/>
      <c r="E5" s="534"/>
      <c r="F5" s="534"/>
      <c r="G5" s="534"/>
      <c r="H5" s="534"/>
      <c r="I5" s="534"/>
      <c r="J5" s="534"/>
      <c r="K5" s="534"/>
      <c r="L5" s="534"/>
      <c r="M5" s="534"/>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80" t="s">
        <v>2</v>
      </c>
      <c r="B6" s="480"/>
      <c r="C6" s="636" t="s">
        <v>397</v>
      </c>
      <c r="D6" s="637"/>
      <c r="E6" s="637"/>
      <c r="F6" s="637"/>
      <c r="G6" s="637"/>
      <c r="H6" s="637"/>
      <c r="I6" s="637"/>
      <c r="J6" s="637"/>
      <c r="K6" s="637"/>
      <c r="L6" s="637"/>
      <c r="M6" s="638"/>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39" t="s">
        <v>97</v>
      </c>
      <c r="B7" s="640"/>
      <c r="C7" s="641"/>
      <c r="D7" s="642" t="s">
        <v>98</v>
      </c>
      <c r="E7" s="642"/>
      <c r="F7" s="642"/>
      <c r="G7" s="643" t="s">
        <v>268</v>
      </c>
      <c r="H7" s="644" t="s">
        <v>99</v>
      </c>
      <c r="I7" s="646" t="s">
        <v>100</v>
      </c>
      <c r="J7" s="647"/>
      <c r="K7" s="646" t="s">
        <v>101</v>
      </c>
      <c r="L7" s="647"/>
      <c r="M7" s="650" t="s">
        <v>505</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58</v>
      </c>
      <c r="B8" s="34" t="s">
        <v>111</v>
      </c>
      <c r="C8" s="34" t="s">
        <v>4</v>
      </c>
      <c r="D8" s="27" t="s">
        <v>102</v>
      </c>
      <c r="E8" s="27" t="s">
        <v>104</v>
      </c>
      <c r="F8" s="27" t="s">
        <v>103</v>
      </c>
      <c r="G8" s="643"/>
      <c r="H8" s="645"/>
      <c r="I8" s="28" t="s">
        <v>105</v>
      </c>
      <c r="J8" s="28" t="s">
        <v>106</v>
      </c>
      <c r="K8" s="28" t="s">
        <v>107</v>
      </c>
      <c r="L8" s="28" t="s">
        <v>108</v>
      </c>
      <c r="M8" s="650"/>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51"/>
      <c r="B9" s="652"/>
      <c r="C9" s="652"/>
      <c r="D9" s="652"/>
      <c r="E9" s="652"/>
      <c r="F9" s="652"/>
      <c r="G9" s="652"/>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64.5" customHeight="1">
      <c r="A10" s="612">
        <f>'7- Mapa Final'!A10</f>
        <v>1</v>
      </c>
      <c r="B10" s="614" t="str">
        <f>'7- Mapa Final'!B10</f>
        <v>Incumplimiento de los objetivos SIGCMA</v>
      </c>
      <c r="C10" s="614" t="str">
        <f>'7- Mapa Final'!C10</f>
        <v>Posibilidad de incumplimiento de los objetivos del sistema de gestión SIGCMA ante el no logro del nivel de referencia de los indicadores en los procesos que lo conforman con la expectativa de cumplimiento en cada ejercicio (anual) y por falta de mantenimiento del mismo.</v>
      </c>
      <c r="D10" s="616" t="str">
        <f>'7- Mapa Final'!J10</f>
        <v>Muy Baja - 1</v>
      </c>
      <c r="E10" s="618" t="str">
        <f>'7- Mapa Final'!K10</f>
        <v>Menor - 2</v>
      </c>
      <c r="F10" s="620" t="str">
        <f>'7- Mapa Final'!M10</f>
        <v>Bajo - 2</v>
      </c>
      <c r="G10" s="437" t="s">
        <v>109</v>
      </c>
      <c r="H10" s="625" t="s">
        <v>506</v>
      </c>
      <c r="I10" s="622"/>
      <c r="J10" s="622" t="s">
        <v>463</v>
      </c>
      <c r="K10" s="624">
        <v>45931</v>
      </c>
      <c r="L10" s="624">
        <v>46022</v>
      </c>
      <c r="M10" s="610"/>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64.5" customHeight="1">
      <c r="A11" s="613"/>
      <c r="B11" s="615"/>
      <c r="C11" s="615"/>
      <c r="D11" s="617"/>
      <c r="E11" s="619"/>
      <c r="F11" s="621"/>
      <c r="G11" s="454"/>
      <c r="H11" s="626"/>
      <c r="I11" s="623"/>
      <c r="J11" s="623"/>
      <c r="K11" s="623"/>
      <c r="L11" s="623"/>
      <c r="M11" s="611"/>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64.5" customHeight="1">
      <c r="A12" s="613"/>
      <c r="B12" s="615"/>
      <c r="C12" s="615"/>
      <c r="D12" s="617"/>
      <c r="E12" s="619"/>
      <c r="F12" s="621"/>
      <c r="G12" s="454"/>
      <c r="H12" s="626"/>
      <c r="I12" s="623"/>
      <c r="J12" s="623"/>
      <c r="K12" s="623"/>
      <c r="L12" s="623"/>
      <c r="M12" s="611"/>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64.5" customHeight="1">
      <c r="A13" s="613"/>
      <c r="B13" s="615"/>
      <c r="C13" s="615"/>
      <c r="D13" s="617"/>
      <c r="E13" s="619"/>
      <c r="F13" s="621"/>
      <c r="G13" s="454"/>
      <c r="H13" s="626"/>
      <c r="I13" s="623"/>
      <c r="J13" s="623"/>
      <c r="K13" s="623"/>
      <c r="L13" s="623"/>
      <c r="M13" s="611"/>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64.5" customHeight="1">
      <c r="A14" s="613"/>
      <c r="B14" s="615"/>
      <c r="C14" s="615"/>
      <c r="D14" s="617"/>
      <c r="E14" s="619"/>
      <c r="F14" s="621"/>
      <c r="G14" s="454"/>
      <c r="H14" s="626"/>
      <c r="I14" s="623"/>
      <c r="J14" s="623"/>
      <c r="K14" s="623"/>
      <c r="L14" s="623"/>
      <c r="M14" s="611"/>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64.5" customHeight="1">
      <c r="A15" s="613"/>
      <c r="B15" s="615"/>
      <c r="C15" s="615"/>
      <c r="D15" s="617"/>
      <c r="E15" s="619"/>
      <c r="F15" s="621"/>
      <c r="G15" s="454"/>
      <c r="H15" s="626"/>
      <c r="I15" s="623"/>
      <c r="J15" s="623"/>
      <c r="K15" s="623"/>
      <c r="L15" s="623"/>
      <c r="M15" s="611"/>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64.5" customHeight="1">
      <c r="A16" s="613"/>
      <c r="B16" s="615"/>
      <c r="C16" s="615"/>
      <c r="D16" s="617"/>
      <c r="E16" s="619"/>
      <c r="F16" s="621"/>
      <c r="G16" s="454"/>
      <c r="H16" s="626"/>
      <c r="I16" s="623"/>
      <c r="J16" s="623"/>
      <c r="K16" s="623"/>
      <c r="L16" s="623"/>
      <c r="M16" s="611"/>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64.5" customHeight="1">
      <c r="A17" s="613"/>
      <c r="B17" s="615"/>
      <c r="C17" s="615"/>
      <c r="D17" s="617"/>
      <c r="E17" s="619"/>
      <c r="F17" s="621"/>
      <c r="G17" s="454"/>
      <c r="H17" s="626"/>
      <c r="I17" s="623"/>
      <c r="J17" s="623"/>
      <c r="K17" s="623"/>
      <c r="L17" s="623"/>
      <c r="M17" s="611"/>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64.5" customHeight="1">
      <c r="A18" s="613"/>
      <c r="B18" s="615"/>
      <c r="C18" s="615"/>
      <c r="D18" s="617"/>
      <c r="E18" s="619"/>
      <c r="F18" s="621"/>
      <c r="G18" s="454"/>
      <c r="H18" s="626"/>
      <c r="I18" s="623"/>
      <c r="J18" s="623"/>
      <c r="K18" s="623"/>
      <c r="L18" s="623"/>
      <c r="M18" s="611"/>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112.5" customHeight="1" thickBot="1">
      <c r="A19" s="613"/>
      <c r="B19" s="615"/>
      <c r="C19" s="615"/>
      <c r="D19" s="617"/>
      <c r="E19" s="619"/>
      <c r="F19" s="621"/>
      <c r="G19" s="454"/>
      <c r="H19" s="626"/>
      <c r="I19" s="623"/>
      <c r="J19" s="623"/>
      <c r="K19" s="623"/>
      <c r="L19" s="623"/>
      <c r="M19" s="611"/>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24.75" customHeight="1">
      <c r="A20" s="612">
        <f>'7- Mapa Final'!A14</f>
        <v>2</v>
      </c>
      <c r="B20" s="614" t="str">
        <f>'7- Mapa Final'!B14</f>
        <v>Pérdida o deterioro de expedientes (físico y/o digital)</v>
      </c>
      <c r="C20" s="614" t="str">
        <f>'7- Mapa Final'!C14</f>
        <v>Posibilidad de la afectación en la Prestación del Servicio de Justicia   por el extravío o deterioro de los expedientes en el proceso de custodia y archivo de los mismos.</v>
      </c>
      <c r="D20" s="616" t="str">
        <f>'7- Mapa Final'!J14</f>
        <v>Muy Baja - 1</v>
      </c>
      <c r="E20" s="618" t="str">
        <f>'7- Mapa Final'!K14</f>
        <v>Menor - 2</v>
      </c>
      <c r="F20" s="620" t="str">
        <f>'7- Mapa Final'!M14</f>
        <v>Bajo - 2</v>
      </c>
      <c r="G20" s="437" t="s">
        <v>109</v>
      </c>
      <c r="H20" s="625" t="s">
        <v>508</v>
      </c>
      <c r="I20" s="622"/>
      <c r="J20" s="622" t="s">
        <v>463</v>
      </c>
      <c r="K20" s="624">
        <v>45931</v>
      </c>
      <c r="L20" s="624">
        <v>46022</v>
      </c>
      <c r="M20" s="610"/>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24.75" customHeight="1">
      <c r="A21" s="613"/>
      <c r="B21" s="615"/>
      <c r="C21" s="615"/>
      <c r="D21" s="617"/>
      <c r="E21" s="619"/>
      <c r="F21" s="621"/>
      <c r="G21" s="454"/>
      <c r="H21" s="623"/>
      <c r="I21" s="623"/>
      <c r="J21" s="623"/>
      <c r="K21" s="623"/>
      <c r="L21" s="623"/>
      <c r="M21" s="611"/>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24.75" customHeight="1">
      <c r="A22" s="613"/>
      <c r="B22" s="615"/>
      <c r="C22" s="615"/>
      <c r="D22" s="617"/>
      <c r="E22" s="619"/>
      <c r="F22" s="621"/>
      <c r="G22" s="454"/>
      <c r="H22" s="623"/>
      <c r="I22" s="623"/>
      <c r="J22" s="623"/>
      <c r="K22" s="623"/>
      <c r="L22" s="623"/>
      <c r="M22" s="611"/>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24.75" customHeight="1">
      <c r="A23" s="613"/>
      <c r="B23" s="615"/>
      <c r="C23" s="615"/>
      <c r="D23" s="617"/>
      <c r="E23" s="619"/>
      <c r="F23" s="621"/>
      <c r="G23" s="454"/>
      <c r="H23" s="623"/>
      <c r="I23" s="623"/>
      <c r="J23" s="623"/>
      <c r="K23" s="623"/>
      <c r="L23" s="623"/>
      <c r="M23" s="611"/>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24.75" customHeight="1">
      <c r="A24" s="613"/>
      <c r="B24" s="615"/>
      <c r="C24" s="615"/>
      <c r="D24" s="617"/>
      <c r="E24" s="619"/>
      <c r="F24" s="621"/>
      <c r="G24" s="454"/>
      <c r="H24" s="623"/>
      <c r="I24" s="623"/>
      <c r="J24" s="623"/>
      <c r="K24" s="623"/>
      <c r="L24" s="623"/>
      <c r="M24" s="611"/>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ht="24.75" customHeight="1">
      <c r="A25" s="613"/>
      <c r="B25" s="615"/>
      <c r="C25" s="615"/>
      <c r="D25" s="617"/>
      <c r="E25" s="619"/>
      <c r="F25" s="621"/>
      <c r="G25" s="454"/>
      <c r="H25" s="623"/>
      <c r="I25" s="623"/>
      <c r="J25" s="623"/>
      <c r="K25" s="623"/>
      <c r="L25" s="623"/>
      <c r="M25" s="611"/>
      <c r="N25" s="33"/>
      <c r="O25" s="33"/>
    </row>
    <row r="26" spans="1:169" ht="24.75" customHeight="1">
      <c r="A26" s="613"/>
      <c r="B26" s="615"/>
      <c r="C26" s="615"/>
      <c r="D26" s="617"/>
      <c r="E26" s="619"/>
      <c r="F26" s="621"/>
      <c r="G26" s="454"/>
      <c r="H26" s="623"/>
      <c r="I26" s="623"/>
      <c r="J26" s="623"/>
      <c r="K26" s="623"/>
      <c r="L26" s="623"/>
      <c r="M26" s="611"/>
      <c r="N26" s="33"/>
      <c r="O26" s="33"/>
    </row>
    <row r="27" spans="1:169" ht="24.75" customHeight="1">
      <c r="A27" s="613"/>
      <c r="B27" s="615"/>
      <c r="C27" s="615"/>
      <c r="D27" s="617"/>
      <c r="E27" s="619"/>
      <c r="F27" s="621"/>
      <c r="G27" s="454"/>
      <c r="H27" s="623"/>
      <c r="I27" s="623"/>
      <c r="J27" s="623"/>
      <c r="K27" s="623"/>
      <c r="L27" s="623"/>
      <c r="M27" s="611"/>
      <c r="N27" s="33"/>
      <c r="O27" s="33"/>
    </row>
    <row r="28" spans="1:169" ht="24.75" customHeight="1">
      <c r="A28" s="613"/>
      <c r="B28" s="615"/>
      <c r="C28" s="615"/>
      <c r="D28" s="617"/>
      <c r="E28" s="619"/>
      <c r="F28" s="621"/>
      <c r="G28" s="454"/>
      <c r="H28" s="623"/>
      <c r="I28" s="623"/>
      <c r="J28" s="623"/>
      <c r="K28" s="623"/>
      <c r="L28" s="623"/>
      <c r="M28" s="611"/>
      <c r="N28" s="33"/>
      <c r="O28" s="33"/>
    </row>
    <row r="29" spans="1:169" ht="24.75" customHeight="1" thickBot="1">
      <c r="A29" s="613"/>
      <c r="B29" s="615"/>
      <c r="C29" s="615"/>
      <c r="D29" s="617"/>
      <c r="E29" s="619"/>
      <c r="F29" s="621"/>
      <c r="G29" s="454"/>
      <c r="H29" s="623"/>
      <c r="I29" s="623"/>
      <c r="J29" s="623"/>
      <c r="K29" s="623"/>
      <c r="L29" s="623"/>
      <c r="M29" s="611"/>
      <c r="N29" s="33"/>
      <c r="O29" s="33"/>
    </row>
    <row r="30" spans="1:169" s="25" customFormat="1" ht="47.25" customHeight="1">
      <c r="A30" s="612">
        <f>'7- Mapa Final'!A20</f>
        <v>3</v>
      </c>
      <c r="B30" s="614" t="str">
        <f>'7- Mapa Final'!B20</f>
        <v>Incumplimiento de los términos procesales</v>
      </c>
      <c r="C30" s="614" t="str">
        <f>'7- Mapa Final'!C20</f>
        <v>Falta de observancia en los tiempos establecidos en el procedimiento legal, por parte de los despachos.</v>
      </c>
      <c r="D30" s="616" t="str">
        <f>'7- Mapa Final'!J20</f>
        <v>Media - 3</v>
      </c>
      <c r="E30" s="618" t="str">
        <f>'7- Mapa Final'!K20</f>
        <v>Menor - 2</v>
      </c>
      <c r="F30" s="620" t="str">
        <f>'7- Mapa Final'!M20</f>
        <v>Moderado - 6</v>
      </c>
      <c r="G30" s="437" t="s">
        <v>192</v>
      </c>
      <c r="H30" s="625" t="s">
        <v>511</v>
      </c>
      <c r="I30" s="622"/>
      <c r="J30" s="622" t="s">
        <v>463</v>
      </c>
      <c r="K30" s="624">
        <v>45931</v>
      </c>
      <c r="L30" s="624">
        <v>46022</v>
      </c>
      <c r="M30" s="610"/>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47.25" customHeight="1">
      <c r="A31" s="613"/>
      <c r="B31" s="615"/>
      <c r="C31" s="615"/>
      <c r="D31" s="617"/>
      <c r="E31" s="619"/>
      <c r="F31" s="621"/>
      <c r="G31" s="454"/>
      <c r="H31" s="626"/>
      <c r="I31" s="623"/>
      <c r="J31" s="623"/>
      <c r="K31" s="626"/>
      <c r="L31" s="626"/>
      <c r="M31" s="611"/>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47.25" customHeight="1">
      <c r="A32" s="613"/>
      <c r="B32" s="615"/>
      <c r="C32" s="615"/>
      <c r="D32" s="617"/>
      <c r="E32" s="619"/>
      <c r="F32" s="621"/>
      <c r="G32" s="454"/>
      <c r="H32" s="626"/>
      <c r="I32" s="623"/>
      <c r="J32" s="623"/>
      <c r="K32" s="626"/>
      <c r="L32" s="626"/>
      <c r="M32" s="611"/>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47.25" customHeight="1">
      <c r="A33" s="613"/>
      <c r="B33" s="615"/>
      <c r="C33" s="615"/>
      <c r="D33" s="617"/>
      <c r="E33" s="619"/>
      <c r="F33" s="621"/>
      <c r="G33" s="454"/>
      <c r="H33" s="626"/>
      <c r="I33" s="623"/>
      <c r="J33" s="623"/>
      <c r="K33" s="626"/>
      <c r="L33" s="626"/>
      <c r="M33" s="611"/>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47.25" customHeight="1">
      <c r="A34" s="613"/>
      <c r="B34" s="615"/>
      <c r="C34" s="615"/>
      <c r="D34" s="617"/>
      <c r="E34" s="619"/>
      <c r="F34" s="621"/>
      <c r="G34" s="454"/>
      <c r="H34" s="626"/>
      <c r="I34" s="623"/>
      <c r="J34" s="623"/>
      <c r="K34" s="626"/>
      <c r="L34" s="626"/>
      <c r="M34" s="611"/>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ht="47.25" customHeight="1">
      <c r="A35" s="613"/>
      <c r="B35" s="615"/>
      <c r="C35" s="615"/>
      <c r="D35" s="617"/>
      <c r="E35" s="619"/>
      <c r="F35" s="621"/>
      <c r="G35" s="454"/>
      <c r="H35" s="626"/>
      <c r="I35" s="623"/>
      <c r="J35" s="623"/>
      <c r="K35" s="626"/>
      <c r="L35" s="626"/>
      <c r="M35" s="611"/>
      <c r="N35" s="33"/>
      <c r="O35" s="33"/>
    </row>
    <row r="36" spans="1:169" ht="47.25" customHeight="1">
      <c r="A36" s="613"/>
      <c r="B36" s="615"/>
      <c r="C36" s="615"/>
      <c r="D36" s="617"/>
      <c r="E36" s="619"/>
      <c r="F36" s="621"/>
      <c r="G36" s="454"/>
      <c r="H36" s="626"/>
      <c r="I36" s="623"/>
      <c r="J36" s="623"/>
      <c r="K36" s="626"/>
      <c r="L36" s="626"/>
      <c r="M36" s="611"/>
      <c r="N36" s="33"/>
      <c r="O36" s="33"/>
    </row>
    <row r="37" spans="1:169" ht="47.25" customHeight="1">
      <c r="A37" s="613"/>
      <c r="B37" s="615"/>
      <c r="C37" s="615"/>
      <c r="D37" s="617"/>
      <c r="E37" s="619"/>
      <c r="F37" s="621"/>
      <c r="G37" s="454"/>
      <c r="H37" s="626"/>
      <c r="I37" s="623"/>
      <c r="J37" s="623"/>
      <c r="K37" s="626"/>
      <c r="L37" s="626"/>
      <c r="M37" s="611"/>
      <c r="N37" s="33"/>
      <c r="O37" s="33"/>
    </row>
    <row r="38" spans="1:169" ht="47.25" customHeight="1">
      <c r="A38" s="613"/>
      <c r="B38" s="615"/>
      <c r="C38" s="615"/>
      <c r="D38" s="617"/>
      <c r="E38" s="619"/>
      <c r="F38" s="621"/>
      <c r="G38" s="454"/>
      <c r="H38" s="626"/>
      <c r="I38" s="623"/>
      <c r="J38" s="623"/>
      <c r="K38" s="626"/>
      <c r="L38" s="626"/>
      <c r="M38" s="611"/>
      <c r="N38" s="33"/>
      <c r="O38" s="33"/>
    </row>
    <row r="39" spans="1:169" ht="47.25" customHeight="1" thickBot="1">
      <c r="A39" s="613"/>
      <c r="B39" s="615"/>
      <c r="C39" s="615"/>
      <c r="D39" s="617"/>
      <c r="E39" s="619"/>
      <c r="F39" s="621"/>
      <c r="G39" s="454"/>
      <c r="H39" s="626"/>
      <c r="I39" s="623"/>
      <c r="J39" s="623"/>
      <c r="K39" s="626"/>
      <c r="L39" s="626"/>
      <c r="M39" s="611"/>
      <c r="N39" s="33"/>
      <c r="O39" s="33"/>
    </row>
    <row r="40" spans="1:169" s="25" customFormat="1" ht="59.25" customHeight="1">
      <c r="A40" s="612">
        <f>'7- Mapa Final'!A27</f>
        <v>4</v>
      </c>
      <c r="B40" s="614" t="str">
        <f>'7- Mapa Final'!B27</f>
        <v>Pago indebido de depósitos judiciales</v>
      </c>
      <c r="C40" s="614" t="str">
        <f>'7- Mapa Final'!C27</f>
        <v>Entrega de dineros a quien no le asiste el derecho de reclamar los mismos.</v>
      </c>
      <c r="D40" s="616" t="str">
        <f>'7- Mapa Final'!J27</f>
        <v>Muy Baja - 1</v>
      </c>
      <c r="E40" s="618" t="str">
        <f>'7- Mapa Final'!K27</f>
        <v>Menor - 2</v>
      </c>
      <c r="F40" s="620" t="str">
        <f>'7- Mapa Final'!M27</f>
        <v>Bajo - 2</v>
      </c>
      <c r="G40" s="437" t="s">
        <v>109</v>
      </c>
      <c r="H40" s="625" t="s">
        <v>515</v>
      </c>
      <c r="I40" s="622"/>
      <c r="J40" s="622" t="s">
        <v>463</v>
      </c>
      <c r="K40" s="624">
        <v>45931</v>
      </c>
      <c r="L40" s="624">
        <v>46022</v>
      </c>
      <c r="M40" s="610"/>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59.25" customHeight="1">
      <c r="A41" s="613"/>
      <c r="B41" s="615"/>
      <c r="C41" s="615"/>
      <c r="D41" s="617"/>
      <c r="E41" s="619"/>
      <c r="F41" s="621"/>
      <c r="G41" s="454"/>
      <c r="H41" s="623"/>
      <c r="I41" s="623"/>
      <c r="J41" s="623"/>
      <c r="K41" s="623"/>
      <c r="L41" s="623"/>
      <c r="M41" s="611"/>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59.25" customHeight="1">
      <c r="A42" s="613"/>
      <c r="B42" s="615"/>
      <c r="C42" s="615"/>
      <c r="D42" s="617"/>
      <c r="E42" s="619"/>
      <c r="F42" s="621"/>
      <c r="G42" s="454"/>
      <c r="H42" s="623"/>
      <c r="I42" s="623"/>
      <c r="J42" s="623"/>
      <c r="K42" s="623"/>
      <c r="L42" s="623"/>
      <c r="M42" s="611"/>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59.25" customHeight="1">
      <c r="A43" s="613"/>
      <c r="B43" s="615"/>
      <c r="C43" s="615"/>
      <c r="D43" s="617"/>
      <c r="E43" s="619"/>
      <c r="F43" s="621"/>
      <c r="G43" s="454"/>
      <c r="H43" s="623"/>
      <c r="I43" s="623"/>
      <c r="J43" s="623"/>
      <c r="K43" s="623"/>
      <c r="L43" s="623"/>
      <c r="M43" s="611"/>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59.25" customHeight="1">
      <c r="A44" s="613"/>
      <c r="B44" s="615"/>
      <c r="C44" s="615"/>
      <c r="D44" s="617"/>
      <c r="E44" s="619"/>
      <c r="F44" s="621"/>
      <c r="G44" s="454"/>
      <c r="H44" s="623"/>
      <c r="I44" s="623"/>
      <c r="J44" s="623"/>
      <c r="K44" s="623"/>
      <c r="L44" s="623"/>
      <c r="M44" s="611"/>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ht="59.25" customHeight="1">
      <c r="A45" s="613"/>
      <c r="B45" s="615"/>
      <c r="C45" s="615"/>
      <c r="D45" s="617"/>
      <c r="E45" s="619"/>
      <c r="F45" s="621"/>
      <c r="G45" s="454"/>
      <c r="H45" s="623"/>
      <c r="I45" s="623"/>
      <c r="J45" s="623"/>
      <c r="K45" s="623"/>
      <c r="L45" s="623"/>
      <c r="M45" s="611"/>
      <c r="N45" s="33"/>
      <c r="O45" s="33"/>
    </row>
    <row r="46" spans="1:169" ht="59.25" customHeight="1">
      <c r="A46" s="613"/>
      <c r="B46" s="615"/>
      <c r="C46" s="615"/>
      <c r="D46" s="617"/>
      <c r="E46" s="619"/>
      <c r="F46" s="621"/>
      <c r="G46" s="454"/>
      <c r="H46" s="623"/>
      <c r="I46" s="623"/>
      <c r="J46" s="623"/>
      <c r="K46" s="623"/>
      <c r="L46" s="623"/>
      <c r="M46" s="611"/>
      <c r="N46" s="33"/>
      <c r="O46" s="33"/>
    </row>
    <row r="47" spans="1:169" ht="59.25" customHeight="1">
      <c r="A47" s="613"/>
      <c r="B47" s="615"/>
      <c r="C47" s="615"/>
      <c r="D47" s="617"/>
      <c r="E47" s="619"/>
      <c r="F47" s="621"/>
      <c r="G47" s="454"/>
      <c r="H47" s="623"/>
      <c r="I47" s="623"/>
      <c r="J47" s="623"/>
      <c r="K47" s="623"/>
      <c r="L47" s="623"/>
      <c r="M47" s="611"/>
      <c r="N47" s="33"/>
      <c r="O47" s="33"/>
    </row>
    <row r="48" spans="1:169" ht="59.25" customHeight="1">
      <c r="A48" s="613"/>
      <c r="B48" s="615"/>
      <c r="C48" s="615"/>
      <c r="D48" s="617"/>
      <c r="E48" s="619"/>
      <c r="F48" s="621"/>
      <c r="G48" s="454"/>
      <c r="H48" s="623"/>
      <c r="I48" s="623"/>
      <c r="J48" s="623"/>
      <c r="K48" s="623"/>
      <c r="L48" s="623"/>
      <c r="M48" s="611"/>
      <c r="N48" s="33"/>
      <c r="O48" s="33"/>
    </row>
    <row r="49" spans="1:169" ht="59.25" customHeight="1">
      <c r="A49" s="613"/>
      <c r="B49" s="615"/>
      <c r="C49" s="615"/>
      <c r="D49" s="617"/>
      <c r="E49" s="619"/>
      <c r="F49" s="621"/>
      <c r="G49" s="454"/>
      <c r="H49" s="623"/>
      <c r="I49" s="623"/>
      <c r="J49" s="623"/>
      <c r="K49" s="623"/>
      <c r="L49" s="623"/>
      <c r="M49" s="611"/>
      <c r="N49" s="33"/>
      <c r="O49" s="33"/>
    </row>
    <row r="50" spans="1:169" s="25" customFormat="1" ht="13.5" hidden="1" customHeight="1">
      <c r="A50" s="612">
        <f>'7- Mapa Final'!A30</f>
        <v>5</v>
      </c>
      <c r="B50" s="614" t="str">
        <f>'7- Mapa Final'!B30</f>
        <v xml:space="preserve">Recibir , ofrecer, prometer , entregar o aceptar dádivas o beneficios a nombre propio o de terceros para  expedir, alterar, retener , extraviar o entregar  documentos  sin el lleno de requisitos legales </v>
      </c>
      <c r="C50" s="614" t="str">
        <f>'7- Mapa Final'!C30</f>
        <v xml:space="preserve"> Realizar trámites sin el cumplimiento de los requisitos legales  o  con información falsa</v>
      </c>
      <c r="D50" s="616" t="str">
        <f>'7- Mapa Final'!J30</f>
        <v>Muy Baja - 1</v>
      </c>
      <c r="E50" s="618" t="str">
        <f>'7- Mapa Final'!K30</f>
        <v>Mayor - 4</v>
      </c>
      <c r="F50" s="620" t="str">
        <f>'7- Mapa Final'!M30</f>
        <v>Alto  - 4</v>
      </c>
      <c r="G50" s="437" t="s">
        <v>192</v>
      </c>
      <c r="H50" s="622"/>
      <c r="I50" s="622"/>
      <c r="J50" s="622"/>
      <c r="K50" s="622"/>
      <c r="L50" s="622"/>
      <c r="M50" s="648"/>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3.5" hidden="1" customHeight="1">
      <c r="A51" s="613"/>
      <c r="B51" s="615"/>
      <c r="C51" s="615"/>
      <c r="D51" s="617"/>
      <c r="E51" s="619"/>
      <c r="F51" s="621"/>
      <c r="G51" s="454"/>
      <c r="H51" s="623"/>
      <c r="I51" s="623"/>
      <c r="J51" s="623"/>
      <c r="K51" s="623"/>
      <c r="L51" s="623"/>
      <c r="M51" s="649"/>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3.5" hidden="1" customHeight="1">
      <c r="A52" s="613"/>
      <c r="B52" s="615"/>
      <c r="C52" s="615"/>
      <c r="D52" s="617"/>
      <c r="E52" s="619"/>
      <c r="F52" s="621"/>
      <c r="G52" s="454"/>
      <c r="H52" s="623"/>
      <c r="I52" s="623"/>
      <c r="J52" s="623"/>
      <c r="K52" s="623"/>
      <c r="L52" s="623"/>
      <c r="M52" s="649"/>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3.5" hidden="1" customHeight="1">
      <c r="A53" s="613"/>
      <c r="B53" s="615"/>
      <c r="C53" s="615"/>
      <c r="D53" s="617"/>
      <c r="E53" s="619"/>
      <c r="F53" s="621"/>
      <c r="G53" s="454"/>
      <c r="H53" s="623"/>
      <c r="I53" s="623"/>
      <c r="J53" s="623"/>
      <c r="K53" s="623"/>
      <c r="L53" s="623"/>
      <c r="M53" s="649"/>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hidden="1" customHeight="1">
      <c r="A54" s="613"/>
      <c r="B54" s="615"/>
      <c r="C54" s="615"/>
      <c r="D54" s="617"/>
      <c r="E54" s="619"/>
      <c r="F54" s="621"/>
      <c r="G54" s="454"/>
      <c r="H54" s="623"/>
      <c r="I54" s="623"/>
      <c r="J54" s="623"/>
      <c r="K54" s="623"/>
      <c r="L54" s="623"/>
      <c r="M54" s="649"/>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hidden="1">
      <c r="A55" s="613"/>
      <c r="B55" s="615"/>
      <c r="C55" s="615"/>
      <c r="D55" s="617"/>
      <c r="E55" s="619"/>
      <c r="F55" s="621"/>
      <c r="G55" s="454"/>
      <c r="H55" s="623"/>
      <c r="I55" s="623"/>
      <c r="J55" s="623"/>
      <c r="K55" s="623"/>
      <c r="L55" s="623"/>
      <c r="M55" s="649"/>
      <c r="N55" s="33"/>
      <c r="O55" s="33"/>
    </row>
    <row r="56" spans="1:169" hidden="1">
      <c r="A56" s="613"/>
      <c r="B56" s="615"/>
      <c r="C56" s="615"/>
      <c r="D56" s="617"/>
      <c r="E56" s="619"/>
      <c r="F56" s="621"/>
      <c r="G56" s="454"/>
      <c r="H56" s="623"/>
      <c r="I56" s="623"/>
      <c r="J56" s="623"/>
      <c r="K56" s="623"/>
      <c r="L56" s="623"/>
      <c r="M56" s="649"/>
      <c r="N56" s="33"/>
      <c r="O56" s="33"/>
    </row>
    <row r="57" spans="1:169" hidden="1">
      <c r="A57" s="613"/>
      <c r="B57" s="615"/>
      <c r="C57" s="615"/>
      <c r="D57" s="617"/>
      <c r="E57" s="619"/>
      <c r="F57" s="621"/>
      <c r="G57" s="454"/>
      <c r="H57" s="623"/>
      <c r="I57" s="623"/>
      <c r="J57" s="623"/>
      <c r="K57" s="623"/>
      <c r="L57" s="623"/>
      <c r="M57" s="649"/>
      <c r="N57" s="33"/>
      <c r="O57" s="33"/>
    </row>
    <row r="58" spans="1:169" hidden="1">
      <c r="A58" s="613"/>
      <c r="B58" s="615"/>
      <c r="C58" s="615"/>
      <c r="D58" s="617"/>
      <c r="E58" s="619"/>
      <c r="F58" s="621"/>
      <c r="G58" s="454"/>
      <c r="H58" s="623"/>
      <c r="I58" s="623"/>
      <c r="J58" s="623"/>
      <c r="K58" s="623"/>
      <c r="L58" s="623"/>
      <c r="M58" s="649"/>
      <c r="N58" s="33"/>
      <c r="O58" s="33"/>
    </row>
    <row r="59" spans="1:169" hidden="1">
      <c r="A59" s="613"/>
      <c r="B59" s="615"/>
      <c r="C59" s="615"/>
      <c r="D59" s="617"/>
      <c r="E59" s="619"/>
      <c r="F59" s="621"/>
      <c r="G59" s="454"/>
      <c r="H59" s="623"/>
      <c r="I59" s="623"/>
      <c r="J59" s="623"/>
      <c r="K59" s="623"/>
      <c r="L59" s="623"/>
      <c r="M59" s="649"/>
      <c r="N59" s="33"/>
      <c r="O59" s="33"/>
    </row>
    <row r="60" spans="1:169" s="25" customFormat="1" ht="13.5" hidden="1" customHeight="1">
      <c r="A60" s="612">
        <f>'7- Mapa Final'!A32</f>
        <v>6</v>
      </c>
      <c r="B60" s="614" t="str">
        <f>'7- Mapa Final'!B32</f>
        <v xml:space="preserve">Recibir, ofrecer, prometer, entregar o aceptar dadivas  o beneficios a nombre propio o de terceros para  demorar, retener, alterar o direccionar fallos judiciales </v>
      </c>
      <c r="C60" s="614" t="str">
        <f>'7- Mapa Final'!C32</f>
        <v xml:space="preserve">Proferir  sentencias judiciales incumpliendo los principios de la administración de justicia o sin la observancia de los Códigos  Procesales en la materia </v>
      </c>
      <c r="D60" s="616" t="str">
        <f>'7- Mapa Final'!J32</f>
        <v>Muy Baja - 1</v>
      </c>
      <c r="E60" s="618" t="str">
        <f>'7- Mapa Final'!K32</f>
        <v>Mayor - 4</v>
      </c>
      <c r="F60" s="620" t="str">
        <f>'7- Mapa Final'!M32</f>
        <v>Alto  - 4</v>
      </c>
      <c r="G60" s="437" t="s">
        <v>192</v>
      </c>
      <c r="H60" s="622"/>
      <c r="I60" s="622"/>
      <c r="J60" s="622"/>
      <c r="K60" s="622"/>
      <c r="L60" s="622"/>
      <c r="M60" s="648"/>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3.5" hidden="1" customHeight="1">
      <c r="A61" s="613"/>
      <c r="B61" s="615"/>
      <c r="C61" s="615"/>
      <c r="D61" s="617"/>
      <c r="E61" s="619"/>
      <c r="F61" s="621"/>
      <c r="G61" s="454"/>
      <c r="H61" s="623"/>
      <c r="I61" s="623"/>
      <c r="J61" s="623"/>
      <c r="K61" s="623"/>
      <c r="L61" s="623"/>
      <c r="M61" s="649"/>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3.5" hidden="1" customHeight="1">
      <c r="A62" s="613"/>
      <c r="B62" s="615"/>
      <c r="C62" s="615"/>
      <c r="D62" s="617"/>
      <c r="E62" s="619"/>
      <c r="F62" s="621"/>
      <c r="G62" s="454"/>
      <c r="H62" s="623"/>
      <c r="I62" s="623"/>
      <c r="J62" s="623"/>
      <c r="K62" s="623"/>
      <c r="L62" s="623"/>
      <c r="M62" s="649"/>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3.5" hidden="1" customHeight="1">
      <c r="A63" s="613"/>
      <c r="B63" s="615"/>
      <c r="C63" s="615"/>
      <c r="D63" s="617"/>
      <c r="E63" s="619"/>
      <c r="F63" s="621"/>
      <c r="G63" s="454"/>
      <c r="H63" s="623"/>
      <c r="I63" s="623"/>
      <c r="J63" s="623"/>
      <c r="K63" s="623"/>
      <c r="L63" s="623"/>
      <c r="M63" s="649"/>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hidden="1" customHeight="1">
      <c r="A64" s="613"/>
      <c r="B64" s="615"/>
      <c r="C64" s="615"/>
      <c r="D64" s="617"/>
      <c r="E64" s="619"/>
      <c r="F64" s="621"/>
      <c r="G64" s="454"/>
      <c r="H64" s="623"/>
      <c r="I64" s="623"/>
      <c r="J64" s="623"/>
      <c r="K64" s="623"/>
      <c r="L64" s="623"/>
      <c r="M64" s="649"/>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5" hidden="1">
      <c r="A65" s="613"/>
      <c r="B65" s="615"/>
      <c r="C65" s="615"/>
      <c r="D65" s="617"/>
      <c r="E65" s="619"/>
      <c r="F65" s="621"/>
      <c r="G65" s="454"/>
      <c r="H65" s="623"/>
      <c r="I65" s="623"/>
      <c r="J65" s="623"/>
      <c r="K65" s="623"/>
      <c r="L65" s="623"/>
      <c r="M65" s="649"/>
      <c r="N65" s="33"/>
      <c r="O65" s="33"/>
    </row>
    <row r="66" spans="1:15" hidden="1">
      <c r="A66" s="613"/>
      <c r="B66" s="615"/>
      <c r="C66" s="615"/>
      <c r="D66" s="617"/>
      <c r="E66" s="619"/>
      <c r="F66" s="621"/>
      <c r="G66" s="454"/>
      <c r="H66" s="623"/>
      <c r="I66" s="623"/>
      <c r="J66" s="623"/>
      <c r="K66" s="623"/>
      <c r="L66" s="623"/>
      <c r="M66" s="649"/>
      <c r="N66" s="33"/>
      <c r="O66" s="33"/>
    </row>
    <row r="67" spans="1:15" hidden="1">
      <c r="A67" s="613"/>
      <c r="B67" s="615"/>
      <c r="C67" s="615"/>
      <c r="D67" s="617"/>
      <c r="E67" s="619"/>
      <c r="F67" s="621"/>
      <c r="G67" s="454"/>
      <c r="H67" s="623"/>
      <c r="I67" s="623"/>
      <c r="J67" s="623"/>
      <c r="K67" s="623"/>
      <c r="L67" s="623"/>
      <c r="M67" s="649"/>
      <c r="N67" s="33"/>
      <c r="O67" s="33"/>
    </row>
    <row r="68" spans="1:15" hidden="1">
      <c r="A68" s="613"/>
      <c r="B68" s="615"/>
      <c r="C68" s="615"/>
      <c r="D68" s="617"/>
      <c r="E68" s="619"/>
      <c r="F68" s="621"/>
      <c r="G68" s="454"/>
      <c r="H68" s="623"/>
      <c r="I68" s="623"/>
      <c r="J68" s="623"/>
      <c r="K68" s="623"/>
      <c r="L68" s="623"/>
      <c r="M68" s="649"/>
      <c r="N68" s="33"/>
      <c r="O68" s="33"/>
    </row>
    <row r="69" spans="1:15" hidden="1">
      <c r="A69" s="613"/>
      <c r="B69" s="615"/>
      <c r="C69" s="615"/>
      <c r="D69" s="617"/>
      <c r="E69" s="619"/>
      <c r="F69" s="621"/>
      <c r="G69" s="454"/>
      <c r="H69" s="623"/>
      <c r="I69" s="623"/>
      <c r="J69" s="623"/>
      <c r="K69" s="623"/>
      <c r="L69" s="623"/>
      <c r="M69" s="649"/>
      <c r="N69" s="33"/>
      <c r="O69" s="33"/>
    </row>
  </sheetData>
  <mergeCells count="95">
    <mergeCell ref="J50:J59"/>
    <mergeCell ref="K50:K59"/>
    <mergeCell ref="L50:L59"/>
    <mergeCell ref="M50:M59"/>
    <mergeCell ref="A60:A69"/>
    <mergeCell ref="B60:B69"/>
    <mergeCell ref="C60:C69"/>
    <mergeCell ref="D60:D69"/>
    <mergeCell ref="E60:E69"/>
    <mergeCell ref="F60:F69"/>
    <mergeCell ref="M60:M69"/>
    <mergeCell ref="G60:G69"/>
    <mergeCell ref="H60:H69"/>
    <mergeCell ref="I60:I69"/>
    <mergeCell ref="J60:J69"/>
    <mergeCell ref="K60:K69"/>
    <mergeCell ref="L60:L69"/>
    <mergeCell ref="F50:F59"/>
    <mergeCell ref="G50:G59"/>
    <mergeCell ref="H50:H59"/>
    <mergeCell ref="I50:I59"/>
    <mergeCell ref="G40:G49"/>
    <mergeCell ref="H40:H49"/>
    <mergeCell ref="I40:I49"/>
    <mergeCell ref="A50:A59"/>
    <mergeCell ref="B50:B59"/>
    <mergeCell ref="C50:C59"/>
    <mergeCell ref="D50:D59"/>
    <mergeCell ref="E50:E59"/>
    <mergeCell ref="J30:J39"/>
    <mergeCell ref="K30:K39"/>
    <mergeCell ref="L30:L39"/>
    <mergeCell ref="M30:M39"/>
    <mergeCell ref="A40:A49"/>
    <mergeCell ref="B40:B49"/>
    <mergeCell ref="C40:C49"/>
    <mergeCell ref="D40:D49"/>
    <mergeCell ref="E40:E49"/>
    <mergeCell ref="F40:F49"/>
    <mergeCell ref="M40:M49"/>
    <mergeCell ref="J40:J49"/>
    <mergeCell ref="K40:K49"/>
    <mergeCell ref="L40:L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6:B6"/>
    <mergeCell ref="C6:M6"/>
    <mergeCell ref="A7:C7"/>
    <mergeCell ref="D7:F7"/>
    <mergeCell ref="G7:G8"/>
    <mergeCell ref="H7:H8"/>
    <mergeCell ref="I7:J7"/>
    <mergeCell ref="K7:L7"/>
    <mergeCell ref="M7:M8"/>
    <mergeCell ref="A5:B5"/>
    <mergeCell ref="C5:M5"/>
    <mergeCell ref="A1:B2"/>
    <mergeCell ref="C1:J3"/>
    <mergeCell ref="K1:M3"/>
    <mergeCell ref="A4:B4"/>
    <mergeCell ref="C4:M4"/>
  </mergeCells>
  <conditionalFormatting sqref="A7:B7">
    <cfRule type="containsText" dxfId="61" priority="66" operator="containsText" text="3- Bajo">
      <formula>NOT(ISERROR(SEARCH("3- Bajo",A7)))</formula>
    </cfRule>
    <cfRule type="containsText" dxfId="60" priority="65" operator="containsText" text="4- Moderado">
      <formula>NOT(ISERROR(SEARCH("4- Moderado",A7)))</formula>
    </cfRule>
    <cfRule type="containsText" dxfId="59" priority="64" operator="containsText" text="6- Moderado">
      <formula>NOT(ISERROR(SEARCH("6- Moderado",A7)))</formula>
    </cfRule>
    <cfRule type="containsText" dxfId="58" priority="63" operator="containsText" text="3- Moderado">
      <formula>NOT(ISERROR(SEARCH("3- Moderado",A7)))</formula>
    </cfRule>
    <cfRule type="containsText" dxfId="57" priority="68" operator="containsText" text="1- Bajo">
      <formula>NOT(ISERROR(SEARCH("1- Bajo",A7)))</formula>
    </cfRule>
    <cfRule type="containsText" dxfId="56" priority="67" operator="containsText" text="4- Bajo">
      <formula>NOT(ISERROR(SEARCH("4- Bajo",A7)))</formula>
    </cfRule>
  </conditionalFormatting>
  <conditionalFormatting sqref="A10:E10">
    <cfRule type="containsText" dxfId="55" priority="55" operator="containsText" text="1- Bajo">
      <formula>NOT(ISERROR(SEARCH("1- Bajo",A10)))</formula>
    </cfRule>
    <cfRule type="containsText" dxfId="54" priority="54" operator="containsText" text="4- Bajo">
      <formula>NOT(ISERROR(SEARCH("4- Bajo",A10)))</formula>
    </cfRule>
    <cfRule type="containsText" dxfId="53" priority="53" operator="containsText" text="3- Bajo">
      <formula>NOT(ISERROR(SEARCH("3- Bajo",A10)))</formula>
    </cfRule>
    <cfRule type="containsText" dxfId="52" priority="52" operator="containsText" text="4- Moderado">
      <formula>NOT(ISERROR(SEARCH("4- Moderado",A10)))</formula>
    </cfRule>
    <cfRule type="containsText" dxfId="51" priority="51" operator="containsText" text="6- Moderado">
      <formula>NOT(ISERROR(SEARCH("6- Moderado",A10)))</formula>
    </cfRule>
    <cfRule type="containsText" dxfId="50" priority="50" operator="containsText" text="3- Moderado">
      <formula>NOT(ISERROR(SEARCH("3- Moderado",A10)))</formula>
    </cfRule>
  </conditionalFormatting>
  <conditionalFormatting sqref="A20:E20">
    <cfRule type="containsText" dxfId="49" priority="48" operator="containsText" text="1- Bajo">
      <formula>NOT(ISERROR(SEARCH("1- Bajo",A20)))</formula>
    </cfRule>
    <cfRule type="containsText" dxfId="48" priority="47" operator="containsText" text="4- Bajo">
      <formula>NOT(ISERROR(SEARCH("4- Bajo",A20)))</formula>
    </cfRule>
    <cfRule type="containsText" dxfId="47" priority="46" operator="containsText" text="3- Bajo">
      <formula>NOT(ISERROR(SEARCH("3- Bajo",A20)))</formula>
    </cfRule>
    <cfRule type="containsText" dxfId="46" priority="45" operator="containsText" text="4- Moderado">
      <formula>NOT(ISERROR(SEARCH("4- Moderado",A20)))</formula>
    </cfRule>
    <cfRule type="containsText" dxfId="45" priority="44" operator="containsText" text="6- Moderado">
      <formula>NOT(ISERROR(SEARCH("6- Moderado",A20)))</formula>
    </cfRule>
    <cfRule type="containsText" dxfId="44" priority="43" operator="containsText" text="3- Moderado">
      <formula>NOT(ISERROR(SEARCH("3- Moderado",A20)))</formula>
    </cfRule>
  </conditionalFormatting>
  <conditionalFormatting sqref="A30:E30">
    <cfRule type="containsText" dxfId="43" priority="41" operator="containsText" text="1- Bajo">
      <formula>NOT(ISERROR(SEARCH("1- Bajo",A30)))</formula>
    </cfRule>
    <cfRule type="containsText" dxfId="42" priority="40" operator="containsText" text="4- Bajo">
      <formula>NOT(ISERROR(SEARCH("4- Bajo",A30)))</formula>
    </cfRule>
    <cfRule type="containsText" dxfId="41" priority="39" operator="containsText" text="3- Bajo">
      <formula>NOT(ISERROR(SEARCH("3- Bajo",A30)))</formula>
    </cfRule>
    <cfRule type="containsText" dxfId="40" priority="38" operator="containsText" text="4- Moderado">
      <formula>NOT(ISERROR(SEARCH("4- Moderado",A30)))</formula>
    </cfRule>
    <cfRule type="containsText" dxfId="39" priority="37" operator="containsText" text="6- Moderado">
      <formula>NOT(ISERROR(SEARCH("6- Moderado",A30)))</formula>
    </cfRule>
    <cfRule type="containsText" dxfId="38" priority="36" operator="containsText" text="3- Moderado">
      <formula>NOT(ISERROR(SEARCH("3- Moderado",A30)))</formula>
    </cfRule>
  </conditionalFormatting>
  <conditionalFormatting sqref="A40:E40">
    <cfRule type="containsText" dxfId="37" priority="30" operator="containsText" text="6- Moderado">
      <formula>NOT(ISERROR(SEARCH("6- Moderado",A40)))</formula>
    </cfRule>
    <cfRule type="containsText" dxfId="36" priority="31" operator="containsText" text="4- Moderado">
      <formula>NOT(ISERROR(SEARCH("4- Moderado",A40)))</formula>
    </cfRule>
    <cfRule type="containsText" dxfId="35" priority="32" operator="containsText" text="3- Bajo">
      <formula>NOT(ISERROR(SEARCH("3- Bajo",A40)))</formula>
    </cfRule>
    <cfRule type="containsText" dxfId="34" priority="33" operator="containsText" text="4- Bajo">
      <formula>NOT(ISERROR(SEARCH("4- Bajo",A40)))</formula>
    </cfRule>
    <cfRule type="containsText" dxfId="33" priority="34" operator="containsText" text="1- Bajo">
      <formula>NOT(ISERROR(SEARCH("1- Bajo",A40)))</formula>
    </cfRule>
    <cfRule type="containsText" dxfId="32" priority="29" operator="containsText" text="3- Moderado">
      <formula>NOT(ISERROR(SEARCH("3- Moderado",A40)))</formula>
    </cfRule>
  </conditionalFormatting>
  <conditionalFormatting sqref="A50:E50">
    <cfRule type="containsText" dxfId="31" priority="23" operator="containsText" text="6- Moderado">
      <formula>NOT(ISERROR(SEARCH("6- Moderado",A50)))</formula>
    </cfRule>
    <cfRule type="containsText" dxfId="30" priority="24" operator="containsText" text="4- Moderado">
      <formula>NOT(ISERROR(SEARCH("4- Moderado",A50)))</formula>
    </cfRule>
    <cfRule type="containsText" dxfId="29" priority="25" operator="containsText" text="3- Bajo">
      <formula>NOT(ISERROR(SEARCH("3- Bajo",A50)))</formula>
    </cfRule>
    <cfRule type="containsText" dxfId="28" priority="26" operator="containsText" text="4- Bajo">
      <formula>NOT(ISERROR(SEARCH("4- Bajo",A50)))</formula>
    </cfRule>
    <cfRule type="containsText" dxfId="27" priority="27" operator="containsText" text="1- Bajo">
      <formula>NOT(ISERROR(SEARCH("1- Bajo",A50)))</formula>
    </cfRule>
    <cfRule type="containsText" dxfId="26" priority="22" operator="containsText" text="3- Moderado">
      <formula>NOT(ISERROR(SEARCH("3- Moderado",A50)))</formula>
    </cfRule>
  </conditionalFormatting>
  <conditionalFormatting sqref="A60:E60">
    <cfRule type="containsText" dxfId="25" priority="20" operator="containsText" text="1- Bajo">
      <formula>NOT(ISERROR(SEARCH("1- Bajo",A60)))</formula>
    </cfRule>
    <cfRule type="containsText" dxfId="24" priority="19" operator="containsText" text="4- Bajo">
      <formula>NOT(ISERROR(SEARCH("4- Bajo",A60)))</formula>
    </cfRule>
    <cfRule type="containsText" dxfId="23" priority="18" operator="containsText" text="3- Bajo">
      <formula>NOT(ISERROR(SEARCH("3- Bajo",A60)))</formula>
    </cfRule>
    <cfRule type="containsText" dxfId="22" priority="16" operator="containsText" text="6- Moderado">
      <formula>NOT(ISERROR(SEARCH("6- Moderado",A60)))</formula>
    </cfRule>
    <cfRule type="containsText" dxfId="21" priority="15" operator="containsText" text="3- Moderado">
      <formula>NOT(ISERROR(SEARCH("3- Moderado",A60)))</formula>
    </cfRule>
    <cfRule type="containsText" dxfId="20" priority="17" operator="containsText" text="4- Moderado">
      <formula>NOT(ISERROR(SEARCH("4- Moderado",A60)))</formula>
    </cfRule>
  </conditionalFormatting>
  <conditionalFormatting sqref="C8:F8">
    <cfRule type="containsText" dxfId="19" priority="57" operator="containsText" text="3- Moderado">
      <formula>NOT(ISERROR(SEARCH("3- Moderado",C8)))</formula>
    </cfRule>
    <cfRule type="containsText" dxfId="18" priority="58" operator="containsText" text="6- Moderado">
      <formula>NOT(ISERROR(SEARCH("6- Moderado",C8)))</formula>
    </cfRule>
    <cfRule type="containsText" dxfId="17" priority="59" operator="containsText" text="4- Moderado">
      <formula>NOT(ISERROR(SEARCH("4- Moderado",C8)))</formula>
    </cfRule>
    <cfRule type="containsText" dxfId="16" priority="61" operator="containsText" text="4- Bajo">
      <formula>NOT(ISERROR(SEARCH("4- Bajo",C8)))</formula>
    </cfRule>
    <cfRule type="containsText" dxfId="15" priority="62" operator="containsText" text="1- Bajo">
      <formula>NOT(ISERROR(SEARCH("1- Bajo",C8)))</formula>
    </cfRule>
    <cfRule type="containsText" dxfId="14" priority="60" operator="containsText" text="3- Bajo">
      <formula>NOT(ISERROR(SEARCH("3- Bajo",C8)))</formula>
    </cfRule>
  </conditionalFormatting>
  <conditionalFormatting sqref="D10:D69">
    <cfRule type="containsText" dxfId="13" priority="10" operator="containsText" text="Media">
      <formula>NOT(ISERROR(SEARCH("Media",D10)))</formula>
    </cfRule>
    <cfRule type="containsText" dxfId="12" priority="8" operator="containsText" text="Muy Baja">
      <formula>NOT(ISERROR(SEARCH("Muy Baja",D10)))</formula>
    </cfRule>
    <cfRule type="containsText" dxfId="11" priority="7" operator="containsText" text="Baja">
      <formula>NOT(ISERROR(SEARCH("Baja",D10)))</formula>
    </cfRule>
    <cfRule type="containsText" dxfId="10" priority="6" operator="containsText" text="Alta">
      <formula>NOT(ISERROR(SEARCH("Alta",D10)))</formula>
    </cfRule>
    <cfRule type="containsText" dxfId="9" priority="5" operator="containsText" text="Muy Alta">
      <formula>NOT(ISERROR(SEARCH("Muy Alta",D10)))</formula>
    </cfRule>
  </conditionalFormatting>
  <conditionalFormatting sqref="E10:E69">
    <cfRule type="containsText" dxfId="8" priority="1" operator="containsText" text="Catastrófico">
      <formula>NOT(ISERROR(SEARCH("Catastrófico",E10)))</formula>
    </cfRule>
    <cfRule type="containsText" dxfId="7" priority="4" operator="containsText" text="Leve">
      <formula>NOT(ISERROR(SEARCH("Leve",E10)))</formula>
    </cfRule>
    <cfRule type="containsText" dxfId="6" priority="3" operator="containsText" text="Menor">
      <formula>NOT(ISERROR(SEARCH("Menor",E10)))</formula>
    </cfRule>
    <cfRule type="containsText" dxfId="5" priority="2" operator="containsText" text="Mayor">
      <formula>NOT(ISERROR(SEARCH("Mayor",E10)))</formula>
    </cfRule>
  </conditionalFormatting>
  <conditionalFormatting sqref="E10:F69">
    <cfRule type="containsText" dxfId="4" priority="9" operator="containsText" text="Moderado">
      <formula>NOT(ISERROR(SEARCH("Moderado",E10)))</formula>
    </cfRule>
  </conditionalFormatting>
  <conditionalFormatting sqref="F10:F19">
    <cfRule type="colorScale" priority="56">
      <colorScale>
        <cfvo type="min"/>
        <cfvo type="max"/>
        <color rgb="FFFF7128"/>
        <color rgb="FFFFEF9C"/>
      </colorScale>
    </cfRule>
  </conditionalFormatting>
  <conditionalFormatting sqref="F10:F69">
    <cfRule type="containsText" dxfId="3" priority="14" operator="containsText" text="Extremo">
      <formula>NOT(ISERROR(SEARCH("Extremo",F10)))</formula>
    </cfRule>
    <cfRule type="containsText" dxfId="2" priority="13" operator="containsText" text="Alto">
      <formula>NOT(ISERROR(SEARCH("Alto",F10)))</formula>
    </cfRule>
    <cfRule type="containsText" dxfId="1" priority="12" operator="containsText" text="Moderado">
      <formula>NOT(ISERROR(SEARCH("Moderado",F10)))</formula>
    </cfRule>
    <cfRule type="containsText" dxfId="0" priority="11" operator="containsText" text="Bajo">
      <formula>NOT(ISERROR(SEARCH("Bajo",F10)))</formula>
    </cfRule>
  </conditionalFormatting>
  <conditionalFormatting sqref="F20:F29">
    <cfRule type="colorScale" priority="49">
      <colorScale>
        <cfvo type="min"/>
        <cfvo type="max"/>
        <color rgb="FFFF7128"/>
        <color rgb="FFFFEF9C"/>
      </colorScale>
    </cfRule>
  </conditionalFormatting>
  <conditionalFormatting sqref="F30:F39">
    <cfRule type="colorScale" priority="42">
      <colorScale>
        <cfvo type="min"/>
        <cfvo type="max"/>
        <color rgb="FFFF7128"/>
        <color rgb="FFFFEF9C"/>
      </colorScale>
    </cfRule>
  </conditionalFormatting>
  <conditionalFormatting sqref="F40:F49">
    <cfRule type="colorScale" priority="35">
      <colorScale>
        <cfvo type="min"/>
        <cfvo type="max"/>
        <color rgb="FFFF7128"/>
        <color rgb="FFFFEF9C"/>
      </colorScale>
    </cfRule>
  </conditionalFormatting>
  <conditionalFormatting sqref="F50:F59">
    <cfRule type="colorScale" priority="28">
      <colorScale>
        <cfvo type="min"/>
        <cfvo type="max"/>
        <color rgb="FFFF7128"/>
        <color rgb="FFFFEF9C"/>
      </colorScale>
    </cfRule>
  </conditionalFormatting>
  <conditionalFormatting sqref="F60:F69">
    <cfRule type="colorScale" priority="21">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1DF3A612-4EB2-4DE5-8202-4FCD6F8D579F}"/>
    <dataValidation allowBlank="1" showInputMessage="1" showErrorMessage="1" prompt="Seleccionar si el responsable es el responsable de las acciones es el nivel central" sqref="I7:I8" xr:uid="{9B67D7B1-BD2F-423B-8B36-BE7500779109}"/>
    <dataValidation allowBlank="1" showInputMessage="1" showErrorMessage="1" prompt="Describir las actividades que se van a desarrollar para el proyecto" sqref="H7" xr:uid="{39A2396A-0548-4FFC-AC16-5987BEE11C15}"/>
    <dataValidation allowBlank="1" showInputMessage="1" showErrorMessage="1" prompt="Registrar qué factor  que ocasina el riesgo: un facot identtficado el contexto._x000a_O  personas, recursos, estilo de direccion , factores externos, , codiciones ambientales" sqref="C8" xr:uid="{B137D91A-E9CF-4616-BB12-484A4F8108B8}"/>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23C028E0-5D09-4C26-B09A-88FBEFC0FEC5}">
          <x14:formula1>
            <xm:f>'9- Matriz de Calor '!$S$8:$S$11</xm:f>
          </x14:formula1>
          <xm:sqref>G10:G69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1- Presentación </vt:lpstr>
      <vt:lpstr>Conceptos 37001 </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Trimestre 1 - 2025</vt:lpstr>
      <vt:lpstr>Seguimiento Trimestre 2 de 2025</vt:lpstr>
      <vt:lpstr>Seguimiento Trimestre 3 de 2025</vt:lpstr>
      <vt:lpstr>Seguimeinto Trimestre 4 de 2025</vt:lpstr>
      <vt:lpstr>'5- Identificación de Riesgos'!Área_de_impresión</vt:lpstr>
      <vt:lpstr>'6- Valoración Controles'!Área_de_impresión</vt:lpstr>
      <vt:lpstr>'7- Mapa Final'!Área_de_impresión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Yancy Yazmin Castellanos Sanchez</cp:lastModifiedBy>
  <cp:lastPrinted>2021-12-15T18:00:55Z</cp:lastPrinted>
  <dcterms:created xsi:type="dcterms:W3CDTF">2021-04-16T16:11:31Z</dcterms:created>
  <dcterms:modified xsi:type="dcterms:W3CDTF">2025-05-07T17:13:26Z</dcterms:modified>
</cp:coreProperties>
</file>