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hidePivotFieldList="1" defaultThemeVersion="166925"/>
  <mc:AlternateContent xmlns:mc="http://schemas.openxmlformats.org/markup-compatibility/2006">
    <mc:Choice Requires="x15">
      <x15ac:absPath xmlns:x15ac="http://schemas.microsoft.com/office/spreadsheetml/2010/11/ac" url="https://etbcsj-my.sharepoint.com/personal/jmartinr_cendoj_ramajudicial_gov_co1/Documents/Escritorio/MATRIZ DE RIESGOS 2025/PRIMER TRIMESTRE 2025 MATRIZ DE RIESGOS/"/>
    </mc:Choice>
  </mc:AlternateContent>
  <xr:revisionPtr revIDLastSave="0" documentId="8_{E0844D3B-9DA8-4899-A12E-3E8A33CB0B83}" xr6:coauthVersionLast="36" xr6:coauthVersionMax="36" xr10:uidLastSave="{00000000-0000-0000-0000-000000000000}"/>
  <bookViews>
    <workbookView xWindow="0" yWindow="0" windowWidth="28800" windowHeight="11805" tabRatio="885" firstSheet="4" activeTab="10" xr2:uid="{88AE9359-1123-4A22-A41B-C6B85A0AA7B3}"/>
  </bookViews>
  <sheets>
    <sheet name="1. Presentacion " sheetId="34" r:id="rId1"/>
    <sheet name="Conceptos 37001" sheetId="35" r:id="rId2"/>
    <sheet name="2. Análisis de Contexto" sheetId="46" r:id="rId3"/>
    <sheet name="3. Estrategias" sheetId="38" r:id="rId4"/>
    <sheet name="4. Instructivo Riesgos " sheetId="39" r:id="rId5"/>
    <sheet name="5. Identificación de Riesgos" sheetId="40" r:id="rId6"/>
    <sheet name="6. Valoración Controles" sheetId="41" r:id="rId7"/>
    <sheet name="7. Mapa Final" sheetId="29" r:id="rId8"/>
    <sheet name="8- Politicas de admiistracion " sheetId="5" r:id="rId9"/>
    <sheet name="9- Matriz de Calor " sheetId="21" r:id="rId10"/>
    <sheet name="Seguimiento 1 Trimestre" sheetId="18" r:id="rId11"/>
  </sheets>
  <externalReferences>
    <externalReference r:id="rId12"/>
    <externalReference r:id="rId13"/>
    <externalReference r:id="rId14"/>
    <externalReference r:id="rId15"/>
    <externalReference r:id="rId16"/>
    <externalReference r:id="rId17"/>
  </externalReferences>
  <definedNames>
    <definedName name="_xlnm.Print_Area" localSheetId="2">'2. Análisis de Contexto'!$A$1:$F$80</definedName>
    <definedName name="_xlnm.Print_Area" localSheetId="5">'5. Identificación de Riesgos'!$A$1:$N$25</definedName>
    <definedName name="_xlnm.Print_Area" localSheetId="6">'6. Valoración Controles'!$A$1:$V$29</definedName>
    <definedName name="_xlnm.Print_Area" localSheetId="7">'7. Mapa Final'!$A$1:$N$39</definedName>
    <definedName name="Data" localSheetId="0">'[1]Tabla de Valoración'!$I$2:$L$5</definedName>
    <definedName name="Data" localSheetId="2">'[1]Tabla de Valoración'!$I$2:$L$5</definedName>
    <definedName name="Data" localSheetId="3">'[1]Tabla de Valoración'!$I$2:$L$5</definedName>
    <definedName name="Data" localSheetId="4">'[1]Tabla de Valoración'!$I$2:$L$5</definedName>
    <definedName name="Data" localSheetId="5">'[1]Tabla de Valoración'!$I$2:$L$5</definedName>
    <definedName name="Data" localSheetId="6">'[1]Tabla de Valoración'!$I$2:$L$5</definedName>
    <definedName name="Data" localSheetId="1">'[1]Tabla de Valoración'!$I$2:$L$5</definedName>
    <definedName name="Data">'[2]Tabla de Valoración'!$I$2:$L$5</definedName>
    <definedName name="Diseño" localSheetId="0">'[1]Tabla de Valoración'!$I$2:$I$5</definedName>
    <definedName name="Diseño" localSheetId="2">'[1]Tabla de Valoración'!$I$2:$I$5</definedName>
    <definedName name="Diseño" localSheetId="3">'[1]Tabla de Valoración'!$I$2:$I$5</definedName>
    <definedName name="Diseño" localSheetId="4">'[1]Tabla de Valoración'!$I$2:$I$5</definedName>
    <definedName name="Diseño" localSheetId="5">'[1]Tabla de Valoración'!$I$2:$I$5</definedName>
    <definedName name="Diseño" localSheetId="6">'[1]Tabla de Valoración'!$I$2:$I$5</definedName>
    <definedName name="Diseño" localSheetId="1">'[1]Tabla de Valoración'!$I$2:$I$5</definedName>
    <definedName name="Diseño">'[2]Tabla de Valoración'!$I$2:$I$5</definedName>
    <definedName name="Ejecución" localSheetId="0">'[1]Tabla de Valoración'!$I$2:$L$2</definedName>
    <definedName name="Ejecución" localSheetId="2">'[1]Tabla de Valoración'!$I$2:$L$2</definedName>
    <definedName name="Ejecución" localSheetId="3">'[1]Tabla de Valoración'!$I$2:$L$2</definedName>
    <definedName name="Ejecución" localSheetId="4">'[1]Tabla de Valoración'!$I$2:$L$2</definedName>
    <definedName name="Ejecución" localSheetId="5">'[1]Tabla de Valoración'!$I$2:$L$2</definedName>
    <definedName name="Ejecución" localSheetId="6">'[1]Tabla de Valoración'!$I$2:$L$2</definedName>
    <definedName name="Ejecución" localSheetId="1">'[1]Tabla de Valoración'!$I$2:$L$2</definedName>
    <definedName name="Ejecución">'[2]Tabla de Valoración'!$I$2:$L$2</definedName>
    <definedName name="GEST" localSheetId="2">[3]GESTION!#REF!</definedName>
    <definedName name="GEST">[4]GESTION!#REF!</definedName>
    <definedName name="GESTION_SEG_3_TRIM">[3]GESTION!#REF!</definedName>
    <definedName name="INV" localSheetId="2">[3]INVERSION_SEG_3_TRIM!#REF!</definedName>
    <definedName name="INV">[4]INVERSION!#REF!</definedName>
    <definedName name="INV_GEST" localSheetId="2">#REF!</definedName>
    <definedName name="INV_GEST">#REF!</definedName>
    <definedName name="Posibilidad" localSheetId="0">[5]Hoja2!$H$3:$H$7</definedName>
    <definedName name="Posibilidad" localSheetId="2">[5]Hoja2!$H$3:$H$7</definedName>
    <definedName name="Posibilidad" localSheetId="3">[5]Hoja2!$H$3:$H$7</definedName>
    <definedName name="Posibilidad" localSheetId="4">[5]Hoja2!$H$3:$H$7</definedName>
    <definedName name="Posibilidad" localSheetId="5">[5]Hoja2!$H$3:$H$7</definedName>
    <definedName name="Posibilidad" localSheetId="6">[5]Hoja2!$H$3:$H$7</definedName>
    <definedName name="Posibilidad" localSheetId="1">[5]Hoja2!$H$3:$H$7</definedName>
    <definedName name="Posibilidad">[6]Hoja2!$H$3:$H$7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S10" i="41" l="1"/>
  <c r="S23" i="41"/>
  <c r="K60" i="29" l="1"/>
  <c r="K50" i="29"/>
  <c r="L11" i="41"/>
  <c r="L12" i="41"/>
  <c r="L13" i="41"/>
  <c r="L14" i="41"/>
  <c r="L15" i="41"/>
  <c r="L16" i="41"/>
  <c r="L17" i="41"/>
  <c r="L18" i="41"/>
  <c r="L19" i="41"/>
  <c r="L20" i="41"/>
  <c r="L21" i="41"/>
  <c r="L22" i="41"/>
  <c r="L23" i="41"/>
  <c r="L24" i="41"/>
  <c r="L25" i="41"/>
  <c r="L26" i="41"/>
  <c r="L27" i="41"/>
  <c r="L28" i="41"/>
  <c r="L29" i="41"/>
  <c r="L30" i="41"/>
  <c r="L31" i="41"/>
  <c r="L32" i="41"/>
  <c r="L33" i="41"/>
  <c r="L34" i="41"/>
  <c r="L35" i="41"/>
  <c r="L36" i="41"/>
  <c r="L37" i="41"/>
  <c r="L38" i="41"/>
  <c r="L39" i="41"/>
  <c r="L40" i="41"/>
  <c r="L41" i="41"/>
  <c r="L42" i="41"/>
  <c r="L43" i="41"/>
  <c r="L44" i="41"/>
  <c r="L45" i="41"/>
  <c r="L46" i="41"/>
  <c r="L47" i="41"/>
  <c r="L48" i="41"/>
  <c r="C31" i="41" l="1"/>
  <c r="C33" i="41"/>
  <c r="C26" i="41"/>
  <c r="C27" i="41"/>
  <c r="C28" i="41"/>
  <c r="C29" i="41"/>
  <c r="C30" i="41"/>
  <c r="C32" i="41"/>
  <c r="C34" i="41"/>
  <c r="C35" i="41"/>
  <c r="C36" i="41"/>
  <c r="C37" i="41"/>
  <c r="C38" i="41"/>
  <c r="C39" i="41"/>
  <c r="C40" i="41"/>
  <c r="C41" i="41"/>
  <c r="C42" i="41"/>
  <c r="C43" i="41"/>
  <c r="C44" i="41"/>
  <c r="C45" i="41"/>
  <c r="C46" i="41"/>
  <c r="C47" i="41"/>
  <c r="C48" i="41"/>
  <c r="C11" i="41"/>
  <c r="C12" i="41"/>
  <c r="C13" i="41"/>
  <c r="C14" i="41"/>
  <c r="C15" i="41"/>
  <c r="C16" i="41"/>
  <c r="C17" i="41"/>
  <c r="C18" i="41"/>
  <c r="C19" i="41"/>
  <c r="C20" i="41"/>
  <c r="C21" i="41"/>
  <c r="C22" i="41"/>
  <c r="C23" i="41"/>
  <c r="C24" i="41"/>
  <c r="C25" i="41"/>
  <c r="C10" i="41"/>
  <c r="J10" i="41"/>
  <c r="K46" i="40"/>
  <c r="L46" i="40"/>
  <c r="L47" i="40"/>
  <c r="K47" i="40" s="1"/>
  <c r="L48" i="40"/>
  <c r="K48" i="40" s="1"/>
  <c r="L42" i="40"/>
  <c r="K42" i="40" s="1"/>
  <c r="L43" i="40"/>
  <c r="K43" i="40" s="1"/>
  <c r="L44" i="40"/>
  <c r="K44" i="40" s="1"/>
  <c r="L45" i="40"/>
  <c r="K45" i="40" s="1"/>
  <c r="L41" i="40"/>
  <c r="K41" i="40" s="1"/>
  <c r="L37" i="40"/>
  <c r="K37" i="40" s="1"/>
  <c r="L38" i="40"/>
  <c r="K38" i="40" s="1"/>
  <c r="L39" i="40"/>
  <c r="K39" i="40" s="1"/>
  <c r="L40" i="40"/>
  <c r="K40" i="40" s="1"/>
  <c r="L30" i="40"/>
  <c r="K30" i="40" s="1"/>
  <c r="L31" i="40"/>
  <c r="K31" i="40" s="1"/>
  <c r="L32" i="40"/>
  <c r="K32" i="40" s="1"/>
  <c r="L33" i="40"/>
  <c r="K33" i="40" s="1"/>
  <c r="L34" i="40"/>
  <c r="K34" i="40" s="1"/>
  <c r="L35" i="40"/>
  <c r="K35" i="40" s="1"/>
  <c r="L36" i="40"/>
  <c r="K36" i="40" s="1"/>
  <c r="L16" i="40"/>
  <c r="K16" i="40" s="1"/>
  <c r="L17" i="40"/>
  <c r="K17" i="40" s="1"/>
  <c r="L18" i="40"/>
  <c r="K18" i="40" s="1"/>
  <c r="L19" i="40"/>
  <c r="K19" i="40" s="1"/>
  <c r="L20" i="40"/>
  <c r="K20" i="40" s="1"/>
  <c r="L21" i="40"/>
  <c r="K21" i="40" s="1"/>
  <c r="L22" i="40"/>
  <c r="K22" i="40" s="1"/>
  <c r="L23" i="40"/>
  <c r="K23" i="40" s="1"/>
  <c r="L24" i="40"/>
  <c r="K24" i="40" s="1"/>
  <c r="L25" i="40"/>
  <c r="K25" i="40" s="1"/>
  <c r="L26" i="40"/>
  <c r="K26" i="40" s="1"/>
  <c r="L27" i="40"/>
  <c r="L28" i="40"/>
  <c r="K28" i="40" s="1"/>
  <c r="L29" i="40"/>
  <c r="K29" i="40" s="1"/>
  <c r="K27" i="40"/>
  <c r="L14" i="40"/>
  <c r="K14" i="40" s="1"/>
  <c r="L15" i="40"/>
  <c r="K15" i="40" s="1"/>
  <c r="L11" i="40"/>
  <c r="K11" i="40" s="1"/>
  <c r="L12" i="40"/>
  <c r="K12" i="40" s="1"/>
  <c r="L13" i="40"/>
  <c r="K13" i="40" s="1"/>
  <c r="M46" i="40" l="1"/>
  <c r="M43" i="40"/>
  <c r="C5" i="18" l="1"/>
  <c r="I22" i="5" l="1"/>
  <c r="I21" i="5"/>
  <c r="G46" i="40" l="1"/>
  <c r="H46" i="40" s="1"/>
  <c r="N46" i="40" s="1"/>
  <c r="G43" i="40"/>
  <c r="H43" i="40" s="1"/>
  <c r="N43" i="40" s="1"/>
  <c r="G40" i="40"/>
  <c r="H40" i="40" s="1"/>
  <c r="G37" i="40"/>
  <c r="H37" i="40" s="1"/>
  <c r="G33" i="40"/>
  <c r="H33" i="40" s="1"/>
  <c r="C4" i="18" l="1"/>
  <c r="R42" i="41"/>
  <c r="R43" i="41"/>
  <c r="R44" i="41"/>
  <c r="R45" i="41"/>
  <c r="R46" i="41"/>
  <c r="R47" i="41"/>
  <c r="R48" i="41"/>
  <c r="J43" i="41"/>
  <c r="J44" i="41"/>
  <c r="J45" i="41"/>
  <c r="J46" i="41"/>
  <c r="J47" i="41"/>
  <c r="J48" i="41"/>
  <c r="J25" i="41"/>
  <c r="J26" i="41"/>
  <c r="J27" i="41"/>
  <c r="J28" i="41"/>
  <c r="J29" i="41"/>
  <c r="R21" i="41"/>
  <c r="R22" i="41"/>
  <c r="R23" i="41"/>
  <c r="R24" i="41"/>
  <c r="R25" i="41"/>
  <c r="R26" i="41"/>
  <c r="R27" i="41"/>
  <c r="R28" i="41"/>
  <c r="R29" i="41"/>
  <c r="R12" i="41"/>
  <c r="R13" i="41"/>
  <c r="R14" i="41"/>
  <c r="R15" i="41"/>
  <c r="R16" i="41"/>
  <c r="R17" i="41"/>
  <c r="R18" i="41"/>
  <c r="R19" i="41"/>
  <c r="J15" i="41"/>
  <c r="J16" i="41"/>
  <c r="J17" i="41"/>
  <c r="J18" i="41"/>
  <c r="J19" i="41"/>
  <c r="C5" i="29"/>
  <c r="C4" i="29"/>
  <c r="K43" i="41" l="1"/>
  <c r="K46" i="41"/>
  <c r="S46" i="41"/>
  <c r="U46" i="41" s="1"/>
  <c r="K80" i="29" s="1"/>
  <c r="S43" i="41"/>
  <c r="U43" i="41" s="1"/>
  <c r="K70" i="29" s="1"/>
  <c r="E89" i="29"/>
  <c r="E88" i="29"/>
  <c r="E87" i="29"/>
  <c r="E86" i="29"/>
  <c r="E85" i="29"/>
  <c r="E84" i="29"/>
  <c r="E83" i="29"/>
  <c r="E82" i="29"/>
  <c r="E81" i="29"/>
  <c r="E80" i="29"/>
  <c r="C80" i="29"/>
  <c r="B80" i="29"/>
  <c r="A80" i="29"/>
  <c r="E79" i="29"/>
  <c r="E78" i="29"/>
  <c r="E77" i="29"/>
  <c r="E76" i="29"/>
  <c r="E75" i="29"/>
  <c r="E74" i="29"/>
  <c r="E73" i="29"/>
  <c r="E72" i="29"/>
  <c r="E71" i="29"/>
  <c r="E70" i="29"/>
  <c r="C70" i="29"/>
  <c r="B70" i="29"/>
  <c r="A70" i="29"/>
  <c r="E69" i="29"/>
  <c r="E68" i="29"/>
  <c r="E67" i="29"/>
  <c r="E66" i="29"/>
  <c r="E65" i="29"/>
  <c r="E64" i="29"/>
  <c r="E63" i="29"/>
  <c r="E62" i="29"/>
  <c r="E61" i="29"/>
  <c r="E60" i="29"/>
  <c r="C60" i="29"/>
  <c r="B60" i="29"/>
  <c r="A60" i="29"/>
  <c r="E40" i="29"/>
  <c r="E41" i="29"/>
  <c r="E42" i="29"/>
  <c r="E43" i="29"/>
  <c r="E44" i="29"/>
  <c r="E45" i="29"/>
  <c r="E46" i="29"/>
  <c r="E47" i="29"/>
  <c r="E48" i="29"/>
  <c r="E49" i="29"/>
  <c r="E50" i="29"/>
  <c r="E51" i="29"/>
  <c r="E52" i="29"/>
  <c r="E53" i="29"/>
  <c r="E54" i="29"/>
  <c r="E55" i="29"/>
  <c r="E56" i="29"/>
  <c r="E57" i="29"/>
  <c r="E58" i="29"/>
  <c r="E59" i="29"/>
  <c r="E30" i="29"/>
  <c r="E31" i="29"/>
  <c r="E32" i="29"/>
  <c r="E33" i="29"/>
  <c r="E34" i="29"/>
  <c r="E35" i="29"/>
  <c r="E36" i="29"/>
  <c r="E37" i="29"/>
  <c r="E38" i="29"/>
  <c r="E39" i="29"/>
  <c r="E20" i="29"/>
  <c r="E21" i="29"/>
  <c r="E22" i="29"/>
  <c r="E23" i="29"/>
  <c r="E24" i="29"/>
  <c r="E25" i="29"/>
  <c r="E26" i="29"/>
  <c r="E27" i="29"/>
  <c r="E28" i="29"/>
  <c r="E29" i="29"/>
  <c r="E11" i="29"/>
  <c r="E12" i="29"/>
  <c r="E13" i="29"/>
  <c r="E14" i="29"/>
  <c r="E15" i="29"/>
  <c r="E16" i="29"/>
  <c r="E17" i="29"/>
  <c r="E18" i="29"/>
  <c r="E19" i="29"/>
  <c r="E10" i="29"/>
  <c r="L10" i="40"/>
  <c r="K10" i="40" s="1"/>
  <c r="R11" i="41"/>
  <c r="R10" i="41"/>
  <c r="L10" i="41"/>
  <c r="J42" i="41"/>
  <c r="R41" i="41"/>
  <c r="J41" i="41"/>
  <c r="R40" i="41"/>
  <c r="J40" i="41"/>
  <c r="R39" i="41"/>
  <c r="J39" i="41"/>
  <c r="R38" i="41"/>
  <c r="J38" i="41"/>
  <c r="R37" i="41"/>
  <c r="J37" i="41"/>
  <c r="R36" i="41"/>
  <c r="J36" i="41"/>
  <c r="R35" i="41"/>
  <c r="J35" i="41"/>
  <c r="R34" i="41"/>
  <c r="J34" i="41"/>
  <c r="R33" i="41"/>
  <c r="J33" i="41"/>
  <c r="R32" i="41"/>
  <c r="J32" i="41"/>
  <c r="R31" i="41"/>
  <c r="J31" i="41"/>
  <c r="R30" i="41"/>
  <c r="J30" i="41"/>
  <c r="J24" i="41"/>
  <c r="J23" i="41"/>
  <c r="J22" i="41"/>
  <c r="J21" i="41"/>
  <c r="R20" i="41"/>
  <c r="J20" i="41"/>
  <c r="J14" i="41"/>
  <c r="J13" i="41"/>
  <c r="J12" i="41"/>
  <c r="J11" i="41"/>
  <c r="C50" i="29"/>
  <c r="B50" i="29"/>
  <c r="A50" i="29"/>
  <c r="C40" i="29"/>
  <c r="B40" i="29"/>
  <c r="A40" i="29"/>
  <c r="C30" i="29"/>
  <c r="B30" i="29"/>
  <c r="A30" i="29"/>
  <c r="C20" i="29"/>
  <c r="B20" i="29"/>
  <c r="A20" i="29"/>
  <c r="C10" i="29"/>
  <c r="B10" i="29"/>
  <c r="A10" i="29"/>
  <c r="F80" i="29"/>
  <c r="F70" i="29"/>
  <c r="F60" i="29"/>
  <c r="G26" i="40"/>
  <c r="H26" i="40" s="1"/>
  <c r="F30" i="29" s="1"/>
  <c r="G23" i="40"/>
  <c r="H23" i="40" s="1"/>
  <c r="F20" i="29" s="1"/>
  <c r="G10" i="40"/>
  <c r="H10" i="40" s="1"/>
  <c r="T10" i="41" s="1"/>
  <c r="T46" i="41" l="1"/>
  <c r="J80" i="29" s="1"/>
  <c r="T43" i="41"/>
  <c r="J70" i="29" s="1"/>
  <c r="K40" i="41"/>
  <c r="T40" i="41" s="1"/>
  <c r="J60" i="29" s="1"/>
  <c r="S26" i="41"/>
  <c r="U26" i="41" s="1"/>
  <c r="K26" i="41"/>
  <c r="T26" i="41" s="1"/>
  <c r="S37" i="41"/>
  <c r="U37" i="41" s="1"/>
  <c r="S40" i="41"/>
  <c r="U40" i="41" s="1"/>
  <c r="K33" i="41"/>
  <c r="T33" i="41" s="1"/>
  <c r="J40" i="29" s="1"/>
  <c r="S33" i="41"/>
  <c r="U33" i="41" s="1"/>
  <c r="K40" i="29" s="1"/>
  <c r="K37" i="41"/>
  <c r="T37" i="41" s="1"/>
  <c r="K10" i="41"/>
  <c r="F50" i="29"/>
  <c r="A60" i="18"/>
  <c r="C70" i="18"/>
  <c r="B60" i="18"/>
  <c r="C60" i="18"/>
  <c r="F40" i="29"/>
  <c r="A80" i="18"/>
  <c r="B80" i="18"/>
  <c r="A70" i="18"/>
  <c r="C80" i="18"/>
  <c r="B70" i="18"/>
  <c r="F10" i="29"/>
  <c r="K23" i="41"/>
  <c r="T23" i="41" s="1"/>
  <c r="M40" i="40"/>
  <c r="M26" i="40"/>
  <c r="M37" i="40"/>
  <c r="M33" i="40"/>
  <c r="M23" i="40"/>
  <c r="M10" i="40"/>
  <c r="V46" i="41" l="1"/>
  <c r="M80" i="29" s="1"/>
  <c r="V43" i="41"/>
  <c r="M70" i="29" s="1"/>
  <c r="V26" i="41"/>
  <c r="J10" i="29"/>
  <c r="V37" i="41"/>
  <c r="M50" i="29" s="1"/>
  <c r="J50" i="29"/>
  <c r="V40" i="41"/>
  <c r="M60" i="29" s="1"/>
  <c r="V33" i="41"/>
  <c r="M40" i="29" s="1"/>
  <c r="H70" i="29"/>
  <c r="G70" i="29"/>
  <c r="H80" i="29"/>
  <c r="G80" i="29"/>
  <c r="D80" i="18"/>
  <c r="D60" i="18"/>
  <c r="D70" i="18"/>
  <c r="G60" i="29"/>
  <c r="O23" i="40"/>
  <c r="U23" i="41"/>
  <c r="K20" i="29" s="1"/>
  <c r="G20" i="29"/>
  <c r="J20" i="29"/>
  <c r="N26" i="40"/>
  <c r="H30" i="29" s="1"/>
  <c r="G30" i="29"/>
  <c r="K30" i="29"/>
  <c r="N33" i="40"/>
  <c r="H40" i="29" s="1"/>
  <c r="G40" i="29"/>
  <c r="N37" i="40"/>
  <c r="H50" i="29" s="1"/>
  <c r="G50" i="29"/>
  <c r="J30" i="29"/>
  <c r="N10" i="40"/>
  <c r="H10" i="29" s="1"/>
  <c r="G10" i="29"/>
  <c r="U10" i="41"/>
  <c r="K10" i="29" s="1"/>
  <c r="N40" i="40"/>
  <c r="H60" i="29" s="1"/>
  <c r="O46" i="40"/>
  <c r="O37" i="40"/>
  <c r="N23" i="40"/>
  <c r="H20" i="29" s="1"/>
  <c r="O33" i="40"/>
  <c r="O26" i="40"/>
  <c r="O10" i="40"/>
  <c r="E60" i="18" l="1"/>
  <c r="M30" i="29"/>
  <c r="V23" i="41"/>
  <c r="M20" i="29" s="1"/>
  <c r="V10" i="41"/>
  <c r="M10" i="29" s="1"/>
  <c r="F80" i="18" l="1"/>
  <c r="E80" i="18"/>
  <c r="F70" i="18"/>
  <c r="E70" i="18"/>
  <c r="F60" i="18"/>
  <c r="A50" i="18"/>
  <c r="A40" i="18"/>
  <c r="C40" i="18"/>
  <c r="C10" i="18"/>
  <c r="B10" i="18"/>
  <c r="A10" i="18"/>
  <c r="B50" i="18" l="1"/>
  <c r="B40" i="18"/>
  <c r="C50" i="18"/>
  <c r="A30" i="18"/>
  <c r="A20" i="18"/>
  <c r="C30" i="18"/>
  <c r="B20" i="18"/>
  <c r="B30" i="18"/>
  <c r="C20" i="18"/>
  <c r="D10" i="18" l="1"/>
  <c r="D50" i="18"/>
  <c r="D30" i="18"/>
  <c r="D40" i="18"/>
  <c r="E40" i="18"/>
  <c r="E20" i="18" l="1"/>
  <c r="E50" i="18"/>
  <c r="E30" i="18"/>
  <c r="F30" i="18"/>
  <c r="F10" i="18"/>
  <c r="F40" i="18"/>
  <c r="D20" i="18"/>
  <c r="E10" i="18" l="1"/>
  <c r="F20" i="18"/>
  <c r="F50"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NatyT</author>
  </authors>
  <commentList>
    <comment ref="K8" authorId="0" shapeId="0" xr:uid="{D5C8FA0F-0816-4395-8990-43DD4C5E1890}">
      <text>
        <r>
          <rPr>
            <b/>
            <sz val="9"/>
            <color indexed="81"/>
            <rFont val="Tahoma"/>
            <family val="2"/>
          </rPr>
          <t>NatyT:</t>
        </r>
        <r>
          <rPr>
            <sz val="9"/>
            <color indexed="81"/>
            <rFont val="Tahoma"/>
            <family val="2"/>
          </rPr>
          <t xml:space="preserve">
impacto por el maximola
por el probabilidad promedio </t>
        </r>
      </text>
    </comment>
  </commentList>
</comments>
</file>

<file path=xl/sharedStrings.xml><?xml version="1.0" encoding="utf-8"?>
<sst xmlns="http://schemas.openxmlformats.org/spreadsheetml/2006/main" count="1189" uniqueCount="628">
  <si>
    <t xml:space="preserve"> MAPA DE RIESGOS SIGCMA</t>
  </si>
  <si>
    <t>DEPENDENCIA (Unidad misional del CSJ o Unidad de la DEAJ o Seccional o CSJ en caso de despachos judiciales certificados)</t>
  </si>
  <si>
    <t xml:space="preserve">DIRECCIÓN EJECUTIVA DE ADMINISTRACIÓN JUDICIAL </t>
  </si>
  <si>
    <t>PROCESO (indique el tipo de proceso si es Estratégico. Misional, Apoyo, Evaluación y Mejora y especifique el nombre del proceso)</t>
  </si>
  <si>
    <t>Misionales</t>
  </si>
  <si>
    <t>MEJORAMIENTO INFRAESTRUCTURA FÍSICA</t>
  </si>
  <si>
    <t>CONSEJO SUPERIOR DE LA JUDICATURA</t>
  </si>
  <si>
    <t>X</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</si>
  <si>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</si>
  <si>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</si>
  <si>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</si>
  <si>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</si>
  <si>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</si>
  <si>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</si>
  <si>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</si>
  <si>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</si>
  <si>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</si>
  <si>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</si>
  <si>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</si>
  <si>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</si>
  <si>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</si>
  <si>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</si>
  <si>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11"/>
        <color theme="4"/>
        <rFont val="Calibri"/>
        <family val="2"/>
        <scheme val="minor"/>
      </rPr>
      <t>Oferta</t>
    </r>
    <r>
      <rPr>
        <sz val="11"/>
        <color theme="1"/>
        <rFont val="Calibri"/>
        <family val="2"/>
        <scheme val="minor"/>
      </rPr>
      <t xml:space="preserve">, </t>
    </r>
    <r>
      <rPr>
        <sz val="11"/>
        <color theme="5"/>
        <rFont val="Calibri"/>
        <family val="2"/>
        <scheme val="minor"/>
      </rPr>
      <t>promesa</t>
    </r>
    <r>
      <rPr>
        <sz val="11"/>
        <color theme="1"/>
        <rFont val="Calibri"/>
        <family val="2"/>
        <scheme val="minor"/>
      </rPr>
      <t xml:space="preserve">, </t>
    </r>
    <r>
      <rPr>
        <sz val="11"/>
        <color theme="9"/>
        <rFont val="Calibri"/>
        <family val="2"/>
        <scheme val="minor"/>
      </rPr>
      <t>entrega</t>
    </r>
    <r>
      <rPr>
        <sz val="11"/>
        <color theme="1"/>
        <rFont val="Calibri"/>
        <family val="2"/>
        <scheme val="minor"/>
      </rPr>
      <t xml:space="preserve">, </t>
    </r>
    <r>
      <rPr>
        <sz val="11"/>
        <rFont val="Calibri"/>
        <family val="2"/>
        <scheme val="minor"/>
      </rPr>
      <t>aceptación</t>
    </r>
    <r>
      <rPr>
        <sz val="11"/>
        <color theme="1"/>
        <rFont val="Calibri"/>
        <family val="2"/>
        <scheme val="minor"/>
      </rPr>
      <t xml:space="preserve"> o </t>
    </r>
    <r>
      <rPr>
        <sz val="11"/>
        <color rgb="FF7030A0"/>
        <rFont val="Calibri"/>
        <family val="2"/>
        <scheme val="minor"/>
      </rPr>
      <t>solicitud</t>
    </r>
    <r>
      <rPr>
        <sz val="11"/>
        <color theme="1"/>
        <rFont val="Calibri"/>
        <family val="2"/>
        <scheme val="minor"/>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</si>
  <si>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</si>
  <si>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</si>
  <si>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</si>
  <si>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</si>
  <si>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</si>
  <si>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Dirección Ejecutiva de Administración Judicial- Unidad de Infraestructura Física</t>
  </si>
  <si>
    <t xml:space="preserve">PROCESO </t>
  </si>
  <si>
    <t>Mejoramiento de la Infraestructura Física</t>
  </si>
  <si>
    <t xml:space="preserve">DEPENDENCIA ADMINISTRATIVA O JUDICIAL CERTIFICADA </t>
  </si>
  <si>
    <t>Unidad de Infraestructura Física</t>
  </si>
  <si>
    <t>OBJETIVO DEL PROCESO</t>
  </si>
  <si>
    <t>MAPA DE PROCESOS DIRECCIÓN EJECUTIVA DE ADMINISTRACIÓN JUDICIAL</t>
  </si>
  <si>
    <t>PROCESOS DEPENDENCIA JUDICIALES CERTIFICADAS</t>
  </si>
  <si>
    <t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</si>
  <si>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</si>
  <si>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</si>
  <si>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</si>
  <si>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</si>
  <si>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</si>
  <si>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</si>
  <si>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</si>
  <si>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</si>
  <si>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</si>
  <si>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</si>
  <si>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</si>
  <si>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</si>
  <si>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</si>
  <si>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</si>
  <si>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</si>
  <si>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</si>
  <si>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</si>
  <si>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</si>
  <si>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</si>
  <si>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</si>
  <si>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</si>
  <si>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</si>
  <si>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 y/u otros factores</t>
  </si>
  <si>
    <t>Amenazas a servidores judiciales en razón al ejercicio de sus funciones.</t>
  </si>
  <si>
    <t xml:space="preserve">Afectaciones a la infraestructura física de las sedes Judiciales y Administrativas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</si>
  <si>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</si>
  <si>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</si>
  <si>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</si>
  <si>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</si>
  <si>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</si>
  <si>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</si>
  <si>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a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</si>
  <si>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</si>
  <si>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</si>
  <si>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</si>
  <si>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 que afecte de manera directa o indirecta la función pública de administrar justicia.</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</si>
  <si>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</si>
  <si>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</si>
  <si>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</si>
  <si>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</si>
  <si>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</si>
  <si>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</si>
  <si>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</si>
  <si>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</si>
  <si>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</si>
  <si>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</si>
  <si>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</si>
  <si>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</si>
  <si>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</si>
  <si>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6256:2021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</si>
  <si>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</si>
  <si>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</si>
  <si>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</si>
  <si>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</si>
  <si>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</si>
  <si>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</si>
  <si>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</si>
  <si>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</si>
  <si>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</si>
  <si>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</si>
  <si>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</si>
  <si>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</si>
  <si>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</si>
  <si>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</si>
  <si>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manuales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</si>
  <si>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</si>
  <si>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</si>
  <si>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</si>
  <si>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para el fortalecimiento de competencias propias en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</si>
  <si>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</si>
  <si>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</si>
  <si>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de la información, normas antisoborno, normas de bioseguridad, entre otras.  </t>
  </si>
  <si>
    <t>Actualización de la plataforma estratégica para responder a los cambios normativos y legales</t>
  </si>
  <si>
    <t>Falta de tiempo para acceder a la formación de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</si>
  <si>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</si>
  <si>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</si>
  <si>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</si>
  <si>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</si>
  <si>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</si>
  <si>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</si>
  <si>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y de las buenas prácticas en los avances tecnológicos</t>
  </si>
  <si>
    <t xml:space="preserve">Capacitación para el uso de herramientas tecnológicas  </t>
  </si>
  <si>
    <t>Limitación en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</si>
  <si>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</si>
  <si>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</si>
  <si>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Falencias en la articulación con los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</si>
  <si>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</si>
  <si>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</si>
  <si>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</si>
  <si>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</si>
  <si>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</si>
  <si>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</si>
  <si>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</si>
  <si>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</si>
  <si>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</si>
  <si>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</si>
  <si>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</si>
  <si>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</si>
  <si>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</si>
  <si>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</si>
  <si>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</si>
  <si>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</si>
  <si>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</si>
  <si>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</si>
  <si>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</si>
  <si>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</si>
  <si>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</si>
  <si>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</si>
  <si>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</si>
  <si>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</si>
  <si>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</si>
  <si>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</si>
  <si>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</si>
  <si>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</si>
  <si>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</si>
  <si>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</si>
  <si>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</si>
  <si>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</si>
  <si>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</si>
  <si>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</si>
  <si>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bioseguras: Sellos de bioseguridad huella de confianza</t>
  </si>
  <si>
    <t>Falta en la separación adecuada de residuos en la fuente </t>
  </si>
  <si>
    <t>Formación de Auditores en modelos de gestión en los esquemas en los que se encuentran certificada la Rama Judicial.</t>
  </si>
  <si>
    <t xml:space="preserve"> </t>
  </si>
  <si>
    <t>Desconocimiento por parte de los brigadistas, servidores judiciales y contratistas de las acciones necesarias para actuar ante una emergencia ambiental</t>
  </si>
  <si>
    <t>Implementación de buenas practicas tendientes a la protección del medio ambiente</t>
  </si>
  <si>
    <t>ESTRATEGIAS  DOFA</t>
  </si>
  <si>
    <t>ESTRATEGIA / ACCIÓN / PROYECTO</t>
  </si>
  <si>
    <t xml:space="preserve">GESTIONA  </t>
  </si>
  <si>
    <t xml:space="preserve">DOCUMENTADA EN </t>
  </si>
  <si>
    <t>A</t>
  </si>
  <si>
    <t>O</t>
  </si>
  <si>
    <t>D</t>
  </si>
  <si>
    <t>F</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</si>
  <si>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</si>
  <si>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</si>
  <si>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</si>
  <si>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</si>
  <si>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Implementar mecanismos para la retroalimentación de las  partes interesadas</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</si>
  <si>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</si>
  <si>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</si>
  <si>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</si>
  <si>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</si>
  <si>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</si>
  <si>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</si>
  <si>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</si>
  <si>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</si>
  <si>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</si>
  <si>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</si>
  <si>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</si>
  <si>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</si>
  <si>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</si>
  <si>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</si>
  <si>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</si>
  <si>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</si>
  <si>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</si>
  <si>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efectuado el análisis DOFA ( Hoja 1-Análisis de Contexto)  y revisado todos los elementos del proceso: </t>
    </r>
    <r>
      <rPr>
        <b/>
        <sz val="11"/>
        <rFont val="Arial"/>
        <family val="2"/>
      </rPr>
      <t xml:space="preserve"> objetivo, alcance, actividades , y en especial los productos y servicios que entrega.</t>
    </r>
    <r>
      <rPr>
        <sz val="11"/>
        <rFont val="Arial"/>
        <family val="2"/>
      </rPr>
      <t xml:space="preserve">
</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</si>
  <si>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</si>
  <si>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</si>
  <si>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</si>
  <si>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</si>
  <si>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</si>
  <si>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</si>
  <si>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</si>
  <si>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 Ver caracterización del proceso)</t>
  </si>
  <si>
    <t>Alcance</t>
  </si>
  <si>
    <t>Diligenciar el alcance del proceso.( 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</si>
  <si>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</si>
  <si>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</si>
  <si>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</si>
  <si>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</si>
  <si>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</si>
  <si>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</si>
  <si>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</si>
  <si>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</si>
  <si>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</si>
  <si>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 proyectar  de acuerdo con el conocimiento que se tiene del proceso .</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</si>
  <si>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</si>
  <si>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</si>
  <si>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</si>
  <si>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Politicas </t>
  </si>
  <si>
    <t>PROBABILIDAD</t>
  </si>
  <si>
    <t xml:space="preserve">La hoja valora la probabilidad de acuerdo con los criterio definidos e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</si>
  <si>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</si>
  <si>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</si>
  <si>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</si>
  <si>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</si>
  <si>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</si>
  <si>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</si>
  <si>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</si>
  <si>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</si>
  <si>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</si>
  <si>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 Probabilidad inherente  por probabilidad residual </t>
  </si>
  <si>
    <r>
      <rPr>
        <b/>
        <sz val="9"/>
        <rFont val="Arial"/>
        <family val="2"/>
      </rPr>
      <t>NOTA</t>
    </r>
    <r>
      <rPr>
        <sz val="9"/>
        <rFont val="Arial"/>
        <family val="2"/>
      </rPr>
      <t>: Si desea adicionar mas riesgos, copie las filas del riesgo anterior - No modifique las formulas</t>
    </r>
  </si>
  <si>
    <r>
      <t xml:space="preserve"> - </t>
    </r>
    <r>
      <rPr>
        <b/>
        <sz val="9"/>
        <rFont val="Arial"/>
        <family val="2"/>
      </rPr>
      <t xml:space="preserve"> Hoja 5 Valoración Controles:</t>
    </r>
    <r>
      <rPr>
        <sz val="9"/>
        <rFont val="Arial"/>
        <family val="2"/>
      </rPr>
      <t xml:space="preserve"> Información pertinente refente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</si>
  <si>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</si>
  <si>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</si>
  <si>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</si>
  <si>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</si>
  <si>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</si>
  <si>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</si>
  <si>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estan estan asociadas a los factores: personal, recursos, sistema de infirmacion procedimientos, etc., relacionados en el DOFA-  si encuentra causas adionales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</si>
  <si>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</si>
  <si>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</si>
  <si>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</si>
  <si>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</si>
  <si>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</si>
  <si>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</si>
  <si>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</si>
  <si>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</si>
  <si>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</si>
  <si>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</si>
  <si>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</si>
  <si>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</si>
  <si>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</si>
  <si>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</si>
  <si>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</si>
  <si>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</si>
  <si>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</si>
  <si>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</si>
  <si>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</si>
  <si>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</si>
  <si>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t>
    </r>
    <r>
      <rPr>
        <sz val="11"/>
        <rFont val="Arial"/>
        <family val="2"/>
      </rPr>
      <t xml:space="preserve"> </t>
    </r>
    <r>
      <rPr>
        <b/>
        <sz val="11"/>
        <rFont val="Arial"/>
        <family val="2"/>
      </rPr>
      <t xml:space="preserve"> Hoja7  Mapa Final</t>
    </r>
    <r>
      <rPr>
        <sz val="10"/>
        <rFont val="Arial"/>
        <family val="2"/>
      </rPr>
      <t>. Resumen del análisis de riesgo inherente , riesgo residual y tratamiento a ejecutar</t>
    </r>
  </si>
  <si>
    <r>
      <t xml:space="preserve"> -</t>
    </r>
    <r>
      <rPr>
        <sz val="11"/>
        <rFont val="Arial"/>
        <family val="2"/>
      </rPr>
      <t xml:space="preserve"> </t>
    </r>
    <r>
      <rPr>
        <b/>
        <sz val="11"/>
        <rFont val="Arial"/>
        <family val="2"/>
      </rPr>
      <t xml:space="preserve"> Hoja 7 Tabla de Clasificación Riesgo: </t>
    </r>
    <r>
      <rPr>
        <sz val="11"/>
        <rFont val="Arial"/>
        <family val="2"/>
      </rPr>
      <t>Tabla referente para todos los cálculos (no se diligencia)</t>
    </r>
  </si>
  <si>
    <r>
      <t xml:space="preserve"> -</t>
    </r>
    <r>
      <rPr>
        <sz val="11"/>
        <rFont val="Arial"/>
        <family val="2"/>
      </rPr>
      <t xml:space="preserve"> </t>
    </r>
    <r>
      <rPr>
        <b/>
        <sz val="11"/>
        <rFont val="Arial"/>
        <family val="2"/>
      </rPr>
      <t xml:space="preserve"> Hoja 8 Politicas de administración. </t>
    </r>
    <r>
      <rPr>
        <sz val="11"/>
        <rFont val="Arial"/>
        <family val="2"/>
      </rPr>
      <t>Se establecen los criterios de probabilidad e impacto ( según apetito y tolerancia de riesgo)</t>
    </r>
  </si>
  <si>
    <r>
      <t xml:space="preserve"> -</t>
    </r>
    <r>
      <rPr>
        <sz val="11"/>
        <rFont val="Arial"/>
        <family val="2"/>
      </rPr>
      <t xml:space="preserve"> </t>
    </r>
    <r>
      <rPr>
        <b/>
        <sz val="11"/>
        <rFont val="Arial"/>
        <family val="2"/>
      </rPr>
      <t xml:space="preserve"> Hoja 9 Matriz de Calor :  </t>
    </r>
    <r>
      <rPr>
        <sz val="11"/>
        <rFont val="Arial"/>
        <family val="2"/>
      </rPr>
      <t>Criterios  según politica para el tratamiento de riesgos acorde con su evaluación</t>
    </r>
  </si>
  <si>
    <r>
      <t xml:space="preserve"> -  </t>
    </r>
    <r>
      <rPr>
        <b/>
        <sz val="10"/>
        <rFont val="Arial"/>
        <family val="2"/>
      </rPr>
      <t>Hoja 10 a la 13 Seguimientos Trimestrales</t>
    </r>
    <r>
      <rPr>
        <sz val="10"/>
        <rFont val="Arial"/>
        <family val="2"/>
      </rPr>
      <t>: En estas hojas de cálculo se realiza el seguimiento trimestral a las acciones formuladas para gestionar  los riesgos residuales</t>
    </r>
  </si>
  <si>
    <t>PROCESO</t>
  </si>
  <si>
    <t>OBJETIVO</t>
  </si>
  <si>
    <t>ALCANCE</t>
  </si>
  <si>
    <t>Nivel Nacional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</si>
  <si>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</si>
  <si>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</si>
  <si>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</si>
  <si>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</si>
  <si>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</si>
  <si>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</si>
  <si>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</si>
  <si>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</si>
  <si>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</si>
  <si>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</si>
  <si>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</si>
  <si>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</si>
  <si>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</si>
  <si>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</si>
  <si>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</si>
  <si>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</si>
  <si>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</si>
  <si>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</si>
  <si>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</si>
  <si>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Daño, pérdida o uso indebido de bienes muebles o  inmuebles </t>
  </si>
  <si>
    <t>Afectación de reputacion,imagén,  credibilidad, satisfacción de usuarios y PI</t>
  </si>
  <si>
    <t xml:space="preserve">De la entidad, seccional, despachos a nivel local o municipal </t>
  </si>
  <si>
    <t>Afectación Económica</t>
  </si>
  <si>
    <t>Afectación al presupuesto  en un valor  &lt;1% y ≥5%.</t>
  </si>
  <si>
    <t>Interrupción o afectación en la prestación del servicio judicial</t>
  </si>
  <si>
    <t xml:space="preserve">Entre  0 a 48 horas habiles al año </t>
  </si>
  <si>
    <t>Interrupción o afectación en la prestación del servicio administrativo</t>
  </si>
  <si>
    <t>Entre 0 a 96 horas habiles al año  o afectación minima</t>
  </si>
  <si>
    <t xml:space="preserve">Titulación de bienes inmuebles sin legalizar </t>
  </si>
  <si>
    <t>No tener  definido y con documentacion el estado legal de los bienes  inmuebles de la Rama</t>
  </si>
  <si>
    <t>Desactualización de los inventarios</t>
  </si>
  <si>
    <t>Afectación al presupuesto en un valor &lt;0,5% y ≥1%.</t>
  </si>
  <si>
    <t>Documentación del inmuebe inexistente o incompleta</t>
  </si>
  <si>
    <t>Entre  145 a 192 horas  hábiles al año</t>
  </si>
  <si>
    <t xml:space="preserve">Procesos judiciales sin concluir </t>
  </si>
  <si>
    <t>Entre e 97 a 192 horas  habiles al año o afectación baja</t>
  </si>
  <si>
    <t xml:space="preserve">De un área del nivel central, seccional o despacho judicial </t>
  </si>
  <si>
    <t xml:space="preserve">Incumplimiento de los matenimientos preventivos, correctivos </t>
  </si>
  <si>
    <t>No ejecutar en forma oportuna y acorde con estipulaciones técnicas los mantenimientos de bienes muebles, inmuebles y equipos</t>
  </si>
  <si>
    <t>Falta de insumos</t>
  </si>
  <si>
    <t>Desconocimiento de la especificaciones del fabricante</t>
  </si>
  <si>
    <t xml:space="preserve">No previsión de presupuestos </t>
  </si>
  <si>
    <t>Afectación al presupuesto en un valor ≥50%.</t>
  </si>
  <si>
    <t>Recibo tardio de presupuesto</t>
  </si>
  <si>
    <t>Incumplimiento de las metas establecidas</t>
  </si>
  <si>
    <t>Incumplimiento del 40% de los indicadores del proceso</t>
  </si>
  <si>
    <t>Falta de personal</t>
  </si>
  <si>
    <t>No planificar las actividades</t>
  </si>
  <si>
    <t xml:space="preserve">Recibir dádivas o beneficios a nombre propio o de terceros para  afectar la seguridad o confidencialidad de la información   </t>
  </si>
  <si>
    <t>Recibir dádivas o beneficios a nombre propio o de terceros por   revelar información confidencial,  alterar, retener o no publicar información.</t>
  </si>
  <si>
    <t>1. Falta de ética y valores.</t>
  </si>
  <si>
    <t xml:space="preserve">De la entidad y sector justicia a nivel internacional </t>
  </si>
  <si>
    <t>2. Insuficientes programas de capacitación para la toma de conciencia debido al desconocimiento de la ley antisoborno (ISO 37001:2016), Plan Anticorrupción y  de los  valores y principios propios de la entidad.</t>
  </si>
  <si>
    <t>3. Desconocimiento del Código de Etica y Buen Gobierno.</t>
  </si>
  <si>
    <t>4. Falta o inaplicación de controles.</t>
  </si>
  <si>
    <t>Ofrecer, prometer, entregar, aceptar o solicitar una ventaja indebida  para influir  en la toma de decisiones  para  la adquisición de predios en donación.</t>
  </si>
  <si>
    <t>Cuando se emite un concepto favorable que conlleve a la adquisición de un predio por donación omitiendo el cumplimiento de los requisitos establecidos, con el fin de favorecer intereses particulares.</t>
  </si>
  <si>
    <t>Falta de ética de los servidores públicos (Debilidades en principios y valores)</t>
  </si>
  <si>
    <t>Incumplimiento del 20% de los indicadores del proceso</t>
  </si>
  <si>
    <t>Falta de ética de terceros interesados  (Debilidades principios y valores)</t>
  </si>
  <si>
    <t>Debilidades en los controles técnicos para la Adquisición de lotes en donación.</t>
  </si>
  <si>
    <t xml:space="preserve">De la entidad y sector justicia a nivel nacional </t>
  </si>
  <si>
    <t>Ofrecer, prometer, entregar, aceptar o solicitar una ventaja indebida para conseguir el favorecimiento competitivo  en  la evaluación técnica (proceso de selección) en  contratos de Estudios y Diseños o Construcción de sedes y despachos judiciales.</t>
  </si>
  <si>
    <t>Cuando se emite un concepto técnico basado en una evaluación que redunde en ventajas para agentes internos y externos, sin la adecuada justificación técnica.</t>
  </si>
  <si>
    <t>Afectación al  presupuesto en un valor  &lt;5% y  ≥20%.</t>
  </si>
  <si>
    <t>Debilidades en los controles de los procedimientos de contratación en lo relacionado con la evaluación técnica para la selección de contratistas.</t>
  </si>
  <si>
    <t>Ofrecer, prometer, entregar, aceptar o solicitar una ventaja indebida para conseguir el favorecimiento competitivo  en  la adición  de  contratos de Estudios y Diseños o construcción de sedes y despachos judiciales.</t>
  </si>
  <si>
    <t>Cuando se adicionen contratos que son ventajosos para agentes internos y externos, sin la adecuada justificación que soporte su valor.</t>
  </si>
  <si>
    <t>Debilidades en los controles de los procedimientos de contratación en lo relacionado con la identificación de necesidades.</t>
  </si>
  <si>
    <t>Ofrecer, prometer, entregar, aceptar o solicitar una ventaja indebida para conseguir la recepción de Diseños u obras.</t>
  </si>
  <si>
    <t>Cuando un agente interno o externos, obtiene una ventaja indebida por recibir Estudios y Diseños u Obras, que no cumplan con los requisitos contractuales.</t>
  </si>
  <si>
    <t>Debilidades en los controles de los procedimientos y obligaciones</t>
  </si>
  <si>
    <t xml:space="preserve">MATRIZ DE RIESGOS </t>
  </si>
  <si>
    <t>PROCESO:</t>
  </si>
  <si>
    <t>OBJETIVO:</t>
  </si>
  <si>
    <t>ALCANCE:</t>
  </si>
  <si>
    <t>EVALUACIÓN DE RIESGO - VALORACIÓN DE LOS CONTROLES</t>
  </si>
  <si>
    <t>EVALUACIÓN DEL RIESGO - NIVEL DEL RIESGO RESIDUAL</t>
  </si>
  <si>
    <t xml:space="preserve">RIESGO </t>
  </si>
  <si>
    <t>No. Control</t>
  </si>
  <si>
    <r>
      <t xml:space="preserve">CONTROLES PREVENTIVOS 
</t>
    </r>
    <r>
      <rPr>
        <sz val="10"/>
        <color theme="0"/>
        <rFont val="Arial Narrow"/>
        <family val="2"/>
      </rPr>
      <t>(Controles para las causas - Disminuyen la probabilidad)</t>
    </r>
  </si>
  <si>
    <t>Criterios para valorar la eficacia de  los controles preventivos</t>
  </si>
  <si>
    <t>Criterios para  valorar la eficacia de los controles correctivos</t>
  </si>
  <si>
    <t>RIESGO RESIDUAL</t>
  </si>
  <si>
    <t>¿Está establecida la frecuencia del control?</t>
  </si>
  <si>
    <t>Eficacia del cada control</t>
  </si>
  <si>
    <t>Efectos</t>
  </si>
  <si>
    <r>
      <t xml:space="preserve">CONTROLES CORRECTIVOS
</t>
    </r>
    <r>
      <rPr>
        <sz val="10"/>
        <color theme="0"/>
        <rFont val="Arial Narrow"/>
        <family val="2"/>
      </rPr>
      <t>(Controles para los efectos - Disminuyen el impacto)</t>
    </r>
  </si>
  <si>
    <t xml:space="preserve">¿El control está documentado? </t>
  </si>
  <si>
    <t>¿Queda evidencia de la socialización o capacitación a los responsables?</t>
  </si>
  <si>
    <t>¿Está definido el responsable de la ejecución del control?</t>
  </si>
  <si>
    <t>Eficacia de cada control</t>
  </si>
  <si>
    <t xml:space="preserve">Eficacia del control </t>
  </si>
  <si>
    <t>Zona Riesgo Residual</t>
  </si>
  <si>
    <t>NO</t>
  </si>
  <si>
    <t>SI</t>
  </si>
  <si>
    <t xml:space="preserve">MATRIZ DE RIESGOS SIGCMA </t>
  </si>
  <si>
    <t>Proceso:</t>
  </si>
  <si>
    <t>Objetivo:</t>
  </si>
  <si>
    <t>Alcance:</t>
  </si>
  <si>
    <t>IDENTIFICACIÓN DEL RIEGO</t>
  </si>
  <si>
    <t>VALORACIÓN  DEL RIESGO - NIVEL DEL RIESGO RESIDUAL</t>
  </si>
  <si>
    <t>Actividades</t>
  </si>
  <si>
    <t>Responsable</t>
  </si>
  <si>
    <t>Fecha Implementación</t>
  </si>
  <si>
    <t>Probabilidad inherente</t>
  </si>
  <si>
    <t>Impacto inherente</t>
  </si>
  <si>
    <t>Zona de Riesgo Inherente</t>
  </si>
  <si>
    <t>Probabilidad Residual Final</t>
  </si>
  <si>
    <t>Impacto Residual Final</t>
  </si>
  <si>
    <t>#</t>
  </si>
  <si>
    <t>Zona de Riesgo Final</t>
  </si>
  <si>
    <t>Opción de Tratamiento</t>
  </si>
  <si>
    <t>Aceptar el riesgo</t>
  </si>
  <si>
    <t>Reducir (Mitigar)</t>
  </si>
  <si>
    <t>Desarrollo de una cultura de integridad y transparencia</t>
  </si>
  <si>
    <t xml:space="preserve">Alta Direccion </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</si>
  <si>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</si>
  <si>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</si>
  <si>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</si>
  <si>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</si>
  <si>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</si>
  <si>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</si>
  <si>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</si>
  <si>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</si>
  <si>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</si>
  <si>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</si>
  <si>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</si>
  <si>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</si>
  <si>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</si>
  <si>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</si>
  <si>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</si>
  <si>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</si>
  <si>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</si>
  <si>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</si>
  <si>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</si>
  <si>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</si>
  <si>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</si>
  <si>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</si>
  <si>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</si>
  <si>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Menor</t>
  </si>
  <si>
    <t>Moderado</t>
  </si>
  <si>
    <t xml:space="preserve">De la entidad, seccional, despachos a nivel departamental </t>
  </si>
  <si>
    <t>Mayor</t>
  </si>
  <si>
    <t>Catastrófico</t>
  </si>
  <si>
    <t>Afectación al presupuesto en un valor ≥0,5%.</t>
  </si>
  <si>
    <t>Incumplimiento del 60% de los indicadores del proceso</t>
  </si>
  <si>
    <t>Incumplimiento del 80% de los indicadores del proceso</t>
  </si>
  <si>
    <t>Incumplimiento del 100% de los indicadores del proceso</t>
  </si>
  <si>
    <t xml:space="preserve">Entre 49 a 96 horas  habiles al año  </t>
  </si>
  <si>
    <t xml:space="preserve">Entre  97 a 144 horas   habiles al año  </t>
  </si>
  <si>
    <t xml:space="preserve">Entre e 193 a 240 horas  habiles al año   </t>
  </si>
  <si>
    <t xml:space="preserve">     El riesgo afecta la imagen de la entidad con algunos usuarios de relevancia frente al logro de los objetivos</t>
  </si>
  <si>
    <t>Entre 193 a 288 horas   habiles al año  o afectación media</t>
  </si>
  <si>
    <t>Entre  289 a 384 horas o afectación alta</t>
  </si>
  <si>
    <t>Entre  385 a 540 horas  habiles al año  o afectación extrema</t>
  </si>
  <si>
    <t xml:space="preserve">Si el hecho llegara a presentarse, tendría consecuencias o efectos mínimos sobre la entidad.
</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</si>
  <si>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</si>
  <si>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</si>
  <si>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</si>
  <si>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</si>
  <si>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 xml:space="preserve"> Matriz de Calor 9- </t>
  </si>
  <si>
    <t>Impacto</t>
  </si>
  <si>
    <t>Tratamiento</t>
  </si>
  <si>
    <t>Muy Alta
5</t>
  </si>
  <si>
    <t>Extremo</t>
  </si>
  <si>
    <t>Evitar,Reducir (Compartir),Reducir(Mitigar)</t>
  </si>
  <si>
    <t>Evitar</t>
  </si>
  <si>
    <t>Alta
4</t>
  </si>
  <si>
    <t>Alto</t>
  </si>
  <si>
    <t>Reducir (Compartir),Reducir(Mitigar), Evitar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</si>
  <si>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</si>
  <si>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</si>
  <si>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</si>
  <si>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</si>
  <si>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</si>
  <si>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</si>
  <si>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</si>
  <si>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</si>
  <si>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</si>
  <si>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</si>
  <si>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</si>
  <si>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</si>
  <si>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</si>
  <si>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</si>
  <si>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</si>
  <si>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</si>
  <si>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</si>
  <si>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</si>
  <si>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</si>
  <si>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</si>
  <si>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</si>
  <si>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</si>
  <si>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</si>
  <si>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</si>
  <si>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</si>
  <si>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</si>
  <si>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</si>
  <si>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</si>
  <si>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</si>
  <si>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</si>
  <si>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</si>
  <si>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</si>
  <si>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</si>
  <si>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</si>
  <si>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</si>
  <si>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</si>
  <si>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</si>
  <si>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</si>
  <si>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</si>
  <si>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</si>
  <si>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</si>
  <si>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</si>
  <si>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</si>
  <si>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</si>
  <si>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</si>
  <si>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</si>
  <si>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</si>
  <si>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</si>
  <si>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</si>
  <si>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</si>
  <si>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</si>
  <si>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Optimizar el uso de recursos actuales, anticipar necesidades presupuestales con base en el conocimiento normativo y contractual, priorizar proyectos críticos y aprovechar el crecimiento económico nacional para gestionar ampliaciones de presupuesto y ampliar la base de proveedores.</t>
  </si>
  <si>
    <t>Fortalecer el diseño y adecuación de las sedes judiciales para responder a riesgos sociales y de orden público, garantizar accesibilidad y seguridad para usuarios y servidores, y mejorar la percepción ciudadana mediante infraestructuras incluyentes y resilientes.</t>
  </si>
  <si>
    <t>Alinear el diseño, construcción y mantenimiento de las sedes judiciales a las actualizaciones normativas nacionales e internacionales, gestionando proactivamente los recursos y documentación SIGCMA para garantizar el cumplimiento legal y reducir riesgos por cambios regulatorios.</t>
  </si>
  <si>
    <t>Incorporar principios de sostenibilidad ambiental en el diseño, construcción y mantenimiento de las sedes judiciales, mejorando su resiliencia frente a fenómenos naturales y reduciendo el impacto ambiental mediante la implementación de sistemas eficientes y el cumplimiento de la normativa ambiental aplicable.</t>
  </si>
  <si>
    <t>3,4,5</t>
  </si>
  <si>
    <t>8,9</t>
  </si>
  <si>
    <t>6,7.8,9,10,11</t>
  </si>
  <si>
    <t>3,4</t>
  </si>
  <si>
    <t>3, 26</t>
  </si>
  <si>
    <t>8,9,24</t>
  </si>
  <si>
    <t xml:space="preserve">5, 6, 8, 9, 24 </t>
  </si>
  <si>
    <t>18, 19</t>
  </si>
  <si>
    <t>35, 36, 37, 39</t>
  </si>
  <si>
    <t>26, 30, 31, 32,33,34</t>
  </si>
  <si>
    <t>6, 8, 24, 38,39</t>
  </si>
  <si>
    <t>13,14,17</t>
  </si>
  <si>
    <t>6,16,36,38</t>
  </si>
  <si>
    <t>8,9,10,11</t>
  </si>
  <si>
    <t>6,18,22,23</t>
  </si>
  <si>
    <t>21,22,23</t>
  </si>
  <si>
    <t>5,6,20,21</t>
  </si>
  <si>
    <t>35,36,37,39</t>
  </si>
  <si>
    <t>1,12,34</t>
  </si>
  <si>
    <t>6,12,23</t>
  </si>
  <si>
    <t>1,3,26</t>
  </si>
  <si>
    <t>Plan de acción y Matriz de Riesgo</t>
  </si>
  <si>
    <t>Indicadores</t>
  </si>
  <si>
    <t>Plan de acción e Indicadores</t>
  </si>
  <si>
    <t>Posible ocurrencia de daño, deterioro, pérdida o uso inadecuado de los bienes muebles e inmuebles pertenecientes a la infraestructura judicial, que afecte su funcionalidad, seguridad, disponibilidad o valor, comprometiendo la adecuada prestación del servicio de administración de justicia y generando costos adicionales para su reposición, reparación o recuperación.</t>
  </si>
  <si>
    <t>Fallas o incumplimiento en la programación y ejecución de mantenimientos preventivos y correctivos.</t>
  </si>
  <si>
    <t>Mantenimientos realizados sin observar instrucciones del fabricante.</t>
  </si>
  <si>
    <t>Demoras en los procesos precontractuales y contractuales de obras, estudios y diseños.</t>
  </si>
  <si>
    <t>Uso indebido o irresponsable de bienes por servidores, contratistas o usuarios.</t>
  </si>
  <si>
    <t>Actos vandálicos, hurtos o eventos derivados de problemas de orden público.</t>
  </si>
  <si>
    <t>Fenómenos naturales (sismos, inundaciones, vendavales, incendios).</t>
  </si>
  <si>
    <t>Obsolescencia o envejecimiento de la infraestructura y equipos.</t>
  </si>
  <si>
    <t>Falta de protocolos claros y controles administrativos de uso, conservación e inventario de los bienes.</t>
  </si>
  <si>
    <t>Falta o vencimiento de pólizas de seguro o bienes asegurables sin asegurar.</t>
  </si>
  <si>
    <t>Sobrecarga o uso excesivo de la infraestructura por aumento de la demanda.</t>
  </si>
  <si>
    <t>Errores humanos durante la operación o ejecución de obras.</t>
  </si>
  <si>
    <t>Limitaciones presupuestales que retrasan mantenimientos, reparaciones o reposiciones.</t>
  </si>
  <si>
    <t>Falta de controles para el ingreso y salida de equipos y mobiliario.</t>
  </si>
  <si>
    <t>incumplimiento de los proveedores de servicio</t>
  </si>
  <si>
    <t xml:space="preserve">El Coordinador Administrativo trimestralmente realiza seguimiento a los procesos contractuales en la etapa pre y pos contractual con el fin de verificar el cumplimento de los requisitos . Se conservan registros de los resultados del monitoreo en las Actas de comité </t>
  </si>
  <si>
    <t>Planificación anticipada en el PAC y cronograma anual de infraestructura. Seguimiento mensual en Comité de Contratación. Alertas de cumplimiento en matriz de ejecución contractual.</t>
  </si>
  <si>
    <t>Verificación técnica del cumplimiento de manuales del fabricante durante las visitas de supervisión. Revisión documental de hojas técnicas antes de iniciar el mantenimiento.</t>
  </si>
  <si>
    <t>Protocolos de uso y conservación socializados mediante circulares internas y actos administrativos. Controles aleatorios de supervisión y sanciones disciplinarias en caso de daño o pérdida.</t>
  </si>
  <si>
    <t>Contratación de servicios de vigilancia con monitoreo y protocolos de contingencia. Coordinación con Policía o autoridades locales en zonas de riesgo.</t>
  </si>
  <si>
    <t>Implementación de planes de emergencia y simulacros por sede. Revisión periódica del plan de riesgos institucional y cubrimientos de seguros por desastre natural.</t>
  </si>
  <si>
    <t>Registro técnico actualizado del inventario con cronograma de reposición. Evaluación anual de estado físico mediante inspecciones técnicas.</t>
  </si>
  <si>
    <t>Actualización anual del manual de procedimientos locativos. Capacitaciones sobre uso y control de bienes. Consolidación del inventario físico con corte semestral.</t>
  </si>
  <si>
    <t>Revisión semestral de vigencia y cobertura de pólizas. Alertas programadas por vencimiento desde el sistema de administración contractual.</t>
  </si>
  <si>
    <t>Estudio de carga locativa y ocupación por sede. Programación de adecuaciones en sedes críticas. Priorización en el plan de inversión de ampliación o redistribución.</t>
  </si>
  <si>
    <t>Supervisión permanente del proceso constructivo. Uso de bitácoras diarias y verificación del cumplimiento de especificaciones.</t>
  </si>
  <si>
    <t>Gestión anticipada de adiciones al presupuesto y seguimiento a disponibilidad del PAC. Matriz de necesidades priorizada por criticidad.</t>
  </si>
  <si>
    <t>Registro físico y digital de entrada/salida con autorización formal. Actas de entrega, responsables asignados y códigos de inventario. Supervisión por Coordinación Administrativa.</t>
  </si>
  <si>
    <t>Aplicación de plan de contingencia para ejecución inmediata del mantenimiento. Reprogramación prioritaria con justificación y seguimiento por comité técnico.</t>
  </si>
  <si>
    <t>Levantamiento de hallazgos y emisión de no conformidad a contratista. Solicitud de repetición del servicio bajo condiciones técnicas.</t>
  </si>
  <si>
    <t>Revisión del cronograma del PAC y ajuste del plan de compras. Activación de compra directa o plan de urgencia (cuando aplica).</t>
  </si>
  <si>
    <t>Aplicación de informe disciplinario o sanción contractual. Reparación del daño con cargo al responsable o proveedor.</t>
  </si>
  <si>
    <t>Activación del seguro correspondiente. Reposición o reparación del bien afectado. Denuncia formal ante autoridades. Refuerzo de seguridad.</t>
  </si>
  <si>
    <t>Activación de protocolos de emergencia. Informe de daños para priorización de inversión o solicitud de recursos extraordinarios.</t>
  </si>
  <si>
    <t>Retiro de servicio del bien afectado. Sustitución urgente o redistribución interna de equipos.</t>
  </si>
  <si>
    <t>Emisión de procedimiento de emergencia o directiva interna. Corrección documental en el manual institucional.</t>
  </si>
  <si>
    <t>Solicitud inmediata de expedición retroactiva (si es viable). Cierre de acceso a áreas críticas hasta asegurar cobertura.</t>
  </si>
  <si>
    <t>Redistribución de personal/usuarios. Habilitación temporal de espacios alternos. Inicio de ajuste físico menor si es posible.</t>
  </si>
  <si>
    <t>Revisión técnica post-ejecución. Aplicación de cláusulas contractuales por error técnico. Reproceso si compromete funcionalidad.</t>
  </si>
  <si>
    <t>Priorización de recursos internos o remanentes. Gestión urgente ante nivel central. Ajuste de alcance contractual.</t>
  </si>
  <si>
    <t>Auditoría interna sobre inventario. Suspensión temporal de movimientos hasta regularización. Actualización del sistema de registros.</t>
  </si>
  <si>
    <t>Actualización semestral del inventario físico y jurídico de inmuebles en el sistema oficial. Cruce con bases catastrales y escrituras de cada predio.</t>
  </si>
  <si>
    <t>Revisión documental al momento del ingreso del inmueble al inventario institucional. Solicitud a las entidades cedentes o entes territoriales de escrituras, certificados o resoluciones.</t>
  </si>
  <si>
    <t>Seguimiento semestral desde el área jurídica al estado procesal de cada inmueble en litigio. Priorizar legalización en sedes propias en uso y con problemas estructurales.</t>
  </si>
  <si>
    <t>Emisión de informe de inconsistencias y solicitud de actualización a la entidad competente. Corrección de registros administrativos y validación documental posterior.</t>
  </si>
  <si>
    <t>Solicitud de reconstrucción documental con notaría, archivo general o planeación municipal. Instrucción de gestión administrativa para completar requisitos faltantes.</t>
  </si>
  <si>
    <t>Impulso procesal por parte del apoderado judicial designado. Solicitud de intervención prioritaria del nivel central si hay riesgo patrimonial o afectación operativa.</t>
  </si>
  <si>
    <t>Stock mínimo de insumos críticos. Contratación con cláusula de suministro garantizado.</t>
  </si>
  <si>
    <t>Capacitación técnica sobre manuales del fabricante. Supervisión técnica previa.</t>
  </si>
  <si>
    <t>Incluir mantenimientos en el PAC anual y asegurar reserva presupuestal.</t>
  </si>
  <si>
    <t>Gestión temprana del PAC. Seguimiento mensual con área financiera.</t>
  </si>
  <si>
    <t>Asignación de responsables por sede. Solicitud de apoyo temporal.</t>
  </si>
  <si>
    <t>Plan maestro de mantenimientos anuales por sede y tipo.</t>
  </si>
  <si>
    <t>Evaluación técnica y contractual de proveedores. Cláusulas de cumplimiento.</t>
  </si>
  <si>
    <t>Sensibilización periódica en ética. Declaración jurada anual.</t>
  </si>
  <si>
    <t>Capacitaciones institucionales anuales. Inclusión en plan de formación SIGCMA.</t>
  </si>
  <si>
    <t>Difusión obligatoria del código. Firma de compromiso ético.</t>
  </si>
  <si>
    <t>Auditorías internas periódicas. Revisión de controles con enfoque SIGCMA.</t>
  </si>
  <si>
    <t>Formación ética y en principios de legalidad. Declaración de integridad.</t>
  </si>
  <si>
    <t>Cláusulas de integridad en convenios o contratos. Verificación de antecedentes.</t>
  </si>
  <si>
    <t>Comité técnico evaluador. Matriz de verificación documental y jurídica.</t>
  </si>
  <si>
    <t>Adquisición urgente. Uso de proveedores alternos por urgencia manifiesta.</t>
  </si>
  <si>
    <t>Revisión técnica posterior. Reproceso del trabajo con cargo al contratista.</t>
  </si>
  <si>
    <t>Solicitud urgente de adición presupuestal. Reprogramación prioritaria.</t>
  </si>
  <si>
    <t>Ajuste de cronograma de mantenimientos y priorización por criticidad.</t>
  </si>
  <si>
    <t>Redistribución de carga operativa. Contratación externa temporal si aplica.</t>
  </si>
  <si>
    <t>Reprogramación de mantenimientos omitidos. Seguimiento especial.</t>
  </si>
  <si>
    <t>Aplicación de multas. Activación de plan de contingencia o sustitución del proveedor.</t>
  </si>
  <si>
    <t>Investigación disciplinaria o penal. Inclusión en procesos de control interno.</t>
  </si>
  <si>
    <t>Refuerzo institucional del plan. Sanciones por omisión de formación obligatoria.</t>
  </si>
  <si>
    <t>Actualización del código y publicación. Sanciones por incumplimiento.</t>
  </si>
  <si>
    <t>Refuerzo del sistema de control interno. Diseño de nuevos controles formales.</t>
  </si>
  <si>
    <t>Proceso disciplinario y reporte a control interno o Fiscalía si aplica.</t>
  </si>
  <si>
    <t>Inhabilitación del tercero para futuros procesos. Denuncia formal si aplica.</t>
  </si>
  <si>
    <t>Revisión de procedimiento. Anulación o corrección del acto administrativo.</t>
  </si>
  <si>
    <t>Capacitación en principios éticos, integridad y normativa de contratación. Declaraciones de conflicto de interés.</t>
  </si>
  <si>
    <t>Verificación de antecedentes de oferentes. Cláusulas de integridad y sanción en pliegos y contratos.</t>
  </si>
  <si>
    <t>Establecimiento de matriz de evaluación objetiva y trazabilidad documental. Comité evaluador interdisciplinario.</t>
  </si>
  <si>
    <t>Investigación disciplinaria o penal. Exclusión de comités de evaluación o sanción administrativa.</t>
  </si>
  <si>
    <t>Inhabilitación del proveedor. Denuncia penal si corresponde.</t>
  </si>
  <si>
    <t>Revisión y anulación del proceso si se confirma la irregularidad. Ajuste al procedimiento de evaluación para próximas convocatorias.</t>
  </si>
  <si>
    <t>Declaración de intereses y formación ética continua. Comité de revisión independiente de adiciones.</t>
  </si>
  <si>
    <t>Revisión de antecedentes de oferentes. Cláusulas contractuales de integridad en adiciones.</t>
  </si>
  <si>
    <t>Revisión técnica-jurídica de los soportes de necesidad. Validación presupuestal y funcional previa.</t>
  </si>
  <si>
    <t>Capacitación en ética y responsabilidad contractual. Separación de funciones entre ejecución y recepción.</t>
  </si>
  <si>
    <t>Cláusulas de penalización por actos de corrupción. Compromiso ético firmado por proveedores.</t>
  </si>
  <si>
    <t>Protocolos de recepción técnica documentada. Validación técnica y jurídica cruzada.</t>
  </si>
  <si>
    <t>Proceso disciplinario y revisión de la adición aprobada. Informe a órganos de control.</t>
  </si>
  <si>
    <t>Exclusión del contratista del proceso de ampliación. Inhabilitación y denuncia penal si procede.</t>
  </si>
  <si>
    <t>Anulación o ajuste de la adición. Solicitud de control excepcional y corrección del procedimiento.</t>
  </si>
  <si>
    <t>Informe disciplinario y reversión de actas de recibo si aplica. Sanción y reporte a entes de control.</t>
  </si>
  <si>
    <t>Aplicación de sanciones contractuales. Denuncia si hubo cohecho o fraude.</t>
  </si>
  <si>
    <t>Revisión del acto de recibo. Reproceso de verificación técnica o jurídica de la entrega.</t>
  </si>
  <si>
    <t>Consolidar requerimientos locativos, ejecutar mantenimientos menores, revisar vigencia de pólizas y aplicar controles de inventario.</t>
  </si>
  <si>
    <t>Durante el trimestre se consolidaron requerimientos, se realizaron mantenimientos menores y se mantuvo la vigencia de pólizas. No se presentaron incidentes.</t>
  </si>
  <si>
    <t>Solicitar documentos de legalización, revisar inventarios y verificar existencia de títulos o antecedentes en comodatos.</t>
  </si>
  <si>
    <t>Se realizó revisión de documentación jurídica e inventarial. Se identificaron casos críticos y se solicitaron documentos de legalización. Sin novedades graves.</t>
  </si>
  <si>
    <t>Estructurar procesos precontractuales, validar presupuesto, solicitar conceptos técnicos y elaborar pliegos.</t>
  </si>
  <si>
    <t>Se avanzó en estructuración de procesos de contratación y ajustes al PAC. Se priorizaron sedes críticas. No hubo incidentes relevantes.</t>
  </si>
  <si>
    <t>Divulgar Código de Ética, ejecutar acciones de sensibilización institucional y mantener canales de denuncia activos.</t>
  </si>
  <si>
    <t>Se implementaron acciones de sensibilización ética. No se reportaron incidentes ni denuncias de compromisos con terceros.</t>
  </si>
  <si>
    <t>Revisar antecedentes de predios ofertados en donación, conformar comité técnico-jurídico, aplicar principios de transparencia.</t>
  </si>
  <si>
    <t>Se garantizó la transparencia en decisiones de predios. No se realizaron adquisiciones nuevas durante el trimestre.</t>
  </si>
  <si>
    <t>Aplicar matriz de evaluación objetiva, garantizar trazabilidad documental y comité interdisciplinario.</t>
  </si>
  <si>
    <t>No se adelantaron procesos de selección en este período. Se mantuvieron criterios técnicos sin alteración.</t>
  </si>
  <si>
    <t>Verificar justificación técnica y presupuestal de las adiciones, aplicar revisión cruzada y asegurar trazabilidad.</t>
  </si>
  <si>
    <t>Durante el trimestre se tramitaron adiciones contractuales que contaron con soporte técnico, presupuestal y jurídico. Se garantizó trazabilidad documental y aplicación de criterios de evaluación objetiva.</t>
  </si>
  <si>
    <t>Verificar cumplimiento contractual y técnico antes de cualquier recepción, mantener separación de funciones.</t>
  </si>
  <si>
    <t>No se recibieron obras ni diseños sin verificación. Se mantuvo control técnico-jurídico y no se detectaron irregularidades.</t>
  </si>
  <si>
    <t>¿Queda evidencia de la ejecución del control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</si>
</sst>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98">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sz val="10"/>
      <name val="Calibri"/>
      <family val="2"/>
      <scheme val="minor"/>
    </font>
    <font>
      <b/>
      <sz val="10"/>
      <name val="Arial"/>
      <family val="2"/>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11"/>
      <color theme="1"/>
      <name val="Calibri"/>
      <family val="2"/>
      <scheme val="minor"/>
    </font>
    <font>
      <sz val="9"/>
      <color indexed="81"/>
      <name val="Tahoma"/>
      <family val="2"/>
    </font>
    <font>
      <b/>
      <sz val="9"/>
      <color indexed="81"/>
      <name val="Tahoma"/>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1"/>
      <name val="Arial"/>
      <family val="2"/>
    </font>
    <font>
      <sz val="9"/>
      <name val="Arial"/>
      <family val="2"/>
    </font>
    <font>
      <b/>
      <sz val="12"/>
      <color theme="0"/>
      <name val="Calibri"/>
      <family val="2"/>
    </font>
    <font>
      <b/>
      <sz val="24"/>
      <color theme="1"/>
      <name val="Calibri"/>
      <family val="2"/>
      <scheme val="minor"/>
    </font>
    <font>
      <b/>
      <sz val="14"/>
      <color theme="0"/>
      <name val="Arial"/>
      <family val="2"/>
    </font>
    <font>
      <b/>
      <u/>
      <sz val="11"/>
      <name val="Arial"/>
      <family val="2"/>
    </font>
    <font>
      <b/>
      <sz val="11"/>
      <name val="Arial"/>
      <family val="2"/>
    </font>
    <font>
      <b/>
      <sz val="9"/>
      <name val="Arial"/>
      <family val="2"/>
    </font>
    <font>
      <b/>
      <sz val="9"/>
      <color theme="0"/>
      <name val="Arial"/>
      <family val="2"/>
    </font>
    <font>
      <sz val="11"/>
      <color theme="4"/>
      <name val="Calibri"/>
      <family val="2"/>
      <scheme val="minor"/>
    </font>
    <font>
      <sz val="11"/>
      <color theme="5"/>
      <name val="Calibri"/>
      <family val="2"/>
      <scheme val="minor"/>
    </font>
    <font>
      <sz val="11"/>
      <color theme="9"/>
      <name val="Calibri"/>
      <family val="2"/>
      <scheme val="minor"/>
    </font>
    <font>
      <sz val="11"/>
      <color rgb="FF7030A0"/>
      <name val="Calibri"/>
      <family val="2"/>
      <scheme val="minor"/>
    </font>
    <font>
      <sz val="9"/>
      <name val="Arial Narrow"/>
      <family val="2"/>
    </font>
    <font>
      <sz val="12"/>
      <name val="Azo Sans Medium"/>
    </font>
    <font>
      <sz val="11"/>
      <name val="Azo Sans Medium"/>
    </font>
    <font>
      <b/>
      <sz val="14"/>
      <color theme="1"/>
      <name val="Arial"/>
      <family val="2"/>
    </font>
    <font>
      <b/>
      <sz val="22"/>
      <color theme="1"/>
      <name val="Calibri"/>
      <family val="2"/>
      <scheme val="minor"/>
    </font>
    <font>
      <sz val="11"/>
      <color rgb="FF0070C0"/>
      <name val="Calibri"/>
      <family val="2"/>
      <scheme val="minor"/>
    </font>
    <font>
      <sz val="11"/>
      <color rgb="FF0070C0"/>
      <name val="Arial"/>
      <family val="2"/>
    </font>
    <font>
      <sz val="14"/>
      <color theme="1"/>
      <name val="Azo Sans Medium"/>
    </font>
    <font>
      <b/>
      <sz val="14"/>
      <color theme="1"/>
      <name val="Azo Sans Medium"/>
    </font>
    <font>
      <b/>
      <sz val="14"/>
      <color theme="0"/>
      <name val="Azo Sans Medium"/>
    </font>
    <font>
      <b/>
      <sz val="14"/>
      <name val="Azo Sans Medium"/>
    </font>
    <font>
      <sz val="14"/>
      <color theme="0"/>
      <name val="Azo Sans Medium"/>
    </font>
    <font>
      <b/>
      <sz val="14"/>
      <color rgb="FF0070C0"/>
      <name val="Calibri"/>
      <family val="2"/>
      <scheme val="minor"/>
    </font>
    <font>
      <b/>
      <sz val="11"/>
      <color theme="0"/>
      <name val="Azo Sans Medium"/>
    </font>
    <font>
      <b/>
      <sz val="11"/>
      <color rgb="FF004D6D"/>
      <name val="Azo Sans Medium"/>
    </font>
    <font>
      <sz val="11"/>
      <name val="Azo Sans Light"/>
    </font>
    <font>
      <b/>
      <sz val="10"/>
      <color theme="0"/>
      <name val="Calibri"/>
      <family val="2"/>
      <scheme val="minor"/>
    </font>
    <font>
      <sz val="10"/>
      <color theme="0"/>
      <name val="Calibri"/>
      <family val="2"/>
      <scheme val="minor"/>
    </font>
    <font>
      <b/>
      <sz val="8"/>
      <color theme="0"/>
      <name val="Calibri"/>
      <family val="2"/>
      <scheme val="minor"/>
    </font>
    <font>
      <sz val="8"/>
      <color theme="0"/>
      <name val="Calibri"/>
      <family val="2"/>
      <scheme val="minor"/>
    </font>
    <font>
      <b/>
      <sz val="12"/>
      <color theme="0"/>
      <name val="Arial Narrow"/>
      <family val="2"/>
    </font>
    <font>
      <sz val="12"/>
      <color theme="1"/>
      <name val="Arial Narrow"/>
      <family val="2"/>
    </font>
    <font>
      <sz val="10"/>
      <color theme="0"/>
      <name val="Arial Narrow"/>
      <family val="2"/>
    </font>
    <font>
      <sz val="11"/>
      <color theme="1"/>
      <name val="Azo Sans Medium"/>
    </font>
    <font>
      <sz val="11"/>
      <color theme="0"/>
      <name val="Azo Sans Medium"/>
    </font>
    <font>
      <sz val="11"/>
      <color rgb="FF004D6D"/>
      <name val="Azo Sans Medium"/>
    </font>
    <font>
      <sz val="11"/>
      <color rgb="FF595959"/>
      <name val="Azo Sans Light"/>
    </font>
    <font>
      <sz val="16"/>
      <color theme="1"/>
      <name val="Azo Sans Medium"/>
    </font>
    <font>
      <sz val="11"/>
      <color theme="0" tint="-4.9989318521683403E-2"/>
      <name val="Azo Sans Medium"/>
    </font>
    <font>
      <b/>
      <sz val="12"/>
      <name val="Azo Sans Medium"/>
    </font>
    <font>
      <b/>
      <sz val="14"/>
      <color theme="1"/>
      <name val="Calibri"/>
      <family val="2"/>
      <scheme val="minor"/>
    </font>
    <font>
      <b/>
      <sz val="11"/>
      <color rgb="FFFF0000"/>
      <name val="Arial Narrow"/>
      <family val="2"/>
    </font>
    <font>
      <sz val="16"/>
      <color theme="1"/>
      <name val="Calibri"/>
      <family val="2"/>
      <scheme val="minor"/>
    </font>
    <font>
      <b/>
      <sz val="8"/>
      <color rgb="FF000000"/>
      <name val="Times New Roman"/>
      <family val="1"/>
    </font>
    <font>
      <b/>
      <sz val="8"/>
      <color rgb="FF767171"/>
      <name val="Times New Roman"/>
      <family val="1"/>
    </font>
    <font>
      <sz val="11"/>
      <color theme="1"/>
      <name val="Arial Narrow"/>
      <family val="2"/>
    </font>
    <font>
      <sz val="10"/>
      <color theme="1"/>
      <name val="Arial Narrow"/>
      <family val="2"/>
    </font>
    <font>
      <sz val="10"/>
      <name val="Arial Narrow"/>
      <family val="2"/>
    </font>
  </fonts>
  <fills count="22">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theme="2"/>
        <bgColor indexed="64"/>
      </patternFill>
    </fill>
    <fill>
      <patternFill patternType="solid">
        <fgColor rgb="FFFFFFFF"/>
        <bgColor indexed="64"/>
      </patternFill>
    </fill>
  </fills>
  <borders count="10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ck">
        <color theme="0"/>
      </top>
      <bottom/>
      <diagonal/>
    </border>
    <border>
      <left style="thick">
        <color theme="0"/>
      </left>
      <right/>
      <top style="thick">
        <color theme="0"/>
      </top>
      <bottom/>
      <diagonal/>
    </border>
    <border>
      <left style="thick">
        <color theme="0"/>
      </left>
      <right/>
      <top/>
      <bottom/>
      <diagonal/>
    </border>
    <border>
      <left/>
      <right/>
      <top style="hair">
        <color indexed="64"/>
      </top>
      <bottom style="hair">
        <color indexed="64"/>
      </bottom>
      <diagonal/>
    </border>
    <border>
      <left style="thin">
        <color theme="0"/>
      </left>
      <right style="thin">
        <color theme="0"/>
      </right>
      <top style="thin">
        <color theme="0"/>
      </top>
      <bottom/>
      <diagonal/>
    </border>
    <border>
      <left/>
      <right style="medium">
        <color indexed="64"/>
      </right>
      <top/>
      <bottom style="thin">
        <color indexed="64"/>
      </bottom>
      <diagonal/>
    </border>
    <border>
      <left/>
      <right style="thin">
        <color theme="0"/>
      </right>
      <top/>
      <bottom/>
      <diagonal/>
    </border>
    <border>
      <left style="thin">
        <color theme="0"/>
      </left>
      <right style="medium">
        <color indexed="64"/>
      </right>
      <top style="thin">
        <color theme="0"/>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right/>
      <top style="hair">
        <color rgb="FF4DC0E3"/>
      </top>
      <bottom style="hair">
        <color rgb="FF4DC0E3"/>
      </bottom>
      <diagonal/>
    </border>
    <border>
      <left style="dashed">
        <color rgb="FF00B0F0"/>
      </left>
      <right style="dashed">
        <color rgb="FF00B0F0"/>
      </right>
      <top style="dashed">
        <color rgb="FF00B0F0"/>
      </top>
      <bottom style="dashed">
        <color rgb="FF00B0F0"/>
      </bottom>
      <diagonal/>
    </border>
    <border>
      <left style="hair">
        <color rgb="FF4DC0E3"/>
      </left>
      <right style="hair">
        <color rgb="FF4DC0E3"/>
      </right>
      <top style="hair">
        <color rgb="FF4DC0E3"/>
      </top>
      <bottom/>
      <diagonal/>
    </border>
    <border>
      <left style="dashed">
        <color rgb="FF00B0F0"/>
      </left>
      <right style="hair">
        <color rgb="FF4DC0E3"/>
      </right>
      <top style="hair">
        <color rgb="FF4DC0E3"/>
      </top>
      <bottom/>
      <diagonal/>
    </border>
    <border>
      <left style="dashed">
        <color rgb="FF00B0F0"/>
      </left>
      <right style="hair">
        <color rgb="FF4DC0E3"/>
      </right>
      <top/>
      <bottom style="dashed">
        <color rgb="FF00B0F0"/>
      </bottom>
      <diagonal/>
    </border>
    <border>
      <left style="double">
        <color theme="0"/>
      </left>
      <right style="double">
        <color theme="0"/>
      </right>
      <top style="double">
        <color theme="0"/>
      </top>
      <bottom style="double">
        <color theme="0"/>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double">
        <color theme="0"/>
      </bottom>
      <diagonal/>
    </border>
    <border>
      <left/>
      <right style="thin">
        <color indexed="64"/>
      </right>
      <top style="thin">
        <color indexed="64"/>
      </top>
      <bottom style="double">
        <color theme="0"/>
      </bottom>
      <diagonal/>
    </border>
    <border>
      <left style="thick">
        <color theme="0"/>
      </left>
      <right style="thick">
        <color theme="0"/>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style="thick">
        <color theme="0"/>
      </right>
      <top style="dashed">
        <color theme="9" tint="-0.24994659260841701"/>
      </top>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diagonal/>
    </border>
    <border>
      <left style="thick">
        <color theme="0"/>
      </left>
      <right style="thick">
        <color theme="0"/>
      </right>
      <top/>
      <bottom style="thick">
        <color theme="0"/>
      </bottom>
      <diagonal/>
    </border>
    <border>
      <left/>
      <right/>
      <top/>
      <bottom style="thick">
        <color theme="0"/>
      </bottom>
      <diagonal/>
    </border>
    <border>
      <left/>
      <right style="thick">
        <color theme="0"/>
      </right>
      <top/>
      <bottom style="thick">
        <color theme="0"/>
      </bottom>
      <diagonal/>
    </border>
    <border>
      <left/>
      <right style="thick">
        <color theme="0"/>
      </right>
      <top style="thick">
        <color theme="0"/>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style="thick">
        <color theme="0"/>
      </top>
      <bottom/>
      <diagonal/>
    </border>
    <border>
      <left/>
      <right style="thick">
        <color theme="0"/>
      </right>
      <top/>
      <bottom/>
      <diagonal/>
    </border>
    <border>
      <left style="dashed">
        <color theme="9" tint="-0.24994659260841701"/>
      </left>
      <right style="dashed">
        <color theme="9" tint="-0.24994659260841701"/>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double">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dashed">
        <color rgb="FF00B0F0"/>
      </left>
      <right/>
      <top/>
      <bottom/>
      <diagonal/>
    </border>
  </borders>
  <cellStyleXfs count="5">
    <xf numFmtId="0" fontId="0" fillId="0" borderId="0"/>
    <xf numFmtId="0" fontId="7" fillId="0" borderId="0"/>
    <xf numFmtId="0" fontId="8" fillId="0" borderId="0"/>
    <xf numFmtId="43" fontId="36" fillId="0" borderId="0" applyFont="0" applyFill="0" applyBorder="0" applyAlignment="0" applyProtection="0"/>
    <xf numFmtId="9" fontId="36" fillId="0" borderId="0" applyFont="0" applyFill="0" applyBorder="0" applyAlignment="0" applyProtection="0"/>
  </cellStyleXfs>
  <cellXfs count="603">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16" fillId="0" borderId="0" xfId="0" applyFont="1" applyAlignment="1">
      <alignment horizontal="center"/>
    </xf>
    <xf numFmtId="0" fontId="17" fillId="0" borderId="0" xfId="0" applyFont="1"/>
    <xf numFmtId="0" fontId="20" fillId="0" borderId="0" xfId="0" applyFont="1" applyAlignment="1" applyProtection="1">
      <alignment horizontal="center" vertical="center"/>
      <protection locked="0"/>
    </xf>
    <xf numFmtId="0" fontId="18" fillId="0" borderId="0" xfId="0" applyFont="1" applyAlignment="1" applyProtection="1">
      <alignment horizontal="left" vertical="center"/>
      <protection locked="0"/>
    </xf>
    <xf numFmtId="0" fontId="9" fillId="0" borderId="0" xfId="0" applyFont="1" applyAlignment="1">
      <alignment horizontal="center"/>
    </xf>
    <xf numFmtId="0" fontId="10" fillId="3" borderId="0" xfId="0" applyFont="1" applyFill="1"/>
    <xf numFmtId="0" fontId="26" fillId="3" borderId="0" xfId="0" applyFont="1" applyFill="1"/>
    <xf numFmtId="0" fontId="26"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0" fontId="0" fillId="3" borderId="0" xfId="0"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43" fontId="0" fillId="3" borderId="0" xfId="3" applyFont="1" applyFill="1"/>
    <xf numFmtId="0" fontId="39" fillId="0" borderId="0" xfId="0" applyFont="1" applyAlignment="1">
      <alignment horizontal="center" vertical="center"/>
    </xf>
    <xf numFmtId="0" fontId="42" fillId="3" borderId="0" xfId="0" applyFont="1" applyFill="1" applyAlignment="1">
      <alignment horizontal="justify" vertical="center" wrapText="1" readingOrder="1"/>
    </xf>
    <xf numFmtId="0" fontId="44" fillId="3" borderId="0" xfId="0" applyFont="1" applyFill="1"/>
    <xf numFmtId="0" fontId="44" fillId="0" borderId="0" xfId="0" applyFont="1"/>
    <xf numFmtId="0" fontId="45" fillId="3" borderId="0" xfId="0" applyFont="1" applyFill="1"/>
    <xf numFmtId="1" fontId="44" fillId="3" borderId="0" xfId="0" applyNumberFormat="1" applyFont="1" applyFill="1" applyAlignment="1">
      <alignment horizontal="center"/>
    </xf>
    <xf numFmtId="0" fontId="46" fillId="3" borderId="0" xfId="0" applyFont="1" applyFill="1" applyAlignment="1">
      <alignment vertical="center"/>
    </xf>
    <xf numFmtId="0" fontId="44" fillId="3" borderId="0" xfId="0" applyFont="1" applyFill="1" applyAlignment="1">
      <alignment horizontal="center" vertical="center"/>
    </xf>
    <xf numFmtId="0" fontId="49" fillId="0" borderId="0" xfId="0" applyFont="1" applyAlignment="1" applyProtection="1">
      <alignment horizontal="center" vertical="center" wrapText="1" readingOrder="1"/>
      <protection hidden="1"/>
    </xf>
    <xf numFmtId="0" fontId="18" fillId="15" borderId="0" xfId="0" applyFont="1" applyFill="1" applyAlignment="1" applyProtection="1">
      <alignment horizontal="center" vertical="center" wrapText="1"/>
      <protection locked="0"/>
    </xf>
    <xf numFmtId="0" fontId="23" fillId="0" borderId="0" xfId="0" applyFont="1" applyAlignment="1">
      <alignment wrapText="1"/>
    </xf>
    <xf numFmtId="0" fontId="0" fillId="20" borderId="0" xfId="0" applyFill="1"/>
    <xf numFmtId="0" fontId="18" fillId="0" borderId="0" xfId="0" applyFont="1" applyAlignment="1" applyProtection="1">
      <alignment horizontal="justify" vertical="center"/>
      <protection locked="0"/>
    </xf>
    <xf numFmtId="0" fontId="19" fillId="0" borderId="0" xfId="0" applyFont="1" applyAlignment="1" applyProtection="1">
      <alignment horizontal="justify" vertical="center"/>
      <protection locked="0"/>
    </xf>
    <xf numFmtId="0" fontId="0" fillId="0" borderId="0" xfId="0" applyAlignment="1">
      <alignment horizontal="justify" vertical="center"/>
    </xf>
    <xf numFmtId="0" fontId="16" fillId="0" borderId="0" xfId="0" applyFont="1" applyAlignment="1">
      <alignment horizontal="justify" vertical="center"/>
    </xf>
    <xf numFmtId="0" fontId="16" fillId="20" borderId="0" xfId="0" applyFont="1" applyFill="1" applyAlignment="1">
      <alignment horizontal="center"/>
    </xf>
    <xf numFmtId="0" fontId="65" fillId="20" borderId="0" xfId="0" applyFont="1" applyFill="1"/>
    <xf numFmtId="0" fontId="66" fillId="20" borderId="0" xfId="0" applyFont="1" applyFill="1"/>
    <xf numFmtId="0" fontId="0" fillId="20" borderId="0" xfId="0" applyFill="1" applyAlignment="1">
      <alignment horizontal="justify" vertical="center"/>
    </xf>
    <xf numFmtId="0" fontId="67" fillId="0" borderId="0" xfId="0" applyFont="1" applyAlignment="1">
      <alignment vertical="top"/>
    </xf>
    <xf numFmtId="0" fontId="69" fillId="18" borderId="21" xfId="0" applyFont="1" applyFill="1" applyBorder="1" applyAlignment="1" applyProtection="1">
      <alignment horizontal="left" vertical="top" wrapText="1"/>
      <protection locked="0"/>
    </xf>
    <xf numFmtId="0" fontId="69" fillId="18" borderId="21" xfId="0" applyFont="1" applyFill="1" applyBorder="1" applyAlignment="1" applyProtection="1">
      <alignment horizontal="center" vertical="center"/>
      <protection locked="0"/>
    </xf>
    <xf numFmtId="0" fontId="70" fillId="5" borderId="21" xfId="0" applyFont="1" applyFill="1" applyBorder="1" applyAlignment="1" applyProtection="1">
      <alignment horizontal="center" vertical="center" wrapText="1"/>
      <protection locked="0"/>
    </xf>
    <xf numFmtId="0" fontId="68" fillId="0" borderId="0" xfId="0" applyFont="1" applyAlignment="1" applyProtection="1">
      <alignment horizontal="left" vertical="top"/>
      <protection locked="0"/>
    </xf>
    <xf numFmtId="0" fontId="71" fillId="0" borderId="0" xfId="0" applyFont="1" applyAlignment="1" applyProtection="1">
      <alignment horizontal="center" vertical="center"/>
      <protection locked="0"/>
    </xf>
    <xf numFmtId="0" fontId="71" fillId="0" borderId="0" xfId="0" applyFont="1" applyAlignment="1" applyProtection="1">
      <alignment horizontal="center" vertical="top"/>
      <protection locked="0"/>
    </xf>
    <xf numFmtId="0" fontId="67" fillId="0" borderId="0" xfId="0" applyFont="1" applyAlignment="1" applyProtection="1">
      <alignment horizontal="center" vertical="center"/>
      <protection locked="0"/>
    </xf>
    <xf numFmtId="0" fontId="74" fillId="5" borderId="25" xfId="0" applyFont="1" applyFill="1" applyBorder="1" applyAlignment="1">
      <alignment horizontal="center" vertical="center"/>
    </xf>
    <xf numFmtId="0" fontId="62" fillId="0" borderId="25" xfId="0" applyFont="1" applyBorder="1" applyAlignment="1">
      <alignment horizontal="justify" vertical="center" wrapText="1"/>
    </xf>
    <xf numFmtId="0" fontId="75" fillId="0" borderId="25" xfId="0" applyFont="1" applyBorder="1" applyAlignment="1">
      <alignment horizontal="left" vertical="center"/>
    </xf>
    <xf numFmtId="0" fontId="75" fillId="0" borderId="25" xfId="0" applyFont="1" applyBorder="1" applyAlignment="1">
      <alignment horizontal="left" vertical="center" wrapText="1"/>
    </xf>
    <xf numFmtId="0" fontId="77" fillId="0" borderId="0" xfId="0" applyFont="1" applyAlignment="1">
      <alignment vertical="center"/>
    </xf>
    <xf numFmtId="0" fontId="12" fillId="0" borderId="0" xfId="0" applyFont="1" applyAlignment="1">
      <alignment vertical="center"/>
    </xf>
    <xf numFmtId="0" fontId="5" fillId="3" borderId="14" xfId="0" applyFont="1" applyFill="1" applyBorder="1" applyAlignment="1">
      <alignment vertical="center"/>
    </xf>
    <xf numFmtId="0" fontId="5" fillId="3" borderId="13" xfId="0" applyFont="1" applyFill="1" applyBorder="1" applyAlignment="1">
      <alignment vertical="center"/>
    </xf>
    <xf numFmtId="0" fontId="5" fillId="3" borderId="15" xfId="0" applyFont="1" applyFill="1" applyBorder="1" applyAlignment="1">
      <alignment vertical="center"/>
    </xf>
    <xf numFmtId="0" fontId="5" fillId="3" borderId="0" xfId="0" applyFont="1" applyFill="1" applyAlignment="1">
      <alignment vertical="center"/>
    </xf>
    <xf numFmtId="0" fontId="81" fillId="3" borderId="29" xfId="0" applyFont="1" applyFill="1" applyBorder="1" applyAlignment="1" applyProtection="1">
      <alignment vertical="center"/>
      <protection locked="0"/>
    </xf>
    <xf numFmtId="0" fontId="81" fillId="3" borderId="29" xfId="0" applyFont="1" applyFill="1" applyBorder="1" applyAlignment="1" applyProtection="1">
      <alignment vertical="center" wrapText="1"/>
      <protection locked="0"/>
    </xf>
    <xf numFmtId="0" fontId="3" fillId="0" borderId="0" xfId="0" applyFont="1" applyAlignment="1">
      <alignment horizontal="center" vertical="center"/>
    </xf>
    <xf numFmtId="0" fontId="26" fillId="20" borderId="0" xfId="0" applyFont="1" applyFill="1"/>
    <xf numFmtId="0" fontId="3" fillId="20" borderId="0" xfId="0" applyFont="1" applyFill="1" applyAlignment="1">
      <alignment horizontal="center" vertical="center"/>
    </xf>
    <xf numFmtId="0" fontId="10" fillId="20" borderId="0" xfId="0" applyFont="1" applyFill="1"/>
    <xf numFmtId="2" fontId="0" fillId="20" borderId="0" xfId="0" applyNumberFormat="1" applyFill="1"/>
    <xf numFmtId="0" fontId="61" fillId="5" borderId="21" xfId="0" applyFont="1" applyFill="1" applyBorder="1" applyAlignment="1" applyProtection="1">
      <alignment horizontal="center" vertical="center" wrapText="1"/>
      <protection locked="0"/>
    </xf>
    <xf numFmtId="0" fontId="83" fillId="0" borderId="0" xfId="0" applyFont="1"/>
    <xf numFmtId="0" fontId="83" fillId="0" borderId="0" xfId="0" applyFont="1" applyAlignment="1" applyProtection="1">
      <alignment horizontal="center" vertical="center"/>
      <protection locked="0"/>
    </xf>
    <xf numFmtId="0" fontId="83" fillId="0" borderId="0" xfId="0" applyFont="1" applyAlignment="1" applyProtection="1">
      <alignment horizontal="left"/>
      <protection locked="0"/>
    </xf>
    <xf numFmtId="0" fontId="83" fillId="0" borderId="0" xfId="0" applyFont="1" applyAlignment="1" applyProtection="1">
      <alignment horizontal="center"/>
      <protection locked="0"/>
    </xf>
    <xf numFmtId="0" fontId="86" fillId="3" borderId="30" xfId="0" applyFont="1" applyFill="1" applyBorder="1" applyAlignment="1">
      <alignment horizontal="center" vertical="center" wrapText="1" readingOrder="1"/>
    </xf>
    <xf numFmtId="0" fontId="86" fillId="3" borderId="30" xfId="0" applyFont="1" applyFill="1" applyBorder="1" applyAlignment="1">
      <alignment horizontal="center" vertical="center" wrapText="1"/>
    </xf>
    <xf numFmtId="0" fontId="83" fillId="3" borderId="0" xfId="0" applyFont="1" applyFill="1"/>
    <xf numFmtId="0" fontId="86" fillId="0" borderId="30" xfId="0" applyFont="1" applyBorder="1" applyAlignment="1">
      <alignment horizontal="center" vertical="center" wrapText="1" readingOrder="1"/>
    </xf>
    <xf numFmtId="0" fontId="62" fillId="0" borderId="0" xfId="0" applyFont="1" applyAlignment="1">
      <alignment vertical="center" wrapText="1"/>
    </xf>
    <xf numFmtId="0" fontId="84" fillId="0" borderId="0" xfId="0" applyFont="1"/>
    <xf numFmtId="0" fontId="85" fillId="0" borderId="0" xfId="0" applyFont="1" applyAlignment="1">
      <alignment vertical="center" wrapText="1" readingOrder="1"/>
    </xf>
    <xf numFmtId="0" fontId="86" fillId="3" borderId="0" xfId="0" applyFont="1" applyFill="1" applyAlignment="1">
      <alignment horizontal="center" vertical="center" wrapText="1" readingOrder="1"/>
    </xf>
    <xf numFmtId="0" fontId="86" fillId="0" borderId="0" xfId="0" applyFont="1" applyAlignment="1">
      <alignment vertical="center"/>
    </xf>
    <xf numFmtId="0" fontId="83" fillId="0" borderId="0" xfId="0" applyFont="1" applyAlignment="1">
      <alignment horizontal="left"/>
    </xf>
    <xf numFmtId="0" fontId="83" fillId="0" borderId="0" xfId="0" applyFont="1" applyAlignment="1">
      <alignment horizontal="center"/>
    </xf>
    <xf numFmtId="0" fontId="86" fillId="3" borderId="30" xfId="0" applyFont="1" applyFill="1" applyBorder="1" applyAlignment="1">
      <alignment horizontal="justify" vertical="center" wrapText="1"/>
    </xf>
    <xf numFmtId="0" fontId="83" fillId="3" borderId="0" xfId="0" applyFont="1" applyFill="1" applyAlignment="1">
      <alignment horizontal="justify" vertical="center"/>
    </xf>
    <xf numFmtId="0" fontId="86" fillId="3" borderId="30" xfId="0" applyFont="1" applyFill="1" applyBorder="1" applyAlignment="1">
      <alignment horizontal="justify" vertical="center" wrapText="1" readingOrder="1"/>
    </xf>
    <xf numFmtId="0" fontId="86" fillId="3" borderId="30" xfId="0" applyFont="1" applyFill="1" applyBorder="1" applyAlignment="1">
      <alignment horizontal="justify" vertical="center"/>
    </xf>
    <xf numFmtId="0" fontId="86" fillId="21" borderId="30" xfId="0" applyFont="1" applyFill="1" applyBorder="1" applyAlignment="1">
      <alignment horizontal="justify" vertical="center" wrapText="1"/>
    </xf>
    <xf numFmtId="0" fontId="86" fillId="0" borderId="30" xfId="0" applyFont="1" applyBorder="1" applyAlignment="1">
      <alignment horizontal="justify" vertical="center" wrapText="1"/>
    </xf>
    <xf numFmtId="0" fontId="83" fillId="0" borderId="0" xfId="0" applyFont="1" applyAlignment="1" applyProtection="1">
      <alignment vertical="center"/>
      <protection locked="0"/>
    </xf>
    <xf numFmtId="0" fontId="83" fillId="0" borderId="0" xfId="0" applyFont="1" applyProtection="1">
      <protection locked="0"/>
    </xf>
    <xf numFmtId="0" fontId="85" fillId="19" borderId="30" xfId="0" applyFont="1" applyFill="1" applyBorder="1" applyAlignment="1">
      <alignment horizontal="center" vertical="center" wrapText="1" readingOrder="1"/>
    </xf>
    <xf numFmtId="0" fontId="85" fillId="0" borderId="30" xfId="0" applyFont="1" applyBorder="1" applyAlignment="1">
      <alignment vertical="center" wrapText="1" readingOrder="1"/>
    </xf>
    <xf numFmtId="0" fontId="86" fillId="3" borderId="30" xfId="0" applyFont="1" applyFill="1" applyBorder="1" applyAlignment="1">
      <alignment horizontal="center" vertical="center"/>
    </xf>
    <xf numFmtId="0" fontId="86" fillId="3" borderId="31" xfId="0" applyFont="1" applyFill="1" applyBorder="1" applyAlignment="1">
      <alignment horizontal="center" vertical="center" wrapText="1" readingOrder="1"/>
    </xf>
    <xf numFmtId="0" fontId="86" fillId="3" borderId="31" xfId="0" applyFont="1" applyFill="1" applyBorder="1" applyAlignment="1">
      <alignment horizontal="center" vertical="center"/>
    </xf>
    <xf numFmtId="0" fontId="86" fillId="3" borderId="31" xfId="0" applyFont="1" applyFill="1" applyBorder="1" applyAlignment="1">
      <alignment horizontal="justify" vertical="center" wrapText="1"/>
    </xf>
    <xf numFmtId="0" fontId="89" fillId="19" borderId="21" xfId="0" applyFont="1" applyFill="1" applyBorder="1" applyAlignment="1" applyProtection="1">
      <alignment horizontal="center" vertical="center"/>
      <protection locked="0"/>
    </xf>
    <xf numFmtId="0" fontId="17" fillId="3" borderId="0" xfId="0" applyFont="1" applyFill="1"/>
    <xf numFmtId="0" fontId="17" fillId="3" borderId="0" xfId="0" applyFont="1" applyFill="1" applyAlignment="1">
      <alignment horizontal="center" vertical="center"/>
    </xf>
    <xf numFmtId="0" fontId="52" fillId="3" borderId="5" xfId="1" quotePrefix="1" applyFont="1" applyFill="1" applyBorder="1" applyAlignment="1">
      <alignment horizontal="left" vertical="top" wrapText="1"/>
    </xf>
    <xf numFmtId="0" fontId="52" fillId="3" borderId="0" xfId="1" quotePrefix="1" applyFont="1" applyFill="1" applyAlignment="1">
      <alignment horizontal="center" vertical="center" wrapText="1"/>
    </xf>
    <xf numFmtId="0" fontId="53" fillId="3" borderId="0" xfId="1" quotePrefix="1" applyFont="1" applyFill="1" applyAlignment="1">
      <alignment horizontal="center" vertical="center" wrapText="1"/>
    </xf>
    <xf numFmtId="0" fontId="53" fillId="3" borderId="0" xfId="1" quotePrefix="1" applyFont="1" applyFill="1" applyAlignment="1">
      <alignment horizontal="left" vertical="top" wrapText="1"/>
    </xf>
    <xf numFmtId="0" fontId="7" fillId="3" borderId="38" xfId="1" applyFill="1" applyBorder="1"/>
    <xf numFmtId="0" fontId="7" fillId="3" borderId="39" xfId="1" applyFill="1" applyBorder="1" applyAlignment="1">
      <alignment horizontal="center" vertical="center"/>
    </xf>
    <xf numFmtId="0" fontId="22" fillId="3" borderId="39" xfId="1" applyFont="1" applyFill="1" applyBorder="1" applyAlignment="1">
      <alignment horizontal="left" vertical="center" wrapText="1"/>
    </xf>
    <xf numFmtId="0" fontId="7" fillId="3" borderId="39" xfId="1" applyFill="1" applyBorder="1" applyAlignment="1">
      <alignment horizontal="left" vertical="center" wrapText="1"/>
    </xf>
    <xf numFmtId="0" fontId="7" fillId="3" borderId="46" xfId="1" applyFill="1" applyBorder="1"/>
    <xf numFmtId="0" fontId="19" fillId="4" borderId="47" xfId="1" applyFont="1" applyFill="1" applyBorder="1" applyAlignment="1">
      <alignment horizontal="center" vertical="center"/>
    </xf>
    <xf numFmtId="0" fontId="7" fillId="3" borderId="50" xfId="1" applyFill="1" applyBorder="1"/>
    <xf numFmtId="0" fontId="7" fillId="3" borderId="1" xfId="1" applyFill="1" applyBorder="1" applyAlignment="1">
      <alignment horizontal="center" vertical="center"/>
    </xf>
    <xf numFmtId="0" fontId="54" fillId="3" borderId="52" xfId="0" applyFont="1" applyFill="1" applyBorder="1" applyAlignment="1">
      <alignment vertical="center" wrapText="1"/>
    </xf>
    <xf numFmtId="0" fontId="54" fillId="3" borderId="8" xfId="0" applyFont="1" applyFill="1" applyBorder="1" applyAlignment="1">
      <alignment vertical="center" wrapText="1"/>
    </xf>
    <xf numFmtId="0" fontId="48" fillId="3" borderId="5" xfId="1" applyFont="1" applyFill="1" applyBorder="1" applyAlignment="1">
      <alignment horizontal="left" vertical="center" wrapText="1"/>
    </xf>
    <xf numFmtId="0" fontId="17" fillId="3" borderId="5" xfId="0" applyFont="1" applyFill="1" applyBorder="1"/>
    <xf numFmtId="0" fontId="54" fillId="3" borderId="0" xfId="0" applyFont="1" applyFill="1" applyAlignment="1">
      <alignment horizontal="center" vertical="center" wrapText="1"/>
    </xf>
    <xf numFmtId="0" fontId="54" fillId="3" borderId="0" xfId="0" applyFont="1" applyFill="1" applyAlignment="1">
      <alignment horizontal="left" vertical="center" wrapText="1"/>
    </xf>
    <xf numFmtId="0" fontId="48" fillId="3" borderId="0" xfId="1" applyFont="1" applyFill="1" applyAlignment="1">
      <alignment horizontal="justify" vertical="center" wrapText="1"/>
    </xf>
    <xf numFmtId="0" fontId="17" fillId="3" borderId="19" xfId="0" applyFont="1" applyFill="1" applyBorder="1" applyAlignment="1">
      <alignment horizontal="center" vertical="center"/>
    </xf>
    <xf numFmtId="0" fontId="7" fillId="3" borderId="5" xfId="1" applyFill="1" applyBorder="1"/>
    <xf numFmtId="0" fontId="7" fillId="3" borderId="0" xfId="1" applyFill="1" applyAlignment="1">
      <alignment horizontal="center" vertical="center"/>
    </xf>
    <xf numFmtId="0" fontId="17" fillId="3" borderId="35" xfId="0" applyFont="1" applyFill="1" applyBorder="1"/>
    <xf numFmtId="0" fontId="17" fillId="3" borderId="35" xfId="0" applyFont="1" applyFill="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0" fontId="12" fillId="0" borderId="1" xfId="0" applyFont="1" applyBorder="1" applyAlignment="1">
      <alignment horizontal="center" vertical="center" wrapText="1"/>
    </xf>
    <xf numFmtId="1" fontId="12" fillId="0" borderId="1" xfId="4" applyNumberFormat="1" applyFont="1" applyFill="1" applyBorder="1" applyAlignment="1">
      <alignment horizontal="center" vertical="center" wrapText="1"/>
    </xf>
    <xf numFmtId="0" fontId="21" fillId="0" borderId="1" xfId="0" applyFont="1" applyBorder="1" applyAlignment="1" applyProtection="1">
      <alignment horizontal="justify" vertical="center" wrapText="1"/>
      <protection locked="0"/>
    </xf>
    <xf numFmtId="0" fontId="12" fillId="0" borderId="1" xfId="0" applyFont="1" applyBorder="1" applyAlignment="1">
      <alignment horizontal="justify" vertical="top" wrapText="1"/>
    </xf>
    <xf numFmtId="0" fontId="12" fillId="0" borderId="1" xfId="0" applyFont="1" applyBorder="1" applyAlignment="1">
      <alignment horizontal="justify" vertical="center" wrapText="1"/>
    </xf>
    <xf numFmtId="0" fontId="21" fillId="0" borderId="1" xfId="0" applyFont="1" applyBorder="1" applyAlignment="1">
      <alignment horizontal="justify" vertical="center" wrapText="1"/>
    </xf>
    <xf numFmtId="0" fontId="12" fillId="0" borderId="1" xfId="0" applyFont="1" applyBorder="1" applyAlignment="1">
      <alignment horizontal="justify" vertical="center"/>
    </xf>
    <xf numFmtId="0" fontId="12" fillId="0" borderId="1" xfId="0" applyFont="1" applyBorder="1" applyAlignment="1">
      <alignment horizontal="left" vertical="center" wrapText="1"/>
    </xf>
    <xf numFmtId="0" fontId="76" fillId="4" borderId="0" xfId="0" applyFont="1" applyFill="1" applyAlignment="1">
      <alignment vertical="center"/>
    </xf>
    <xf numFmtId="0" fontId="1" fillId="3" borderId="55" xfId="0" applyFont="1" applyFill="1" applyBorder="1" applyAlignment="1" applyProtection="1">
      <alignment horizontal="justify" vertical="center" wrapText="1"/>
      <protection locked="0"/>
    </xf>
    <xf numFmtId="0" fontId="3" fillId="4" borderId="63" xfId="0" applyFont="1" applyFill="1" applyBorder="1" applyAlignment="1">
      <alignment horizontal="center" vertical="center" wrapText="1"/>
    </xf>
    <xf numFmtId="0" fontId="3" fillId="4" borderId="69" xfId="0" applyFont="1" applyFill="1" applyBorder="1" applyAlignment="1">
      <alignment horizontal="center" vertical="center"/>
    </xf>
    <xf numFmtId="0" fontId="3" fillId="4" borderId="70" xfId="0" applyFont="1" applyFill="1" applyBorder="1" applyAlignment="1">
      <alignment horizontal="center" vertical="center" textRotation="90" wrapText="1"/>
    </xf>
    <xf numFmtId="0" fontId="3" fillId="4" borderId="71" xfId="0" applyFont="1" applyFill="1" applyBorder="1" applyAlignment="1">
      <alignment horizontal="center" vertical="center" textRotation="90" wrapText="1"/>
    </xf>
    <xf numFmtId="0" fontId="3" fillId="4" borderId="72" xfId="0" applyFont="1" applyFill="1" applyBorder="1" applyAlignment="1">
      <alignment horizontal="center" vertical="center" wrapText="1"/>
    </xf>
    <xf numFmtId="0" fontId="3" fillId="4" borderId="63" xfId="0" applyFont="1" applyFill="1" applyBorder="1" applyAlignment="1">
      <alignment horizontal="center" vertical="center" textRotation="90" wrapText="1"/>
    </xf>
    <xf numFmtId="0" fontId="3" fillId="4" borderId="73" xfId="0" applyFont="1" applyFill="1" applyBorder="1" applyAlignment="1">
      <alignment horizontal="center" vertical="center" textRotation="90" wrapText="1"/>
    </xf>
    <xf numFmtId="0" fontId="3" fillId="4" borderId="74" xfId="0" applyFont="1" applyFill="1" applyBorder="1" applyAlignment="1">
      <alignment horizontal="center" vertical="center" textRotation="90" wrapText="1"/>
    </xf>
    <xf numFmtId="0" fontId="91" fillId="4" borderId="63" xfId="0" applyFont="1" applyFill="1" applyBorder="1" applyAlignment="1">
      <alignment horizontal="center" vertical="center" textRotation="90" wrapText="1"/>
    </xf>
    <xf numFmtId="0" fontId="25" fillId="4" borderId="1" xfId="0" applyFont="1" applyFill="1" applyBorder="1" applyAlignment="1">
      <alignment vertical="center"/>
    </xf>
    <xf numFmtId="0" fontId="3" fillId="3" borderId="76" xfId="0" applyFont="1" applyFill="1" applyBorder="1" applyAlignment="1">
      <alignment horizontal="center" vertical="center"/>
    </xf>
    <xf numFmtId="0" fontId="10" fillId="3" borderId="47" xfId="0" applyFont="1" applyFill="1" applyBorder="1" applyAlignment="1">
      <alignment horizontal="center" vertical="center"/>
    </xf>
    <xf numFmtId="0" fontId="10" fillId="3" borderId="85"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57" xfId="0" applyFont="1" applyFill="1" applyBorder="1" applyAlignment="1">
      <alignment horizontal="center" vertical="center"/>
    </xf>
    <xf numFmtId="0" fontId="10" fillId="3" borderId="59" xfId="0" applyFont="1" applyFill="1" applyBorder="1" applyAlignment="1">
      <alignment horizontal="center" vertical="center"/>
    </xf>
    <xf numFmtId="0" fontId="10" fillId="3" borderId="88" xfId="0" applyFont="1" applyFill="1" applyBorder="1" applyAlignment="1">
      <alignment horizontal="center" vertical="center"/>
    </xf>
    <xf numFmtId="0" fontId="10" fillId="3" borderId="90" xfId="0" applyFont="1" applyFill="1" applyBorder="1" applyAlignment="1">
      <alignment horizontal="center" vertical="center"/>
    </xf>
    <xf numFmtId="0" fontId="10" fillId="3" borderId="92"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94" xfId="0" applyFont="1" applyFill="1" applyBorder="1" applyAlignment="1">
      <alignment horizontal="center" vertical="center"/>
    </xf>
    <xf numFmtId="0" fontId="21" fillId="0" borderId="47" xfId="0" applyFont="1" applyBorder="1" applyAlignment="1" applyProtection="1">
      <alignment horizontal="center" vertical="center" wrapText="1"/>
      <protection locked="0"/>
    </xf>
    <xf numFmtId="14" fontId="21" fillId="0" borderId="85" xfId="0" applyNumberFormat="1" applyFont="1" applyBorder="1" applyAlignment="1" applyProtection="1">
      <alignment horizontal="center" vertical="center" wrapText="1"/>
      <protection locked="0"/>
    </xf>
    <xf numFmtId="2" fontId="0" fillId="0" borderId="0" xfId="0" applyNumberFormat="1"/>
    <xf numFmtId="4" fontId="0" fillId="0" borderId="47" xfId="0" applyNumberFormat="1" applyBorder="1" applyAlignment="1">
      <alignment horizontal="left" vertical="center" wrapText="1"/>
    </xf>
    <xf numFmtId="4" fontId="0" fillId="0" borderId="1" xfId="0" applyNumberFormat="1" applyBorder="1" applyAlignment="1">
      <alignment horizontal="left" vertical="center" wrapText="1"/>
    </xf>
    <xf numFmtId="4" fontId="0" fillId="0" borderId="59" xfId="0" applyNumberFormat="1" applyBorder="1" applyAlignment="1">
      <alignment horizontal="left" vertical="center" wrapText="1"/>
    </xf>
    <xf numFmtId="4" fontId="0" fillId="0" borderId="90" xfId="0" applyNumberFormat="1" applyBorder="1" applyAlignment="1">
      <alignment horizontal="left" vertical="center" wrapText="1"/>
    </xf>
    <xf numFmtId="4" fontId="0" fillId="0" borderId="9" xfId="0" applyNumberFormat="1" applyBorder="1" applyAlignment="1">
      <alignment horizontal="left" vertical="center" wrapText="1"/>
    </xf>
    <xf numFmtId="0" fontId="0" fillId="3" borderId="95" xfId="0" applyFill="1" applyBorder="1"/>
    <xf numFmtId="0" fontId="40" fillId="0" borderId="0" xfId="0" applyFont="1" applyAlignment="1">
      <alignment horizontal="center" vertical="center" wrapText="1"/>
    </xf>
    <xf numFmtId="0" fontId="41" fillId="6" borderId="34" xfId="0" applyFont="1" applyFill="1" applyBorder="1" applyAlignment="1">
      <alignment horizontal="center" vertical="center" wrapText="1" readingOrder="1"/>
    </xf>
    <xf numFmtId="0" fontId="41" fillId="6" borderId="35" xfId="0" applyFont="1" applyFill="1" applyBorder="1" applyAlignment="1">
      <alignment horizontal="center" vertical="center" wrapText="1" readingOrder="1"/>
    </xf>
    <xf numFmtId="0" fontId="41" fillId="6" borderId="36" xfId="0" applyFont="1" applyFill="1" applyBorder="1" applyAlignment="1">
      <alignment horizontal="center" vertical="center" wrapText="1" readingOrder="1"/>
    </xf>
    <xf numFmtId="0" fontId="92" fillId="3" borderId="0" xfId="0" applyFont="1" applyFill="1"/>
    <xf numFmtId="0" fontId="41" fillId="6" borderId="59"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2" fillId="7" borderId="1" xfId="0" applyFont="1" applyFill="1" applyBorder="1" applyAlignment="1">
      <alignment horizontal="center" vertical="center" wrapText="1" readingOrder="1"/>
    </xf>
    <xf numFmtId="0" fontId="42" fillId="0" borderId="1" xfId="0" applyFont="1" applyBorder="1" applyAlignment="1">
      <alignment horizontal="left" vertical="center" wrapText="1" readingOrder="1"/>
    </xf>
    <xf numFmtId="9" fontId="42" fillId="0" borderId="1" xfId="4" applyFont="1" applyBorder="1" applyAlignment="1">
      <alignment horizontal="center" vertical="center" wrapText="1" readingOrder="1"/>
    </xf>
    <xf numFmtId="0" fontId="42" fillId="0" borderId="1" xfId="0" applyFont="1" applyBorder="1" applyAlignment="1">
      <alignment horizontal="justify" vertical="center" wrapText="1" readingOrder="1"/>
    </xf>
    <xf numFmtId="1" fontId="42" fillId="0" borderId="1" xfId="3" applyNumberFormat="1" applyFont="1" applyBorder="1" applyAlignment="1">
      <alignment horizontal="center" vertical="center" wrapText="1" readingOrder="1"/>
    </xf>
    <xf numFmtId="0" fontId="42" fillId="8" borderId="1" xfId="0" applyFont="1" applyFill="1" applyBorder="1" applyAlignment="1">
      <alignment horizontal="center" vertical="center" wrapText="1" readingOrder="1"/>
    </xf>
    <xf numFmtId="0" fontId="42" fillId="9" borderId="1" xfId="0" applyFont="1" applyFill="1" applyBorder="1" applyAlignment="1">
      <alignment horizontal="center" vertical="center" wrapText="1" readingOrder="1"/>
    </xf>
    <xf numFmtId="0" fontId="42" fillId="10" borderId="1" xfId="0" applyFont="1" applyFill="1" applyBorder="1" applyAlignment="1">
      <alignment horizontal="center" vertical="center" wrapText="1" readingOrder="1"/>
    </xf>
    <xf numFmtId="0" fontId="43" fillId="11" borderId="1" xfId="0" applyFont="1" applyFill="1" applyBorder="1" applyAlignment="1">
      <alignment horizontal="center" vertical="center" wrapText="1" readingOrder="1"/>
    </xf>
    <xf numFmtId="0" fontId="0" fillId="0" borderId="1" xfId="0" applyBorder="1" applyAlignment="1">
      <alignment vertical="center" wrapText="1"/>
    </xf>
    <xf numFmtId="0" fontId="0" fillId="3" borderId="4" xfId="0" applyFill="1" applyBorder="1"/>
    <xf numFmtId="0" fontId="40" fillId="3" borderId="0" xfId="0" applyFont="1" applyFill="1" applyAlignment="1">
      <alignment horizontal="center" vertical="center" wrapText="1"/>
    </xf>
    <xf numFmtId="0" fontId="17" fillId="3" borderId="1" xfId="0" applyFont="1" applyFill="1" applyBorder="1"/>
    <xf numFmtId="0" fontId="9" fillId="5" borderId="0" xfId="0" applyFont="1" applyFill="1" applyAlignment="1">
      <alignment horizontal="center" vertical="center"/>
    </xf>
    <xf numFmtId="0" fontId="42" fillId="7" borderId="96" xfId="0" applyFont="1" applyFill="1" applyBorder="1" applyAlignment="1">
      <alignment horizontal="center" vertical="center" wrapText="1" readingOrder="1"/>
    </xf>
    <xf numFmtId="0" fontId="42" fillId="8" borderId="97" xfId="0" applyFont="1" applyFill="1" applyBorder="1" applyAlignment="1">
      <alignment horizontal="center" vertical="center" wrapText="1" readingOrder="1"/>
    </xf>
    <xf numFmtId="0" fontId="42" fillId="9" borderId="97" xfId="0" applyFont="1" applyFill="1" applyBorder="1" applyAlignment="1">
      <alignment horizontal="center" vertical="center" wrapText="1" readingOrder="1"/>
    </xf>
    <xf numFmtId="0" fontId="42" fillId="10" borderId="97" xfId="0" applyFont="1" applyFill="1" applyBorder="1" applyAlignment="1">
      <alignment horizontal="center" vertical="center" wrapText="1" readingOrder="1"/>
    </xf>
    <xf numFmtId="0" fontId="43" fillId="11" borderId="97" xfId="0" applyFont="1" applyFill="1" applyBorder="1" applyAlignment="1">
      <alignment horizontal="center" vertical="center" wrapText="1" readingOrder="1"/>
    </xf>
    <xf numFmtId="0" fontId="40" fillId="3" borderId="1" xfId="0" applyFont="1" applyFill="1" applyBorder="1" applyAlignment="1">
      <alignment horizontal="center" vertical="center" wrapText="1"/>
    </xf>
    <xf numFmtId="0" fontId="42" fillId="7" borderId="98" xfId="0" applyFont="1" applyFill="1" applyBorder="1" applyAlignment="1">
      <alignment horizontal="center" vertical="center" wrapText="1" readingOrder="1"/>
    </xf>
    <xf numFmtId="0" fontId="42" fillId="8" borderId="99" xfId="0" applyFont="1" applyFill="1" applyBorder="1" applyAlignment="1">
      <alignment horizontal="center" vertical="center" wrapText="1" readingOrder="1"/>
    </xf>
    <xf numFmtId="0" fontId="42" fillId="9" borderId="99" xfId="0" applyFont="1" applyFill="1" applyBorder="1" applyAlignment="1">
      <alignment horizontal="center" vertical="center" wrapText="1" readingOrder="1"/>
    </xf>
    <xf numFmtId="0" fontId="42" fillId="10" borderId="99" xfId="0" applyFont="1" applyFill="1" applyBorder="1" applyAlignment="1">
      <alignment horizontal="center" vertical="center" wrapText="1" readingOrder="1"/>
    </xf>
    <xf numFmtId="0" fontId="43" fillId="11" borderId="99" xfId="0" applyFont="1" applyFill="1" applyBorder="1" applyAlignment="1">
      <alignment horizontal="center" vertical="center" wrapText="1" readingOrder="1"/>
    </xf>
    <xf numFmtId="0" fontId="41" fillId="6" borderId="0" xfId="0" applyFont="1" applyFill="1" applyAlignment="1">
      <alignment vertical="center" wrapText="1" readingOrder="1"/>
    </xf>
    <xf numFmtId="0" fontId="0" fillId="3" borderId="34" xfId="0" applyFill="1" applyBorder="1"/>
    <xf numFmtId="0" fontId="0" fillId="3" borderId="35" xfId="0" applyFill="1" applyBorder="1"/>
    <xf numFmtId="0" fontId="0" fillId="3" borderId="36" xfId="0" applyFill="1" applyBorder="1"/>
    <xf numFmtId="0" fontId="0" fillId="3" borderId="5" xfId="0" applyFill="1" applyBorder="1"/>
    <xf numFmtId="0" fontId="0" fillId="3" borderId="37" xfId="0" applyFill="1" applyBorder="1"/>
    <xf numFmtId="0" fontId="28" fillId="0" borderId="1" xfId="0" applyFont="1" applyBorder="1" applyAlignment="1">
      <alignment horizontal="center" vertical="center" wrapText="1"/>
    </xf>
    <xf numFmtId="0" fontId="15" fillId="13" borderId="1" xfId="0" applyFont="1" applyFill="1" applyBorder="1" applyAlignment="1" applyProtection="1">
      <alignment horizontal="center" vertical="center" wrapText="1" readingOrder="1"/>
      <protection hidden="1"/>
    </xf>
    <xf numFmtId="0" fontId="15" fillId="14" borderId="57" xfId="0" applyFont="1" applyFill="1" applyBorder="1" applyAlignment="1" applyProtection="1">
      <alignment horizontal="center" vertical="center" wrapText="1" readingOrder="1"/>
      <protection hidden="1"/>
    </xf>
    <xf numFmtId="0" fontId="15" fillId="17" borderId="1" xfId="0" applyFont="1" applyFill="1" applyBorder="1" applyAlignment="1" applyProtection="1">
      <alignment horizontal="center" vertical="center" wrapText="1" readingOrder="1"/>
      <protection hidden="1"/>
    </xf>
    <xf numFmtId="0" fontId="15" fillId="7" borderId="1" xfId="0" applyFont="1" applyFill="1" applyBorder="1" applyAlignment="1" applyProtection="1">
      <alignment horizontal="center" vertical="center" wrapText="1" readingOrder="1"/>
      <protection hidden="1"/>
    </xf>
    <xf numFmtId="0" fontId="0" fillId="3" borderId="38" xfId="0" applyFill="1" applyBorder="1"/>
    <xf numFmtId="0" fontId="28" fillId="0" borderId="38" xfId="0" applyFont="1" applyBorder="1" applyAlignment="1">
      <alignment horizontal="center" vertical="center" wrapText="1"/>
    </xf>
    <xf numFmtId="0" fontId="28" fillId="0" borderId="103" xfId="0" applyFont="1" applyBorder="1" applyAlignment="1">
      <alignment horizontal="center" vertical="center" wrapText="1"/>
    </xf>
    <xf numFmtId="0" fontId="35" fillId="4" borderId="1" xfId="0" applyFont="1" applyFill="1" applyBorder="1" applyAlignment="1">
      <alignment vertical="center" wrapText="1"/>
    </xf>
    <xf numFmtId="0" fontId="12" fillId="0" borderId="0" xfId="0" applyFont="1" applyAlignment="1" applyProtection="1">
      <alignment vertical="center"/>
      <protection locked="0"/>
    </xf>
    <xf numFmtId="0" fontId="31" fillId="0" borderId="0" xfId="0" applyFont="1" applyAlignment="1" applyProtection="1">
      <alignment horizontal="center" vertical="center"/>
      <protection locked="0"/>
    </xf>
    <xf numFmtId="0" fontId="12" fillId="0" borderId="0" xfId="0" applyFont="1"/>
    <xf numFmtId="0" fontId="0" fillId="0" borderId="0" xfId="0" applyAlignment="1">
      <alignment wrapText="1"/>
    </xf>
    <xf numFmtId="0" fontId="11" fillId="0" borderId="0" xfId="0" applyFont="1" applyProtection="1">
      <protection locked="0"/>
    </xf>
    <xf numFmtId="0" fontId="0" fillId="0" borderId="0" xfId="0" applyProtection="1">
      <protection locked="0"/>
    </xf>
    <xf numFmtId="0" fontId="33" fillId="4" borderId="66" xfId="0" applyFont="1" applyFill="1" applyBorder="1" applyAlignment="1" applyProtection="1">
      <alignment horizontal="center" vertical="center" wrapText="1"/>
      <protection locked="0"/>
    </xf>
    <xf numFmtId="0" fontId="33" fillId="16" borderId="66" xfId="0" applyFont="1" applyFill="1" applyBorder="1" applyAlignment="1" applyProtection="1">
      <alignment horizontal="center" vertical="center" textRotation="90"/>
      <protection locked="0"/>
    </xf>
    <xf numFmtId="0" fontId="34" fillId="4" borderId="66" xfId="0" applyFont="1" applyFill="1" applyBorder="1" applyAlignment="1">
      <alignment horizontal="center" vertical="center" wrapText="1"/>
    </xf>
    <xf numFmtId="0" fontId="27" fillId="0" borderId="59" xfId="0" applyFont="1" applyBorder="1"/>
    <xf numFmtId="0" fontId="65" fillId="0" borderId="0" xfId="0" applyFont="1"/>
    <xf numFmtId="0" fontId="66" fillId="0" borderId="0" xfId="0" applyFont="1"/>
    <xf numFmtId="0" fontId="93" fillId="0" borderId="104" xfId="0" applyFont="1" applyBorder="1" applyAlignment="1">
      <alignment horizontal="center" vertical="center" wrapText="1"/>
    </xf>
    <xf numFmtId="0" fontId="93" fillId="0" borderId="36" xfId="0" applyFont="1" applyBorder="1" applyAlignment="1">
      <alignment horizontal="center" vertical="center" wrapText="1"/>
    </xf>
    <xf numFmtId="0" fontId="94" fillId="0" borderId="103" xfId="0" applyFont="1" applyBorder="1" applyAlignment="1">
      <alignment horizontal="center" vertical="center" wrapText="1"/>
    </xf>
    <xf numFmtId="0" fontId="94" fillId="0" borderId="40" xfId="0" applyFont="1" applyBorder="1" applyAlignment="1">
      <alignment horizontal="center" vertical="center" wrapText="1"/>
    </xf>
    <xf numFmtId="0" fontId="93" fillId="0" borderId="105" xfId="0" applyFont="1" applyBorder="1" applyAlignment="1">
      <alignment horizontal="center" vertical="center" wrapText="1"/>
    </xf>
    <xf numFmtId="0" fontId="93" fillId="0" borderId="37" xfId="0" applyFont="1" applyBorder="1" applyAlignment="1">
      <alignment horizontal="center" vertical="center" wrapText="1"/>
    </xf>
    <xf numFmtId="14" fontId="94" fillId="0" borderId="40" xfId="0" applyNumberFormat="1" applyFont="1" applyBorder="1" applyAlignment="1">
      <alignment horizontal="center" vertical="center" wrapText="1"/>
    </xf>
    <xf numFmtId="0" fontId="76" fillId="4" borderId="1" xfId="0" applyFont="1" applyFill="1" applyBorder="1" applyAlignment="1">
      <alignment horizontal="center" vertical="center" wrapText="1"/>
    </xf>
    <xf numFmtId="49" fontId="62" fillId="0" borderId="25" xfId="0" applyNumberFormat="1" applyFont="1" applyBorder="1" applyAlignment="1">
      <alignment horizontal="center" vertical="center" wrapText="1"/>
    </xf>
    <xf numFmtId="49" fontId="62" fillId="0" borderId="106" xfId="0" applyNumberFormat="1" applyFont="1" applyFill="1" applyBorder="1" applyAlignment="1">
      <alignment horizontal="center" vertical="center" wrapText="1"/>
    </xf>
    <xf numFmtId="0" fontId="0" fillId="0" borderId="0" xfId="0" applyBorder="1"/>
    <xf numFmtId="0" fontId="12" fillId="0" borderId="1"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vertical="top" wrapText="1"/>
    </xf>
    <xf numFmtId="0" fontId="78" fillId="4" borderId="1" xfId="0" applyFont="1" applyFill="1" applyBorder="1" applyAlignment="1">
      <alignment horizontal="center" vertical="center"/>
    </xf>
    <xf numFmtId="0" fontId="21" fillId="0" borderId="1" xfId="0" applyFont="1" applyBorder="1" applyAlignment="1">
      <alignment horizontal="justify" vertical="center"/>
    </xf>
    <xf numFmtId="0" fontId="21" fillId="0" borderId="1" xfId="0" applyFont="1" applyBorder="1" applyAlignment="1">
      <alignment horizontal="justify" vertical="top"/>
    </xf>
    <xf numFmtId="0" fontId="76" fillId="4" borderId="0" xfId="0" applyFont="1" applyFill="1" applyAlignment="1">
      <alignment vertical="center" wrapText="1"/>
    </xf>
    <xf numFmtId="0" fontId="76" fillId="4" borderId="0" xfId="0" applyFont="1" applyFill="1" applyAlignment="1">
      <alignment horizontal="left" vertical="center" wrapText="1"/>
    </xf>
    <xf numFmtId="0" fontId="76" fillId="4" borderId="56" xfId="0" applyFont="1" applyFill="1" applyBorder="1" applyAlignment="1">
      <alignment vertical="center" wrapText="1"/>
    </xf>
    <xf numFmtId="0" fontId="77" fillId="3" borderId="0" xfId="0" applyFont="1" applyFill="1" applyAlignment="1">
      <alignment vertical="center" wrapText="1"/>
    </xf>
    <xf numFmtId="0" fontId="77" fillId="0" borderId="0" xfId="0" applyFont="1" applyAlignment="1">
      <alignment vertical="center" wrapText="1"/>
    </xf>
    <xf numFmtId="0" fontId="12" fillId="4" borderId="0" xfId="0" applyFont="1" applyFill="1" applyAlignment="1">
      <alignment horizontal="center" vertical="center" wrapText="1"/>
    </xf>
    <xf numFmtId="0" fontId="76" fillId="4" borderId="1" xfId="0" applyFont="1" applyFill="1" applyBorder="1" applyAlignment="1">
      <alignment vertical="center" wrapText="1"/>
    </xf>
    <xf numFmtId="0" fontId="79" fillId="4" borderId="1" xfId="0" applyFont="1" applyFill="1" applyBorder="1" applyAlignment="1">
      <alignment horizontal="center" vertical="center" wrapText="1"/>
    </xf>
    <xf numFmtId="0" fontId="76" fillId="3" borderId="0" xfId="0" applyFont="1" applyFill="1" applyAlignment="1">
      <alignment horizontal="center" vertical="center" wrapText="1"/>
    </xf>
    <xf numFmtId="0" fontId="76" fillId="2" borderId="0" xfId="0" applyFont="1" applyFill="1" applyAlignment="1">
      <alignment horizontal="center" vertical="center" wrapText="1"/>
    </xf>
    <xf numFmtId="0" fontId="12" fillId="0" borderId="0" xfId="0" applyFont="1" applyAlignment="1">
      <alignment horizontal="justify" vertical="center" wrapText="1"/>
    </xf>
    <xf numFmtId="0" fontId="12" fillId="0" borderId="0" xfId="0" applyFont="1" applyAlignment="1">
      <alignment vertical="center" wrapText="1"/>
    </xf>
    <xf numFmtId="0" fontId="12" fillId="0" borderId="0" xfId="0" applyFont="1" applyAlignment="1">
      <alignment horizontal="left" vertical="center" wrapText="1"/>
    </xf>
    <xf numFmtId="0" fontId="3" fillId="4" borderId="67" xfId="0" applyFont="1" applyFill="1" applyBorder="1" applyAlignment="1">
      <alignment vertical="center"/>
    </xf>
    <xf numFmtId="0" fontId="3" fillId="4" borderId="68" xfId="0" applyFont="1" applyFill="1" applyBorder="1" applyAlignment="1">
      <alignment vertical="center"/>
    </xf>
    <xf numFmtId="0" fontId="3" fillId="4" borderId="69" xfId="0" applyFont="1" applyFill="1" applyBorder="1" applyAlignment="1">
      <alignment vertical="center"/>
    </xf>
    <xf numFmtId="0" fontId="4" fillId="4" borderId="61" xfId="0" applyFont="1" applyFill="1" applyBorder="1" applyAlignment="1">
      <alignment vertical="center"/>
    </xf>
    <xf numFmtId="0" fontId="4" fillId="4" borderId="62" xfId="0" applyFont="1" applyFill="1" applyBorder="1" applyAlignment="1">
      <alignment vertical="center"/>
    </xf>
    <xf numFmtId="0" fontId="3" fillId="4" borderId="66" xfId="0" applyFont="1" applyFill="1" applyBorder="1" applyAlignment="1">
      <alignment vertical="center"/>
    </xf>
    <xf numFmtId="0" fontId="1" fillId="3" borderId="55" xfId="0" applyFont="1" applyFill="1" applyBorder="1" applyAlignment="1" applyProtection="1">
      <alignment vertical="center" wrapText="1"/>
      <protection locked="0"/>
    </xf>
    <xf numFmtId="0" fontId="25" fillId="4" borderId="0" xfId="0" applyFont="1" applyFill="1" applyAlignment="1">
      <alignment vertical="center"/>
    </xf>
    <xf numFmtId="0" fontId="4" fillId="4" borderId="55" xfId="0" applyFont="1" applyFill="1" applyBorder="1" applyAlignment="1">
      <alignment vertical="center"/>
    </xf>
    <xf numFmtId="0" fontId="4" fillId="4" borderId="56" xfId="0" applyFont="1" applyFill="1" applyBorder="1" applyAlignment="1">
      <alignment vertical="center"/>
    </xf>
    <xf numFmtId="0" fontId="3" fillId="4" borderId="67" xfId="0" applyFont="1" applyFill="1" applyBorder="1" applyAlignment="1">
      <alignment vertical="center" wrapText="1"/>
    </xf>
    <xf numFmtId="0" fontId="3" fillId="4" borderId="68" xfId="0" applyFont="1" applyFill="1" applyBorder="1" applyAlignment="1">
      <alignment vertical="center" wrapText="1"/>
    </xf>
    <xf numFmtId="0" fontId="3" fillId="4" borderId="69" xfId="0" applyFont="1" applyFill="1" applyBorder="1" applyAlignment="1">
      <alignment vertical="center" wrapText="1"/>
    </xf>
    <xf numFmtId="0" fontId="3" fillId="4" borderId="66" xfId="0" applyFont="1" applyFill="1" applyBorder="1" applyAlignment="1">
      <alignment vertical="center" textRotation="1"/>
    </xf>
    <xf numFmtId="0" fontId="3" fillId="4" borderId="63" xfId="0" applyFont="1" applyFill="1" applyBorder="1" applyAlignment="1">
      <alignment vertical="center" textRotation="1"/>
    </xf>
    <xf numFmtId="0" fontId="3" fillId="4" borderId="63" xfId="0" applyFont="1" applyFill="1" applyBorder="1" applyAlignment="1">
      <alignment vertical="center"/>
    </xf>
    <xf numFmtId="3" fontId="3" fillId="4" borderId="66" xfId="0" applyNumberFormat="1" applyFont="1" applyFill="1" applyBorder="1" applyAlignment="1">
      <alignment vertical="center"/>
    </xf>
    <xf numFmtId="3" fontId="3" fillId="4" borderId="63" xfId="0" applyNumberFormat="1" applyFont="1" applyFill="1" applyBorder="1" applyAlignment="1">
      <alignment vertical="center"/>
    </xf>
    <xf numFmtId="0" fontId="3" fillId="4" borderId="66" xfId="0" applyFont="1" applyFill="1" applyBorder="1" applyAlignment="1">
      <alignment vertical="center" textRotation="90" wrapText="1"/>
    </xf>
    <xf numFmtId="0" fontId="3" fillId="4" borderId="63" xfId="0" applyFont="1" applyFill="1" applyBorder="1" applyAlignment="1">
      <alignment vertical="center" textRotation="90" wrapText="1"/>
    </xf>
    <xf numFmtId="0" fontId="3" fillId="4" borderId="66" xfId="0" applyFont="1" applyFill="1" applyBorder="1" applyAlignment="1">
      <alignment vertical="center" wrapText="1"/>
    </xf>
    <xf numFmtId="0" fontId="3" fillId="4" borderId="63" xfId="0" applyFont="1" applyFill="1" applyBorder="1" applyAlignment="1">
      <alignment vertical="center" wrapText="1"/>
    </xf>
    <xf numFmtId="0" fontId="25" fillId="4" borderId="0" xfId="0" applyFont="1" applyFill="1" applyAlignment="1">
      <alignment vertical="center" wrapText="1"/>
    </xf>
    <xf numFmtId="0" fontId="95" fillId="0" borderId="60" xfId="0" applyFont="1" applyBorder="1" applyAlignment="1">
      <alignment vertical="center" wrapText="1"/>
    </xf>
    <xf numFmtId="0" fontId="95" fillId="0" borderId="56" xfId="0" applyFont="1" applyBorder="1" applyAlignment="1">
      <alignment vertical="center" wrapText="1"/>
    </xf>
    <xf numFmtId="0" fontId="96" fillId="0" borderId="47" xfId="0" applyFont="1" applyBorder="1" applyAlignment="1">
      <alignment horizontal="justify" vertical="center" wrapText="1"/>
    </xf>
    <xf numFmtId="0" fontId="97" fillId="0" borderId="47" xfId="0" applyFont="1" applyBorder="1" applyAlignment="1" applyProtection="1">
      <alignment horizontal="justify" vertical="center" wrapText="1"/>
      <protection locked="0"/>
    </xf>
    <xf numFmtId="0" fontId="96" fillId="0" borderId="47" xfId="0" applyFont="1" applyBorder="1" applyAlignment="1">
      <alignment horizontal="center" vertical="center" wrapText="1"/>
    </xf>
    <xf numFmtId="2" fontId="96" fillId="0" borderId="47" xfId="3" applyNumberFormat="1" applyFont="1" applyFill="1" applyBorder="1" applyAlignment="1">
      <alignment horizontal="center" vertical="center" wrapText="1"/>
    </xf>
    <xf numFmtId="0" fontId="96" fillId="0" borderId="47" xfId="0" applyFont="1" applyBorder="1" applyAlignment="1">
      <alignment horizontal="left" vertical="center" wrapText="1"/>
    </xf>
    <xf numFmtId="0" fontId="96" fillId="0" borderId="1" xfId="0" applyFont="1" applyBorder="1" applyAlignment="1">
      <alignment horizontal="justify" vertical="center" wrapText="1"/>
    </xf>
    <xf numFmtId="0" fontId="97" fillId="0" borderId="1" xfId="0" applyFont="1" applyBorder="1" applyAlignment="1" applyProtection="1">
      <alignment horizontal="justify" vertical="center" wrapText="1"/>
      <protection locked="0"/>
    </xf>
    <xf numFmtId="0" fontId="96" fillId="0" borderId="1" xfId="0" applyFont="1" applyBorder="1" applyAlignment="1">
      <alignment horizontal="center" vertical="center" wrapText="1"/>
    </xf>
    <xf numFmtId="2" fontId="96" fillId="0" borderId="1" xfId="3" applyNumberFormat="1" applyFont="1" applyFill="1" applyBorder="1" applyAlignment="1">
      <alignment horizontal="center" vertical="center" wrapText="1"/>
    </xf>
    <xf numFmtId="2" fontId="96" fillId="0" borderId="1" xfId="3" applyNumberFormat="1" applyFont="1" applyFill="1" applyBorder="1" applyAlignment="1">
      <alignment horizontal="justify" vertical="center" wrapText="1"/>
    </xf>
    <xf numFmtId="0" fontId="95" fillId="0" borderId="1" xfId="0" applyFont="1" applyBorder="1" applyAlignment="1">
      <alignment wrapText="1"/>
    </xf>
    <xf numFmtId="0" fontId="97" fillId="0" borderId="1" xfId="0" applyFont="1" applyFill="1" applyBorder="1" applyAlignment="1" applyProtection="1">
      <alignment horizontal="justify" vertical="center" wrapText="1"/>
      <protection locked="0"/>
    </xf>
    <xf numFmtId="0" fontId="96" fillId="0" borderId="90" xfId="0" applyFont="1" applyBorder="1" applyAlignment="1">
      <alignment horizontal="justify" vertical="center" wrapText="1"/>
    </xf>
    <xf numFmtId="0" fontId="97" fillId="0" borderId="90" xfId="0" applyFont="1" applyBorder="1" applyAlignment="1" applyProtection="1">
      <alignment horizontal="justify" vertical="center" wrapText="1"/>
      <protection locked="0"/>
    </xf>
    <xf numFmtId="0" fontId="96" fillId="0" borderId="90" xfId="0" applyFont="1" applyBorder="1" applyAlignment="1">
      <alignment horizontal="center" vertical="center" wrapText="1"/>
    </xf>
    <xf numFmtId="2" fontId="96" fillId="0" borderId="90" xfId="3" applyNumberFormat="1" applyFont="1" applyFill="1" applyBorder="1" applyAlignment="1">
      <alignment horizontal="center" vertical="center" wrapText="1"/>
    </xf>
    <xf numFmtId="2" fontId="96" fillId="0" borderId="90" xfId="3" applyNumberFormat="1" applyFont="1" applyFill="1" applyBorder="1" applyAlignment="1">
      <alignment horizontal="justify" vertical="center" wrapText="1"/>
    </xf>
    <xf numFmtId="2" fontId="96" fillId="0" borderId="47" xfId="3" applyNumberFormat="1" applyFont="1" applyFill="1" applyBorder="1" applyAlignment="1">
      <alignment horizontal="justify" vertical="center" wrapText="1"/>
    </xf>
    <xf numFmtId="0" fontId="96" fillId="0" borderId="0" xfId="0" applyFont="1" applyFill="1" applyBorder="1" applyAlignment="1">
      <alignment vertical="center" wrapText="1"/>
    </xf>
    <xf numFmtId="0" fontId="96" fillId="0" borderId="0" xfId="0" applyFont="1" applyFill="1" applyBorder="1" applyAlignment="1">
      <alignment horizontal="justify" vertical="center" wrapText="1"/>
    </xf>
    <xf numFmtId="0" fontId="97" fillId="0" borderId="0" xfId="0" applyFont="1" applyFill="1" applyBorder="1" applyAlignment="1" applyProtection="1">
      <alignment horizontal="justify" vertical="center" wrapText="1"/>
      <protection locked="0"/>
    </xf>
    <xf numFmtId="0" fontId="96" fillId="0" borderId="0" xfId="0" applyFont="1" applyFill="1" applyBorder="1" applyAlignment="1">
      <alignment horizontal="center" vertical="center" wrapText="1"/>
    </xf>
    <xf numFmtId="2" fontId="96" fillId="0" borderId="0" xfId="3" applyNumberFormat="1" applyFont="1" applyFill="1" applyBorder="1" applyAlignment="1">
      <alignment horizontal="center" vertical="center" wrapText="1"/>
    </xf>
    <xf numFmtId="2" fontId="96" fillId="0" borderId="0" xfId="3" applyNumberFormat="1" applyFont="1" applyFill="1" applyBorder="1" applyAlignment="1">
      <alignment vertical="center" wrapText="1"/>
    </xf>
    <xf numFmtId="2" fontId="96" fillId="0" borderId="0" xfId="3" applyNumberFormat="1" applyFont="1" applyFill="1" applyBorder="1" applyAlignment="1">
      <alignment horizontal="left" vertical="center" wrapText="1"/>
    </xf>
    <xf numFmtId="2" fontId="96" fillId="0" borderId="0" xfId="3" applyNumberFormat="1" applyFont="1" applyFill="1" applyBorder="1" applyAlignment="1">
      <alignment horizontal="justify" vertical="center" wrapText="1"/>
    </xf>
    <xf numFmtId="0" fontId="26" fillId="0" borderId="0" xfId="0" applyFont="1" applyFill="1" applyBorder="1"/>
    <xf numFmtId="0" fontId="26" fillId="0" borderId="0" xfId="0" applyFont="1" applyFill="1"/>
    <xf numFmtId="0" fontId="95" fillId="0" borderId="0" xfId="0" applyFont="1"/>
    <xf numFmtId="3" fontId="95" fillId="0" borderId="0" xfId="0" applyNumberFormat="1" applyFont="1" applyAlignment="1">
      <alignment horizontal="left"/>
    </xf>
    <xf numFmtId="0" fontId="95" fillId="0" borderId="0" xfId="0" applyFont="1" applyAlignment="1">
      <alignment wrapText="1"/>
    </xf>
    <xf numFmtId="2" fontId="95" fillId="0" borderId="0" xfId="3" applyNumberFormat="1" applyFont="1"/>
    <xf numFmtId="165" fontId="95" fillId="0" borderId="0" xfId="3" applyNumberFormat="1" applyFont="1" applyAlignment="1">
      <alignment horizontal="center"/>
    </xf>
    <xf numFmtId="165" fontId="95" fillId="0" borderId="0" xfId="3" applyNumberFormat="1" applyFont="1"/>
    <xf numFmtId="0" fontId="13" fillId="3" borderId="1" xfId="0" applyFont="1" applyFill="1" applyBorder="1" applyAlignment="1">
      <alignment vertical="center" wrapText="1"/>
    </xf>
    <xf numFmtId="0" fontId="13" fillId="3" borderId="11" xfId="0" applyFont="1" applyFill="1" applyBorder="1" applyAlignment="1">
      <alignment vertical="center" wrapText="1"/>
    </xf>
    <xf numFmtId="0" fontId="13" fillId="3" borderId="12" xfId="0" applyFont="1" applyFill="1" applyBorder="1" applyAlignment="1">
      <alignment vertical="center" wrapText="1"/>
    </xf>
    <xf numFmtId="0" fontId="13" fillId="0" borderId="1" xfId="0" applyFont="1" applyBorder="1" applyAlignment="1">
      <alignment vertical="center" wrapText="1"/>
    </xf>
    <xf numFmtId="0" fontId="96" fillId="0" borderId="1" xfId="0" applyFont="1" applyBorder="1" applyAlignment="1">
      <alignment horizontal="left" vertical="center" wrapText="1"/>
    </xf>
    <xf numFmtId="0" fontId="95" fillId="0" borderId="1" xfId="0" applyFont="1" applyBorder="1" applyAlignment="1">
      <alignment vertical="top" wrapText="1"/>
    </xf>
    <xf numFmtId="0" fontId="96" fillId="0" borderId="90" xfId="0" applyFont="1" applyBorder="1" applyAlignment="1">
      <alignment horizontal="left" vertical="center" wrapText="1"/>
    </xf>
    <xf numFmtId="2" fontId="96" fillId="0" borderId="47" xfId="3" applyNumberFormat="1" applyFont="1" applyFill="1" applyBorder="1" applyAlignment="1">
      <alignment vertical="center" wrapText="1"/>
    </xf>
    <xf numFmtId="2" fontId="96" fillId="0" borderId="1" xfId="3" applyNumberFormat="1" applyFont="1" applyFill="1" applyBorder="1" applyAlignment="1">
      <alignment vertical="center" wrapText="1"/>
    </xf>
    <xf numFmtId="2" fontId="96" fillId="0" borderId="90" xfId="3" applyNumberFormat="1" applyFont="1" applyFill="1" applyBorder="1" applyAlignment="1">
      <alignment vertical="center" wrapText="1"/>
    </xf>
    <xf numFmtId="0" fontId="23" fillId="0" borderId="0" xfId="0" applyFont="1" applyAlignment="1">
      <alignment horizontal="center" vertical="center" wrapText="1"/>
    </xf>
    <xf numFmtId="0" fontId="64" fillId="0" borderId="0" xfId="0" applyFont="1" applyAlignment="1">
      <alignment horizontal="center" vertical="center"/>
    </xf>
    <xf numFmtId="0" fontId="19" fillId="4" borderId="0" xfId="0" applyFont="1" applyFill="1" applyAlignment="1" applyProtection="1">
      <alignment horizontal="justify" vertical="center" wrapText="1"/>
      <protection locked="0"/>
    </xf>
    <xf numFmtId="0" fontId="18" fillId="15" borderId="0" xfId="0" applyFont="1" applyFill="1" applyAlignment="1" applyProtection="1">
      <alignment horizontal="center" vertical="center" wrapText="1"/>
      <protection locked="0"/>
    </xf>
    <xf numFmtId="0" fontId="18" fillId="15" borderId="0" xfId="0" applyFont="1" applyFill="1" applyAlignment="1" applyProtection="1">
      <alignment horizontal="center" vertical="center"/>
      <protection locked="0"/>
    </xf>
    <xf numFmtId="164" fontId="18" fillId="15" borderId="0" xfId="0" applyNumberFormat="1" applyFont="1" applyFill="1" applyAlignment="1" applyProtection="1">
      <alignment horizontal="center" vertical="center" wrapText="1"/>
      <protection locked="0"/>
    </xf>
    <xf numFmtId="0" fontId="63" fillId="15" borderId="0" xfId="0" applyFont="1" applyFill="1" applyAlignment="1" applyProtection="1">
      <alignment horizontal="center" vertical="center" wrapText="1"/>
      <protection locked="0"/>
    </xf>
    <xf numFmtId="0" fontId="90" fillId="0" borderId="0" xfId="0" applyFont="1" applyAlignment="1">
      <alignment horizontal="center"/>
    </xf>
    <xf numFmtId="0" fontId="0" fillId="0" borderId="34" xfId="0" applyBorder="1" applyAlignment="1">
      <alignment horizontal="left" vertical="top" wrapText="1"/>
    </xf>
    <xf numFmtId="0" fontId="0" fillId="0" borderId="35" xfId="0" applyBorder="1" applyAlignment="1">
      <alignment horizontal="left" vertical="top" wrapText="1"/>
    </xf>
    <xf numFmtId="0" fontId="0" fillId="0" borderId="36" xfId="0" applyBorder="1" applyAlignment="1">
      <alignment horizontal="left" vertical="top"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37" xfId="0" applyBorder="1" applyAlignment="1">
      <alignment horizontal="left" vertical="top" wrapText="1"/>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40" xfId="0" applyBorder="1" applyAlignment="1">
      <alignment horizontal="left" vertical="top" wrapText="1"/>
    </xf>
    <xf numFmtId="0" fontId="85" fillId="0" borderId="31" xfId="0" applyFont="1" applyBorder="1" applyAlignment="1">
      <alignment horizontal="center" vertical="center" wrapText="1" readingOrder="1"/>
    </xf>
    <xf numFmtId="0" fontId="85" fillId="0" borderId="33" xfId="0" applyFont="1" applyBorder="1" applyAlignment="1">
      <alignment horizontal="center" vertical="center" wrapText="1" readingOrder="1"/>
    </xf>
    <xf numFmtId="0" fontId="88" fillId="18" borderId="30" xfId="0" applyFont="1" applyFill="1" applyBorder="1" applyAlignment="1">
      <alignment horizontal="center" vertical="center" wrapText="1" readingOrder="1"/>
    </xf>
    <xf numFmtId="0" fontId="85" fillId="0" borderId="30" xfId="0" applyFont="1" applyBorder="1" applyAlignment="1">
      <alignment horizontal="center" vertical="center" wrapText="1" readingOrder="1"/>
    </xf>
    <xf numFmtId="0" fontId="85" fillId="0" borderId="32" xfId="0" applyFont="1" applyBorder="1" applyAlignment="1">
      <alignment horizontal="center" vertical="center" wrapText="1" readingOrder="1"/>
    </xf>
    <xf numFmtId="0" fontId="87" fillId="0" borderId="0" xfId="0" applyFont="1" applyAlignment="1" applyProtection="1">
      <alignment horizontal="center" vertical="center" wrapText="1"/>
      <protection locked="0"/>
    </xf>
    <xf numFmtId="0" fontId="70" fillId="5" borderId="22" xfId="0" applyFont="1" applyFill="1" applyBorder="1" applyAlignment="1" applyProtection="1">
      <alignment horizontal="center" vertical="center" wrapText="1"/>
      <protection locked="0"/>
    </xf>
    <xf numFmtId="0" fontId="70" fillId="5" borderId="23" xfId="0" applyFont="1" applyFill="1" applyBorder="1" applyAlignment="1" applyProtection="1">
      <alignment horizontal="center" vertical="center" wrapText="1"/>
      <protection locked="0"/>
    </xf>
    <xf numFmtId="0" fontId="70" fillId="5" borderId="21" xfId="0" applyFont="1" applyFill="1" applyBorder="1" applyAlignment="1" applyProtection="1">
      <alignment horizontal="center" vertical="top"/>
      <protection locked="0"/>
    </xf>
    <xf numFmtId="0" fontId="69" fillId="5" borderId="21" xfId="0" applyFont="1" applyFill="1" applyBorder="1" applyAlignment="1" applyProtection="1">
      <alignment horizontal="center" vertical="top"/>
      <protection locked="0"/>
    </xf>
    <xf numFmtId="0" fontId="70" fillId="0" borderId="21" xfId="0" applyFont="1" applyBorder="1" applyAlignment="1" applyProtection="1">
      <alignment horizontal="center" vertical="center"/>
      <protection locked="0"/>
    </xf>
    <xf numFmtId="0" fontId="89" fillId="19" borderId="22" xfId="0" applyFont="1" applyFill="1" applyBorder="1" applyAlignment="1" applyProtection="1">
      <alignment horizontal="center" vertical="center"/>
      <protection locked="0"/>
    </xf>
    <xf numFmtId="0" fontId="89" fillId="19" borderId="24" xfId="0" applyFont="1" applyFill="1" applyBorder="1" applyAlignment="1" applyProtection="1">
      <alignment horizontal="center" vertical="center"/>
      <protection locked="0"/>
    </xf>
    <xf numFmtId="0" fontId="89" fillId="19" borderId="23" xfId="0" applyFont="1" applyFill="1" applyBorder="1" applyAlignment="1" applyProtection="1">
      <alignment horizontal="center" vertical="center"/>
      <protection locked="0"/>
    </xf>
    <xf numFmtId="0" fontId="61" fillId="5" borderId="22" xfId="0" applyFont="1" applyFill="1" applyBorder="1" applyAlignment="1" applyProtection="1">
      <alignment horizontal="justify" vertical="center" wrapText="1"/>
      <protection locked="0"/>
    </xf>
    <xf numFmtId="0" fontId="61" fillId="5" borderId="24" xfId="0" applyFont="1" applyFill="1" applyBorder="1" applyAlignment="1" applyProtection="1">
      <alignment horizontal="justify" vertical="center" wrapText="1"/>
      <protection locked="0"/>
    </xf>
    <xf numFmtId="0" fontId="61" fillId="5" borderId="23" xfId="0" applyFont="1" applyFill="1" applyBorder="1" applyAlignment="1" applyProtection="1">
      <alignment horizontal="justify" vertical="center" wrapText="1"/>
      <protection locked="0"/>
    </xf>
    <xf numFmtId="0" fontId="85" fillId="3" borderId="30" xfId="0" applyFont="1" applyFill="1" applyBorder="1" applyAlignment="1">
      <alignment horizontal="center" vertical="center" wrapText="1" readingOrder="1"/>
    </xf>
    <xf numFmtId="0" fontId="85" fillId="0" borderId="30" xfId="0" applyFont="1" applyBorder="1" applyAlignment="1">
      <alignment horizontal="left" vertical="center" wrapText="1" readingOrder="1"/>
    </xf>
    <xf numFmtId="0" fontId="72" fillId="0" borderId="0" xfId="0" applyFont="1" applyAlignment="1">
      <alignment horizontal="center" vertical="center"/>
    </xf>
    <xf numFmtId="0" fontId="73" fillId="18" borderId="26" xfId="0" applyFont="1" applyFill="1" applyBorder="1" applyAlignment="1">
      <alignment horizontal="center" vertical="center"/>
    </xf>
    <xf numFmtId="0" fontId="73" fillId="18" borderId="21" xfId="0" applyFont="1" applyFill="1" applyBorder="1" applyAlignment="1">
      <alignment horizontal="center" vertical="center"/>
    </xf>
    <xf numFmtId="0" fontId="74" fillId="19" borderId="25" xfId="0" applyFont="1" applyFill="1" applyBorder="1" applyAlignment="1">
      <alignment horizontal="center" vertical="center" wrapText="1"/>
    </xf>
    <xf numFmtId="0" fontId="74" fillId="19" borderId="25" xfId="0" applyFont="1" applyFill="1" applyBorder="1" applyAlignment="1">
      <alignment horizontal="center" vertical="center"/>
    </xf>
    <xf numFmtId="0" fontId="74" fillId="19" borderId="27" xfId="0" applyFont="1" applyFill="1" applyBorder="1" applyAlignment="1">
      <alignment horizontal="center" vertical="center"/>
    </xf>
    <xf numFmtId="0" fontId="74" fillId="19" borderId="28" xfId="0" applyFont="1" applyFill="1" applyBorder="1" applyAlignment="1">
      <alignment horizontal="center" vertical="center"/>
    </xf>
    <xf numFmtId="0" fontId="7" fillId="3" borderId="5" xfId="1" applyFill="1" applyBorder="1" applyAlignment="1">
      <alignment horizontal="left" vertical="top" wrapText="1"/>
    </xf>
    <xf numFmtId="0" fontId="7" fillId="3" borderId="0" xfId="1" applyFill="1" applyAlignment="1">
      <alignment horizontal="left" vertical="top" wrapText="1"/>
    </xf>
    <xf numFmtId="0" fontId="7" fillId="3" borderId="37" xfId="1" applyFill="1" applyBorder="1" applyAlignment="1">
      <alignment horizontal="left" vertical="top" wrapText="1"/>
    </xf>
    <xf numFmtId="0" fontId="7" fillId="3" borderId="38" xfId="1" applyFill="1" applyBorder="1" applyAlignment="1">
      <alignment horizontal="left" vertical="top" wrapText="1"/>
    </xf>
    <xf numFmtId="0" fontId="7" fillId="3" borderId="39" xfId="1" applyFill="1" applyBorder="1" applyAlignment="1">
      <alignment horizontal="left" vertical="top" wrapText="1"/>
    </xf>
    <xf numFmtId="0" fontId="7" fillId="3" borderId="40" xfId="1" applyFill="1" applyBorder="1" applyAlignment="1">
      <alignment horizontal="left" vertical="top" wrapText="1"/>
    </xf>
    <xf numFmtId="0" fontId="60" fillId="3" borderId="0" xfId="1" applyFont="1" applyFill="1" applyAlignment="1">
      <alignment horizontal="justify" vertical="center" wrapText="1"/>
    </xf>
    <xf numFmtId="0" fontId="54" fillId="3" borderId="1" xfId="0" applyFont="1" applyFill="1" applyBorder="1" applyAlignment="1">
      <alignment horizontal="left" vertical="center" wrapText="1"/>
    </xf>
    <xf numFmtId="0" fontId="48" fillId="3" borderId="1" xfId="1" applyFont="1" applyFill="1" applyBorder="1" applyAlignment="1">
      <alignment horizontal="justify" vertical="center" wrapText="1"/>
    </xf>
    <xf numFmtId="0" fontId="48" fillId="3" borderId="57" xfId="1" applyFont="1" applyFill="1" applyBorder="1" applyAlignment="1">
      <alignment horizontal="justify" vertical="center" wrapText="1"/>
    </xf>
    <xf numFmtId="0" fontId="54" fillId="3" borderId="55" xfId="0" applyFont="1" applyFill="1" applyBorder="1" applyAlignment="1">
      <alignment horizontal="left" vertical="center" wrapText="1"/>
    </xf>
    <xf numFmtId="0" fontId="54" fillId="3" borderId="56" xfId="0" applyFont="1" applyFill="1" applyBorder="1" applyAlignment="1">
      <alignment horizontal="left" vertical="center" wrapText="1"/>
    </xf>
    <xf numFmtId="0" fontId="60" fillId="3" borderId="1" xfId="1" applyFont="1" applyFill="1" applyBorder="1" applyAlignment="1">
      <alignment horizontal="justify" vertical="center" wrapText="1"/>
    </xf>
    <xf numFmtId="0" fontId="60" fillId="3" borderId="57" xfId="1" applyFont="1" applyFill="1" applyBorder="1" applyAlignment="1">
      <alignment horizontal="justify" vertical="center" wrapText="1"/>
    </xf>
    <xf numFmtId="0" fontId="48" fillId="3" borderId="55" xfId="1" applyFont="1" applyFill="1" applyBorder="1" applyAlignment="1">
      <alignment horizontal="justify" vertical="center" wrapText="1"/>
    </xf>
    <xf numFmtId="0" fontId="48" fillId="3" borderId="58" xfId="1" applyFont="1" applyFill="1" applyBorder="1" applyAlignment="1">
      <alignment horizontal="justify" vertical="center" wrapText="1"/>
    </xf>
    <xf numFmtId="0" fontId="60" fillId="3" borderId="0" xfId="1" applyFont="1" applyFill="1" applyAlignment="1">
      <alignment horizontal="left" vertical="center" wrapText="1"/>
    </xf>
    <xf numFmtId="0" fontId="48" fillId="3" borderId="0" xfId="1" applyFont="1" applyFill="1" applyAlignment="1">
      <alignment horizontal="left" vertical="center" wrapText="1"/>
    </xf>
    <xf numFmtId="0" fontId="0" fillId="0" borderId="0" xfId="0" applyAlignment="1">
      <alignment horizontal="left" vertical="center" wrapText="1"/>
    </xf>
    <xf numFmtId="0" fontId="0" fillId="0" borderId="37" xfId="0" applyBorder="1" applyAlignment="1">
      <alignment horizontal="left" vertical="center" wrapText="1"/>
    </xf>
    <xf numFmtId="0" fontId="48" fillId="3" borderId="5" xfId="1" applyFont="1" applyFill="1" applyBorder="1" applyAlignment="1">
      <alignment horizontal="left" vertical="top" wrapText="1"/>
    </xf>
    <xf numFmtId="0" fontId="48" fillId="3" borderId="0" xfId="1" applyFont="1" applyFill="1" applyAlignment="1">
      <alignment horizontal="left" vertical="top" wrapText="1"/>
    </xf>
    <xf numFmtId="0" fontId="48" fillId="3" borderId="37" xfId="1" applyFont="1" applyFill="1" applyBorder="1" applyAlignment="1">
      <alignment horizontal="left" vertical="top" wrapText="1"/>
    </xf>
    <xf numFmtId="0" fontId="55" fillId="4" borderId="17" xfId="2" applyFont="1" applyFill="1" applyBorder="1" applyAlignment="1">
      <alignment horizontal="center" vertical="center" wrapText="1"/>
    </xf>
    <xf numFmtId="0" fontId="54" fillId="7" borderId="55" xfId="0" applyFont="1" applyFill="1" applyBorder="1" applyAlignment="1">
      <alignment horizontal="left" vertical="center" wrapText="1"/>
    </xf>
    <xf numFmtId="0" fontId="54" fillId="7" borderId="56" xfId="0" applyFont="1" applyFill="1" applyBorder="1" applyAlignment="1">
      <alignment horizontal="left" vertical="center" wrapText="1"/>
    </xf>
    <xf numFmtId="0" fontId="48" fillId="3" borderId="16" xfId="1" applyFont="1" applyFill="1" applyBorder="1" applyAlignment="1">
      <alignment horizontal="justify" vertical="center" wrapText="1"/>
    </xf>
    <xf numFmtId="0" fontId="48" fillId="3" borderId="51" xfId="1" applyFont="1" applyFill="1" applyBorder="1" applyAlignment="1">
      <alignment horizontal="justify" vertical="center" wrapText="1"/>
    </xf>
    <xf numFmtId="0" fontId="55" fillId="4" borderId="17" xfId="1" applyFont="1" applyFill="1" applyBorder="1" applyAlignment="1">
      <alignment horizontal="center" vertical="center"/>
    </xf>
    <xf numFmtId="0" fontId="55" fillId="4" borderId="20" xfId="1" applyFont="1" applyFill="1" applyBorder="1" applyAlignment="1">
      <alignment horizontal="center" vertical="center"/>
    </xf>
    <xf numFmtId="0" fontId="60" fillId="3" borderId="0" xfId="1" applyFont="1" applyFill="1" applyAlignment="1">
      <alignment horizontal="center" vertical="center" wrapText="1"/>
    </xf>
    <xf numFmtId="0" fontId="51" fillId="4" borderId="2" xfId="1" applyFont="1" applyFill="1" applyBorder="1" applyAlignment="1">
      <alignment horizontal="center" vertical="center" wrapText="1"/>
    </xf>
    <xf numFmtId="0" fontId="51" fillId="4" borderId="41" xfId="1" applyFont="1" applyFill="1" applyBorder="1" applyAlignment="1">
      <alignment horizontal="center" vertical="center" wrapText="1"/>
    </xf>
    <xf numFmtId="0" fontId="51" fillId="4" borderId="42" xfId="1" applyFont="1" applyFill="1" applyBorder="1" applyAlignment="1">
      <alignment horizontal="center" vertical="center" wrapText="1"/>
    </xf>
    <xf numFmtId="0" fontId="52" fillId="3" borderId="3" xfId="1" quotePrefix="1" applyFont="1" applyFill="1" applyBorder="1" applyAlignment="1">
      <alignment horizontal="left" vertical="top" wrapText="1"/>
    </xf>
    <xf numFmtId="0" fontId="52" fillId="3" borderId="4" xfId="1" quotePrefix="1" applyFont="1" applyFill="1" applyBorder="1" applyAlignment="1">
      <alignment horizontal="left" vertical="top" wrapText="1"/>
    </xf>
    <xf numFmtId="0" fontId="53" fillId="3" borderId="4" xfId="1" quotePrefix="1" applyFont="1" applyFill="1" applyBorder="1" applyAlignment="1">
      <alignment horizontal="left" vertical="top" wrapText="1"/>
    </xf>
    <xf numFmtId="0" fontId="53" fillId="3" borderId="43" xfId="1" quotePrefix="1" applyFont="1" applyFill="1" applyBorder="1" applyAlignment="1">
      <alignment horizontal="left" vertical="top" wrapText="1"/>
    </xf>
    <xf numFmtId="0" fontId="47" fillId="3" borderId="44" xfId="1" quotePrefix="1" applyFont="1" applyFill="1" applyBorder="1" applyAlignment="1">
      <alignment horizontal="justify" vertical="center" wrapText="1"/>
    </xf>
    <xf numFmtId="0" fontId="47" fillId="3" borderId="45" xfId="1" quotePrefix="1" applyFont="1" applyFill="1" applyBorder="1" applyAlignment="1">
      <alignment horizontal="justify" vertical="center" wrapText="1"/>
    </xf>
    <xf numFmtId="0" fontId="47" fillId="3" borderId="18" xfId="1" quotePrefix="1" applyFont="1" applyFill="1" applyBorder="1" applyAlignment="1">
      <alignment horizontal="justify" vertical="center" wrapText="1"/>
    </xf>
    <xf numFmtId="0" fontId="48" fillId="0" borderId="5" xfId="1" quotePrefix="1" applyFont="1" applyBorder="1" applyAlignment="1">
      <alignment horizontal="left" vertical="top" wrapText="1"/>
    </xf>
    <xf numFmtId="0" fontId="48" fillId="0" borderId="0" xfId="1" quotePrefix="1" applyFont="1" applyAlignment="1">
      <alignment horizontal="left" vertical="top" wrapText="1"/>
    </xf>
    <xf numFmtId="0" fontId="48" fillId="0" borderId="37" xfId="1" quotePrefix="1" applyFont="1" applyBorder="1" applyAlignment="1">
      <alignment horizontal="left" vertical="top" wrapText="1"/>
    </xf>
    <xf numFmtId="0" fontId="55" fillId="4" borderId="35" xfId="2" applyFont="1" applyFill="1" applyBorder="1" applyAlignment="1">
      <alignment horizontal="center" vertical="center" wrapText="1"/>
    </xf>
    <xf numFmtId="0" fontId="55" fillId="4" borderId="48" xfId="2" applyFont="1" applyFill="1" applyBorder="1" applyAlignment="1">
      <alignment horizontal="center" vertical="center" wrapText="1"/>
    </xf>
    <xf numFmtId="0" fontId="55" fillId="4" borderId="49" xfId="1" applyFont="1" applyFill="1" applyBorder="1" applyAlignment="1">
      <alignment horizontal="center" vertical="center"/>
    </xf>
    <xf numFmtId="0" fontId="55" fillId="4" borderId="42" xfId="1" applyFont="1" applyFill="1" applyBorder="1" applyAlignment="1">
      <alignment horizontal="center" vertical="center"/>
    </xf>
    <xf numFmtId="0" fontId="54" fillId="3" borderId="8" xfId="0" applyFont="1" applyFill="1" applyBorder="1" applyAlignment="1">
      <alignment horizontal="left" vertical="center" wrapText="1"/>
    </xf>
    <xf numFmtId="0" fontId="54" fillId="3" borderId="6" xfId="0" applyFont="1" applyFill="1" applyBorder="1" applyAlignment="1">
      <alignment horizontal="left" vertical="center" wrapText="1"/>
    </xf>
    <xf numFmtId="0" fontId="48" fillId="3" borderId="7" xfId="1" applyFont="1" applyFill="1" applyBorder="1" applyAlignment="1">
      <alignment horizontal="justify" vertical="center" wrapText="1"/>
    </xf>
    <xf numFmtId="0" fontId="54" fillId="3" borderId="52" xfId="0" applyFont="1" applyFill="1" applyBorder="1" applyAlignment="1">
      <alignment vertical="center" wrapText="1"/>
    </xf>
    <xf numFmtId="0" fontId="54" fillId="3" borderId="8" xfId="0" applyFont="1" applyFill="1" applyBorder="1" applyAlignment="1">
      <alignment vertical="center" wrapText="1"/>
    </xf>
    <xf numFmtId="0" fontId="54" fillId="3" borderId="6" xfId="0" applyFont="1" applyFill="1" applyBorder="1" applyAlignment="1">
      <alignment vertical="center" wrapText="1"/>
    </xf>
    <xf numFmtId="0" fontId="54" fillId="3" borderId="53" xfId="0" applyFont="1" applyFill="1" applyBorder="1" applyAlignment="1">
      <alignment vertical="center" wrapText="1"/>
    </xf>
    <xf numFmtId="0" fontId="54" fillId="3" borderId="54" xfId="0" applyFont="1" applyFill="1" applyBorder="1" applyAlignment="1">
      <alignment vertical="center" wrapText="1"/>
    </xf>
    <xf numFmtId="0" fontId="54" fillId="7" borderId="1" xfId="0" applyFont="1" applyFill="1" applyBorder="1" applyAlignment="1">
      <alignment horizontal="left" vertical="center" wrapText="1"/>
    </xf>
    <xf numFmtId="0" fontId="12" fillId="11" borderId="59" xfId="0" applyFont="1" applyFill="1" applyBorder="1" applyAlignment="1">
      <alignment horizontal="center" vertical="center" wrapText="1"/>
    </xf>
    <xf numFmtId="0" fontId="12" fillId="11" borderId="10" xfId="0" applyFont="1" applyFill="1" applyBorder="1" applyAlignment="1">
      <alignment horizontal="center" vertical="center" wrapText="1"/>
    </xf>
    <xf numFmtId="0" fontId="12" fillId="11" borderId="9" xfId="0" applyFont="1" applyFill="1" applyBorder="1" applyAlignment="1">
      <alignment horizontal="center" vertical="center" wrapText="1"/>
    </xf>
    <xf numFmtId="0" fontId="21" fillId="0" borderId="59"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9" xfId="0" applyFont="1" applyBorder="1" applyAlignment="1">
      <alignment horizontal="center" vertical="center" wrapText="1"/>
    </xf>
    <xf numFmtId="0" fontId="12" fillId="0" borderId="5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9" xfId="0" applyFont="1" applyBorder="1" applyAlignment="1">
      <alignment horizontal="center" vertical="center" wrapText="1"/>
    </xf>
    <xf numFmtId="9" fontId="12" fillId="0" borderId="59" xfId="4" applyFont="1" applyFill="1" applyBorder="1" applyAlignment="1">
      <alignment horizontal="center" vertical="center" wrapText="1"/>
    </xf>
    <xf numFmtId="9" fontId="12" fillId="0" borderId="10" xfId="4" applyFont="1" applyFill="1" applyBorder="1" applyAlignment="1">
      <alignment horizontal="center" vertical="center" wrapText="1"/>
    </xf>
    <xf numFmtId="9" fontId="12" fillId="0" borderId="9" xfId="4" applyFont="1" applyFill="1" applyBorder="1" applyAlignment="1">
      <alignment horizontal="center" vertical="center" wrapText="1"/>
    </xf>
    <xf numFmtId="9" fontId="21" fillId="0" borderId="59" xfId="4" applyFont="1" applyFill="1" applyBorder="1" applyAlignment="1">
      <alignment horizontal="center" vertical="center" wrapText="1"/>
    </xf>
    <xf numFmtId="9" fontId="21" fillId="0" borderId="10" xfId="4" applyFont="1" applyFill="1" applyBorder="1" applyAlignment="1">
      <alignment horizontal="center" vertical="center" wrapText="1"/>
    </xf>
    <xf numFmtId="9" fontId="21" fillId="0" borderId="9" xfId="4" applyFont="1" applyFill="1" applyBorder="1" applyAlignment="1">
      <alignment horizontal="center" vertical="center" wrapText="1"/>
    </xf>
    <xf numFmtId="0" fontId="12" fillId="0" borderId="59" xfId="0" applyFont="1" applyBorder="1" applyAlignment="1">
      <alignment horizontal="center" vertical="center"/>
    </xf>
    <xf numFmtId="0" fontId="12" fillId="0" borderId="10" xfId="0" applyFont="1" applyBorder="1" applyAlignment="1">
      <alignment horizontal="center" vertical="center"/>
    </xf>
    <xf numFmtId="0" fontId="12" fillId="0" borderId="9" xfId="0" applyFont="1" applyBorder="1" applyAlignment="1">
      <alignment horizontal="center" vertical="center"/>
    </xf>
    <xf numFmtId="9" fontId="21" fillId="0" borderId="59" xfId="4" applyFont="1" applyFill="1" applyBorder="1" applyAlignment="1">
      <alignment horizontal="center" vertical="center"/>
    </xf>
    <xf numFmtId="9" fontId="21" fillId="0" borderId="10" xfId="4" applyFont="1" applyFill="1" applyBorder="1" applyAlignment="1">
      <alignment horizontal="center" vertical="center"/>
    </xf>
    <xf numFmtId="9" fontId="21" fillId="0" borderId="9" xfId="4" applyFont="1" applyFill="1" applyBorder="1" applyAlignment="1">
      <alignment horizontal="center" vertical="center"/>
    </xf>
    <xf numFmtId="0" fontId="76" fillId="3" borderId="1" xfId="0" applyFont="1" applyFill="1" applyBorder="1" applyAlignment="1">
      <alignment horizontal="center" vertical="center" wrapText="1"/>
    </xf>
    <xf numFmtId="0" fontId="76" fillId="3" borderId="55" xfId="0" applyFont="1" applyFill="1" applyBorder="1" applyAlignment="1">
      <alignment horizontal="center" vertical="center" wrapText="1"/>
    </xf>
    <xf numFmtId="0" fontId="76" fillId="4" borderId="1" xfId="0" applyFont="1" applyFill="1" applyBorder="1" applyAlignment="1">
      <alignment horizontal="left" vertical="center" wrapText="1"/>
    </xf>
    <xf numFmtId="0" fontId="12" fillId="3" borderId="9" xfId="0" applyFont="1" applyFill="1" applyBorder="1" applyAlignment="1" applyProtection="1">
      <alignment horizontal="justify" vertical="center" wrapText="1"/>
      <protection locked="0"/>
    </xf>
    <xf numFmtId="0" fontId="12" fillId="3" borderId="1" xfId="0" applyFont="1" applyFill="1" applyBorder="1" applyAlignment="1" applyProtection="1">
      <alignment horizontal="justify" vertical="center" wrapText="1"/>
      <protection locked="0"/>
    </xf>
    <xf numFmtId="0" fontId="78" fillId="4" borderId="1" xfId="0" applyFont="1" applyFill="1" applyBorder="1" applyAlignment="1">
      <alignment horizontal="center" vertical="center" wrapText="1"/>
    </xf>
    <xf numFmtId="0" fontId="78" fillId="16" borderId="1" xfId="0" applyFont="1" applyFill="1" applyBorder="1" applyAlignment="1" applyProtection="1">
      <alignment horizontal="center" vertical="center" wrapText="1"/>
      <protection locked="0"/>
    </xf>
    <xf numFmtId="0" fontId="12" fillId="0" borderId="1" xfId="0" applyFont="1" applyBorder="1" applyAlignment="1">
      <alignment horizontal="center" vertical="center" wrapText="1"/>
    </xf>
    <xf numFmtId="0" fontId="76" fillId="16" borderId="1" xfId="0" applyFont="1" applyFill="1" applyBorder="1" applyAlignment="1" applyProtection="1">
      <alignment horizontal="center" vertical="center" wrapText="1"/>
      <protection locked="0"/>
    </xf>
    <xf numFmtId="0" fontId="76" fillId="4" borderId="1" xfId="0" applyFont="1" applyFill="1" applyBorder="1" applyAlignment="1">
      <alignment horizontal="center" vertical="center" wrapText="1"/>
    </xf>
    <xf numFmtId="0" fontId="76" fillId="4" borderId="1" xfId="0" applyFont="1" applyFill="1" applyBorder="1" applyAlignment="1">
      <alignment horizontal="center" vertical="center" textRotation="1" wrapText="1"/>
    </xf>
    <xf numFmtId="0" fontId="78" fillId="4" borderId="1" xfId="0" applyFont="1" applyFill="1" applyBorder="1" applyAlignment="1">
      <alignment horizontal="center" vertical="top" wrapText="1"/>
    </xf>
    <xf numFmtId="0" fontId="96" fillId="0" borderId="47" xfId="0" applyFont="1" applyBorder="1" applyAlignment="1">
      <alignment horizontal="center" vertical="center" wrapText="1"/>
    </xf>
    <xf numFmtId="0" fontId="96" fillId="0" borderId="1" xfId="0" applyFont="1" applyBorder="1" applyAlignment="1">
      <alignment horizontal="center" vertical="center" wrapText="1"/>
    </xf>
    <xf numFmtId="0" fontId="96" fillId="0" borderId="90" xfId="0" applyFont="1" applyBorder="1" applyAlignment="1">
      <alignment horizontal="center" vertical="center" wrapText="1"/>
    </xf>
    <xf numFmtId="0" fontId="96" fillId="0" borderId="85" xfId="0" applyFont="1" applyBorder="1" applyAlignment="1">
      <alignment horizontal="center" vertical="center" wrapText="1"/>
    </xf>
    <xf numFmtId="0" fontId="96" fillId="0" borderId="57" xfId="0" applyFont="1" applyBorder="1" applyAlignment="1">
      <alignment horizontal="center" vertical="center" wrapText="1"/>
    </xf>
    <xf numFmtId="0" fontId="96" fillId="0" borderId="92" xfId="0" applyFont="1" applyBorder="1" applyAlignment="1">
      <alignment horizontal="center" vertical="center" wrapText="1"/>
    </xf>
    <xf numFmtId="0" fontId="96" fillId="11" borderId="83" xfId="0" applyFont="1" applyFill="1" applyBorder="1" applyAlignment="1">
      <alignment horizontal="center" vertical="center" wrapText="1"/>
    </xf>
    <xf numFmtId="0" fontId="96" fillId="11" borderId="86" xfId="0" applyFont="1" applyFill="1" applyBorder="1" applyAlignment="1">
      <alignment horizontal="center" vertical="center" wrapText="1"/>
    </xf>
    <xf numFmtId="0" fontId="96" fillId="11" borderId="89" xfId="0" applyFont="1" applyFill="1" applyBorder="1" applyAlignment="1">
      <alignment horizontal="center" vertical="center" wrapText="1"/>
    </xf>
    <xf numFmtId="2" fontId="96" fillId="0" borderId="47" xfId="3" applyNumberFormat="1" applyFont="1" applyFill="1" applyBorder="1" applyAlignment="1">
      <alignment horizontal="center" vertical="center" wrapText="1"/>
    </xf>
    <xf numFmtId="2" fontId="96" fillId="0" borderId="1" xfId="3" applyNumberFormat="1" applyFont="1" applyFill="1" applyBorder="1" applyAlignment="1">
      <alignment horizontal="center" vertical="center" wrapText="1"/>
    </xf>
    <xf numFmtId="2" fontId="96" fillId="0" borderId="90" xfId="3" applyNumberFormat="1" applyFont="1" applyFill="1" applyBorder="1" applyAlignment="1">
      <alignment horizontal="center" vertical="center" wrapText="1"/>
    </xf>
    <xf numFmtId="0" fontId="95" fillId="11" borderId="83" xfId="0" applyFont="1" applyFill="1" applyBorder="1" applyAlignment="1">
      <alignment horizontal="center" vertical="center"/>
    </xf>
    <xf numFmtId="0" fontId="95" fillId="11" borderId="86" xfId="0" applyFont="1" applyFill="1" applyBorder="1" applyAlignment="1">
      <alignment horizontal="center" vertical="center"/>
    </xf>
    <xf numFmtId="0" fontId="95" fillId="11" borderId="89" xfId="0" applyFont="1" applyFill="1" applyBorder="1" applyAlignment="1">
      <alignment horizontal="center" vertical="center"/>
    </xf>
    <xf numFmtId="0" fontId="96" fillId="0" borderId="47" xfId="0" applyFont="1" applyFill="1" applyBorder="1" applyAlignment="1">
      <alignment horizontal="center" vertical="center" wrapText="1"/>
    </xf>
    <xf numFmtId="0" fontId="96" fillId="0" borderId="1" xfId="0" applyFont="1" applyFill="1" applyBorder="1" applyAlignment="1">
      <alignment horizontal="center" vertical="center" wrapText="1"/>
    </xf>
    <xf numFmtId="0" fontId="96" fillId="0" borderId="90" xfId="0" applyFont="1" applyFill="1" applyBorder="1" applyAlignment="1">
      <alignment horizontal="center" vertical="center" wrapText="1"/>
    </xf>
    <xf numFmtId="0" fontId="96" fillId="0" borderId="83" xfId="0" applyFont="1" applyBorder="1" applyAlignment="1">
      <alignment horizontal="center" vertical="center" wrapText="1"/>
    </xf>
    <xf numFmtId="0" fontId="96" fillId="0" borderId="86" xfId="0" applyFont="1" applyBorder="1" applyAlignment="1">
      <alignment horizontal="center" vertical="center" wrapText="1"/>
    </xf>
    <xf numFmtId="0" fontId="96" fillId="0" borderId="89" xfId="0" applyFont="1" applyBorder="1" applyAlignment="1">
      <alignment horizontal="center" vertical="center" wrapText="1"/>
    </xf>
    <xf numFmtId="0" fontId="1" fillId="3" borderId="55" xfId="0" applyFont="1" applyFill="1" applyBorder="1" applyAlignment="1" applyProtection="1">
      <alignment horizontal="left" vertical="center" wrapText="1"/>
      <protection locked="0"/>
    </xf>
    <xf numFmtId="0" fontId="1" fillId="3" borderId="60" xfId="0" applyFont="1" applyFill="1" applyBorder="1" applyAlignment="1" applyProtection="1">
      <alignment horizontal="left" vertical="center" wrapText="1"/>
      <protection locked="0"/>
    </xf>
    <xf numFmtId="0" fontId="1" fillId="3" borderId="56" xfId="0" applyFont="1" applyFill="1" applyBorder="1" applyAlignment="1" applyProtection="1">
      <alignment horizontal="left" vertical="center" wrapText="1"/>
      <protection locked="0"/>
    </xf>
    <xf numFmtId="0" fontId="0" fillId="0" borderId="83" xfId="0" applyBorder="1" applyAlignment="1">
      <alignment horizontal="center" vertical="center" wrapText="1"/>
    </xf>
    <xf numFmtId="0" fontId="0" fillId="0" borderId="86" xfId="0" applyBorder="1" applyAlignment="1">
      <alignment horizontal="center" vertical="center" wrapText="1"/>
    </xf>
    <xf numFmtId="0" fontId="0" fillId="0" borderId="89" xfId="0" applyBorder="1" applyAlignment="1">
      <alignment horizontal="center" vertical="center" wrapText="1"/>
    </xf>
    <xf numFmtId="0" fontId="0" fillId="0" borderId="47" xfId="0" applyBorder="1" applyAlignment="1">
      <alignment horizontal="center" vertical="center" wrapText="1"/>
    </xf>
    <xf numFmtId="0" fontId="0" fillId="0" borderId="1" xfId="0" applyBorder="1" applyAlignment="1">
      <alignment horizontal="center" vertical="center" wrapText="1"/>
    </xf>
    <xf numFmtId="0" fontId="0" fillId="0" borderId="90" xfId="0" applyBorder="1" applyAlignment="1">
      <alignment horizontal="center" vertical="center" wrapText="1"/>
    </xf>
    <xf numFmtId="0" fontId="24" fillId="0" borderId="47"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90" xfId="0" applyFont="1" applyBorder="1" applyAlignment="1">
      <alignment horizontal="center" vertical="center" wrapText="1"/>
    </xf>
    <xf numFmtId="0" fontId="3" fillId="4" borderId="75" xfId="0" applyFont="1" applyFill="1" applyBorder="1" applyAlignment="1">
      <alignment horizontal="center" vertical="center"/>
    </xf>
    <xf numFmtId="0" fontId="0" fillId="0" borderId="93" xfId="0" applyBorder="1" applyAlignment="1">
      <alignment horizontal="center" vertical="center" wrapText="1"/>
    </xf>
    <xf numFmtId="0" fontId="0" fillId="0" borderId="87" xfId="0" applyBorder="1" applyAlignment="1">
      <alignment horizontal="center" vertical="center" wrapText="1"/>
    </xf>
    <xf numFmtId="0" fontId="0" fillId="0" borderId="9" xfId="0" applyBorder="1" applyAlignment="1">
      <alignment horizontal="center" vertical="center" wrapText="1"/>
    </xf>
    <xf numFmtId="0" fontId="0" fillId="0" borderId="59" xfId="0" applyBorder="1" applyAlignment="1">
      <alignment horizontal="center" vertical="center" wrapText="1"/>
    </xf>
    <xf numFmtId="0" fontId="3" fillId="4" borderId="66" xfId="0" applyFont="1" applyFill="1" applyBorder="1" applyAlignment="1">
      <alignment horizontal="center" vertical="center"/>
    </xf>
    <xf numFmtId="0" fontId="3" fillId="4" borderId="63" xfId="0" applyFont="1" applyFill="1" applyBorder="1" applyAlignment="1">
      <alignment horizontal="center" vertical="center"/>
    </xf>
    <xf numFmtId="0" fontId="0" fillId="3" borderId="84"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91" xfId="0" applyFill="1" applyBorder="1" applyAlignment="1">
      <alignment horizontal="center" vertical="center" wrapText="1"/>
    </xf>
    <xf numFmtId="0" fontId="0" fillId="3" borderId="47" xfId="0" applyFill="1" applyBorder="1" applyAlignment="1">
      <alignment horizontal="center" vertical="center" wrapText="1"/>
    </xf>
    <xf numFmtId="0" fontId="0" fillId="3" borderId="1" xfId="0" applyFill="1" applyBorder="1" applyAlignment="1">
      <alignment horizontal="center" vertical="center" wrapText="1"/>
    </xf>
    <xf numFmtId="0" fontId="0" fillId="3" borderId="90" xfId="0" applyFill="1" applyBorder="1" applyAlignment="1">
      <alignment horizontal="center" vertical="center" wrapText="1"/>
    </xf>
    <xf numFmtId="9" fontId="0" fillId="0" borderId="47" xfId="0" applyNumberFormat="1" applyBorder="1" applyAlignment="1">
      <alignment horizontal="center" vertical="center" wrapText="1"/>
    </xf>
    <xf numFmtId="9" fontId="0" fillId="0" borderId="1" xfId="0" applyNumberFormat="1" applyBorder="1" applyAlignment="1">
      <alignment horizontal="center" vertical="center" wrapText="1"/>
    </xf>
    <xf numFmtId="9" fontId="0" fillId="0" borderId="90" xfId="0" applyNumberFormat="1" applyBorder="1" applyAlignment="1">
      <alignment horizontal="center" vertical="center" wrapText="1"/>
    </xf>
    <xf numFmtId="2" fontId="0" fillId="0" borderId="47" xfId="0" applyNumberFormat="1" applyBorder="1" applyAlignment="1">
      <alignment horizontal="center" vertical="center" wrapText="1"/>
    </xf>
    <xf numFmtId="2" fontId="0" fillId="0" borderId="1" xfId="0" applyNumberFormat="1" applyBorder="1" applyAlignment="1">
      <alignment horizontal="center" vertical="center" wrapText="1"/>
    </xf>
    <xf numFmtId="2" fontId="0" fillId="0" borderId="90" xfId="0" applyNumberFormat="1" applyBorder="1" applyAlignment="1">
      <alignment horizontal="center" vertical="center" wrapText="1"/>
    </xf>
    <xf numFmtId="0" fontId="3" fillId="4" borderId="79" xfId="0" applyFont="1" applyFill="1" applyBorder="1" applyAlignment="1">
      <alignment horizontal="center" vertical="center" wrapText="1"/>
    </xf>
    <xf numFmtId="0" fontId="3" fillId="4" borderId="74" xfId="0" applyFont="1" applyFill="1" applyBorder="1" applyAlignment="1">
      <alignment horizontal="center" vertical="center" wrapText="1"/>
    </xf>
    <xf numFmtId="0" fontId="3" fillId="4" borderId="76" xfId="0" applyFont="1" applyFill="1" applyBorder="1" applyAlignment="1">
      <alignment horizontal="center" vertical="center"/>
    </xf>
    <xf numFmtId="0" fontId="3" fillId="4" borderId="77" xfId="0" applyFont="1" applyFill="1" applyBorder="1" applyAlignment="1">
      <alignment horizontal="center" vertical="center"/>
    </xf>
    <xf numFmtId="0" fontId="4" fillId="4" borderId="1" xfId="0" applyFont="1" applyFill="1" applyBorder="1" applyAlignment="1">
      <alignment horizontal="left" vertical="center"/>
    </xf>
    <xf numFmtId="0" fontId="3" fillId="4" borderId="66" xfId="0" applyFont="1" applyFill="1" applyBorder="1" applyAlignment="1">
      <alignment horizontal="center" vertical="center" textRotation="1"/>
    </xf>
    <xf numFmtId="0" fontId="3" fillId="4" borderId="63" xfId="0" applyFont="1" applyFill="1" applyBorder="1" applyAlignment="1">
      <alignment horizontal="center" vertical="center" textRotation="1"/>
    </xf>
    <xf numFmtId="0" fontId="1" fillId="3" borderId="1"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left" vertical="center"/>
      <protection locked="0"/>
    </xf>
    <xf numFmtId="0" fontId="3" fillId="4" borderId="64" xfId="0" applyFont="1" applyFill="1" applyBorder="1" applyAlignment="1">
      <alignment horizontal="center" vertical="center"/>
    </xf>
    <xf numFmtId="0" fontId="3" fillId="4" borderId="65" xfId="0" applyFont="1" applyFill="1" applyBorder="1" applyAlignment="1">
      <alignment horizontal="center" vertical="center"/>
    </xf>
    <xf numFmtId="0" fontId="3" fillId="4" borderId="78" xfId="0" applyFont="1" applyFill="1" applyBorder="1" applyAlignment="1">
      <alignment horizontal="center" vertical="center"/>
    </xf>
    <xf numFmtId="0" fontId="3" fillId="4" borderId="81" xfId="0" applyFont="1" applyFill="1" applyBorder="1" applyAlignment="1">
      <alignment horizontal="center" vertical="center"/>
    </xf>
    <xf numFmtId="0" fontId="24" fillId="0" borderId="9" xfId="0" applyFont="1" applyBorder="1" applyAlignment="1">
      <alignment horizontal="center" vertical="center" wrapText="1"/>
    </xf>
    <xf numFmtId="0" fontId="24" fillId="0" borderId="59" xfId="0" applyFont="1" applyBorder="1" applyAlignment="1">
      <alignment horizontal="center" vertical="center" wrapText="1"/>
    </xf>
    <xf numFmtId="0" fontId="0" fillId="0" borderId="1" xfId="0" applyBorder="1" applyAlignment="1">
      <alignment horizontal="center" vertical="center"/>
    </xf>
    <xf numFmtId="0" fontId="0" fillId="0" borderId="90" xfId="0" applyBorder="1" applyAlignment="1">
      <alignment horizontal="center" vertical="center"/>
    </xf>
    <xf numFmtId="0" fontId="0" fillId="0" borderId="59" xfId="0" applyBorder="1" applyAlignment="1">
      <alignment horizontal="center" vertical="center"/>
    </xf>
    <xf numFmtId="2" fontId="0" fillId="0" borderId="9" xfId="0" applyNumberFormat="1" applyBorder="1" applyAlignment="1">
      <alignment horizontal="center" vertical="center" wrapText="1"/>
    </xf>
    <xf numFmtId="2" fontId="0" fillId="0" borderId="59" xfId="0" applyNumberFormat="1" applyBorder="1" applyAlignment="1">
      <alignment horizontal="center" vertical="center" wrapText="1"/>
    </xf>
    <xf numFmtId="9" fontId="0" fillId="0" borderId="9" xfId="0" applyNumberFormat="1" applyBorder="1" applyAlignment="1">
      <alignment horizontal="center" vertical="center" wrapText="1"/>
    </xf>
    <xf numFmtId="9" fontId="0" fillId="0" borderId="59" xfId="0" applyNumberFormat="1" applyBorder="1" applyAlignment="1">
      <alignment horizontal="center" vertical="center" wrapText="1"/>
    </xf>
    <xf numFmtId="0" fontId="5" fillId="3" borderId="1" xfId="0" applyFont="1" applyFill="1" applyBorder="1" applyAlignment="1">
      <alignment horizontal="center" vertical="center"/>
    </xf>
    <xf numFmtId="0" fontId="25" fillId="4" borderId="1" xfId="0" applyFont="1" applyFill="1" applyBorder="1" applyAlignment="1">
      <alignment horizontal="center" vertical="center"/>
    </xf>
    <xf numFmtId="0" fontId="3" fillId="3" borderId="80" xfId="0" applyFont="1" applyFill="1" applyBorder="1" applyAlignment="1">
      <alignment horizontal="center" vertical="center" wrapText="1"/>
    </xf>
    <xf numFmtId="0" fontId="3" fillId="3" borderId="82" xfId="0" applyFont="1" applyFill="1" applyBorder="1" applyAlignment="1">
      <alignment horizontal="center" vertical="center" wrapText="1"/>
    </xf>
    <xf numFmtId="0" fontId="39" fillId="0" borderId="95" xfId="0" applyFont="1" applyBorder="1" applyAlignment="1">
      <alignment horizontal="center" vertical="center"/>
    </xf>
    <xf numFmtId="0" fontId="39" fillId="0" borderId="4" xfId="0" applyFont="1" applyBorder="1" applyAlignment="1">
      <alignment horizontal="center" vertical="center"/>
    </xf>
    <xf numFmtId="0" fontId="41" fillId="6" borderId="1"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14" fillId="3" borderId="39" xfId="0" applyFont="1" applyFill="1" applyBorder="1" applyAlignment="1">
      <alignment horizontal="center"/>
    </xf>
    <xf numFmtId="0" fontId="14" fillId="3" borderId="40" xfId="0" applyFont="1" applyFill="1" applyBorder="1" applyAlignment="1">
      <alignment horizontal="center"/>
    </xf>
    <xf numFmtId="0" fontId="30" fillId="14" borderId="100" xfId="0" applyFont="1" applyFill="1" applyBorder="1" applyAlignment="1">
      <alignment horizontal="center" vertical="center" wrapText="1" readingOrder="1"/>
    </xf>
    <xf numFmtId="0" fontId="30" fillId="14" borderId="101" xfId="0" applyFont="1" applyFill="1" applyBorder="1" applyAlignment="1">
      <alignment horizontal="center" vertical="center" wrapText="1" readingOrder="1"/>
    </xf>
    <xf numFmtId="0" fontId="30" fillId="14" borderId="102" xfId="0" applyFont="1" applyFill="1" applyBorder="1" applyAlignment="1">
      <alignment horizontal="center" vertical="center" wrapText="1" readingOrder="1"/>
    </xf>
    <xf numFmtId="0" fontId="30" fillId="13" borderId="100" xfId="0" applyFont="1" applyFill="1" applyBorder="1" applyAlignment="1">
      <alignment horizontal="center" vertical="center" wrapText="1" readingOrder="1"/>
    </xf>
    <xf numFmtId="0" fontId="30" fillId="13" borderId="101" xfId="0" applyFont="1" applyFill="1" applyBorder="1" applyAlignment="1">
      <alignment horizontal="center" vertical="center" wrapText="1" readingOrder="1"/>
    </xf>
    <xf numFmtId="0" fontId="14" fillId="5" borderId="0" xfId="0" applyFont="1" applyFill="1" applyAlignment="1">
      <alignment horizontal="center" vertical="center" wrapText="1"/>
    </xf>
    <xf numFmtId="0" fontId="30" fillId="17" borderId="100" xfId="0" applyFont="1" applyFill="1" applyBorder="1" applyAlignment="1">
      <alignment horizontal="center" vertical="center" wrapText="1" readingOrder="1"/>
    </xf>
    <xf numFmtId="0" fontId="30" fillId="17" borderId="101" xfId="0" applyFont="1" applyFill="1" applyBorder="1" applyAlignment="1">
      <alignment horizontal="center" vertical="center" wrapText="1" readingOrder="1"/>
    </xf>
    <xf numFmtId="0" fontId="50" fillId="0" borderId="5" xfId="0" applyFont="1" applyBorder="1" applyAlignment="1">
      <alignment horizontal="center" vertical="center" wrapText="1"/>
    </xf>
    <xf numFmtId="0" fontId="50" fillId="0" borderId="0" xfId="0" applyFont="1" applyAlignment="1">
      <alignment horizontal="center" vertical="center" wrapText="1"/>
    </xf>
    <xf numFmtId="0" fontId="29" fillId="12" borderId="0" xfId="0" applyFont="1" applyFill="1" applyAlignment="1">
      <alignment horizontal="center" vertical="center" wrapText="1" readingOrder="1"/>
    </xf>
    <xf numFmtId="0" fontId="29" fillId="12" borderId="37" xfId="0" applyFont="1" applyFill="1" applyBorder="1" applyAlignment="1">
      <alignment horizontal="center" vertical="center" wrapText="1" readingOrder="1"/>
    </xf>
    <xf numFmtId="0" fontId="29" fillId="12" borderId="5" xfId="0" applyFont="1" applyFill="1" applyBorder="1" applyAlignment="1">
      <alignment horizontal="center" vertical="center" textRotation="90" wrapText="1" readingOrder="1"/>
    </xf>
    <xf numFmtId="0" fontId="29" fillId="12" borderId="0" xfId="0" applyFont="1" applyFill="1" applyAlignment="1">
      <alignment horizontal="center" vertical="center" textRotation="90" wrapText="1" readingOrder="1"/>
    </xf>
    <xf numFmtId="0" fontId="30" fillId="7" borderId="100" xfId="0" applyFont="1" applyFill="1" applyBorder="1" applyAlignment="1">
      <alignment horizontal="center" vertical="center" wrapText="1" readingOrder="1"/>
    </xf>
    <xf numFmtId="0" fontId="30" fillId="7" borderId="101" xfId="0" applyFont="1" applyFill="1" applyBorder="1" applyAlignment="1">
      <alignment horizontal="center" vertical="center" wrapText="1" readingOrder="1"/>
    </xf>
    <xf numFmtId="1" fontId="21" fillId="0" borderId="47" xfId="0" applyNumberFormat="1" applyFont="1" applyBorder="1" applyAlignment="1" applyProtection="1">
      <alignment horizontal="center" vertical="center" wrapText="1"/>
      <protection locked="0"/>
    </xf>
    <xf numFmtId="1" fontId="21" fillId="0" borderId="1" xfId="0" applyNumberFormat="1" applyFont="1" applyBorder="1" applyAlignment="1" applyProtection="1">
      <alignment horizontal="center" vertical="center" wrapText="1"/>
      <protection locked="0"/>
    </xf>
    <xf numFmtId="1" fontId="21" fillId="0" borderId="83" xfId="0" applyNumberFormat="1" applyFont="1" applyBorder="1" applyAlignment="1" applyProtection="1">
      <alignment horizontal="center" vertical="center" wrapText="1"/>
      <protection locked="0"/>
    </xf>
    <xf numFmtId="1" fontId="21" fillId="0" borderId="86" xfId="0" applyNumberFormat="1" applyFont="1" applyBorder="1" applyAlignment="1" applyProtection="1">
      <alignment horizontal="center" vertical="center" wrapText="1"/>
      <protection locked="0"/>
    </xf>
    <xf numFmtId="1" fontId="21" fillId="11" borderId="86" xfId="0" applyNumberFormat="1" applyFont="1" applyFill="1" applyBorder="1" applyAlignment="1" applyProtection="1">
      <alignment horizontal="center" vertical="center" wrapText="1"/>
      <protection locked="0"/>
    </xf>
    <xf numFmtId="1"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0" fontId="12" fillId="0" borderId="1" xfId="0" applyFont="1" applyBorder="1" applyAlignment="1">
      <alignment horizontal="justify" vertical="center"/>
    </xf>
    <xf numFmtId="1" fontId="21" fillId="0" borderId="1" xfId="0" applyNumberFormat="1" applyFont="1" applyBorder="1" applyAlignment="1">
      <alignment horizontal="center" vertical="center"/>
    </xf>
    <xf numFmtId="0" fontId="21" fillId="0" borderId="1" xfId="0" applyFont="1" applyBorder="1" applyAlignment="1">
      <alignment horizontal="center" vertical="center"/>
    </xf>
    <xf numFmtId="0" fontId="6" fillId="3" borderId="1" xfId="0" applyFont="1" applyFill="1" applyBorder="1" applyAlignment="1">
      <alignment horizontal="center" vertical="center"/>
    </xf>
    <xf numFmtId="0" fontId="80" fillId="4" borderId="1" xfId="0" applyFont="1" applyFill="1" applyBorder="1" applyAlignment="1">
      <alignment horizontal="left" vertical="center"/>
    </xf>
    <xf numFmtId="0" fontId="1" fillId="3" borderId="1" xfId="0" applyFont="1" applyFill="1" applyBorder="1" applyAlignment="1" applyProtection="1">
      <alignment horizontal="justify" vertical="center" wrapText="1"/>
      <protection locked="0"/>
    </xf>
    <xf numFmtId="0" fontId="81" fillId="3" borderId="1" xfId="0" applyFont="1" applyFill="1" applyBorder="1" applyAlignment="1" applyProtection="1">
      <alignment horizontal="justify" vertical="center"/>
      <protection locked="0"/>
    </xf>
    <xf numFmtId="0" fontId="35" fillId="4" borderId="1" xfId="0" applyFont="1" applyFill="1" applyBorder="1" applyAlignment="1">
      <alignment horizontal="center" vertical="center" wrapText="1"/>
    </xf>
    <xf numFmtId="0" fontId="34" fillId="4" borderId="63" xfId="0" applyFont="1" applyFill="1" applyBorder="1" applyAlignment="1">
      <alignment horizontal="center" vertical="center" wrapText="1"/>
    </xf>
    <xf numFmtId="0" fontId="34" fillId="4" borderId="75" xfId="0" applyFont="1" applyFill="1" applyBorder="1" applyAlignment="1">
      <alignment horizontal="center" vertical="center" wrapText="1"/>
    </xf>
    <xf numFmtId="0" fontId="34" fillId="4" borderId="67" xfId="0" applyFont="1" applyFill="1" applyBorder="1" applyAlignment="1">
      <alignment horizontal="center" vertical="center" wrapText="1"/>
    </xf>
    <xf numFmtId="0" fontId="34" fillId="4" borderId="69" xfId="0" applyFont="1" applyFill="1" applyBorder="1" applyAlignment="1">
      <alignment horizontal="center" vertical="center" wrapText="1"/>
    </xf>
    <xf numFmtId="0" fontId="33" fillId="4" borderId="67" xfId="0" applyFont="1" applyFill="1" applyBorder="1" applyAlignment="1" applyProtection="1">
      <alignment horizontal="center" vertical="center" wrapText="1"/>
      <protection locked="0"/>
    </xf>
    <xf numFmtId="0" fontId="33" fillId="4" borderId="67" xfId="0" applyFont="1" applyFill="1" applyBorder="1" applyAlignment="1">
      <alignment horizontal="center" vertical="center"/>
    </xf>
    <xf numFmtId="0" fontId="33" fillId="4" borderId="68" xfId="0" applyFont="1" applyFill="1" applyBorder="1" applyAlignment="1">
      <alignment horizontal="center" vertical="center"/>
    </xf>
    <xf numFmtId="0" fontId="33" fillId="4" borderId="69" xfId="0" applyFont="1" applyFill="1" applyBorder="1" applyAlignment="1">
      <alignment horizontal="center" vertical="center"/>
    </xf>
    <xf numFmtId="0" fontId="33" fillId="16" borderId="66" xfId="0" applyFont="1" applyFill="1" applyBorder="1" applyAlignment="1" applyProtection="1">
      <alignment horizontal="center" vertical="center" wrapText="1"/>
      <protection locked="0"/>
    </xf>
    <xf numFmtId="0" fontId="33" fillId="4" borderId="66" xfId="0" applyFont="1" applyFill="1" applyBorder="1" applyAlignment="1" applyProtection="1">
      <alignment horizontal="center" vertical="center" wrapText="1"/>
      <protection locked="0"/>
    </xf>
    <xf numFmtId="14" fontId="12" fillId="0" borderId="1" xfId="0" applyNumberFormat="1" applyFont="1" applyBorder="1" applyAlignment="1">
      <alignment horizontal="center" vertical="center"/>
    </xf>
    <xf numFmtId="0" fontId="12" fillId="0" borderId="1" xfId="0" applyFont="1" applyBorder="1" applyAlignment="1">
      <alignment horizontal="center" vertical="center"/>
    </xf>
    <xf numFmtId="0" fontId="0" fillId="0" borderId="57" xfId="0" applyFont="1" applyBorder="1" applyAlignment="1">
      <alignment horizontal="justify" vertical="center"/>
    </xf>
    <xf numFmtId="0" fontId="12" fillId="0" borderId="1" xfId="0" applyFont="1" applyBorder="1" applyAlignment="1" applyProtection="1">
      <alignment horizontal="center" vertical="center"/>
      <protection locked="0"/>
    </xf>
    <xf numFmtId="0" fontId="0" fillId="0" borderId="1" xfId="0" applyFont="1" applyBorder="1" applyAlignment="1">
      <alignment horizontal="justify" vertical="center"/>
    </xf>
    <xf numFmtId="0" fontId="12" fillId="0" borderId="47" xfId="0" applyFont="1" applyBorder="1" applyAlignment="1" applyProtection="1">
      <alignment horizontal="center" vertical="center"/>
      <protection locked="0"/>
    </xf>
    <xf numFmtId="0" fontId="0" fillId="0" borderId="47" xfId="0" applyFont="1" applyBorder="1" applyAlignment="1">
      <alignment horizontal="justify" vertical="center"/>
    </xf>
    <xf numFmtId="0" fontId="0" fillId="0" borderId="47" xfId="0" applyFont="1" applyBorder="1" applyAlignment="1">
      <alignment horizontal="center" vertical="center"/>
    </xf>
    <xf numFmtId="0" fontId="0" fillId="0" borderId="1" xfId="0" applyFont="1" applyBorder="1" applyAlignment="1">
      <alignment horizontal="center" vertical="center"/>
    </xf>
    <xf numFmtId="14" fontId="0" fillId="0" borderId="47" xfId="0" applyNumberFormat="1" applyFont="1" applyBorder="1" applyAlignment="1">
      <alignment horizontal="center" vertical="center"/>
    </xf>
    <xf numFmtId="0" fontId="0" fillId="0" borderId="85" xfId="0" applyFont="1" applyBorder="1" applyAlignment="1">
      <alignment horizontal="justify" vertical="center"/>
    </xf>
    <xf numFmtId="0" fontId="27" fillId="0" borderId="59" xfId="0" applyFont="1" applyBorder="1" applyAlignment="1">
      <alignment horizontal="center"/>
    </xf>
    <xf numFmtId="0" fontId="12" fillId="0" borderId="47" xfId="0" applyFont="1" applyBorder="1" applyAlignment="1">
      <alignment horizontal="justify" vertical="center"/>
    </xf>
    <xf numFmtId="1" fontId="21" fillId="0" borderId="47" xfId="0" applyNumberFormat="1" applyFont="1" applyBorder="1" applyAlignment="1">
      <alignment horizontal="center" vertical="center"/>
    </xf>
    <xf numFmtId="1" fontId="32" fillId="0" borderId="47" xfId="0" applyNumberFormat="1" applyFont="1" applyBorder="1" applyAlignment="1">
      <alignment horizontal="center" vertical="center"/>
    </xf>
    <xf numFmtId="0" fontId="12" fillId="0" borderId="90" xfId="0" applyFont="1" applyBorder="1" applyAlignment="1">
      <alignment horizontal="center" vertical="center"/>
    </xf>
    <xf numFmtId="0" fontId="0" fillId="0" borderId="92" xfId="0" applyFont="1" applyBorder="1" applyAlignment="1">
      <alignment horizontal="justify" vertical="center"/>
    </xf>
    <xf numFmtId="1" fontId="21" fillId="11" borderId="89" xfId="0" applyNumberFormat="1" applyFont="1" applyFill="1" applyBorder="1" applyAlignment="1" applyProtection="1">
      <alignment horizontal="center" vertical="center" wrapText="1"/>
      <protection locked="0"/>
    </xf>
    <xf numFmtId="1" fontId="21" fillId="0" borderId="90" xfId="0" applyNumberFormat="1" applyFont="1" applyBorder="1" applyAlignment="1" applyProtection="1">
      <alignment horizontal="center" vertical="center" wrapText="1"/>
      <protection locked="0"/>
    </xf>
    <xf numFmtId="0" fontId="12" fillId="0" borderId="90" xfId="0" applyFont="1" applyBorder="1" applyAlignment="1">
      <alignment horizontal="justify" vertical="center"/>
    </xf>
    <xf numFmtId="0" fontId="21" fillId="0" borderId="90" xfId="0" applyFont="1" applyBorder="1" applyAlignment="1">
      <alignment horizontal="center" vertical="center"/>
    </xf>
    <xf numFmtId="0" fontId="32" fillId="0" borderId="90" xfId="0" applyFont="1" applyBorder="1" applyAlignment="1">
      <alignment horizontal="center" vertical="center"/>
    </xf>
    <xf numFmtId="0" fontId="12" fillId="0" borderId="90" xfId="0" applyFont="1" applyBorder="1" applyAlignment="1" applyProtection="1">
      <alignment horizontal="center" vertical="center"/>
      <protection locked="0"/>
    </xf>
    <xf numFmtId="0" fontId="0" fillId="0" borderId="90" xfId="0" applyFont="1" applyBorder="1" applyAlignment="1">
      <alignment horizontal="justify" vertical="center"/>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567">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307167" cy="749691"/>
    <xdr:pic>
      <xdr:nvPicPr>
        <xdr:cNvPr id="2" name="Imagen 1">
          <a:extLst>
            <a:ext uri="{FF2B5EF4-FFF2-40B4-BE49-F238E27FC236}">
              <a16:creationId xmlns:a16="http://schemas.microsoft.com/office/drawing/2014/main" id="{6F10B984-88BE-46F3-B543-4B9B0BE0ABE9}"/>
            </a:ext>
          </a:extLst>
        </xdr:cNvPr>
        <xdr:cNvPicPr>
          <a:picLocks noChangeAspect="1"/>
        </xdr:cNvPicPr>
      </xdr:nvPicPr>
      <xdr:blipFill>
        <a:blip xmlns:r="http://schemas.openxmlformats.org/officeDocument/2006/relationships" r:embed="rId1"/>
        <a:stretch>
          <a:fillRect/>
        </a:stretch>
      </xdr:blipFill>
      <xdr:spPr>
        <a:xfrm>
          <a:off x="0" y="0"/>
          <a:ext cx="2307167" cy="749691"/>
        </a:xfrm>
        <a:prstGeom prst="rect">
          <a:avLst/>
        </a:prstGeom>
      </xdr:spPr>
    </xdr:pic>
    <xdr:clientData/>
  </xdr:oneCellAnchor>
  <xdr:twoCellAnchor editAs="oneCell">
    <xdr:from>
      <xdr:col>6</xdr:col>
      <xdr:colOff>1805517</xdr:colOff>
      <xdr:row>0</xdr:row>
      <xdr:rowOff>296334</xdr:rowOff>
    </xdr:from>
    <xdr:to>
      <xdr:col>8</xdr:col>
      <xdr:colOff>98637</xdr:colOff>
      <xdr:row>2</xdr:row>
      <xdr:rowOff>95250</xdr:rowOff>
    </xdr:to>
    <xdr:pic>
      <xdr:nvPicPr>
        <xdr:cNvPr id="3" name="Picture 9">
          <a:extLst>
            <a:ext uri="{FF2B5EF4-FFF2-40B4-BE49-F238E27FC236}">
              <a16:creationId xmlns:a16="http://schemas.microsoft.com/office/drawing/2014/main" id="{8F2FEE43-8F2A-45EF-9E72-1B8CB1833ABE}"/>
            </a:ext>
          </a:extLst>
        </xdr:cNvPr>
        <xdr:cNvPicPr>
          <a:picLocks noChangeAspect="1"/>
        </xdr:cNvPicPr>
      </xdr:nvPicPr>
      <xdr:blipFill>
        <a:blip xmlns:r="http://schemas.openxmlformats.org/officeDocument/2006/relationships" r:embed="rId2"/>
        <a:stretch>
          <a:fillRect/>
        </a:stretch>
      </xdr:blipFill>
      <xdr:spPr>
        <a:xfrm>
          <a:off x="11531600" y="296334"/>
          <a:ext cx="1778000" cy="5185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6</xdr:row>
      <xdr:rowOff>243840</xdr:rowOff>
    </xdr:from>
    <xdr:ext cx="1539240" cy="1508760"/>
    <xdr:sp macro="" textlink="">
      <xdr:nvSpPr>
        <xdr:cNvPr id="2" name="CuadroTexto 1">
          <a:extLst>
            <a:ext uri="{FF2B5EF4-FFF2-40B4-BE49-F238E27FC236}">
              <a16:creationId xmlns:a16="http://schemas.microsoft.com/office/drawing/2014/main" id="{5C9B8231-390C-4113-90DF-668EE7E5E4BA}"/>
            </a:ext>
          </a:extLst>
        </xdr:cNvPr>
        <xdr:cNvSpPr txBox="1"/>
      </xdr:nvSpPr>
      <xdr:spPr>
        <a:xfrm>
          <a:off x="14291310" y="537781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4</xdr:col>
      <xdr:colOff>2196043</xdr:colOff>
      <xdr:row>0</xdr:row>
      <xdr:rowOff>224895</xdr:rowOff>
    </xdr:from>
    <xdr:to>
      <xdr:col>4</xdr:col>
      <xdr:colOff>3717936</xdr:colOff>
      <xdr:row>0</xdr:row>
      <xdr:rowOff>773535</xdr:rowOff>
    </xdr:to>
    <xdr:pic>
      <xdr:nvPicPr>
        <xdr:cNvPr id="3" name="Picture 9">
          <a:extLst>
            <a:ext uri="{FF2B5EF4-FFF2-40B4-BE49-F238E27FC236}">
              <a16:creationId xmlns:a16="http://schemas.microsoft.com/office/drawing/2014/main" id="{C0281150-F139-426D-89E6-EDD055E3E53F}"/>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twoCellAnchor editAs="oneCell">
    <xdr:from>
      <xdr:col>4</xdr:col>
      <xdr:colOff>2196043</xdr:colOff>
      <xdr:row>0</xdr:row>
      <xdr:rowOff>224895</xdr:rowOff>
    </xdr:from>
    <xdr:to>
      <xdr:col>4</xdr:col>
      <xdr:colOff>3717936</xdr:colOff>
      <xdr:row>0</xdr:row>
      <xdr:rowOff>773535</xdr:rowOff>
    </xdr:to>
    <xdr:pic>
      <xdr:nvPicPr>
        <xdr:cNvPr id="4" name="Picture 9">
          <a:extLst>
            <a:ext uri="{FF2B5EF4-FFF2-40B4-BE49-F238E27FC236}">
              <a16:creationId xmlns:a16="http://schemas.microsoft.com/office/drawing/2014/main" id="{5FAB4C2A-D006-4691-B751-AB2CDB503050}"/>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twoCellAnchor editAs="oneCell">
    <xdr:from>
      <xdr:col>0</xdr:col>
      <xdr:colOff>107844</xdr:colOff>
      <xdr:row>0</xdr:row>
      <xdr:rowOff>79375</xdr:rowOff>
    </xdr:from>
    <xdr:to>
      <xdr:col>0</xdr:col>
      <xdr:colOff>3032012</xdr:colOff>
      <xdr:row>0</xdr:row>
      <xdr:rowOff>902335</xdr:rowOff>
    </xdr:to>
    <xdr:pic>
      <xdr:nvPicPr>
        <xdr:cNvPr id="5" name="Picture 8">
          <a:extLst>
            <a:ext uri="{FF2B5EF4-FFF2-40B4-BE49-F238E27FC236}">
              <a16:creationId xmlns:a16="http://schemas.microsoft.com/office/drawing/2014/main" id="{79BC1744-3339-4BA5-8243-71600E5A6DF7}"/>
            </a:ext>
          </a:extLst>
        </xdr:cNvPr>
        <xdr:cNvPicPr>
          <a:picLocks noChangeAspect="1"/>
        </xdr:cNvPicPr>
      </xdr:nvPicPr>
      <xdr:blipFill>
        <a:blip xmlns:r="http://schemas.openxmlformats.org/officeDocument/2006/relationships" r:embed="rId2"/>
        <a:stretch>
          <a:fillRect/>
        </a:stretch>
      </xdr:blipFill>
      <xdr:spPr>
        <a:xfrm>
          <a:off x="107844" y="79375"/>
          <a:ext cx="2924168" cy="822960"/>
        </a:xfrm>
        <a:prstGeom prst="rect">
          <a:avLst/>
        </a:prstGeom>
      </xdr:spPr>
    </xdr:pic>
    <xdr:clientData/>
  </xdr:twoCellAnchor>
  <xdr:twoCellAnchor editAs="oneCell">
    <xdr:from>
      <xdr:col>4</xdr:col>
      <xdr:colOff>2196043</xdr:colOff>
      <xdr:row>0</xdr:row>
      <xdr:rowOff>224895</xdr:rowOff>
    </xdr:from>
    <xdr:to>
      <xdr:col>4</xdr:col>
      <xdr:colOff>3717936</xdr:colOff>
      <xdr:row>0</xdr:row>
      <xdr:rowOff>773535</xdr:rowOff>
    </xdr:to>
    <xdr:pic>
      <xdr:nvPicPr>
        <xdr:cNvPr id="6" name="Picture 9">
          <a:extLst>
            <a:ext uri="{FF2B5EF4-FFF2-40B4-BE49-F238E27FC236}">
              <a16:creationId xmlns:a16="http://schemas.microsoft.com/office/drawing/2014/main" id="{CAD61E9A-27BC-4E82-96B0-4538B8A4B3F8}"/>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107156</xdr:colOff>
      <xdr:row>0</xdr:row>
      <xdr:rowOff>59531</xdr:rowOff>
    </xdr:from>
    <xdr:to>
      <xdr:col>0</xdr:col>
      <xdr:colOff>2990684</xdr:colOff>
      <xdr:row>1</xdr:row>
      <xdr:rowOff>133032</xdr:rowOff>
    </xdr:to>
    <xdr:pic>
      <xdr:nvPicPr>
        <xdr:cNvPr id="2" name="Picture 9">
          <a:extLst>
            <a:ext uri="{FF2B5EF4-FFF2-40B4-BE49-F238E27FC236}">
              <a16:creationId xmlns:a16="http://schemas.microsoft.com/office/drawing/2014/main" id="{BBF75B8F-1773-4F92-B960-9205E597B5D2}"/>
            </a:ext>
          </a:extLst>
        </xdr:cNvPr>
        <xdr:cNvPicPr>
          <a:picLocks noChangeAspect="1"/>
        </xdr:cNvPicPr>
      </xdr:nvPicPr>
      <xdr:blipFill>
        <a:blip xmlns:r="http://schemas.openxmlformats.org/officeDocument/2006/relationships" r:embed="rId1"/>
        <a:stretch>
          <a:fillRect/>
        </a:stretch>
      </xdr:blipFill>
      <xdr:spPr>
        <a:xfrm>
          <a:off x="107156" y="59531"/>
          <a:ext cx="2898768" cy="838835"/>
        </a:xfrm>
        <a:prstGeom prst="rect">
          <a:avLst/>
        </a:prstGeom>
      </xdr:spPr>
    </xdr:pic>
    <xdr:clientData/>
  </xdr:twoCellAnchor>
  <xdr:twoCellAnchor editAs="oneCell">
    <xdr:from>
      <xdr:col>4</xdr:col>
      <xdr:colOff>714376</xdr:colOff>
      <xdr:row>0</xdr:row>
      <xdr:rowOff>166687</xdr:rowOff>
    </xdr:from>
    <xdr:to>
      <xdr:col>5</xdr:col>
      <xdr:colOff>1277101</xdr:colOff>
      <xdr:row>0</xdr:row>
      <xdr:rowOff>704532</xdr:rowOff>
    </xdr:to>
    <xdr:pic>
      <xdr:nvPicPr>
        <xdr:cNvPr id="3" name="Picture 10">
          <a:extLst>
            <a:ext uri="{FF2B5EF4-FFF2-40B4-BE49-F238E27FC236}">
              <a16:creationId xmlns:a16="http://schemas.microsoft.com/office/drawing/2014/main" id="{FADF824F-D8DF-4960-AD7B-19258D1115EA}"/>
            </a:ext>
          </a:extLst>
        </xdr:cNvPr>
        <xdr:cNvPicPr>
          <a:picLocks noChangeAspect="1"/>
        </xdr:cNvPicPr>
      </xdr:nvPicPr>
      <xdr:blipFill>
        <a:blip xmlns:r="http://schemas.openxmlformats.org/officeDocument/2006/relationships" r:embed="rId2"/>
        <a:stretch>
          <a:fillRect/>
        </a:stretch>
      </xdr:blipFill>
      <xdr:spPr>
        <a:xfrm>
          <a:off x="9525001" y="166687"/>
          <a:ext cx="1729538" cy="545465"/>
        </a:xfrm>
        <a:prstGeom prst="rect">
          <a:avLst/>
        </a:prstGeom>
      </xdr:spPr>
    </xdr:pic>
    <xdr:clientData/>
  </xdr:twoCellAnchor>
  <xdr:oneCellAnchor>
    <xdr:from>
      <xdr:col>8</xdr:col>
      <xdr:colOff>35719</xdr:colOff>
      <xdr:row>0</xdr:row>
      <xdr:rowOff>47625</xdr:rowOff>
    </xdr:from>
    <xdr:ext cx="2156460" cy="5844540"/>
    <xdr:sp macro="" textlink="">
      <xdr:nvSpPr>
        <xdr:cNvPr id="4" name="CuadroTexto 3">
          <a:extLst>
            <a:ext uri="{FF2B5EF4-FFF2-40B4-BE49-F238E27FC236}">
              <a16:creationId xmlns:a16="http://schemas.microsoft.com/office/drawing/2014/main" id="{D06C71F7-8589-4173-A007-49AD44AC6D2A}"/>
            </a:ext>
          </a:extLst>
        </xdr:cNvPr>
        <xdr:cNvSpPr txBox="1"/>
      </xdr:nvSpPr>
      <xdr:spPr>
        <a:xfrm>
          <a:off x="11275219" y="47625"/>
          <a:ext cx="2156460" cy="584454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Tener en</a:t>
          </a:r>
          <a:r>
            <a:rPr lang="es-CO" sz="1100" baseline="0"/>
            <a:t> cuenta-.</a:t>
          </a:r>
        </a:p>
        <a:p>
          <a:r>
            <a:rPr lang="es-CO" sz="1100" baseline="0"/>
            <a:t>1- La estrategia ( Columna A),  es la forma como se va a gestionar la debilidad o la fortaleza( contexto interno) o la amenaza y la oportunidad</a:t>
          </a:r>
        </a:p>
        <a:p>
          <a:r>
            <a:rPr lang="es-CO" sz="1100" baseline="0"/>
            <a:t> ( contexto externo).</a:t>
          </a:r>
        </a:p>
        <a:p>
          <a:endParaRPr lang="es-CO" sz="1100" baseline="0"/>
        </a:p>
        <a:p>
          <a:r>
            <a:rPr lang="es-CO" sz="1100" baseline="0"/>
            <a:t>2. Columnas (B,C;D;E)</a:t>
          </a:r>
        </a:p>
        <a:p>
          <a:r>
            <a:rPr lang="es-CO" sz="1100" baseline="0"/>
            <a:t>Copiar el numero que corresponde, según la debilidad , oportunidad, fortaleza o amenaza identificada.</a:t>
          </a:r>
        </a:p>
        <a:p>
          <a:r>
            <a:rPr lang="es-CO" sz="1100" baseline="0"/>
            <a:t> </a:t>
          </a:r>
        </a:p>
        <a:p>
          <a:r>
            <a:rPr lang="es-CO" sz="1100"/>
            <a:t>3.</a:t>
          </a:r>
          <a:r>
            <a:rPr lang="es-CO" sz="1100" baseline="0"/>
            <a:t> Las oportunidades y fortalezas se pueden gestionar  a través de acciones o proyectos  que se incluyen en el plan de acción ( mejoras), si se considera que aportan valor </a:t>
          </a:r>
        </a:p>
        <a:p>
          <a:endParaRPr lang="es-CO" sz="1100" baseline="0"/>
        </a:p>
        <a:p>
          <a:r>
            <a:rPr lang="es-CO" sz="1100" baseline="0"/>
            <a:t>Las debilidades y amenazas si  afectan los objetivos estratégicos y requieren recursos se documentan en este plan de acción  .</a:t>
          </a:r>
        </a:p>
        <a:p>
          <a:endParaRPr lang="es-CO" sz="1100" baseline="0"/>
        </a:p>
        <a:p>
          <a:r>
            <a:rPr lang="es-CO" sz="1100" baseline="0"/>
            <a:t>Si la debilidad o amenaza afecta la parte operativa ( errores, demoras, etc.) se llevan como causa  de los riesgos, en el Plan de riesgos respectivo.</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7991</xdr:colOff>
      <xdr:row>0</xdr:row>
      <xdr:rowOff>0</xdr:rowOff>
    </xdr:from>
    <xdr:to>
      <xdr:col>1</xdr:col>
      <xdr:colOff>1582821</xdr:colOff>
      <xdr:row>3</xdr:row>
      <xdr:rowOff>15240</xdr:rowOff>
    </xdr:to>
    <xdr:pic>
      <xdr:nvPicPr>
        <xdr:cNvPr id="2" name="Imagen 1">
          <a:extLst>
            <a:ext uri="{FF2B5EF4-FFF2-40B4-BE49-F238E27FC236}">
              <a16:creationId xmlns:a16="http://schemas.microsoft.com/office/drawing/2014/main" id="{39B6A7FE-EE3D-4DF6-9025-6B7C9972E6E0}"/>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991" y="0"/>
          <a:ext cx="189487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518</xdr:colOff>
      <xdr:row>2</xdr:row>
      <xdr:rowOff>249554</xdr:rowOff>
    </xdr:to>
    <xdr:pic>
      <xdr:nvPicPr>
        <xdr:cNvPr id="2" name="Imagen 1">
          <a:extLst>
            <a:ext uri="{FF2B5EF4-FFF2-40B4-BE49-F238E27FC236}">
              <a16:creationId xmlns:a16="http://schemas.microsoft.com/office/drawing/2014/main" id="{B92F3EB5-83A4-4A0C-9398-0C426D7D9602}"/>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74674" cy="7858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35012</xdr:colOff>
      <xdr:row>0</xdr:row>
      <xdr:rowOff>81642</xdr:rowOff>
    </xdr:from>
    <xdr:to>
      <xdr:col>2</xdr:col>
      <xdr:colOff>190500</xdr:colOff>
      <xdr:row>2</xdr:row>
      <xdr:rowOff>229783</xdr:rowOff>
    </xdr:to>
    <xdr:pic>
      <xdr:nvPicPr>
        <xdr:cNvPr id="4" name="Imagen 3">
          <a:extLst>
            <a:ext uri="{FF2B5EF4-FFF2-40B4-BE49-F238E27FC236}">
              <a16:creationId xmlns:a16="http://schemas.microsoft.com/office/drawing/2014/main" id="{1A43B214-DB36-4342-9437-F749A589799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2" y="81642"/>
          <a:ext cx="3094631" cy="8421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892492</xdr:colOff>
      <xdr:row>2</xdr:row>
      <xdr:rowOff>19684</xdr:rowOff>
    </xdr:to>
    <xdr:pic>
      <xdr:nvPicPr>
        <xdr:cNvPr id="3" name="Imagen 2">
          <a:extLst>
            <a:ext uri="{FF2B5EF4-FFF2-40B4-BE49-F238E27FC236}">
              <a16:creationId xmlns:a16="http://schemas.microsoft.com/office/drawing/2014/main" id="{1425B986-0AE6-4A22-A7DC-3FB25E018B45}"/>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86062"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833438</xdr:colOff>
      <xdr:row>0</xdr:row>
      <xdr:rowOff>190500</xdr:rowOff>
    </xdr:from>
    <xdr:to>
      <xdr:col>12</xdr:col>
      <xdr:colOff>970121</xdr:colOff>
      <xdr:row>1</xdr:row>
      <xdr:rowOff>384572</xdr:rowOff>
    </xdr:to>
    <xdr:pic>
      <xdr:nvPicPr>
        <xdr:cNvPr id="4" name="Picture 9">
          <a:extLst>
            <a:ext uri="{FF2B5EF4-FFF2-40B4-BE49-F238E27FC236}">
              <a16:creationId xmlns:a16="http://schemas.microsoft.com/office/drawing/2014/main" id="{73653645-20E7-49A6-8155-5794ED2BDBE6}"/>
            </a:ext>
          </a:extLst>
        </xdr:cNvPr>
        <xdr:cNvPicPr>
          <a:picLocks noChangeAspect="1"/>
        </xdr:cNvPicPr>
      </xdr:nvPicPr>
      <xdr:blipFill>
        <a:blip xmlns:r="http://schemas.openxmlformats.org/officeDocument/2006/relationships" r:embed="rId2"/>
        <a:stretch>
          <a:fillRect/>
        </a:stretch>
      </xdr:blipFill>
      <xdr:spPr>
        <a:xfrm>
          <a:off x="15025688" y="190500"/>
          <a:ext cx="1114424" cy="4083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Usuario/Documents/ARCHIVOS%20COMPUTADOR%20SANDRA/CALIDAD/PLAN%20DE%20ACCI&#211;N%20Y%20RIESGOS%20PALOQUEMAO/Documentos%20finales/Formato%20Riesgos%20Despachos%20Judiciales%20Certificados%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SOPORTE/Downloads/PLAN%20DE%20ACCION%20INFRAESTRUCTURA%202023%20SEGUIMIENTO%20TERCER%20TRIMESTRE%20(1).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OPORTE/Downloads/Plan%20de%20Acci&#243;n%20Unidad%20Inform&#225;tica%202023_3er%20trimestr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mador/OneDrive/Documentos/Norma%20Icontec/Formato%20ARIESGOS%20EJEMPLO.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d.docs.live.net/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2)"/>
      <sheetName val="GESTION_SEG_2_TRIM (2)"/>
      <sheetName val="GESTION_SEG_3_TRIM"/>
      <sheetName val="INVERSION_SEG_3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INVERSION_SEG_3_TRIM"/>
      <sheetName val="INVERSION_SEG_2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F3630-B03D-4DAE-87AE-604240DE90B7}">
  <sheetPr>
    <tabColor theme="5" tint="0.59999389629810485"/>
    <pageSetUpPr fitToPage="1"/>
  </sheetPr>
  <dimension ref="A1:U33"/>
  <sheetViews>
    <sheetView showGridLines="0" zoomScale="90" zoomScaleNormal="90" workbookViewId="0">
      <selection activeCell="D12" sqref="D12:I12"/>
    </sheetView>
  </sheetViews>
  <sheetFormatPr baseColWidth="10" defaultColWidth="11.42578125" defaultRowHeight="15"/>
  <cols>
    <col min="1" max="1" width="23.42578125" style="30" customWidth="1"/>
    <col min="2" max="2" width="14.140625" style="30" customWidth="1"/>
    <col min="3" max="3" width="15.85546875" style="35" customWidth="1"/>
    <col min="4" max="4" width="12.42578125" style="30" customWidth="1"/>
    <col min="5" max="7" width="40" style="30" customWidth="1"/>
    <col min="8" max="8" width="12.42578125" style="30" customWidth="1"/>
    <col min="9" max="9" width="4.42578125" style="30" customWidth="1"/>
    <col min="10" max="10" width="2.5703125" style="30" customWidth="1"/>
    <col min="11" max="21" width="11.42578125" style="220"/>
    <col min="22" max="16384" width="11.42578125" style="36"/>
  </cols>
  <sheetData>
    <row r="1" spans="1:21" ht="42" customHeight="1">
      <c r="A1"/>
      <c r="B1" s="29"/>
      <c r="C1" s="321"/>
      <c r="D1" s="321"/>
      <c r="E1" s="321"/>
      <c r="F1" s="321"/>
      <c r="G1"/>
      <c r="H1"/>
      <c r="I1"/>
      <c r="J1"/>
    </row>
    <row r="2" spans="1:21">
      <c r="A2"/>
      <c r="B2"/>
      <c r="C2" s="321"/>
      <c r="D2" s="321"/>
      <c r="E2" s="321"/>
      <c r="F2" s="321"/>
      <c r="G2"/>
      <c r="H2"/>
      <c r="I2"/>
      <c r="J2"/>
    </row>
    <row r="3" spans="1:21" ht="9.75" customHeight="1">
      <c r="A3"/>
      <c r="B3"/>
      <c r="C3" s="4"/>
      <c r="D3"/>
      <c r="E3"/>
      <c r="F3"/>
      <c r="G3"/>
      <c r="H3"/>
      <c r="I3"/>
      <c r="J3"/>
    </row>
    <row r="4" spans="1:21" ht="9.75" customHeight="1">
      <c r="A4"/>
      <c r="B4"/>
      <c r="C4" s="4"/>
      <c r="D4" s="8"/>
      <c r="E4" s="8"/>
      <c r="F4" s="8"/>
      <c r="G4" s="8"/>
      <c r="H4" s="8"/>
      <c r="I4"/>
      <c r="J4"/>
    </row>
    <row r="5" spans="1:21" ht="28.5">
      <c r="A5" s="322" t="s">
        <v>0</v>
      </c>
      <c r="B5" s="322"/>
      <c r="C5" s="322"/>
      <c r="D5" s="322"/>
      <c r="E5" s="322"/>
      <c r="F5" s="322"/>
      <c r="G5" s="322"/>
      <c r="H5" s="322"/>
      <c r="I5" s="322"/>
      <c r="J5"/>
    </row>
    <row r="6" spans="1:21">
      <c r="A6"/>
      <c r="B6"/>
      <c r="C6" s="4"/>
      <c r="D6"/>
      <c r="E6"/>
      <c r="F6"/>
      <c r="G6"/>
      <c r="H6"/>
      <c r="I6"/>
      <c r="J6"/>
    </row>
    <row r="7" spans="1:21" s="37" customFormat="1" ht="40.5" customHeight="1">
      <c r="A7" s="323" t="s">
        <v>1</v>
      </c>
      <c r="B7" s="323"/>
      <c r="C7" s="323"/>
      <c r="D7" s="324" t="s">
        <v>2</v>
      </c>
      <c r="E7" s="325"/>
      <c r="F7" s="325"/>
      <c r="G7" s="325"/>
      <c r="H7" s="325"/>
      <c r="I7" s="325"/>
      <c r="J7" s="5"/>
      <c r="K7" s="221"/>
      <c r="L7" s="221"/>
      <c r="M7" s="221"/>
      <c r="N7" s="221"/>
      <c r="O7" s="221"/>
      <c r="P7" s="221"/>
      <c r="Q7" s="221"/>
      <c r="R7" s="221"/>
      <c r="S7" s="221"/>
      <c r="T7" s="221"/>
      <c r="U7" s="221"/>
    </row>
    <row r="8" spans="1:21" s="37" customFormat="1" ht="16.899999999999999" customHeight="1">
      <c r="A8" s="31"/>
      <c r="B8" s="32"/>
      <c r="C8" s="32"/>
      <c r="D8" s="7"/>
      <c r="E8" s="6"/>
      <c r="F8" s="5"/>
      <c r="G8" s="5"/>
      <c r="H8" s="5"/>
      <c r="I8" s="5"/>
      <c r="J8" s="5"/>
      <c r="K8" s="221"/>
      <c r="L8" s="221"/>
      <c r="M8" s="221"/>
      <c r="N8" s="221"/>
      <c r="O8" s="221"/>
      <c r="P8" s="221"/>
      <c r="Q8" s="221"/>
      <c r="R8" s="221"/>
      <c r="S8" s="221"/>
      <c r="T8" s="221"/>
      <c r="U8" s="221"/>
    </row>
    <row r="9" spans="1:21" s="37" customFormat="1" ht="56.25" customHeight="1">
      <c r="A9" s="323" t="s">
        <v>3</v>
      </c>
      <c r="B9" s="323"/>
      <c r="C9" s="323"/>
      <c r="D9" s="28" t="s">
        <v>4</v>
      </c>
      <c r="E9" s="324" t="s">
        <v>5</v>
      </c>
      <c r="F9" s="324"/>
      <c r="G9" s="324"/>
      <c r="H9" s="324"/>
      <c r="I9" s="324"/>
      <c r="J9" s="5"/>
      <c r="K9" s="221"/>
      <c r="L9" s="221"/>
      <c r="M9" s="221"/>
      <c r="N9" s="221"/>
      <c r="O9" s="221"/>
      <c r="P9" s="221"/>
      <c r="Q9" s="221"/>
      <c r="R9" s="221"/>
      <c r="S9" s="221"/>
      <c r="T9" s="221"/>
      <c r="U9" s="221"/>
    </row>
    <row r="10" spans="1:21" ht="19.5" customHeight="1">
      <c r="A10" s="33"/>
      <c r="B10" s="33"/>
      <c r="C10" s="34"/>
      <c r="D10"/>
      <c r="E10"/>
      <c r="F10"/>
      <c r="G10"/>
      <c r="H10"/>
      <c r="I10"/>
      <c r="J10"/>
    </row>
    <row r="11" spans="1:21" ht="40.5" customHeight="1">
      <c r="A11" s="323" t="s">
        <v>6</v>
      </c>
      <c r="B11" s="323"/>
      <c r="C11" s="323"/>
      <c r="D11" s="324"/>
      <c r="E11" s="324"/>
      <c r="F11" s="324"/>
      <c r="G11" s="324"/>
      <c r="H11" s="324"/>
      <c r="I11" s="324"/>
      <c r="J11"/>
    </row>
    <row r="12" spans="1:21" s="37" customFormat="1" ht="40.5" customHeight="1">
      <c r="A12" s="323" t="s">
        <v>8</v>
      </c>
      <c r="B12" s="323"/>
      <c r="C12" s="323"/>
      <c r="D12" s="324"/>
      <c r="E12" s="324"/>
      <c r="F12" s="324"/>
      <c r="G12" s="324"/>
      <c r="H12" s="324"/>
      <c r="I12" s="324"/>
      <c r="J12" s="5"/>
      <c r="K12" s="221"/>
      <c r="L12" s="221"/>
      <c r="M12" s="221"/>
      <c r="N12" s="221"/>
      <c r="O12" s="221"/>
      <c r="P12" s="221"/>
      <c r="Q12" s="221"/>
      <c r="R12" s="221"/>
      <c r="S12" s="221"/>
      <c r="T12" s="221"/>
      <c r="U12" s="221"/>
    </row>
    <row r="13" spans="1:21" s="37" customFormat="1" ht="40.5" customHeight="1">
      <c r="A13" s="323" t="s">
        <v>9</v>
      </c>
      <c r="B13" s="323"/>
      <c r="C13" s="323"/>
      <c r="D13" s="327" t="s">
        <v>7</v>
      </c>
      <c r="E13" s="327"/>
      <c r="F13" s="327"/>
      <c r="G13" s="327"/>
      <c r="H13" s="327"/>
      <c r="I13" s="327"/>
      <c r="J13" s="5"/>
      <c r="K13" s="221"/>
      <c r="L13" s="221"/>
      <c r="M13" s="221"/>
      <c r="N13" s="221"/>
      <c r="O13" s="221"/>
      <c r="P13" s="221"/>
      <c r="Q13" s="221"/>
      <c r="R13" s="221"/>
      <c r="S13" s="221"/>
      <c r="T13" s="221"/>
      <c r="U13" s="221"/>
    </row>
    <row r="14" spans="1:21" s="37" customFormat="1" ht="40.5" customHeight="1">
      <c r="A14" s="323" t="s">
        <v>10</v>
      </c>
      <c r="B14" s="323"/>
      <c r="C14" s="323"/>
      <c r="D14" s="324"/>
      <c r="E14" s="324"/>
      <c r="F14" s="324"/>
      <c r="G14" s="324"/>
      <c r="H14" s="324"/>
      <c r="I14" s="324"/>
      <c r="J14" s="5"/>
      <c r="K14" s="221"/>
      <c r="L14" s="221"/>
      <c r="M14" s="221"/>
      <c r="N14" s="221"/>
      <c r="O14" s="221"/>
      <c r="P14" s="221"/>
      <c r="Q14" s="221"/>
      <c r="R14" s="221"/>
      <c r="S14" s="221"/>
      <c r="T14" s="221"/>
      <c r="U14" s="221"/>
    </row>
    <row r="15" spans="1:21">
      <c r="A15" s="33"/>
      <c r="B15" s="33"/>
      <c r="C15" s="34"/>
      <c r="D15"/>
      <c r="E15"/>
      <c r="F15"/>
      <c r="G15"/>
      <c r="H15"/>
      <c r="I15"/>
      <c r="J15"/>
    </row>
    <row r="16" spans="1:21" s="37" customFormat="1" ht="22.5" customHeight="1">
      <c r="A16" s="323" t="s">
        <v>11</v>
      </c>
      <c r="B16" s="323"/>
      <c r="C16" s="323"/>
      <c r="D16" s="326"/>
      <c r="E16" s="326"/>
      <c r="F16" s="326"/>
      <c r="G16" s="326"/>
      <c r="H16" s="326"/>
      <c r="I16" s="326"/>
      <c r="J16" s="5"/>
      <c r="K16" s="221"/>
      <c r="L16" s="221"/>
      <c r="M16" s="221"/>
      <c r="N16" s="221"/>
      <c r="O16" s="221"/>
      <c r="P16" s="221"/>
      <c r="Q16" s="221"/>
      <c r="R16" s="221"/>
      <c r="S16" s="221"/>
      <c r="T16" s="221"/>
      <c r="U16" s="221"/>
    </row>
    <row r="17" spans="1:10" ht="15" customHeight="1">
      <c r="A17"/>
      <c r="B17"/>
      <c r="C17" s="4"/>
      <c r="D17"/>
      <c r="E17"/>
      <c r="F17"/>
      <c r="G17"/>
      <c r="H17"/>
      <c r="I17"/>
      <c r="J17"/>
    </row>
    <row r="18" spans="1:10">
      <c r="A18"/>
      <c r="B18"/>
      <c r="C18" s="4"/>
      <c r="D18"/>
      <c r="E18"/>
      <c r="F18"/>
      <c r="G18"/>
      <c r="H18"/>
      <c r="I18"/>
      <c r="J18"/>
    </row>
    <row r="19" spans="1:10" ht="15.75" thickBot="1">
      <c r="A19"/>
      <c r="B19"/>
      <c r="C19" s="4"/>
      <c r="D19"/>
      <c r="E19"/>
      <c r="F19"/>
      <c r="G19"/>
      <c r="H19"/>
      <c r="I19"/>
      <c r="J19"/>
    </row>
    <row r="20" spans="1:10">
      <c r="A20"/>
      <c r="B20"/>
      <c r="C20" s="4"/>
      <c r="D20" s="222" t="s">
        <v>12</v>
      </c>
      <c r="E20" s="223" t="s">
        <v>13</v>
      </c>
      <c r="F20" s="223" t="s">
        <v>14</v>
      </c>
      <c r="G20" s="223" t="s">
        <v>15</v>
      </c>
      <c r="H20"/>
      <c r="I20"/>
      <c r="J20"/>
    </row>
    <row r="21" spans="1:10" ht="15.75" thickBot="1">
      <c r="A21"/>
      <c r="B21"/>
      <c r="C21" s="4"/>
      <c r="D21" s="224" t="s">
        <v>16</v>
      </c>
      <c r="E21" s="225" t="s">
        <v>17</v>
      </c>
      <c r="F21" s="225" t="s">
        <v>18</v>
      </c>
      <c r="G21" s="225" t="s">
        <v>19</v>
      </c>
      <c r="H21"/>
      <c r="I21"/>
      <c r="J21"/>
    </row>
    <row r="22" spans="1:10">
      <c r="A22"/>
      <c r="B22"/>
      <c r="C22" s="4"/>
      <c r="D22" s="226" t="s">
        <v>20</v>
      </c>
      <c r="E22" s="227" t="s">
        <v>11</v>
      </c>
      <c r="F22" s="227" t="s">
        <v>11</v>
      </c>
      <c r="G22" s="227" t="s">
        <v>11</v>
      </c>
      <c r="H22"/>
      <c r="I22"/>
      <c r="J22"/>
    </row>
    <row r="23" spans="1:10" ht="15.75" thickBot="1">
      <c r="A23"/>
      <c r="B23"/>
      <c r="C23" s="4"/>
      <c r="D23" s="224">
        <v>1</v>
      </c>
      <c r="E23" s="228">
        <v>45243</v>
      </c>
      <c r="F23" s="228">
        <v>45272</v>
      </c>
      <c r="G23" s="228">
        <v>45273</v>
      </c>
      <c r="H23"/>
      <c r="I23"/>
      <c r="J23"/>
    </row>
    <row r="24" spans="1:10">
      <c r="A24"/>
      <c r="B24"/>
      <c r="C24" s="4"/>
      <c r="D24"/>
      <c r="E24"/>
      <c r="F24"/>
      <c r="G24"/>
      <c r="H24"/>
      <c r="I24"/>
      <c r="J24"/>
    </row>
    <row r="25" spans="1:10">
      <c r="A25"/>
      <c r="B25"/>
      <c r="C25" s="4"/>
      <c r="D25"/>
      <c r="E25"/>
      <c r="F25"/>
      <c r="G25"/>
      <c r="H25"/>
      <c r="I25"/>
      <c r="J25"/>
    </row>
    <row r="26" spans="1:10">
      <c r="A26"/>
      <c r="B26"/>
      <c r="C26" s="4"/>
      <c r="D26"/>
      <c r="E26"/>
      <c r="F26"/>
      <c r="G26"/>
      <c r="H26"/>
      <c r="I26"/>
      <c r="J26"/>
    </row>
    <row r="27" spans="1:10">
      <c r="A27"/>
      <c r="B27"/>
      <c r="C27" s="4"/>
      <c r="D27"/>
      <c r="E27"/>
      <c r="F27"/>
      <c r="G27"/>
      <c r="H27"/>
      <c r="I27"/>
      <c r="J27"/>
    </row>
    <row r="28" spans="1:10">
      <c r="A28"/>
      <c r="B28"/>
      <c r="C28" s="4"/>
      <c r="D28"/>
      <c r="E28"/>
      <c r="F28"/>
      <c r="G28"/>
      <c r="H28"/>
      <c r="I28"/>
      <c r="J28"/>
    </row>
    <row r="29" spans="1:10">
      <c r="A29"/>
      <c r="B29"/>
      <c r="C29" s="4"/>
      <c r="D29"/>
      <c r="E29"/>
      <c r="F29"/>
      <c r="G29"/>
      <c r="H29"/>
      <c r="I29"/>
      <c r="J29"/>
    </row>
    <row r="30" spans="1:10">
      <c r="A30"/>
      <c r="B30"/>
      <c r="C30" s="4"/>
      <c r="D30"/>
      <c r="E30"/>
      <c r="F30"/>
      <c r="G30"/>
      <c r="H30"/>
      <c r="I30"/>
      <c r="J30"/>
    </row>
    <row r="31" spans="1:10">
      <c r="A31"/>
      <c r="B31"/>
      <c r="C31" s="4"/>
      <c r="D31"/>
      <c r="E31"/>
      <c r="F31"/>
      <c r="G31"/>
      <c r="H31"/>
      <c r="I31"/>
      <c r="J31"/>
    </row>
    <row r="32" spans="1:10">
      <c r="A32"/>
      <c r="B32"/>
      <c r="C32" s="4"/>
      <c r="D32"/>
      <c r="E32"/>
      <c r="F32"/>
      <c r="G32"/>
      <c r="H32"/>
      <c r="I32"/>
      <c r="J32"/>
    </row>
    <row r="33" spans="1:10">
      <c r="A33"/>
      <c r="B33"/>
      <c r="C33" s="4"/>
      <c r="D33"/>
      <c r="E33"/>
      <c r="F33"/>
      <c r="G33"/>
      <c r="H33"/>
      <c r="I33"/>
      <c r="J33"/>
    </row>
  </sheetData>
  <mergeCells count="16">
    <mergeCell ref="A14:C14"/>
    <mergeCell ref="D14:I14"/>
    <mergeCell ref="A16:C16"/>
    <mergeCell ref="D16:I16"/>
    <mergeCell ref="A11:C11"/>
    <mergeCell ref="D13:I13"/>
    <mergeCell ref="A12:C12"/>
    <mergeCell ref="D12:I12"/>
    <mergeCell ref="A13:C13"/>
    <mergeCell ref="D11:I11"/>
    <mergeCell ref="C1:F2"/>
    <mergeCell ref="A5:I5"/>
    <mergeCell ref="A7:C7"/>
    <mergeCell ref="D7:I7"/>
    <mergeCell ref="A9:C9"/>
    <mergeCell ref="E9:I9"/>
  </mergeCells>
  <dataValidations disablePrompts="1" count="2">
    <dataValidation type="list" allowBlank="1" showInputMessage="1" showErrorMessage="1" sqref="D9" xr:uid="{43E823EB-9970-4355-8FDC-58465CDEEB07}">
      <formula1>"Estrategicos, Misionales, Apoyo, Evaluacion y Mejora"</formula1>
    </dataValidation>
    <dataValidation allowBlank="1" showInputMessage="1" showErrorMessage="1" prompt="Proponer y escribir en una frase la estrategia para gestionar la debilidad, la oportunidad, la amenaza o la fortaleza.Usar verbo de acción en infinitivo._x000a_" sqref="G1" xr:uid="{071CF185-989C-4B5E-98EA-21557A516F4E}"/>
  </dataValidations>
  <printOptions horizontalCentered="1"/>
  <pageMargins left="0.70866141732283472" right="0.70866141732283472" top="0.74803149606299213" bottom="0.74803149606299213" header="0.31496062992125984" footer="0.31496062992125984"/>
  <pageSetup scale="60"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2:S43"/>
  <sheetViews>
    <sheetView showGridLines="0" zoomScale="40" zoomScaleNormal="40" workbookViewId="0">
      <selection activeCell="Q8" sqref="Q8:R8"/>
    </sheetView>
  </sheetViews>
  <sheetFormatPr baseColWidth="10"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196"/>
      <c r="C3" s="197"/>
      <c r="D3" s="197"/>
      <c r="E3" s="197"/>
      <c r="F3" s="197"/>
      <c r="G3" s="197"/>
      <c r="H3" s="197"/>
      <c r="I3" s="198"/>
    </row>
    <row r="4" spans="2:19">
      <c r="B4" s="546" t="s">
        <v>429</v>
      </c>
      <c r="C4" s="547"/>
      <c r="D4" s="547"/>
      <c r="E4" s="548" t="s">
        <v>430</v>
      </c>
      <c r="F4" s="548"/>
      <c r="G4" s="548"/>
      <c r="H4" s="548"/>
      <c r="I4" s="549"/>
      <c r="Q4" s="543" t="s">
        <v>431</v>
      </c>
      <c r="R4" s="543"/>
    </row>
    <row r="5" spans="2:19">
      <c r="B5" s="546"/>
      <c r="C5" s="547"/>
      <c r="D5" s="547"/>
      <c r="E5" s="548"/>
      <c r="F5" s="548"/>
      <c r="G5" s="548"/>
      <c r="H5" s="548"/>
      <c r="I5" s="549"/>
      <c r="Q5" s="543"/>
      <c r="R5" s="543"/>
    </row>
    <row r="6" spans="2:19">
      <c r="B6" s="546"/>
      <c r="C6" s="547"/>
      <c r="D6" s="547"/>
      <c r="E6" s="548"/>
      <c r="F6" s="548"/>
      <c r="G6" s="548"/>
      <c r="H6" s="548"/>
      <c r="I6" s="549"/>
      <c r="Q6" s="543"/>
      <c r="R6" s="543"/>
    </row>
    <row r="7" spans="2:19" ht="15.75" thickBot="1">
      <c r="B7" s="199"/>
      <c r="I7" s="200"/>
    </row>
    <row r="8" spans="2:19" ht="62.25" customHeight="1" thickBot="1">
      <c r="B8" s="550" t="s">
        <v>387</v>
      </c>
      <c r="C8" s="551"/>
      <c r="D8" s="201" t="s">
        <v>432</v>
      </c>
      <c r="E8" s="202">
        <v>5</v>
      </c>
      <c r="F8" s="202">
        <v>10</v>
      </c>
      <c r="G8" s="202">
        <v>15</v>
      </c>
      <c r="H8" s="202">
        <v>20</v>
      </c>
      <c r="I8" s="203">
        <v>25</v>
      </c>
      <c r="K8" s="538" t="s">
        <v>433</v>
      </c>
      <c r="L8" s="539"/>
      <c r="M8" s="539"/>
      <c r="N8" s="539"/>
      <c r="O8" s="539"/>
      <c r="P8" s="540"/>
      <c r="Q8" s="311" t="s">
        <v>434</v>
      </c>
      <c r="R8" s="311"/>
      <c r="S8" s="9" t="s">
        <v>435</v>
      </c>
    </row>
    <row r="9" spans="2:19" ht="62.25" customHeight="1" thickBot="1">
      <c r="B9" s="550"/>
      <c r="C9" s="551"/>
      <c r="D9" s="201" t="s">
        <v>436</v>
      </c>
      <c r="E9" s="204">
        <v>4</v>
      </c>
      <c r="F9" s="204">
        <v>8</v>
      </c>
      <c r="G9" s="202">
        <v>12</v>
      </c>
      <c r="H9" s="202">
        <v>16</v>
      </c>
      <c r="I9" s="203">
        <v>20</v>
      </c>
      <c r="K9" s="541" t="s">
        <v>437</v>
      </c>
      <c r="L9" s="542"/>
      <c r="M9" s="542"/>
      <c r="N9" s="542"/>
      <c r="O9" s="542"/>
      <c r="P9" s="542"/>
      <c r="Q9" s="312" t="s">
        <v>438</v>
      </c>
      <c r="R9" s="313"/>
      <c r="S9" s="9" t="s">
        <v>382</v>
      </c>
    </row>
    <row r="10" spans="2:19" ht="62.25" customHeight="1" thickBot="1">
      <c r="B10" s="550"/>
      <c r="C10" s="551"/>
      <c r="D10" s="201" t="s">
        <v>439</v>
      </c>
      <c r="E10" s="204">
        <v>3</v>
      </c>
      <c r="F10" s="204">
        <v>6</v>
      </c>
      <c r="G10" s="204">
        <v>9</v>
      </c>
      <c r="H10" s="202">
        <v>12</v>
      </c>
      <c r="I10" s="203">
        <v>15</v>
      </c>
      <c r="K10" s="544" t="s">
        <v>409</v>
      </c>
      <c r="L10" s="545"/>
      <c r="M10" s="545"/>
      <c r="N10" s="545"/>
      <c r="O10" s="545"/>
      <c r="P10" s="545"/>
      <c r="Q10" s="311" t="s">
        <v>440</v>
      </c>
      <c r="R10" s="311"/>
      <c r="S10" s="9" t="s">
        <v>441</v>
      </c>
    </row>
    <row r="11" spans="2:19" ht="62.25" customHeight="1">
      <c r="B11" s="550"/>
      <c r="C11" s="551"/>
      <c r="D11" s="201" t="s">
        <v>442</v>
      </c>
      <c r="E11" s="205">
        <v>2</v>
      </c>
      <c r="F11" s="204">
        <v>4</v>
      </c>
      <c r="G11" s="204">
        <v>6</v>
      </c>
      <c r="H11" s="202">
        <v>8</v>
      </c>
      <c r="I11" s="203">
        <v>10</v>
      </c>
      <c r="K11" s="552" t="s">
        <v>443</v>
      </c>
      <c r="L11" s="553"/>
      <c r="M11" s="553"/>
      <c r="N11" s="553"/>
      <c r="O11" s="553"/>
      <c r="P11" s="553"/>
      <c r="Q11" s="311" t="s">
        <v>381</v>
      </c>
      <c r="R11" s="314"/>
      <c r="S11" s="9" t="s">
        <v>381</v>
      </c>
    </row>
    <row r="12" spans="2:19" ht="62.25" customHeight="1">
      <c r="B12" s="550"/>
      <c r="C12" s="551"/>
      <c r="D12" s="201" t="s">
        <v>444</v>
      </c>
      <c r="E12" s="205">
        <v>1</v>
      </c>
      <c r="F12" s="205">
        <v>2</v>
      </c>
      <c r="G12" s="204">
        <v>3</v>
      </c>
      <c r="H12" s="202">
        <v>4</v>
      </c>
      <c r="I12" s="203">
        <v>5</v>
      </c>
    </row>
    <row r="13" spans="2:19" ht="62.25" customHeight="1" thickBot="1">
      <c r="B13" s="206"/>
      <c r="C13" s="536" t="s">
        <v>445</v>
      </c>
      <c r="D13" s="537"/>
      <c r="E13" s="207" t="s">
        <v>446</v>
      </c>
      <c r="F13" s="207" t="s">
        <v>447</v>
      </c>
      <c r="G13" s="207" t="s">
        <v>448</v>
      </c>
      <c r="H13" s="207" t="s">
        <v>449</v>
      </c>
      <c r="I13" s="208" t="s">
        <v>450</v>
      </c>
    </row>
    <row r="17" spans="4:6">
      <c r="D17" s="9"/>
      <c r="E17" s="9"/>
      <c r="F17" s="9"/>
    </row>
    <row r="18" spans="4:6" ht="15.75">
      <c r="D18" s="14" t="s">
        <v>451</v>
      </c>
      <c r="E18" s="27" t="s">
        <v>443</v>
      </c>
      <c r="F18" s="27">
        <v>1</v>
      </c>
    </row>
    <row r="19" spans="4:6" ht="15.75">
      <c r="D19" t="s">
        <v>451</v>
      </c>
      <c r="E19" s="205" t="s">
        <v>443</v>
      </c>
      <c r="F19" s="205">
        <v>1</v>
      </c>
    </row>
    <row r="20" spans="4:6">
      <c r="D20" t="s">
        <v>452</v>
      </c>
      <c r="E20" t="s">
        <v>443</v>
      </c>
      <c r="F20">
        <v>2</v>
      </c>
    </row>
    <row r="21" spans="4:6">
      <c r="D21" t="s">
        <v>453</v>
      </c>
      <c r="E21" t="s">
        <v>409</v>
      </c>
      <c r="F21">
        <v>2</v>
      </c>
    </row>
    <row r="22" spans="4:6">
      <c r="D22" t="s">
        <v>454</v>
      </c>
      <c r="E22" t="s">
        <v>455</v>
      </c>
      <c r="F22">
        <v>3</v>
      </c>
    </row>
    <row r="23" spans="4:6">
      <c r="D23" t="s">
        <v>456</v>
      </c>
      <c r="E23" t="s">
        <v>433</v>
      </c>
      <c r="F23">
        <v>4</v>
      </c>
    </row>
    <row r="24" spans="4:6">
      <c r="D24" t="s">
        <v>457</v>
      </c>
      <c r="E24" t="s">
        <v>443</v>
      </c>
      <c r="F24">
        <v>1</v>
      </c>
    </row>
    <row r="25" spans="4:6">
      <c r="D25" t="s">
        <v>458</v>
      </c>
      <c r="E25" t="s">
        <v>409</v>
      </c>
      <c r="F25">
        <v>2</v>
      </c>
    </row>
    <row r="26" spans="4:6">
      <c r="D26" t="s">
        <v>459</v>
      </c>
      <c r="E26" t="s">
        <v>409</v>
      </c>
      <c r="F26">
        <v>2</v>
      </c>
    </row>
    <row r="27" spans="4:6">
      <c r="D27" t="s">
        <v>460</v>
      </c>
      <c r="E27" t="s">
        <v>437</v>
      </c>
      <c r="F27">
        <v>3</v>
      </c>
    </row>
    <row r="28" spans="4:6">
      <c r="D28" t="s">
        <v>461</v>
      </c>
      <c r="E28" t="s">
        <v>433</v>
      </c>
      <c r="F28">
        <v>4</v>
      </c>
    </row>
    <row r="29" spans="4:6">
      <c r="D29" t="s">
        <v>462</v>
      </c>
      <c r="E29" t="s">
        <v>409</v>
      </c>
      <c r="F29">
        <v>2</v>
      </c>
    </row>
    <row r="30" spans="4:6">
      <c r="D30" t="s">
        <v>463</v>
      </c>
      <c r="E30" t="s">
        <v>409</v>
      </c>
      <c r="F30">
        <v>2</v>
      </c>
    </row>
    <row r="31" spans="4:6">
      <c r="D31" t="s">
        <v>464</v>
      </c>
      <c r="E31" t="s">
        <v>409</v>
      </c>
      <c r="F31">
        <v>2</v>
      </c>
    </row>
    <row r="32" spans="4:6">
      <c r="D32" t="s">
        <v>465</v>
      </c>
      <c r="E32" t="s">
        <v>437</v>
      </c>
      <c r="F32">
        <v>3</v>
      </c>
    </row>
    <row r="33" spans="4:6">
      <c r="D33" t="s">
        <v>466</v>
      </c>
      <c r="E33" t="s">
        <v>433</v>
      </c>
      <c r="F33">
        <v>4</v>
      </c>
    </row>
    <row r="34" spans="4:6">
      <c r="D34" t="s">
        <v>467</v>
      </c>
      <c r="E34" t="s">
        <v>409</v>
      </c>
      <c r="F34">
        <v>2</v>
      </c>
    </row>
    <row r="35" spans="4:6">
      <c r="D35" t="s">
        <v>468</v>
      </c>
      <c r="E35" t="s">
        <v>409</v>
      </c>
      <c r="F35">
        <v>2</v>
      </c>
    </row>
    <row r="36" spans="4:6">
      <c r="D36" t="s">
        <v>469</v>
      </c>
      <c r="E36" t="s">
        <v>437</v>
      </c>
      <c r="F36">
        <v>3</v>
      </c>
    </row>
    <row r="37" spans="4:6">
      <c r="D37" t="s">
        <v>470</v>
      </c>
      <c r="E37" t="s">
        <v>437</v>
      </c>
      <c r="F37">
        <v>3</v>
      </c>
    </row>
    <row r="38" spans="4:6">
      <c r="D38" t="s">
        <v>471</v>
      </c>
      <c r="E38" t="s">
        <v>433</v>
      </c>
      <c r="F38">
        <v>4</v>
      </c>
    </row>
    <row r="39" spans="4:6">
      <c r="D39" t="s">
        <v>472</v>
      </c>
      <c r="E39" t="s">
        <v>437</v>
      </c>
      <c r="F39">
        <v>3</v>
      </c>
    </row>
    <row r="40" spans="4:6">
      <c r="D40" t="s">
        <v>473</v>
      </c>
      <c r="E40" t="s">
        <v>437</v>
      </c>
      <c r="F40">
        <v>3</v>
      </c>
    </row>
    <row r="41" spans="4:6">
      <c r="D41" t="s">
        <v>474</v>
      </c>
      <c r="E41" t="s">
        <v>437</v>
      </c>
      <c r="F41">
        <v>3</v>
      </c>
    </row>
    <row r="42" spans="4:6">
      <c r="D42" t="s">
        <v>475</v>
      </c>
      <c r="E42" t="s">
        <v>437</v>
      </c>
      <c r="F42">
        <v>3</v>
      </c>
    </row>
    <row r="43" spans="4:6">
      <c r="D43" t="s">
        <v>476</v>
      </c>
      <c r="E43" t="s">
        <v>433</v>
      </c>
      <c r="F43">
        <v>4</v>
      </c>
    </row>
  </sheetData>
  <mergeCells count="9">
    <mergeCell ref="C13:D13"/>
    <mergeCell ref="K8:P8"/>
    <mergeCell ref="K9:P9"/>
    <mergeCell ref="Q4:R6"/>
    <mergeCell ref="K10:P10"/>
    <mergeCell ref="B4:D6"/>
    <mergeCell ref="E4:I6"/>
    <mergeCell ref="B8:C12"/>
    <mergeCell ref="K11:P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sheetPr>
  <dimension ref="A1:M89"/>
  <sheetViews>
    <sheetView showGridLines="0" tabSelected="1" topLeftCell="C1" zoomScale="98" zoomScaleNormal="98" workbookViewId="0">
      <selection activeCell="D30" sqref="D30:D39"/>
    </sheetView>
  </sheetViews>
  <sheetFormatPr baseColWidth="10" defaultColWidth="11.42578125" defaultRowHeight="15"/>
  <cols>
    <col min="1" max="1" width="6.140625" style="213" customWidth="1"/>
    <col min="2" max="2" width="22.42578125" style="213" customWidth="1"/>
    <col min="3" max="3" width="42" customWidth="1"/>
    <col min="4" max="4" width="15.42578125" style="214" customWidth="1"/>
    <col min="5" max="5" width="10.85546875" style="215" customWidth="1"/>
    <col min="6" max="6" width="13.7109375" style="215" customWidth="1"/>
    <col min="7" max="7" width="14.140625" customWidth="1"/>
    <col min="8" max="8" width="51.5703125" customWidth="1"/>
    <col min="9" max="9" width="13.28515625" customWidth="1"/>
    <col min="10" max="10" width="13.7109375" customWidth="1"/>
    <col min="11" max="11" width="15" customWidth="1"/>
    <col min="12" max="12" width="14.42578125" customWidth="1"/>
    <col min="13" max="13" width="48.28515625" customWidth="1"/>
  </cols>
  <sheetData>
    <row r="1" spans="1:13" s="11" customFormat="1" ht="16.5" customHeight="1">
      <c r="A1" s="528"/>
      <c r="B1" s="528"/>
      <c r="C1" s="528"/>
      <c r="D1" s="568"/>
      <c r="E1" s="568"/>
      <c r="F1" s="568"/>
      <c r="G1" s="568"/>
      <c r="H1" s="568"/>
      <c r="I1" s="568"/>
      <c r="J1" s="568"/>
      <c r="K1" s="564"/>
      <c r="L1" s="564"/>
      <c r="M1" s="564"/>
    </row>
    <row r="2" spans="1:13" s="11" customFormat="1" ht="39.75" customHeight="1">
      <c r="A2" s="528"/>
      <c r="B2" s="528"/>
      <c r="C2" s="528"/>
      <c r="D2" s="568"/>
      <c r="E2" s="568"/>
      <c r="F2" s="568"/>
      <c r="G2" s="568"/>
      <c r="H2" s="568"/>
      <c r="I2" s="568"/>
      <c r="J2" s="568"/>
      <c r="K2" s="564"/>
      <c r="L2" s="564"/>
      <c r="M2" s="564"/>
    </row>
    <row r="3" spans="1:13" s="11" customFormat="1" ht="3" customHeight="1">
      <c r="A3" s="528"/>
      <c r="B3" s="528"/>
      <c r="C3" s="528"/>
      <c r="D3" s="209"/>
      <c r="E3" s="209"/>
      <c r="F3" s="209"/>
      <c r="G3" s="209"/>
      <c r="H3" s="209"/>
      <c r="I3" s="209"/>
      <c r="J3" s="209"/>
      <c r="K3" s="564"/>
      <c r="L3" s="564"/>
      <c r="M3" s="564"/>
    </row>
    <row r="4" spans="1:13" s="11" customFormat="1" ht="21.75" customHeight="1">
      <c r="A4" s="565" t="s">
        <v>341</v>
      </c>
      <c r="B4" s="565"/>
      <c r="C4" s="567" t="str">
        <f>'6. Valoración Controles'!C4:K4</f>
        <v>MEJORAMIENTO INFRAESTRUCTURA FÍSICA</v>
      </c>
      <c r="D4" s="567"/>
      <c r="E4" s="567"/>
      <c r="F4" s="567"/>
      <c r="G4" s="567"/>
      <c r="H4" s="567"/>
      <c r="I4" s="567"/>
      <c r="J4" s="567"/>
      <c r="K4" s="567"/>
      <c r="L4" s="567"/>
      <c r="M4" s="567"/>
    </row>
    <row r="5" spans="1:13" s="11" customFormat="1" ht="40.9" customHeight="1">
      <c r="A5" s="565" t="s">
        <v>342</v>
      </c>
      <c r="B5" s="565"/>
      <c r="C5" s="566"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66"/>
      <c r="E5" s="566"/>
      <c r="F5" s="566"/>
      <c r="G5" s="566"/>
      <c r="H5" s="566"/>
      <c r="I5" s="566"/>
      <c r="J5" s="566"/>
      <c r="K5" s="566"/>
      <c r="L5" s="566"/>
      <c r="M5" s="566"/>
    </row>
    <row r="6" spans="1:13" s="11" customFormat="1" ht="24.75" customHeight="1" thickBot="1">
      <c r="A6" s="565" t="s">
        <v>343</v>
      </c>
      <c r="B6" s="565"/>
      <c r="C6" s="566" t="s">
        <v>267</v>
      </c>
      <c r="D6" s="566"/>
      <c r="E6" s="566"/>
      <c r="F6" s="566"/>
      <c r="G6" s="566"/>
      <c r="H6" s="566"/>
      <c r="I6" s="566"/>
      <c r="J6" s="566"/>
      <c r="K6" s="566"/>
      <c r="L6" s="566"/>
      <c r="M6" s="566"/>
    </row>
    <row r="7" spans="1:13" s="210" customFormat="1" ht="24.75" customHeight="1" thickTop="1" thickBot="1">
      <c r="A7" s="574" t="s">
        <v>477</v>
      </c>
      <c r="B7" s="575"/>
      <c r="C7" s="576"/>
      <c r="D7" s="577" t="s">
        <v>478</v>
      </c>
      <c r="E7" s="577"/>
      <c r="F7" s="577"/>
      <c r="G7" s="578" t="s">
        <v>479</v>
      </c>
      <c r="H7" s="569" t="s">
        <v>480</v>
      </c>
      <c r="I7" s="571" t="s">
        <v>481</v>
      </c>
      <c r="J7" s="572"/>
      <c r="K7" s="571" t="s">
        <v>482</v>
      </c>
      <c r="L7" s="572"/>
      <c r="M7" s="573" t="s">
        <v>483</v>
      </c>
    </row>
    <row r="8" spans="1:13" s="211" customFormat="1" ht="57" customHeight="1" thickTop="1" thickBot="1">
      <c r="A8" s="216" t="s">
        <v>41</v>
      </c>
      <c r="B8" s="216" t="s">
        <v>206</v>
      </c>
      <c r="C8" s="216" t="s">
        <v>208</v>
      </c>
      <c r="D8" s="217" t="s">
        <v>218</v>
      </c>
      <c r="E8" s="217" t="s">
        <v>484</v>
      </c>
      <c r="F8" s="217" t="s">
        <v>485</v>
      </c>
      <c r="G8" s="578"/>
      <c r="H8" s="570"/>
      <c r="I8" s="218" t="s">
        <v>486</v>
      </c>
      <c r="J8" s="218" t="s">
        <v>487</v>
      </c>
      <c r="K8" s="218" t="s">
        <v>488</v>
      </c>
      <c r="L8" s="218" t="s">
        <v>489</v>
      </c>
      <c r="M8" s="573"/>
    </row>
    <row r="9" spans="1:13" s="212" customFormat="1" ht="3.75" customHeight="1" thickTop="1" thickBot="1">
      <c r="A9" s="590"/>
      <c r="B9" s="590"/>
      <c r="C9" s="590"/>
      <c r="D9" s="590"/>
      <c r="E9" s="590"/>
      <c r="F9" s="590"/>
      <c r="G9" s="590"/>
      <c r="H9" s="219"/>
      <c r="I9" s="219"/>
      <c r="J9" s="219"/>
      <c r="K9" s="219"/>
      <c r="L9" s="219"/>
      <c r="M9" s="219"/>
    </row>
    <row r="10" spans="1:13" s="212" customFormat="1" ht="13.5" customHeight="1">
      <c r="A10" s="556">
        <f>'7. Mapa Final'!A10</f>
        <v>1</v>
      </c>
      <c r="B10" s="554" t="str">
        <f>'7. Mapa Final'!B10</f>
        <v xml:space="preserve">Daño, pérdida o uso indebido de bienes muebles o  inmuebles </v>
      </c>
      <c r="C10" s="591" t="str">
        <f>'7. Mapa Final'!C10</f>
        <v>Posible ocurrencia de daño, deterioro, pérdida o uso inadecuado de los bienes muebles e inmuebles pertenecientes a la infraestructura judicial, que afecte su funcionalidad, seguridad, disponibilidad o valor, comprometiendo la adecuada prestación del servicio de administración de justicia y generando costos adicionales para su reposición, reparación o recuperación.</v>
      </c>
      <c r="D10" s="592" t="str">
        <f>'7. Mapa Final'!J10</f>
        <v>Media - 3</v>
      </c>
      <c r="E10" s="593" t="str">
        <f>'7. Mapa Final'!K10</f>
        <v>Leve - 1</v>
      </c>
      <c r="F10" s="584" t="str">
        <f>'7. Mapa Final'!M10</f>
        <v>Moderado - 3</v>
      </c>
      <c r="G10" s="481" t="s">
        <v>381</v>
      </c>
      <c r="H10" s="585" t="s">
        <v>611</v>
      </c>
      <c r="I10" s="586"/>
      <c r="J10" s="586" t="s">
        <v>7</v>
      </c>
      <c r="K10" s="588">
        <v>45658</v>
      </c>
      <c r="L10" s="588">
        <v>45747</v>
      </c>
      <c r="M10" s="589" t="s">
        <v>612</v>
      </c>
    </row>
    <row r="11" spans="1:13" s="212" customFormat="1" ht="13.5" customHeight="1">
      <c r="A11" s="557"/>
      <c r="B11" s="555"/>
      <c r="C11" s="561"/>
      <c r="D11" s="563"/>
      <c r="E11" s="560"/>
      <c r="F11" s="582"/>
      <c r="G11" s="482"/>
      <c r="H11" s="583"/>
      <c r="I11" s="587"/>
      <c r="J11" s="587"/>
      <c r="K11" s="587"/>
      <c r="L11" s="587"/>
      <c r="M11" s="581"/>
    </row>
    <row r="12" spans="1:13" s="212" customFormat="1" ht="13.5" customHeight="1">
      <c r="A12" s="557"/>
      <c r="B12" s="555"/>
      <c r="C12" s="561"/>
      <c r="D12" s="563"/>
      <c r="E12" s="560"/>
      <c r="F12" s="582"/>
      <c r="G12" s="482"/>
      <c r="H12" s="583"/>
      <c r="I12" s="587"/>
      <c r="J12" s="587"/>
      <c r="K12" s="587"/>
      <c r="L12" s="587"/>
      <c r="M12" s="581"/>
    </row>
    <row r="13" spans="1:13" s="212" customFormat="1" ht="13.5" customHeight="1">
      <c r="A13" s="557"/>
      <c r="B13" s="555"/>
      <c r="C13" s="561"/>
      <c r="D13" s="563"/>
      <c r="E13" s="560"/>
      <c r="F13" s="582"/>
      <c r="G13" s="482"/>
      <c r="H13" s="583"/>
      <c r="I13" s="587"/>
      <c r="J13" s="587"/>
      <c r="K13" s="587"/>
      <c r="L13" s="587"/>
      <c r="M13" s="581"/>
    </row>
    <row r="14" spans="1:13" s="212" customFormat="1" ht="13.5" customHeight="1">
      <c r="A14" s="557"/>
      <c r="B14" s="555"/>
      <c r="C14" s="561"/>
      <c r="D14" s="563"/>
      <c r="E14" s="560"/>
      <c r="F14" s="582"/>
      <c r="G14" s="482"/>
      <c r="H14" s="583"/>
      <c r="I14" s="587"/>
      <c r="J14" s="587"/>
      <c r="K14" s="587"/>
      <c r="L14" s="587"/>
      <c r="M14" s="581"/>
    </row>
    <row r="15" spans="1:13" s="212" customFormat="1" ht="13.5" customHeight="1">
      <c r="A15" s="557"/>
      <c r="B15" s="555"/>
      <c r="C15" s="561"/>
      <c r="D15" s="563"/>
      <c r="E15" s="560"/>
      <c r="F15" s="582"/>
      <c r="G15" s="482"/>
      <c r="H15" s="583"/>
      <c r="I15" s="587"/>
      <c r="J15" s="587"/>
      <c r="K15" s="587"/>
      <c r="L15" s="587"/>
      <c r="M15" s="581"/>
    </row>
    <row r="16" spans="1:13" s="212" customFormat="1" ht="13.5" customHeight="1">
      <c r="A16" s="557"/>
      <c r="B16" s="555"/>
      <c r="C16" s="561"/>
      <c r="D16" s="563"/>
      <c r="E16" s="560"/>
      <c r="F16" s="582"/>
      <c r="G16" s="482"/>
      <c r="H16" s="583"/>
      <c r="I16" s="587"/>
      <c r="J16" s="587"/>
      <c r="K16" s="587"/>
      <c r="L16" s="587"/>
      <c r="M16" s="581"/>
    </row>
    <row r="17" spans="1:13" s="212" customFormat="1" ht="13.5" customHeight="1">
      <c r="A17" s="557"/>
      <c r="B17" s="555"/>
      <c r="C17" s="561"/>
      <c r="D17" s="563"/>
      <c r="E17" s="560"/>
      <c r="F17" s="582"/>
      <c r="G17" s="482"/>
      <c r="H17" s="583"/>
      <c r="I17" s="587"/>
      <c r="J17" s="587"/>
      <c r="K17" s="587"/>
      <c r="L17" s="587"/>
      <c r="M17" s="581"/>
    </row>
    <row r="18" spans="1:13" s="212" customFormat="1" ht="21.75" customHeight="1">
      <c r="A18" s="557"/>
      <c r="B18" s="555"/>
      <c r="C18" s="561"/>
      <c r="D18" s="563"/>
      <c r="E18" s="560"/>
      <c r="F18" s="582"/>
      <c r="G18" s="482"/>
      <c r="H18" s="583"/>
      <c r="I18" s="587"/>
      <c r="J18" s="587"/>
      <c r="K18" s="587"/>
      <c r="L18" s="587"/>
      <c r="M18" s="581"/>
    </row>
    <row r="19" spans="1:13" s="212" customFormat="1" ht="21.75" customHeight="1">
      <c r="A19" s="557"/>
      <c r="B19" s="555"/>
      <c r="C19" s="561"/>
      <c r="D19" s="563"/>
      <c r="E19" s="560"/>
      <c r="F19" s="582"/>
      <c r="G19" s="482"/>
      <c r="H19" s="583"/>
      <c r="I19" s="587"/>
      <c r="J19" s="587"/>
      <c r="K19" s="587"/>
      <c r="L19" s="587"/>
      <c r="M19" s="581"/>
    </row>
    <row r="20" spans="1:13" s="212" customFormat="1" ht="13.5" customHeight="1">
      <c r="A20" s="557">
        <f>'7. Mapa Final'!A20</f>
        <v>2</v>
      </c>
      <c r="B20" s="555" t="str">
        <f>'7. Mapa Final'!B20</f>
        <v xml:space="preserve">Titulación de bienes inmuebles sin legalizar </v>
      </c>
      <c r="C20" s="561" t="str">
        <f>'7. Mapa Final'!C20</f>
        <v>No tener  definido y con documentacion el estado legal de los bienes  inmuebles de la Rama</v>
      </c>
      <c r="D20" s="562" t="str">
        <f>'7. Mapa Final'!J20</f>
        <v>Media - 3</v>
      </c>
      <c r="E20" s="559" t="str">
        <f>'7. Mapa Final'!K20</f>
        <v>Leve - 1</v>
      </c>
      <c r="F20" s="582" t="str">
        <f>'7. Mapa Final'!M20</f>
        <v>Moderado - 3</v>
      </c>
      <c r="G20" s="482" t="s">
        <v>381</v>
      </c>
      <c r="H20" s="583" t="s">
        <v>613</v>
      </c>
      <c r="I20" s="580" t="s">
        <v>7</v>
      </c>
      <c r="J20" s="580"/>
      <c r="K20" s="579">
        <v>45658</v>
      </c>
      <c r="L20" s="579">
        <v>45747</v>
      </c>
      <c r="M20" s="581" t="s">
        <v>614</v>
      </c>
    </row>
    <row r="21" spans="1:13" s="212" customFormat="1" ht="13.5" customHeight="1">
      <c r="A21" s="557"/>
      <c r="B21" s="555"/>
      <c r="C21" s="561"/>
      <c r="D21" s="563"/>
      <c r="E21" s="560"/>
      <c r="F21" s="582"/>
      <c r="G21" s="482"/>
      <c r="H21" s="583"/>
      <c r="I21" s="580"/>
      <c r="J21" s="580"/>
      <c r="K21" s="580"/>
      <c r="L21" s="580"/>
      <c r="M21" s="581"/>
    </row>
    <row r="22" spans="1:13" s="212" customFormat="1" ht="13.5" customHeight="1">
      <c r="A22" s="557"/>
      <c r="B22" s="555"/>
      <c r="C22" s="561"/>
      <c r="D22" s="563"/>
      <c r="E22" s="560"/>
      <c r="F22" s="582"/>
      <c r="G22" s="482"/>
      <c r="H22" s="583"/>
      <c r="I22" s="580"/>
      <c r="J22" s="580"/>
      <c r="K22" s="580"/>
      <c r="L22" s="580"/>
      <c r="M22" s="581"/>
    </row>
    <row r="23" spans="1:13" s="212" customFormat="1" ht="13.5" customHeight="1">
      <c r="A23" s="557"/>
      <c r="B23" s="555"/>
      <c r="C23" s="561"/>
      <c r="D23" s="563"/>
      <c r="E23" s="560"/>
      <c r="F23" s="582"/>
      <c r="G23" s="482"/>
      <c r="H23" s="583"/>
      <c r="I23" s="580"/>
      <c r="J23" s="580"/>
      <c r="K23" s="580"/>
      <c r="L23" s="580"/>
      <c r="M23" s="581"/>
    </row>
    <row r="24" spans="1:13" s="212" customFormat="1" ht="13.5" customHeight="1">
      <c r="A24" s="557"/>
      <c r="B24" s="555"/>
      <c r="C24" s="561"/>
      <c r="D24" s="563"/>
      <c r="E24" s="560"/>
      <c r="F24" s="582"/>
      <c r="G24" s="482"/>
      <c r="H24" s="583"/>
      <c r="I24" s="580"/>
      <c r="J24" s="580"/>
      <c r="K24" s="580"/>
      <c r="L24" s="580"/>
      <c r="M24" s="581"/>
    </row>
    <row r="25" spans="1:13" s="212" customFormat="1" ht="13.5" customHeight="1">
      <c r="A25" s="557"/>
      <c r="B25" s="555"/>
      <c r="C25" s="561"/>
      <c r="D25" s="563"/>
      <c r="E25" s="560"/>
      <c r="F25" s="582"/>
      <c r="G25" s="482"/>
      <c r="H25" s="583"/>
      <c r="I25" s="580"/>
      <c r="J25" s="580"/>
      <c r="K25" s="580"/>
      <c r="L25" s="580"/>
      <c r="M25" s="581"/>
    </row>
    <row r="26" spans="1:13" s="212" customFormat="1" ht="13.5" customHeight="1">
      <c r="A26" s="557"/>
      <c r="B26" s="555"/>
      <c r="C26" s="561"/>
      <c r="D26" s="563"/>
      <c r="E26" s="560"/>
      <c r="F26" s="582"/>
      <c r="G26" s="482"/>
      <c r="H26" s="583"/>
      <c r="I26" s="580"/>
      <c r="J26" s="580"/>
      <c r="K26" s="580"/>
      <c r="L26" s="580"/>
      <c r="M26" s="581"/>
    </row>
    <row r="27" spans="1:13" s="212" customFormat="1" ht="13.5" customHeight="1">
      <c r="A27" s="557"/>
      <c r="B27" s="555"/>
      <c r="C27" s="561"/>
      <c r="D27" s="563"/>
      <c r="E27" s="560"/>
      <c r="F27" s="582"/>
      <c r="G27" s="482"/>
      <c r="H27" s="583"/>
      <c r="I27" s="580"/>
      <c r="J27" s="580"/>
      <c r="K27" s="580"/>
      <c r="L27" s="580"/>
      <c r="M27" s="581"/>
    </row>
    <row r="28" spans="1:13" s="212" customFormat="1" ht="21.75" customHeight="1">
      <c r="A28" s="557"/>
      <c r="B28" s="555"/>
      <c r="C28" s="561"/>
      <c r="D28" s="563"/>
      <c r="E28" s="560"/>
      <c r="F28" s="582"/>
      <c r="G28" s="482"/>
      <c r="H28" s="583"/>
      <c r="I28" s="580"/>
      <c r="J28" s="580"/>
      <c r="K28" s="580"/>
      <c r="L28" s="580"/>
      <c r="M28" s="581"/>
    </row>
    <row r="29" spans="1:13" s="212" customFormat="1" ht="21.75" customHeight="1">
      <c r="A29" s="557"/>
      <c r="B29" s="555"/>
      <c r="C29" s="561"/>
      <c r="D29" s="563"/>
      <c r="E29" s="560"/>
      <c r="F29" s="582"/>
      <c r="G29" s="482"/>
      <c r="H29" s="583"/>
      <c r="I29" s="580"/>
      <c r="J29" s="580"/>
      <c r="K29" s="580"/>
      <c r="L29" s="580"/>
      <c r="M29" s="581"/>
    </row>
    <row r="30" spans="1:13" s="212" customFormat="1" ht="13.5" customHeight="1">
      <c r="A30" s="557">
        <f>'7. Mapa Final'!A30</f>
        <v>3</v>
      </c>
      <c r="B30" s="555" t="str">
        <f>'7. Mapa Final'!B30</f>
        <v xml:space="preserve">Incumplimiento de los matenimientos preventivos, correctivos </v>
      </c>
      <c r="C30" s="561" t="str">
        <f>'7. Mapa Final'!C30</f>
        <v>No ejecutar en forma oportuna y acorde con estipulaciones técnicas los mantenimientos de bienes muebles, inmuebles y equipos</v>
      </c>
      <c r="D30" s="562" t="str">
        <f>'7. Mapa Final'!J30</f>
        <v>Baja - 2</v>
      </c>
      <c r="E30" s="559" t="str">
        <f>'7. Mapa Final'!K30</f>
        <v>Leve - 1</v>
      </c>
      <c r="F30" s="582" t="str">
        <f>'7. Mapa Final'!M30</f>
        <v>Bajo - 2</v>
      </c>
      <c r="G30" s="482" t="s">
        <v>381</v>
      </c>
      <c r="H30" s="583" t="s">
        <v>615</v>
      </c>
      <c r="I30" s="580"/>
      <c r="J30" s="580" t="s">
        <v>7</v>
      </c>
      <c r="K30" s="579">
        <v>45658</v>
      </c>
      <c r="L30" s="579">
        <v>45747</v>
      </c>
      <c r="M30" s="581" t="s">
        <v>616</v>
      </c>
    </row>
    <row r="31" spans="1:13" s="212" customFormat="1" ht="13.5" customHeight="1">
      <c r="A31" s="557"/>
      <c r="B31" s="555"/>
      <c r="C31" s="561"/>
      <c r="D31" s="563"/>
      <c r="E31" s="560"/>
      <c r="F31" s="582"/>
      <c r="G31" s="482"/>
      <c r="H31" s="583"/>
      <c r="I31" s="580"/>
      <c r="J31" s="580"/>
      <c r="K31" s="580"/>
      <c r="L31" s="580"/>
      <c r="M31" s="581"/>
    </row>
    <row r="32" spans="1:13" s="212" customFormat="1" ht="13.5" customHeight="1">
      <c r="A32" s="557"/>
      <c r="B32" s="555"/>
      <c r="C32" s="561"/>
      <c r="D32" s="563"/>
      <c r="E32" s="560"/>
      <c r="F32" s="582"/>
      <c r="G32" s="482"/>
      <c r="H32" s="583"/>
      <c r="I32" s="580"/>
      <c r="J32" s="580"/>
      <c r="K32" s="580"/>
      <c r="L32" s="580"/>
      <c r="M32" s="581"/>
    </row>
    <row r="33" spans="1:13" s="212" customFormat="1" ht="13.5" customHeight="1">
      <c r="A33" s="557"/>
      <c r="B33" s="555"/>
      <c r="C33" s="561"/>
      <c r="D33" s="563"/>
      <c r="E33" s="560"/>
      <c r="F33" s="582"/>
      <c r="G33" s="482"/>
      <c r="H33" s="583"/>
      <c r="I33" s="580"/>
      <c r="J33" s="580"/>
      <c r="K33" s="580"/>
      <c r="L33" s="580"/>
      <c r="M33" s="581"/>
    </row>
    <row r="34" spans="1:13" s="212" customFormat="1" ht="13.5" customHeight="1">
      <c r="A34" s="557"/>
      <c r="B34" s="555"/>
      <c r="C34" s="561"/>
      <c r="D34" s="563"/>
      <c r="E34" s="560"/>
      <c r="F34" s="582"/>
      <c r="G34" s="482"/>
      <c r="H34" s="583"/>
      <c r="I34" s="580"/>
      <c r="J34" s="580"/>
      <c r="K34" s="580"/>
      <c r="L34" s="580"/>
      <c r="M34" s="581"/>
    </row>
    <row r="35" spans="1:13" s="212" customFormat="1" ht="13.5" customHeight="1">
      <c r="A35" s="557"/>
      <c r="B35" s="555"/>
      <c r="C35" s="561"/>
      <c r="D35" s="563"/>
      <c r="E35" s="560"/>
      <c r="F35" s="582"/>
      <c r="G35" s="482"/>
      <c r="H35" s="583"/>
      <c r="I35" s="580"/>
      <c r="J35" s="580"/>
      <c r="K35" s="580"/>
      <c r="L35" s="580"/>
      <c r="M35" s="581"/>
    </row>
    <row r="36" spans="1:13" s="212" customFormat="1" ht="13.5" customHeight="1">
      <c r="A36" s="557"/>
      <c r="B36" s="555"/>
      <c r="C36" s="561"/>
      <c r="D36" s="563"/>
      <c r="E36" s="560"/>
      <c r="F36" s="582"/>
      <c r="G36" s="482"/>
      <c r="H36" s="583"/>
      <c r="I36" s="580"/>
      <c r="J36" s="580"/>
      <c r="K36" s="580"/>
      <c r="L36" s="580"/>
      <c r="M36" s="581"/>
    </row>
    <row r="37" spans="1:13" s="212" customFormat="1" ht="13.5" customHeight="1">
      <c r="A37" s="557"/>
      <c r="B37" s="555"/>
      <c r="C37" s="561"/>
      <c r="D37" s="563"/>
      <c r="E37" s="560"/>
      <c r="F37" s="582"/>
      <c r="G37" s="482"/>
      <c r="H37" s="583"/>
      <c r="I37" s="580"/>
      <c r="J37" s="580"/>
      <c r="K37" s="580"/>
      <c r="L37" s="580"/>
      <c r="M37" s="581"/>
    </row>
    <row r="38" spans="1:13" s="212" customFormat="1" ht="21.75" customHeight="1">
      <c r="A38" s="557"/>
      <c r="B38" s="555"/>
      <c r="C38" s="561"/>
      <c r="D38" s="563"/>
      <c r="E38" s="560"/>
      <c r="F38" s="582"/>
      <c r="G38" s="482"/>
      <c r="H38" s="583"/>
      <c r="I38" s="580"/>
      <c r="J38" s="580"/>
      <c r="K38" s="580"/>
      <c r="L38" s="580"/>
      <c r="M38" s="581"/>
    </row>
    <row r="39" spans="1:13" s="212" customFormat="1" ht="21.75" customHeight="1">
      <c r="A39" s="557"/>
      <c r="B39" s="555"/>
      <c r="C39" s="561"/>
      <c r="D39" s="563"/>
      <c r="E39" s="560"/>
      <c r="F39" s="582"/>
      <c r="G39" s="482"/>
      <c r="H39" s="583"/>
      <c r="I39" s="580"/>
      <c r="J39" s="580"/>
      <c r="K39" s="580"/>
      <c r="L39" s="580"/>
      <c r="M39" s="581"/>
    </row>
    <row r="40" spans="1:13" s="212" customFormat="1" ht="13.5" customHeight="1">
      <c r="A40" s="558">
        <f>'7. Mapa Final'!A40</f>
        <v>4</v>
      </c>
      <c r="B40" s="555" t="str">
        <f>'7. Mapa Final'!B40</f>
        <v xml:space="preserve">Recibir dádivas o beneficios a nombre propio o de terceros para  afectar la seguridad o confidencialidad de la información   </v>
      </c>
      <c r="C40" s="561" t="str">
        <f>'7. Mapa Final'!C40</f>
        <v>Recibir dádivas o beneficios a nombre propio o de terceros por   revelar información confidencial,  alterar, retener o no publicar información.</v>
      </c>
      <c r="D40" s="562" t="str">
        <f>'7. Mapa Final'!J40</f>
        <v>Baja - 2</v>
      </c>
      <c r="E40" s="559" t="str">
        <f>'7. Mapa Final'!K40</f>
        <v>Leve - 1</v>
      </c>
      <c r="F40" s="582" t="str">
        <f>'7. Mapa Final'!M40</f>
        <v>Bajo - 2</v>
      </c>
      <c r="G40" s="482" t="s">
        <v>381</v>
      </c>
      <c r="H40" s="583" t="s">
        <v>617</v>
      </c>
      <c r="I40" s="580" t="s">
        <v>7</v>
      </c>
      <c r="J40" s="580"/>
      <c r="K40" s="579">
        <v>45658</v>
      </c>
      <c r="L40" s="579">
        <v>45747</v>
      </c>
      <c r="M40" s="581" t="s">
        <v>618</v>
      </c>
    </row>
    <row r="41" spans="1:13" s="212" customFormat="1" ht="13.5" customHeight="1">
      <c r="A41" s="558"/>
      <c r="B41" s="555"/>
      <c r="C41" s="561"/>
      <c r="D41" s="563"/>
      <c r="E41" s="560"/>
      <c r="F41" s="582"/>
      <c r="G41" s="482"/>
      <c r="H41" s="583"/>
      <c r="I41" s="580"/>
      <c r="J41" s="580"/>
      <c r="K41" s="580"/>
      <c r="L41" s="580"/>
      <c r="M41" s="581"/>
    </row>
    <row r="42" spans="1:13" s="212" customFormat="1" ht="13.5" customHeight="1">
      <c r="A42" s="558"/>
      <c r="B42" s="555"/>
      <c r="C42" s="561"/>
      <c r="D42" s="563"/>
      <c r="E42" s="560"/>
      <c r="F42" s="582"/>
      <c r="G42" s="482"/>
      <c r="H42" s="583"/>
      <c r="I42" s="580"/>
      <c r="J42" s="580"/>
      <c r="K42" s="580"/>
      <c r="L42" s="580"/>
      <c r="M42" s="581"/>
    </row>
    <row r="43" spans="1:13" s="212" customFormat="1" ht="13.5" customHeight="1">
      <c r="A43" s="558"/>
      <c r="B43" s="555"/>
      <c r="C43" s="561"/>
      <c r="D43" s="563"/>
      <c r="E43" s="560"/>
      <c r="F43" s="582"/>
      <c r="G43" s="482"/>
      <c r="H43" s="583"/>
      <c r="I43" s="580"/>
      <c r="J43" s="580"/>
      <c r="K43" s="580"/>
      <c r="L43" s="580"/>
      <c r="M43" s="581"/>
    </row>
    <row r="44" spans="1:13" s="212" customFormat="1" ht="13.5" customHeight="1">
      <c r="A44" s="558"/>
      <c r="B44" s="555"/>
      <c r="C44" s="561"/>
      <c r="D44" s="563"/>
      <c r="E44" s="560"/>
      <c r="F44" s="582"/>
      <c r="G44" s="482"/>
      <c r="H44" s="583"/>
      <c r="I44" s="580"/>
      <c r="J44" s="580"/>
      <c r="K44" s="580"/>
      <c r="L44" s="580"/>
      <c r="M44" s="581"/>
    </row>
    <row r="45" spans="1:13" s="212" customFormat="1" ht="13.5" customHeight="1">
      <c r="A45" s="558"/>
      <c r="B45" s="555"/>
      <c r="C45" s="561"/>
      <c r="D45" s="563"/>
      <c r="E45" s="560"/>
      <c r="F45" s="582"/>
      <c r="G45" s="482"/>
      <c r="H45" s="583"/>
      <c r="I45" s="580"/>
      <c r="J45" s="580"/>
      <c r="K45" s="580"/>
      <c r="L45" s="580"/>
      <c r="M45" s="581"/>
    </row>
    <row r="46" spans="1:13" s="212" customFormat="1" ht="13.5" customHeight="1">
      <c r="A46" s="558"/>
      <c r="B46" s="555"/>
      <c r="C46" s="561"/>
      <c r="D46" s="563"/>
      <c r="E46" s="560"/>
      <c r="F46" s="582"/>
      <c r="G46" s="482"/>
      <c r="H46" s="583"/>
      <c r="I46" s="580"/>
      <c r="J46" s="580"/>
      <c r="K46" s="580"/>
      <c r="L46" s="580"/>
      <c r="M46" s="581"/>
    </row>
    <row r="47" spans="1:13" s="212" customFormat="1" ht="13.5" customHeight="1">
      <c r="A47" s="558"/>
      <c r="B47" s="555"/>
      <c r="C47" s="561"/>
      <c r="D47" s="563"/>
      <c r="E47" s="560"/>
      <c r="F47" s="582"/>
      <c r="G47" s="482"/>
      <c r="H47" s="583"/>
      <c r="I47" s="580"/>
      <c r="J47" s="580"/>
      <c r="K47" s="580"/>
      <c r="L47" s="580"/>
      <c r="M47" s="581"/>
    </row>
    <row r="48" spans="1:13" s="212" customFormat="1" ht="21.75" customHeight="1">
      <c r="A48" s="558"/>
      <c r="B48" s="555"/>
      <c r="C48" s="561"/>
      <c r="D48" s="563"/>
      <c r="E48" s="560"/>
      <c r="F48" s="582"/>
      <c r="G48" s="482"/>
      <c r="H48" s="583"/>
      <c r="I48" s="580"/>
      <c r="J48" s="580"/>
      <c r="K48" s="580"/>
      <c r="L48" s="580"/>
      <c r="M48" s="581"/>
    </row>
    <row r="49" spans="1:13" s="212" customFormat="1" ht="21.75" customHeight="1">
      <c r="A49" s="558"/>
      <c r="B49" s="555"/>
      <c r="C49" s="561"/>
      <c r="D49" s="563"/>
      <c r="E49" s="560"/>
      <c r="F49" s="582"/>
      <c r="G49" s="482"/>
      <c r="H49" s="583"/>
      <c r="I49" s="580"/>
      <c r="J49" s="580"/>
      <c r="K49" s="580"/>
      <c r="L49" s="580"/>
      <c r="M49" s="581"/>
    </row>
    <row r="50" spans="1:13" s="212" customFormat="1" ht="13.5" customHeight="1">
      <c r="A50" s="558">
        <f>'7. Mapa Final'!A50</f>
        <v>5</v>
      </c>
      <c r="B50" s="555" t="str">
        <f>'7. Mapa Final'!B50</f>
        <v>Ofrecer, prometer, entregar, aceptar o solicitar una ventaja indebida  para influir  en la toma de decisiones  para  la adquisición de predios en donación.</v>
      </c>
      <c r="C50" s="561" t="str">
        <f>'7. Mapa Final'!C50</f>
        <v>Cuando se emite un concepto favorable que conlleve a la adquisición de un predio por donación omitiendo el cumplimiento de los requisitos establecidos, con el fin de favorecer intereses particulares.</v>
      </c>
      <c r="D50" s="562" t="str">
        <f>'7. Mapa Final'!J50</f>
        <v>Baja - 2</v>
      </c>
      <c r="E50" s="559" t="str">
        <f>'7. Mapa Final'!K50</f>
        <v>Leve - 1</v>
      </c>
      <c r="F50" s="582" t="str">
        <f>'7. Mapa Final'!M50</f>
        <v>Bajo - 2</v>
      </c>
      <c r="G50" s="482" t="s">
        <v>381</v>
      </c>
      <c r="H50" s="583" t="s">
        <v>619</v>
      </c>
      <c r="I50" s="580"/>
      <c r="J50" s="580" t="s">
        <v>7</v>
      </c>
      <c r="K50" s="579">
        <v>45658</v>
      </c>
      <c r="L50" s="579">
        <v>45747</v>
      </c>
      <c r="M50" s="581" t="s">
        <v>620</v>
      </c>
    </row>
    <row r="51" spans="1:13" s="212" customFormat="1" ht="13.5" customHeight="1">
      <c r="A51" s="558"/>
      <c r="B51" s="555"/>
      <c r="C51" s="561"/>
      <c r="D51" s="563"/>
      <c r="E51" s="560"/>
      <c r="F51" s="582"/>
      <c r="G51" s="482"/>
      <c r="H51" s="583"/>
      <c r="I51" s="580"/>
      <c r="J51" s="580"/>
      <c r="K51" s="580"/>
      <c r="L51" s="580"/>
      <c r="M51" s="581"/>
    </row>
    <row r="52" spans="1:13" s="212" customFormat="1" ht="13.5" customHeight="1">
      <c r="A52" s="558"/>
      <c r="B52" s="555"/>
      <c r="C52" s="561"/>
      <c r="D52" s="563"/>
      <c r="E52" s="560"/>
      <c r="F52" s="582"/>
      <c r="G52" s="482"/>
      <c r="H52" s="583"/>
      <c r="I52" s="580"/>
      <c r="J52" s="580"/>
      <c r="K52" s="580"/>
      <c r="L52" s="580"/>
      <c r="M52" s="581"/>
    </row>
    <row r="53" spans="1:13" s="212" customFormat="1" ht="13.5" customHeight="1">
      <c r="A53" s="558"/>
      <c r="B53" s="555"/>
      <c r="C53" s="561"/>
      <c r="D53" s="563"/>
      <c r="E53" s="560"/>
      <c r="F53" s="582"/>
      <c r="G53" s="482"/>
      <c r="H53" s="583"/>
      <c r="I53" s="580"/>
      <c r="J53" s="580"/>
      <c r="K53" s="580"/>
      <c r="L53" s="580"/>
      <c r="M53" s="581"/>
    </row>
    <row r="54" spans="1:13" s="212" customFormat="1" ht="13.5" customHeight="1">
      <c r="A54" s="558"/>
      <c r="B54" s="555"/>
      <c r="C54" s="561"/>
      <c r="D54" s="563"/>
      <c r="E54" s="560"/>
      <c r="F54" s="582"/>
      <c r="G54" s="482"/>
      <c r="H54" s="583"/>
      <c r="I54" s="580"/>
      <c r="J54" s="580"/>
      <c r="K54" s="580"/>
      <c r="L54" s="580"/>
      <c r="M54" s="581"/>
    </row>
    <row r="55" spans="1:13" s="212" customFormat="1" ht="13.5" customHeight="1">
      <c r="A55" s="558"/>
      <c r="B55" s="555"/>
      <c r="C55" s="561"/>
      <c r="D55" s="563"/>
      <c r="E55" s="560"/>
      <c r="F55" s="582"/>
      <c r="G55" s="482"/>
      <c r="H55" s="583"/>
      <c r="I55" s="580"/>
      <c r="J55" s="580"/>
      <c r="K55" s="580"/>
      <c r="L55" s="580"/>
      <c r="M55" s="581"/>
    </row>
    <row r="56" spans="1:13" s="212" customFormat="1" ht="13.5" customHeight="1">
      <c r="A56" s="558"/>
      <c r="B56" s="555"/>
      <c r="C56" s="561"/>
      <c r="D56" s="563"/>
      <c r="E56" s="560"/>
      <c r="F56" s="582"/>
      <c r="G56" s="482"/>
      <c r="H56" s="583"/>
      <c r="I56" s="580"/>
      <c r="J56" s="580"/>
      <c r="K56" s="580"/>
      <c r="L56" s="580"/>
      <c r="M56" s="581"/>
    </row>
    <row r="57" spans="1:13" s="212" customFormat="1" ht="13.5" customHeight="1">
      <c r="A57" s="558"/>
      <c r="B57" s="555"/>
      <c r="C57" s="561"/>
      <c r="D57" s="563"/>
      <c r="E57" s="560"/>
      <c r="F57" s="582"/>
      <c r="G57" s="482"/>
      <c r="H57" s="583"/>
      <c r="I57" s="580"/>
      <c r="J57" s="580"/>
      <c r="K57" s="580"/>
      <c r="L57" s="580"/>
      <c r="M57" s="581"/>
    </row>
    <row r="58" spans="1:13" s="212" customFormat="1" ht="21.75" customHeight="1">
      <c r="A58" s="558"/>
      <c r="B58" s="555"/>
      <c r="C58" s="561"/>
      <c r="D58" s="563"/>
      <c r="E58" s="560"/>
      <c r="F58" s="582"/>
      <c r="G58" s="482"/>
      <c r="H58" s="583"/>
      <c r="I58" s="580"/>
      <c r="J58" s="580"/>
      <c r="K58" s="580"/>
      <c r="L58" s="580"/>
      <c r="M58" s="581"/>
    </row>
    <row r="59" spans="1:13" s="212" customFormat="1" ht="21.75" customHeight="1">
      <c r="A59" s="558"/>
      <c r="B59" s="555"/>
      <c r="C59" s="561"/>
      <c r="D59" s="563"/>
      <c r="E59" s="560"/>
      <c r="F59" s="582"/>
      <c r="G59" s="482"/>
      <c r="H59" s="583"/>
      <c r="I59" s="580"/>
      <c r="J59" s="580"/>
      <c r="K59" s="580"/>
      <c r="L59" s="580"/>
      <c r="M59" s="581"/>
    </row>
    <row r="60" spans="1:13" s="212" customFormat="1" ht="13.5" customHeight="1">
      <c r="A60" s="558">
        <f>'7. Mapa Final'!A60</f>
        <v>6</v>
      </c>
      <c r="B60" s="555"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561" t="str">
        <f>'7. Mapa Final'!C60</f>
        <v>Cuando se emite un concepto técnico basado en una evaluación que redunde en ventajas para agentes internos y externos, sin la adecuada justificación técnica.</v>
      </c>
      <c r="D60" s="562" t="str">
        <f>'7. Mapa Final'!J60</f>
        <v>Baja - 2</v>
      </c>
      <c r="E60" s="559" t="str">
        <f>'7. Mapa Final'!K60</f>
        <v>Leve - 1</v>
      </c>
      <c r="F60" s="582" t="str">
        <f>'7. Mapa Final'!M60</f>
        <v>Bajo - 2</v>
      </c>
      <c r="G60" s="482" t="s">
        <v>381</v>
      </c>
      <c r="H60" s="583" t="s">
        <v>621</v>
      </c>
      <c r="I60" s="580" t="s">
        <v>7</v>
      </c>
      <c r="J60" s="580"/>
      <c r="K60" s="579">
        <v>45658</v>
      </c>
      <c r="L60" s="579">
        <v>45747</v>
      </c>
      <c r="M60" s="581" t="s">
        <v>622</v>
      </c>
    </row>
    <row r="61" spans="1:13" s="212" customFormat="1" ht="13.5" customHeight="1">
      <c r="A61" s="558"/>
      <c r="B61" s="555"/>
      <c r="C61" s="561"/>
      <c r="D61" s="563"/>
      <c r="E61" s="560"/>
      <c r="F61" s="582"/>
      <c r="G61" s="482"/>
      <c r="H61" s="583"/>
      <c r="I61" s="580"/>
      <c r="J61" s="580"/>
      <c r="K61" s="580"/>
      <c r="L61" s="580"/>
      <c r="M61" s="581"/>
    </row>
    <row r="62" spans="1:13" s="212" customFormat="1" ht="13.5" customHeight="1">
      <c r="A62" s="558"/>
      <c r="B62" s="555"/>
      <c r="C62" s="561"/>
      <c r="D62" s="563"/>
      <c r="E62" s="560"/>
      <c r="F62" s="582"/>
      <c r="G62" s="482"/>
      <c r="H62" s="583"/>
      <c r="I62" s="580"/>
      <c r="J62" s="580"/>
      <c r="K62" s="580"/>
      <c r="L62" s="580"/>
      <c r="M62" s="581"/>
    </row>
    <row r="63" spans="1:13" s="212" customFormat="1" ht="13.5" customHeight="1">
      <c r="A63" s="558"/>
      <c r="B63" s="555"/>
      <c r="C63" s="561"/>
      <c r="D63" s="563"/>
      <c r="E63" s="560"/>
      <c r="F63" s="582"/>
      <c r="G63" s="482"/>
      <c r="H63" s="583"/>
      <c r="I63" s="580"/>
      <c r="J63" s="580"/>
      <c r="K63" s="580"/>
      <c r="L63" s="580"/>
      <c r="M63" s="581"/>
    </row>
    <row r="64" spans="1:13" s="212" customFormat="1" ht="13.5" customHeight="1">
      <c r="A64" s="558"/>
      <c r="B64" s="555"/>
      <c r="C64" s="561"/>
      <c r="D64" s="563"/>
      <c r="E64" s="560"/>
      <c r="F64" s="582"/>
      <c r="G64" s="482"/>
      <c r="H64" s="583"/>
      <c r="I64" s="580"/>
      <c r="J64" s="580"/>
      <c r="K64" s="580"/>
      <c r="L64" s="580"/>
      <c r="M64" s="581"/>
    </row>
    <row r="65" spans="1:13" s="212" customFormat="1" ht="13.5" customHeight="1">
      <c r="A65" s="558"/>
      <c r="B65" s="555"/>
      <c r="C65" s="561"/>
      <c r="D65" s="563"/>
      <c r="E65" s="560"/>
      <c r="F65" s="582"/>
      <c r="G65" s="482"/>
      <c r="H65" s="583"/>
      <c r="I65" s="580"/>
      <c r="J65" s="580"/>
      <c r="K65" s="580"/>
      <c r="L65" s="580"/>
      <c r="M65" s="581"/>
    </row>
    <row r="66" spans="1:13" s="212" customFormat="1" ht="13.5" customHeight="1">
      <c r="A66" s="558"/>
      <c r="B66" s="555"/>
      <c r="C66" s="561"/>
      <c r="D66" s="563"/>
      <c r="E66" s="560"/>
      <c r="F66" s="582"/>
      <c r="G66" s="482"/>
      <c r="H66" s="583"/>
      <c r="I66" s="580"/>
      <c r="J66" s="580"/>
      <c r="K66" s="580"/>
      <c r="L66" s="580"/>
      <c r="M66" s="581"/>
    </row>
    <row r="67" spans="1:13" s="212" customFormat="1" ht="13.5" customHeight="1">
      <c r="A67" s="558"/>
      <c r="B67" s="555"/>
      <c r="C67" s="561"/>
      <c r="D67" s="563"/>
      <c r="E67" s="560"/>
      <c r="F67" s="582"/>
      <c r="G67" s="482"/>
      <c r="H67" s="583"/>
      <c r="I67" s="580"/>
      <c r="J67" s="580"/>
      <c r="K67" s="580"/>
      <c r="L67" s="580"/>
      <c r="M67" s="581"/>
    </row>
    <row r="68" spans="1:13" s="212" customFormat="1" ht="21.75" customHeight="1">
      <c r="A68" s="558"/>
      <c r="B68" s="555"/>
      <c r="C68" s="561"/>
      <c r="D68" s="563"/>
      <c r="E68" s="560"/>
      <c r="F68" s="582"/>
      <c r="G68" s="482"/>
      <c r="H68" s="583"/>
      <c r="I68" s="580"/>
      <c r="J68" s="580"/>
      <c r="K68" s="580"/>
      <c r="L68" s="580"/>
      <c r="M68" s="581"/>
    </row>
    <row r="69" spans="1:13" s="212" customFormat="1" ht="21.75" customHeight="1">
      <c r="A69" s="558"/>
      <c r="B69" s="555"/>
      <c r="C69" s="561"/>
      <c r="D69" s="563"/>
      <c r="E69" s="560"/>
      <c r="F69" s="582"/>
      <c r="G69" s="482"/>
      <c r="H69" s="583"/>
      <c r="I69" s="580"/>
      <c r="J69" s="580"/>
      <c r="K69" s="580"/>
      <c r="L69" s="580"/>
      <c r="M69" s="581"/>
    </row>
    <row r="70" spans="1:13" s="212" customFormat="1" ht="13.5" customHeight="1">
      <c r="A70" s="558">
        <f>'7. Mapa Final'!A70</f>
        <v>7</v>
      </c>
      <c r="B70" s="555" t="str">
        <f>'7. Mapa Final'!B70</f>
        <v>Ofrecer, prometer, entregar, aceptar o solicitar una ventaja indebida para conseguir el favorecimiento competitivo  en  la adición  de  contratos de Estudios y Diseños o construcción de sedes y despachos judiciales.</v>
      </c>
      <c r="C70" s="561" t="str">
        <f>'7. Mapa Final'!C70</f>
        <v>Cuando se adicionen contratos que son ventajosos para agentes internos y externos, sin la adecuada justificación que soporte su valor.</v>
      </c>
      <c r="D70" s="562" t="str">
        <f>'7. Mapa Final'!J70</f>
        <v>Baja - 2</v>
      </c>
      <c r="E70" s="559" t="str">
        <f>'7. Mapa Final'!K70</f>
        <v>Leve - 1</v>
      </c>
      <c r="F70" s="582" t="str">
        <f>'7. Mapa Final'!M70</f>
        <v>Bajo - 2</v>
      </c>
      <c r="G70" s="482" t="s">
        <v>381</v>
      </c>
      <c r="H70" s="583" t="s">
        <v>623</v>
      </c>
      <c r="I70" s="580"/>
      <c r="J70" s="580" t="s">
        <v>7</v>
      </c>
      <c r="K70" s="579">
        <v>45658</v>
      </c>
      <c r="L70" s="579">
        <v>45747</v>
      </c>
      <c r="M70" s="581" t="s">
        <v>624</v>
      </c>
    </row>
    <row r="71" spans="1:13" s="212" customFormat="1" ht="13.5" customHeight="1">
      <c r="A71" s="558"/>
      <c r="B71" s="555"/>
      <c r="C71" s="561"/>
      <c r="D71" s="563"/>
      <c r="E71" s="560"/>
      <c r="F71" s="582"/>
      <c r="G71" s="482"/>
      <c r="H71" s="583"/>
      <c r="I71" s="580"/>
      <c r="J71" s="580"/>
      <c r="K71" s="580"/>
      <c r="L71" s="580"/>
      <c r="M71" s="581"/>
    </row>
    <row r="72" spans="1:13" s="212" customFormat="1" ht="13.5" customHeight="1">
      <c r="A72" s="558"/>
      <c r="B72" s="555"/>
      <c r="C72" s="561"/>
      <c r="D72" s="563"/>
      <c r="E72" s="560"/>
      <c r="F72" s="582"/>
      <c r="G72" s="482"/>
      <c r="H72" s="583"/>
      <c r="I72" s="580"/>
      <c r="J72" s="580"/>
      <c r="K72" s="580"/>
      <c r="L72" s="580"/>
      <c r="M72" s="581"/>
    </row>
    <row r="73" spans="1:13" s="212" customFormat="1" ht="13.5" customHeight="1">
      <c r="A73" s="558"/>
      <c r="B73" s="555"/>
      <c r="C73" s="561"/>
      <c r="D73" s="563"/>
      <c r="E73" s="560"/>
      <c r="F73" s="582"/>
      <c r="G73" s="482"/>
      <c r="H73" s="583"/>
      <c r="I73" s="580"/>
      <c r="J73" s="580"/>
      <c r="K73" s="580"/>
      <c r="L73" s="580"/>
      <c r="M73" s="581"/>
    </row>
    <row r="74" spans="1:13" s="212" customFormat="1" ht="13.5" customHeight="1">
      <c r="A74" s="558"/>
      <c r="B74" s="555"/>
      <c r="C74" s="561"/>
      <c r="D74" s="563"/>
      <c r="E74" s="560"/>
      <c r="F74" s="582"/>
      <c r="G74" s="482"/>
      <c r="H74" s="583"/>
      <c r="I74" s="580"/>
      <c r="J74" s="580"/>
      <c r="K74" s="580"/>
      <c r="L74" s="580"/>
      <c r="M74" s="581"/>
    </row>
    <row r="75" spans="1:13" s="212" customFormat="1" ht="13.5" customHeight="1">
      <c r="A75" s="558"/>
      <c r="B75" s="555"/>
      <c r="C75" s="561"/>
      <c r="D75" s="563"/>
      <c r="E75" s="560"/>
      <c r="F75" s="582"/>
      <c r="G75" s="482"/>
      <c r="H75" s="583"/>
      <c r="I75" s="580"/>
      <c r="J75" s="580"/>
      <c r="K75" s="580"/>
      <c r="L75" s="580"/>
      <c r="M75" s="581"/>
    </row>
    <row r="76" spans="1:13" s="212" customFormat="1" ht="13.5" customHeight="1">
      <c r="A76" s="558"/>
      <c r="B76" s="555"/>
      <c r="C76" s="561"/>
      <c r="D76" s="563"/>
      <c r="E76" s="560"/>
      <c r="F76" s="582"/>
      <c r="G76" s="482"/>
      <c r="H76" s="583"/>
      <c r="I76" s="580"/>
      <c r="J76" s="580"/>
      <c r="K76" s="580"/>
      <c r="L76" s="580"/>
      <c r="M76" s="581"/>
    </row>
    <row r="77" spans="1:13" s="212" customFormat="1" ht="13.5" customHeight="1">
      <c r="A77" s="558"/>
      <c r="B77" s="555"/>
      <c r="C77" s="561"/>
      <c r="D77" s="563"/>
      <c r="E77" s="560"/>
      <c r="F77" s="582"/>
      <c r="G77" s="482"/>
      <c r="H77" s="583"/>
      <c r="I77" s="580"/>
      <c r="J77" s="580"/>
      <c r="K77" s="580"/>
      <c r="L77" s="580"/>
      <c r="M77" s="581"/>
    </row>
    <row r="78" spans="1:13" s="212" customFormat="1" ht="21.75" customHeight="1">
      <c r="A78" s="558"/>
      <c r="B78" s="555"/>
      <c r="C78" s="561"/>
      <c r="D78" s="563"/>
      <c r="E78" s="560"/>
      <c r="F78" s="582"/>
      <c r="G78" s="482"/>
      <c r="H78" s="583"/>
      <c r="I78" s="580"/>
      <c r="J78" s="580"/>
      <c r="K78" s="580"/>
      <c r="L78" s="580"/>
      <c r="M78" s="581"/>
    </row>
    <row r="79" spans="1:13" s="212" customFormat="1" ht="21.75" customHeight="1">
      <c r="A79" s="558"/>
      <c r="B79" s="555"/>
      <c r="C79" s="561"/>
      <c r="D79" s="563"/>
      <c r="E79" s="560"/>
      <c r="F79" s="582"/>
      <c r="G79" s="482"/>
      <c r="H79" s="583"/>
      <c r="I79" s="580"/>
      <c r="J79" s="580"/>
      <c r="K79" s="580"/>
      <c r="L79" s="580"/>
      <c r="M79" s="581"/>
    </row>
    <row r="80" spans="1:13" s="212" customFormat="1" ht="13.5" customHeight="1">
      <c r="A80" s="558">
        <f>'7. Mapa Final'!A80</f>
        <v>8</v>
      </c>
      <c r="B80" s="555" t="str">
        <f>'7. Mapa Final'!B80</f>
        <v>Ofrecer, prometer, entregar, aceptar o solicitar una ventaja indebida para conseguir la recepción de Diseños u obras.</v>
      </c>
      <c r="C80" s="561" t="str">
        <f>'7. Mapa Final'!C80</f>
        <v>Cuando un agente interno o externos, obtiene una ventaja indebida por recibir Estudios y Diseños u Obras, que no cumplan con los requisitos contractuales.</v>
      </c>
      <c r="D80" s="562" t="str">
        <f>'7. Mapa Final'!J80</f>
        <v>Baja - 2</v>
      </c>
      <c r="E80" s="559" t="str">
        <f>'7. Mapa Final'!K80</f>
        <v>Leve - 1</v>
      </c>
      <c r="F80" s="582" t="str">
        <f>'7. Mapa Final'!M80</f>
        <v>Bajo - 2</v>
      </c>
      <c r="G80" s="482" t="s">
        <v>381</v>
      </c>
      <c r="H80" s="583" t="s">
        <v>625</v>
      </c>
      <c r="I80" s="580"/>
      <c r="J80" s="580" t="s">
        <v>7</v>
      </c>
      <c r="K80" s="579">
        <v>45658</v>
      </c>
      <c r="L80" s="579">
        <v>45747</v>
      </c>
      <c r="M80" s="581" t="s">
        <v>626</v>
      </c>
    </row>
    <row r="81" spans="1:13" s="212" customFormat="1" ht="13.5" customHeight="1">
      <c r="A81" s="558"/>
      <c r="B81" s="555"/>
      <c r="C81" s="561"/>
      <c r="D81" s="563"/>
      <c r="E81" s="560"/>
      <c r="F81" s="582"/>
      <c r="G81" s="482"/>
      <c r="H81" s="583"/>
      <c r="I81" s="580"/>
      <c r="J81" s="580"/>
      <c r="K81" s="580"/>
      <c r="L81" s="580"/>
      <c r="M81" s="581"/>
    </row>
    <row r="82" spans="1:13" s="212" customFormat="1" ht="13.5" customHeight="1">
      <c r="A82" s="558"/>
      <c r="B82" s="555"/>
      <c r="C82" s="561"/>
      <c r="D82" s="563"/>
      <c r="E82" s="560"/>
      <c r="F82" s="582"/>
      <c r="G82" s="482"/>
      <c r="H82" s="583"/>
      <c r="I82" s="580"/>
      <c r="J82" s="580"/>
      <c r="K82" s="580"/>
      <c r="L82" s="580"/>
      <c r="M82" s="581"/>
    </row>
    <row r="83" spans="1:13" s="212" customFormat="1" ht="13.5" customHeight="1">
      <c r="A83" s="558"/>
      <c r="B83" s="555"/>
      <c r="C83" s="561"/>
      <c r="D83" s="563"/>
      <c r="E83" s="560"/>
      <c r="F83" s="582"/>
      <c r="G83" s="482"/>
      <c r="H83" s="583"/>
      <c r="I83" s="580"/>
      <c r="J83" s="580"/>
      <c r="K83" s="580"/>
      <c r="L83" s="580"/>
      <c r="M83" s="581"/>
    </row>
    <row r="84" spans="1:13" s="212" customFormat="1" ht="13.5" customHeight="1">
      <c r="A84" s="558"/>
      <c r="B84" s="555"/>
      <c r="C84" s="561"/>
      <c r="D84" s="563"/>
      <c r="E84" s="560"/>
      <c r="F84" s="582"/>
      <c r="G84" s="482"/>
      <c r="H84" s="583"/>
      <c r="I84" s="580"/>
      <c r="J84" s="580"/>
      <c r="K84" s="580"/>
      <c r="L84" s="580"/>
      <c r="M84" s="581"/>
    </row>
    <row r="85" spans="1:13" s="212" customFormat="1" ht="13.5" customHeight="1">
      <c r="A85" s="558"/>
      <c r="B85" s="555"/>
      <c r="C85" s="561"/>
      <c r="D85" s="563"/>
      <c r="E85" s="560"/>
      <c r="F85" s="582"/>
      <c r="G85" s="482"/>
      <c r="H85" s="583"/>
      <c r="I85" s="580"/>
      <c r="J85" s="580"/>
      <c r="K85" s="580"/>
      <c r="L85" s="580"/>
      <c r="M85" s="581"/>
    </row>
    <row r="86" spans="1:13" s="212" customFormat="1" ht="13.5" customHeight="1">
      <c r="A86" s="558"/>
      <c r="B86" s="555"/>
      <c r="C86" s="561"/>
      <c r="D86" s="563"/>
      <c r="E86" s="560"/>
      <c r="F86" s="582"/>
      <c r="G86" s="482"/>
      <c r="H86" s="583"/>
      <c r="I86" s="580"/>
      <c r="J86" s="580"/>
      <c r="K86" s="580"/>
      <c r="L86" s="580"/>
      <c r="M86" s="581"/>
    </row>
    <row r="87" spans="1:13" s="212" customFormat="1" ht="13.5" customHeight="1">
      <c r="A87" s="558"/>
      <c r="B87" s="555"/>
      <c r="C87" s="561"/>
      <c r="D87" s="563"/>
      <c r="E87" s="560"/>
      <c r="F87" s="582"/>
      <c r="G87" s="482"/>
      <c r="H87" s="583"/>
      <c r="I87" s="580"/>
      <c r="J87" s="580"/>
      <c r="K87" s="580"/>
      <c r="L87" s="580"/>
      <c r="M87" s="581"/>
    </row>
    <row r="88" spans="1:13" s="212" customFormat="1" ht="21.75" customHeight="1">
      <c r="A88" s="558"/>
      <c r="B88" s="555"/>
      <c r="C88" s="561"/>
      <c r="D88" s="563"/>
      <c r="E88" s="560"/>
      <c r="F88" s="582"/>
      <c r="G88" s="482"/>
      <c r="H88" s="583"/>
      <c r="I88" s="580"/>
      <c r="J88" s="580"/>
      <c r="K88" s="580"/>
      <c r="L88" s="580"/>
      <c r="M88" s="581"/>
    </row>
    <row r="89" spans="1:13" s="212" customFormat="1" ht="21.75" customHeight="1" thickBot="1">
      <c r="A89" s="596"/>
      <c r="B89" s="597"/>
      <c r="C89" s="598"/>
      <c r="D89" s="599"/>
      <c r="E89" s="600"/>
      <c r="F89" s="601"/>
      <c r="G89" s="483"/>
      <c r="H89" s="602"/>
      <c r="I89" s="594"/>
      <c r="J89" s="594"/>
      <c r="K89" s="594"/>
      <c r="L89" s="594"/>
      <c r="M89" s="595"/>
    </row>
  </sheetData>
  <mergeCells count="121">
    <mergeCell ref="A70:A79"/>
    <mergeCell ref="J80:J89"/>
    <mergeCell ref="K80:K89"/>
    <mergeCell ref="L80:L89"/>
    <mergeCell ref="M80:M89"/>
    <mergeCell ref="F70:F79"/>
    <mergeCell ref="G70:G79"/>
    <mergeCell ref="H70:H79"/>
    <mergeCell ref="I70:I79"/>
    <mergeCell ref="J70:J79"/>
    <mergeCell ref="A80:A89"/>
    <mergeCell ref="B80:B89"/>
    <mergeCell ref="C80:C89"/>
    <mergeCell ref="D80:D89"/>
    <mergeCell ref="E80:E89"/>
    <mergeCell ref="F80:F89"/>
    <mergeCell ref="G80:G89"/>
    <mergeCell ref="H80:H89"/>
    <mergeCell ref="I80:I89"/>
    <mergeCell ref="B70:B79"/>
    <mergeCell ref="C70:C79"/>
    <mergeCell ref="D70:D79"/>
    <mergeCell ref="E70:E79"/>
    <mergeCell ref="I60:I69"/>
    <mergeCell ref="J60:J69"/>
    <mergeCell ref="K60:K69"/>
    <mergeCell ref="L60:L69"/>
    <mergeCell ref="M60:M69"/>
    <mergeCell ref="K70:K79"/>
    <mergeCell ref="L70:L79"/>
    <mergeCell ref="M70:M79"/>
    <mergeCell ref="A9:G9"/>
    <mergeCell ref="H20:H29"/>
    <mergeCell ref="A60:A69"/>
    <mergeCell ref="B60:B69"/>
    <mergeCell ref="C60:C69"/>
    <mergeCell ref="D60:D69"/>
    <mergeCell ref="E60:E69"/>
    <mergeCell ref="F60:F69"/>
    <mergeCell ref="G60:G69"/>
    <mergeCell ref="H60:H69"/>
    <mergeCell ref="C10:C19"/>
    <mergeCell ref="D10:D19"/>
    <mergeCell ref="E10:E19"/>
    <mergeCell ref="F40:F49"/>
    <mergeCell ref="G30:G39"/>
    <mergeCell ref="H30:H39"/>
    <mergeCell ref="B40:B49"/>
    <mergeCell ref="C40:C49"/>
    <mergeCell ref="D30:D39"/>
    <mergeCell ref="E30:E39"/>
    <mergeCell ref="D40:D49"/>
    <mergeCell ref="E40:E49"/>
    <mergeCell ref="J50:J59"/>
    <mergeCell ref="K50:K59"/>
    <mergeCell ref="B30:B39"/>
    <mergeCell ref="L50:L59"/>
    <mergeCell ref="M50:M59"/>
    <mergeCell ref="F10:F19"/>
    <mergeCell ref="G10:G19"/>
    <mergeCell ref="H10:H19"/>
    <mergeCell ref="I10:I19"/>
    <mergeCell ref="J10:J19"/>
    <mergeCell ref="M30:M39"/>
    <mergeCell ref="J40:J49"/>
    <mergeCell ref="K40:K49"/>
    <mergeCell ref="L40:L49"/>
    <mergeCell ref="M40:M49"/>
    <mergeCell ref="J30:J39"/>
    <mergeCell ref="K30:K39"/>
    <mergeCell ref="L30:L39"/>
    <mergeCell ref="I30:I39"/>
    <mergeCell ref="G40:G49"/>
    <mergeCell ref="H40:H49"/>
    <mergeCell ref="I40:I49"/>
    <mergeCell ref="L10:L19"/>
    <mergeCell ref="M10:M19"/>
    <mergeCell ref="K10:K19"/>
    <mergeCell ref="F30:F39"/>
    <mergeCell ref="A50:A59"/>
    <mergeCell ref="B50:B59"/>
    <mergeCell ref="C50:C59"/>
    <mergeCell ref="D50:D59"/>
    <mergeCell ref="E50:E59"/>
    <mergeCell ref="F50:F59"/>
    <mergeCell ref="G50:G59"/>
    <mergeCell ref="H50:H59"/>
    <mergeCell ref="I50:I59"/>
    <mergeCell ref="A20:A29"/>
    <mergeCell ref="C20:C29"/>
    <mergeCell ref="L20:L29"/>
    <mergeCell ref="M20:M29"/>
    <mergeCell ref="F20:F29"/>
    <mergeCell ref="G20:G29"/>
    <mergeCell ref="I20:I29"/>
    <mergeCell ref="J20:J29"/>
    <mergeCell ref="K20:K29"/>
    <mergeCell ref="B10:B19"/>
    <mergeCell ref="A10:A19"/>
    <mergeCell ref="A40:A49"/>
    <mergeCell ref="A30:A39"/>
    <mergeCell ref="E20:E29"/>
    <mergeCell ref="C30:C39"/>
    <mergeCell ref="D20:D29"/>
    <mergeCell ref="K1:M3"/>
    <mergeCell ref="A4:B4"/>
    <mergeCell ref="A5:B5"/>
    <mergeCell ref="C5:M5"/>
    <mergeCell ref="C4:M4"/>
    <mergeCell ref="A1:C3"/>
    <mergeCell ref="D1:J2"/>
    <mergeCell ref="H7:H8"/>
    <mergeCell ref="I7:J7"/>
    <mergeCell ref="K7:L7"/>
    <mergeCell ref="M7:M8"/>
    <mergeCell ref="A6:B6"/>
    <mergeCell ref="A7:C7"/>
    <mergeCell ref="D7:F7"/>
    <mergeCell ref="G7:G8"/>
    <mergeCell ref="C6:M6"/>
    <mergeCell ref="B20:B29"/>
  </mergeCells>
  <conditionalFormatting sqref="A7:B7">
    <cfRule type="containsText" dxfId="73" priority="7" operator="containsText" text="3- Moderado">
      <formula>NOT(ISERROR(SEARCH("3- Moderado",A7)))</formula>
    </cfRule>
    <cfRule type="containsText" dxfId="72" priority="8" operator="containsText" text="6- Moderado">
      <formula>NOT(ISERROR(SEARCH("6- Moderado",A7)))</formula>
    </cfRule>
    <cfRule type="containsText" dxfId="71" priority="9" operator="containsText" text="4- Moderado">
      <formula>NOT(ISERROR(SEARCH("4- Moderado",A7)))</formula>
    </cfRule>
    <cfRule type="containsText" dxfId="70" priority="10" operator="containsText" text="3- Bajo">
      <formula>NOT(ISERROR(SEARCH("3- Bajo",A7)))</formula>
    </cfRule>
    <cfRule type="containsText" dxfId="69" priority="11" operator="containsText" text="4- Bajo">
      <formula>NOT(ISERROR(SEARCH("4- Bajo",A7)))</formula>
    </cfRule>
    <cfRule type="containsText" dxfId="68" priority="12" operator="containsText" text="1- Bajo">
      <formula>NOT(ISERROR(SEARCH("1- Bajo",A7)))</formula>
    </cfRule>
  </conditionalFormatting>
  <conditionalFormatting sqref="A10:B10 D10:E10">
    <cfRule type="containsText" dxfId="67" priority="288" operator="containsText" text="3- Bajo">
      <formula>NOT(ISERROR(SEARCH("3- Bajo",A10)))</formula>
    </cfRule>
    <cfRule type="containsText" dxfId="66" priority="289" operator="containsText" text="4- Bajo">
      <formula>NOT(ISERROR(SEARCH("4- Bajo",A10)))</formula>
    </cfRule>
    <cfRule type="containsText" dxfId="65" priority="290" operator="containsText" text="1- Bajo">
      <formula>NOT(ISERROR(SEARCH("1- Bajo",A10)))</formula>
    </cfRule>
  </conditionalFormatting>
  <conditionalFormatting sqref="A20:B20 D20:E20">
    <cfRule type="containsText" dxfId="64" priority="261" operator="containsText" text="3- Bajo">
      <formula>NOT(ISERROR(SEARCH("3- Bajo",A20)))</formula>
    </cfRule>
    <cfRule type="containsText" dxfId="63" priority="262" operator="containsText" text="4- Bajo">
      <formula>NOT(ISERROR(SEARCH("4- Bajo",A20)))</formula>
    </cfRule>
    <cfRule type="containsText" dxfId="62" priority="263" operator="containsText" text="1- Bajo">
      <formula>NOT(ISERROR(SEARCH("1- Bajo",A20)))</formula>
    </cfRule>
  </conditionalFormatting>
  <conditionalFormatting sqref="A30:B30 D30:E30">
    <cfRule type="containsText" dxfId="61" priority="240" operator="containsText" text="3- Bajo">
      <formula>NOT(ISERROR(SEARCH("3- Bajo",A30)))</formula>
    </cfRule>
    <cfRule type="containsText" dxfId="60" priority="241" operator="containsText" text="4- Bajo">
      <formula>NOT(ISERROR(SEARCH("4- Bajo",A30)))</formula>
    </cfRule>
    <cfRule type="containsText" dxfId="59" priority="242" operator="containsText" text="1- Bajo">
      <formula>NOT(ISERROR(SEARCH("1- Bajo",A30)))</formula>
    </cfRule>
  </conditionalFormatting>
  <conditionalFormatting sqref="A40:B40 D40:E40">
    <cfRule type="containsText" dxfId="58" priority="219" operator="containsText" text="3- Bajo">
      <formula>NOT(ISERROR(SEARCH("3- Bajo",A40)))</formula>
    </cfRule>
    <cfRule type="containsText" dxfId="57" priority="220" operator="containsText" text="4- Bajo">
      <formula>NOT(ISERROR(SEARCH("4- Bajo",A40)))</formula>
    </cfRule>
    <cfRule type="containsText" dxfId="56" priority="221" operator="containsText" text="1- Bajo">
      <formula>NOT(ISERROR(SEARCH("1- Bajo",A40)))</formula>
    </cfRule>
  </conditionalFormatting>
  <conditionalFormatting sqref="A50:B50 D50:E50">
    <cfRule type="containsText" dxfId="55" priority="198" operator="containsText" text="3- Bajo">
      <formula>NOT(ISERROR(SEARCH("3- Bajo",A50)))</formula>
    </cfRule>
    <cfRule type="containsText" dxfId="54" priority="199" operator="containsText" text="4- Bajo">
      <formula>NOT(ISERROR(SEARCH("4- Bajo",A50)))</formula>
    </cfRule>
    <cfRule type="containsText" dxfId="53" priority="200" operator="containsText" text="1- Bajo">
      <formula>NOT(ISERROR(SEARCH("1- Bajo",A50)))</formula>
    </cfRule>
  </conditionalFormatting>
  <conditionalFormatting sqref="A60:B60 D60:E60">
    <cfRule type="containsText" dxfId="52" priority="177" operator="containsText" text="3- Bajo">
      <formula>NOT(ISERROR(SEARCH("3- Bajo",A60)))</formula>
    </cfRule>
    <cfRule type="containsText" dxfId="51" priority="178" operator="containsText" text="4- Bajo">
      <formula>NOT(ISERROR(SEARCH("4- Bajo",A60)))</formula>
    </cfRule>
    <cfRule type="containsText" dxfId="50" priority="179" operator="containsText" text="1- Bajo">
      <formula>NOT(ISERROR(SEARCH("1- Bajo",A60)))</formula>
    </cfRule>
  </conditionalFormatting>
  <conditionalFormatting sqref="A70:B70 D70:E70">
    <cfRule type="containsText" dxfId="49" priority="156" operator="containsText" text="3- Bajo">
      <formula>NOT(ISERROR(SEARCH("3- Bajo",A70)))</formula>
    </cfRule>
    <cfRule type="containsText" dxfId="48" priority="157" operator="containsText" text="4- Bajo">
      <formula>NOT(ISERROR(SEARCH("4- Bajo",A70)))</formula>
    </cfRule>
    <cfRule type="containsText" dxfId="47" priority="158" operator="containsText" text="1- Bajo">
      <formula>NOT(ISERROR(SEARCH("1- Bajo",A70)))</formula>
    </cfRule>
  </conditionalFormatting>
  <conditionalFormatting sqref="A80:B80 D80:E80">
    <cfRule type="containsText" dxfId="46" priority="135" operator="containsText" text="3- Bajo">
      <formula>NOT(ISERROR(SEARCH("3- Bajo",A80)))</formula>
    </cfRule>
    <cfRule type="containsText" dxfId="45" priority="136" operator="containsText" text="4- Bajo">
      <formula>NOT(ISERROR(SEARCH("4- Bajo",A80)))</formula>
    </cfRule>
    <cfRule type="containsText" dxfId="44" priority="137" operator="containsText" text="1- Bajo">
      <formula>NOT(ISERROR(SEARCH("1- Bajo",A80)))</formula>
    </cfRule>
  </conditionalFormatting>
  <conditionalFormatting sqref="C8:F8">
    <cfRule type="containsText" dxfId="43" priority="1" operator="containsText" text="3- Moderado">
      <formula>NOT(ISERROR(SEARCH("3- Moderado",C8)))</formula>
    </cfRule>
    <cfRule type="containsText" dxfId="42" priority="2" operator="containsText" text="6- Moderado">
      <formula>NOT(ISERROR(SEARCH("6- Moderado",C8)))</formula>
    </cfRule>
    <cfRule type="containsText" dxfId="41" priority="3" operator="containsText" text="4- Moderado">
      <formula>NOT(ISERROR(SEARCH("4- Moderado",C8)))</formula>
    </cfRule>
    <cfRule type="containsText" dxfId="40" priority="4" operator="containsText" text="3- Bajo">
      <formula>NOT(ISERROR(SEARCH("3- Bajo",C8)))</formula>
    </cfRule>
    <cfRule type="containsText" dxfId="39" priority="5" operator="containsText" text="4- Bajo">
      <formula>NOT(ISERROR(SEARCH("4- Bajo",C8)))</formula>
    </cfRule>
    <cfRule type="containsText" dxfId="38" priority="6" operator="containsText" text="1- Bajo">
      <formula>NOT(ISERROR(SEARCH("1- Bajo",C8)))</formula>
    </cfRule>
  </conditionalFormatting>
  <conditionalFormatting sqref="D10:D89">
    <cfRule type="containsText" dxfId="37" priority="122" operator="containsText" text="Muy Alta">
      <formula>NOT(ISERROR(SEARCH("Muy Alta",D10)))</formula>
    </cfRule>
    <cfRule type="containsText" dxfId="36" priority="123" operator="containsText" text="Alta">
      <formula>NOT(ISERROR(SEARCH("Alta",D10)))</formula>
    </cfRule>
    <cfRule type="containsText" dxfId="35" priority="124" operator="containsText" text="Baja">
      <formula>NOT(ISERROR(SEARCH("Baja",D10)))</formula>
    </cfRule>
    <cfRule type="containsText" dxfId="34" priority="125" operator="containsText" text="Muy Baja">
      <formula>NOT(ISERROR(SEARCH("Muy Baja",D10)))</formula>
    </cfRule>
    <cfRule type="containsText" dxfId="33" priority="127" operator="containsText" text="Media">
      <formula>NOT(ISERROR(SEARCH("Media",D10)))</formula>
    </cfRule>
  </conditionalFormatting>
  <conditionalFormatting sqref="D10:E10 A10:B10">
    <cfRule type="containsText" dxfId="32" priority="285" operator="containsText" text="3- Moderado">
      <formula>NOT(ISERROR(SEARCH("3- Moderado",A10)))</formula>
    </cfRule>
    <cfRule type="containsText" dxfId="31" priority="286" operator="containsText" text="6- Moderado">
      <formula>NOT(ISERROR(SEARCH("6- Moderado",A10)))</formula>
    </cfRule>
    <cfRule type="containsText" dxfId="30" priority="287" operator="containsText" text="4- Moderado">
      <formula>NOT(ISERROR(SEARCH("4- Moderado",A10)))</formula>
    </cfRule>
  </conditionalFormatting>
  <conditionalFormatting sqref="D20:E20 A20:B20">
    <cfRule type="containsText" dxfId="29" priority="258" operator="containsText" text="3- Moderado">
      <formula>NOT(ISERROR(SEARCH("3- Moderado",A20)))</formula>
    </cfRule>
    <cfRule type="containsText" dxfId="28" priority="259" operator="containsText" text="6- Moderado">
      <formula>NOT(ISERROR(SEARCH("6- Moderado",A20)))</formula>
    </cfRule>
    <cfRule type="containsText" dxfId="27" priority="260" operator="containsText" text="4- Moderado">
      <formula>NOT(ISERROR(SEARCH("4- Moderado",A20)))</formula>
    </cfRule>
  </conditionalFormatting>
  <conditionalFormatting sqref="D30:E30 A30:B30">
    <cfRule type="containsText" dxfId="26" priority="237" operator="containsText" text="3- Moderado">
      <formula>NOT(ISERROR(SEARCH("3- Moderado",A30)))</formula>
    </cfRule>
    <cfRule type="containsText" dxfId="25" priority="238" operator="containsText" text="6- Moderado">
      <formula>NOT(ISERROR(SEARCH("6- Moderado",A30)))</formula>
    </cfRule>
    <cfRule type="containsText" dxfId="24" priority="239" operator="containsText" text="4- Moderado">
      <formula>NOT(ISERROR(SEARCH("4- Moderado",A30)))</formula>
    </cfRule>
  </conditionalFormatting>
  <conditionalFormatting sqref="D40:E40 A40:B40">
    <cfRule type="containsText" dxfId="23" priority="216" operator="containsText" text="3- Moderado">
      <formula>NOT(ISERROR(SEARCH("3- Moderado",A40)))</formula>
    </cfRule>
    <cfRule type="containsText" dxfId="22" priority="217" operator="containsText" text="6- Moderado">
      <formula>NOT(ISERROR(SEARCH("6- Moderado",A40)))</formula>
    </cfRule>
    <cfRule type="containsText" dxfId="21" priority="218" operator="containsText" text="4- Moderado">
      <formula>NOT(ISERROR(SEARCH("4- Moderado",A40)))</formula>
    </cfRule>
  </conditionalFormatting>
  <conditionalFormatting sqref="D50:E50 A50:B50">
    <cfRule type="containsText" dxfId="20" priority="195" operator="containsText" text="3- Moderado">
      <formula>NOT(ISERROR(SEARCH("3- Moderado",A50)))</formula>
    </cfRule>
    <cfRule type="containsText" dxfId="19" priority="196" operator="containsText" text="6- Moderado">
      <formula>NOT(ISERROR(SEARCH("6- Moderado",A50)))</formula>
    </cfRule>
    <cfRule type="containsText" dxfId="18" priority="197" operator="containsText" text="4- Moderado">
      <formula>NOT(ISERROR(SEARCH("4- Moderado",A50)))</formula>
    </cfRule>
  </conditionalFormatting>
  <conditionalFormatting sqref="D60:E60 A60:B60">
    <cfRule type="containsText" dxfId="17" priority="174" operator="containsText" text="3- Moderado">
      <formula>NOT(ISERROR(SEARCH("3- Moderado",A60)))</formula>
    </cfRule>
    <cfRule type="containsText" dxfId="16" priority="175" operator="containsText" text="6- Moderado">
      <formula>NOT(ISERROR(SEARCH("6- Moderado",A60)))</formula>
    </cfRule>
    <cfRule type="containsText" dxfId="15" priority="176" operator="containsText" text="4- Moderado">
      <formula>NOT(ISERROR(SEARCH("4- Moderado",A60)))</formula>
    </cfRule>
  </conditionalFormatting>
  <conditionalFormatting sqref="D70:E70 A70:B70">
    <cfRule type="containsText" dxfId="14" priority="153" operator="containsText" text="3- Moderado">
      <formula>NOT(ISERROR(SEARCH("3- Moderado",A70)))</formula>
    </cfRule>
    <cfRule type="containsText" dxfId="13" priority="154" operator="containsText" text="6- Moderado">
      <formula>NOT(ISERROR(SEARCH("6- Moderado",A70)))</formula>
    </cfRule>
    <cfRule type="containsText" dxfId="12" priority="155" operator="containsText" text="4- Moderado">
      <formula>NOT(ISERROR(SEARCH("4- Moderado",A70)))</formula>
    </cfRule>
  </conditionalFormatting>
  <conditionalFormatting sqref="D80:E80 A80:B80">
    <cfRule type="containsText" dxfId="11" priority="132" operator="containsText" text="3- Moderado">
      <formula>NOT(ISERROR(SEARCH("3- Moderado",A80)))</formula>
    </cfRule>
    <cfRule type="containsText" dxfId="10" priority="133" operator="containsText" text="6- Moderado">
      <formula>NOT(ISERROR(SEARCH("6- Moderado",A80)))</formula>
    </cfRule>
    <cfRule type="containsText" dxfId="9" priority="134" operator="containsText" text="4- Moderado">
      <formula>NOT(ISERROR(SEARCH("4- Moderado",A80)))</formula>
    </cfRule>
  </conditionalFormatting>
  <conditionalFormatting sqref="E10:E89">
    <cfRule type="containsText" dxfId="8" priority="118" operator="containsText" text="Catastrófico">
      <formula>NOT(ISERROR(SEARCH("Catastrófico",E10)))</formula>
    </cfRule>
    <cfRule type="containsText" dxfId="7" priority="119" operator="containsText" text="Mayor">
      <formula>NOT(ISERROR(SEARCH("Mayor",E10)))</formula>
    </cfRule>
    <cfRule type="containsText" dxfId="6" priority="120" operator="containsText" text="Menor">
      <formula>NOT(ISERROR(SEARCH("Menor",E10)))</formula>
    </cfRule>
    <cfRule type="containsText" dxfId="5" priority="121" operator="containsText" text="Leve">
      <formula>NOT(ISERROR(SEARCH("Leve",E10)))</formula>
    </cfRule>
  </conditionalFormatting>
  <conditionalFormatting sqref="E10:F89">
    <cfRule type="containsText" dxfId="4" priority="126" operator="containsText" text="Moderado">
      <formula>NOT(ISERROR(SEARCH("Moderado",E10)))</formula>
    </cfRule>
  </conditionalFormatting>
  <conditionalFormatting sqref="F10:F19">
    <cfRule type="colorScale" priority="291">
      <colorScale>
        <cfvo type="min"/>
        <cfvo type="max"/>
        <color rgb="FFFF7128"/>
        <color rgb="FFFFEF9C"/>
      </colorScale>
    </cfRule>
  </conditionalFormatting>
  <conditionalFormatting sqref="F10:F89">
    <cfRule type="containsText" dxfId="3" priority="128" operator="containsText" text="Bajo">
      <formula>NOT(ISERROR(SEARCH("Bajo",F10)))</formula>
    </cfRule>
    <cfRule type="containsText" dxfId="2" priority="129" operator="containsText" text="Moderado">
      <formula>NOT(ISERROR(SEARCH("Moderado",F10)))</formula>
    </cfRule>
    <cfRule type="containsText" dxfId="1" priority="130" operator="containsText" text="Alto">
      <formula>NOT(ISERROR(SEARCH("Alto",F10)))</formula>
    </cfRule>
    <cfRule type="containsText" dxfId="0" priority="131" operator="containsText" text="Extremo">
      <formula>NOT(ISERROR(SEARCH("Extremo",F10)))</formula>
    </cfRule>
  </conditionalFormatting>
  <conditionalFormatting sqref="F20:F29">
    <cfRule type="colorScale" priority="264">
      <colorScale>
        <cfvo type="min"/>
        <cfvo type="max"/>
        <color rgb="FFFF7128"/>
        <color rgb="FFFFEF9C"/>
      </colorScale>
    </cfRule>
  </conditionalFormatting>
  <conditionalFormatting sqref="F30:F39">
    <cfRule type="colorScale" priority="243">
      <colorScale>
        <cfvo type="min"/>
        <cfvo type="max"/>
        <color rgb="FFFF7128"/>
        <color rgb="FFFFEF9C"/>
      </colorScale>
    </cfRule>
  </conditionalFormatting>
  <conditionalFormatting sqref="F40:F49">
    <cfRule type="colorScale" priority="222">
      <colorScale>
        <cfvo type="min"/>
        <cfvo type="max"/>
        <color rgb="FFFF7128"/>
        <color rgb="FFFFEF9C"/>
      </colorScale>
    </cfRule>
  </conditionalFormatting>
  <conditionalFormatting sqref="F50:F59">
    <cfRule type="colorScale" priority="201">
      <colorScale>
        <cfvo type="min"/>
        <cfvo type="max"/>
        <color rgb="FFFF7128"/>
        <color rgb="FFFFEF9C"/>
      </colorScale>
    </cfRule>
  </conditionalFormatting>
  <conditionalFormatting sqref="F60:F69">
    <cfRule type="colorScale" priority="180">
      <colorScale>
        <cfvo type="min"/>
        <cfvo type="max"/>
        <color rgb="FFFF7128"/>
        <color rgb="FFFFEF9C"/>
      </colorScale>
    </cfRule>
  </conditionalFormatting>
  <conditionalFormatting sqref="F70:F79">
    <cfRule type="colorScale" priority="159">
      <colorScale>
        <cfvo type="min"/>
        <cfvo type="max"/>
        <color rgb="FFFF7128"/>
        <color rgb="FFFFEF9C"/>
      </colorScale>
    </cfRule>
  </conditionalFormatting>
  <conditionalFormatting sqref="F80:F89">
    <cfRule type="colorScale" priority="138">
      <colorScale>
        <cfvo type="min"/>
        <cfvo type="max"/>
        <color rgb="FFFF7128"/>
        <color rgb="FFFFEF9C"/>
      </colorScale>
    </cfRule>
  </conditionalFormatting>
  <dataValidations count="4">
    <dataValidation allowBlank="1" showInputMessage="1" showErrorMessage="1" prompt="seleccionar si el responsable de ejecutar las acciones es el nivel central" sqref="J8" xr:uid="{8E24B65E-6E49-4A50-B8D7-7C3BDA0ED357}"/>
    <dataValidation allowBlank="1" showInputMessage="1" showErrorMessage="1" prompt="Seleccionar si el responsable es el responsable de las acciones es el nivel central" sqref="I7:I8" xr:uid="{92030F59-9902-4061-BF0F-EBC4BBDFE37D}"/>
    <dataValidation allowBlank="1" showInputMessage="1" showErrorMessage="1" prompt="Describir las actividades que se van a desarrollar para el proyecto" sqref="H7" xr:uid="{B6EB02E6-9D36-468A-8FCD-B387A7628F96}"/>
    <dataValidation allowBlank="1" showInputMessage="1" showErrorMessage="1" prompt="Registrar qué factor  que ocasina el riesgo: un facot identtficado el contexto._x000a_O  personas, recursos, estilo de direccion , factores externos, , codiciones ambientales" sqref="C8" xr:uid="{CC542075-B44D-44D5-9788-C851277461FD}"/>
  </dataValidation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A00-000004000000}">
          <x14:formula1>
            <xm:f>'9- Matriz de Calor '!$S$7:$S$10</xm:f>
          </x14:formula1>
          <xm:sqref>G9</xm:sqref>
        </x14:dataValidation>
        <x14:dataValidation type="list" allowBlank="1" showInputMessage="1" showErrorMessage="1" xr:uid="{790AEF7A-0272-49E9-82D0-1BC8DA7490D1}">
          <x14:formula1>
            <xm:f>'9- Matriz de Calor '!$Q$8:$Q$11</xm:f>
          </x14:formula1>
          <xm:sqref>G10:G89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5E8B2-4130-4FA1-92AE-9CAD87C9ADC8}">
  <dimension ref="B1:J30"/>
  <sheetViews>
    <sheetView zoomScale="90" zoomScaleNormal="90" workbookViewId="0">
      <selection activeCell="L6" sqref="L6"/>
    </sheetView>
  </sheetViews>
  <sheetFormatPr baseColWidth="10" defaultColWidth="11.42578125" defaultRowHeight="15"/>
  <sheetData>
    <row r="1" spans="2:10" ht="9" customHeight="1"/>
    <row r="2" spans="2:10" ht="27" customHeight="1">
      <c r="B2" s="328" t="s">
        <v>21</v>
      </c>
      <c r="C2" s="328"/>
      <c r="D2" s="328"/>
      <c r="E2" s="328"/>
      <c r="F2" s="328"/>
      <c r="G2" s="328"/>
      <c r="H2" s="328"/>
      <c r="I2" s="328"/>
      <c r="J2" s="328"/>
    </row>
    <row r="3" spans="2:10" ht="5.25" customHeight="1" thickBot="1"/>
    <row r="4" spans="2:10" ht="15" customHeight="1">
      <c r="B4" s="329" t="s">
        <v>22</v>
      </c>
      <c r="C4" s="330"/>
      <c r="D4" s="330"/>
      <c r="E4" s="330"/>
      <c r="F4" s="330"/>
      <c r="G4" s="330"/>
      <c r="H4" s="330"/>
      <c r="I4" s="330"/>
      <c r="J4" s="331"/>
    </row>
    <row r="5" spans="2:10">
      <c r="B5" s="332"/>
      <c r="C5" s="333"/>
      <c r="D5" s="333"/>
      <c r="E5" s="333"/>
      <c r="F5" s="333"/>
      <c r="G5" s="333"/>
      <c r="H5" s="333"/>
      <c r="I5" s="333"/>
      <c r="J5" s="334"/>
    </row>
    <row r="6" spans="2:10">
      <c r="B6" s="332"/>
      <c r="C6" s="333"/>
      <c r="D6" s="333"/>
      <c r="E6" s="333"/>
      <c r="F6" s="333"/>
      <c r="G6" s="333"/>
      <c r="H6" s="333"/>
      <c r="I6" s="333"/>
      <c r="J6" s="334"/>
    </row>
    <row r="7" spans="2:10" ht="15.75" thickBot="1">
      <c r="B7" s="335"/>
      <c r="C7" s="336"/>
      <c r="D7" s="336"/>
      <c r="E7" s="336"/>
      <c r="F7" s="336"/>
      <c r="G7" s="336"/>
      <c r="H7" s="336"/>
      <c r="I7" s="336"/>
      <c r="J7" s="337"/>
    </row>
    <row r="8" spans="2:10" ht="6.75" customHeight="1" thickBot="1"/>
    <row r="9" spans="2:10" ht="15" customHeight="1">
      <c r="B9" s="329" t="s">
        <v>23</v>
      </c>
      <c r="C9" s="330"/>
      <c r="D9" s="330"/>
      <c r="E9" s="330"/>
      <c r="F9" s="330"/>
      <c r="G9" s="330"/>
      <c r="H9" s="330"/>
      <c r="I9" s="330"/>
      <c r="J9" s="331"/>
    </row>
    <row r="10" spans="2:10">
      <c r="B10" s="332"/>
      <c r="C10" s="333"/>
      <c r="D10" s="333"/>
      <c r="E10" s="333"/>
      <c r="F10" s="333"/>
      <c r="G10" s="333"/>
      <c r="H10" s="333"/>
      <c r="I10" s="333"/>
      <c r="J10" s="334"/>
    </row>
    <row r="11" spans="2:10">
      <c r="B11" s="332"/>
      <c r="C11" s="333"/>
      <c r="D11" s="333"/>
      <c r="E11" s="333"/>
      <c r="F11" s="333"/>
      <c r="G11" s="333"/>
      <c r="H11" s="333"/>
      <c r="I11" s="333"/>
      <c r="J11" s="334"/>
    </row>
    <row r="12" spans="2:10">
      <c r="B12" s="332"/>
      <c r="C12" s="333"/>
      <c r="D12" s="333"/>
      <c r="E12" s="333"/>
      <c r="F12" s="333"/>
      <c r="G12" s="333"/>
      <c r="H12" s="333"/>
      <c r="I12" s="333"/>
      <c r="J12" s="334"/>
    </row>
    <row r="13" spans="2:10">
      <c r="B13" s="332"/>
      <c r="C13" s="333"/>
      <c r="D13" s="333"/>
      <c r="E13" s="333"/>
      <c r="F13" s="333"/>
      <c r="G13" s="333"/>
      <c r="H13" s="333"/>
      <c r="I13" s="333"/>
      <c r="J13" s="334"/>
    </row>
    <row r="14" spans="2:10">
      <c r="B14" s="332"/>
      <c r="C14" s="333"/>
      <c r="D14" s="333"/>
      <c r="E14" s="333"/>
      <c r="F14" s="333"/>
      <c r="G14" s="333"/>
      <c r="H14" s="333"/>
      <c r="I14" s="333"/>
      <c r="J14" s="334"/>
    </row>
    <row r="15" spans="2:10" ht="7.5" customHeight="1" thickBot="1">
      <c r="B15" s="335"/>
      <c r="C15" s="336"/>
      <c r="D15" s="336"/>
      <c r="E15" s="336"/>
      <c r="F15" s="336"/>
      <c r="G15" s="336"/>
      <c r="H15" s="336"/>
      <c r="I15" s="336"/>
      <c r="J15" s="337"/>
    </row>
    <row r="16" spans="2:10" ht="15" customHeight="1" thickBot="1"/>
    <row r="17" spans="2:10">
      <c r="B17" s="329" t="s">
        <v>24</v>
      </c>
      <c r="C17" s="330"/>
      <c r="D17" s="330"/>
      <c r="E17" s="330"/>
      <c r="F17" s="330"/>
      <c r="G17" s="330"/>
      <c r="H17" s="330"/>
      <c r="I17" s="330"/>
      <c r="J17" s="331"/>
    </row>
    <row r="18" spans="2:10">
      <c r="B18" s="332"/>
      <c r="C18" s="333"/>
      <c r="D18" s="333"/>
      <c r="E18" s="333"/>
      <c r="F18" s="333"/>
      <c r="G18" s="333"/>
      <c r="H18" s="333"/>
      <c r="I18" s="333"/>
      <c r="J18" s="334"/>
    </row>
    <row r="19" spans="2:10">
      <c r="B19" s="332"/>
      <c r="C19" s="333"/>
      <c r="D19" s="333"/>
      <c r="E19" s="333"/>
      <c r="F19" s="333"/>
      <c r="G19" s="333"/>
      <c r="H19" s="333"/>
      <c r="I19" s="333"/>
      <c r="J19" s="334"/>
    </row>
    <row r="20" spans="2:10" ht="6" customHeight="1" thickBot="1">
      <c r="B20" s="335"/>
      <c r="C20" s="336"/>
      <c r="D20" s="336"/>
      <c r="E20" s="336"/>
      <c r="F20" s="336"/>
      <c r="G20" s="336"/>
      <c r="H20" s="336"/>
      <c r="I20" s="336"/>
      <c r="J20" s="337"/>
    </row>
    <row r="21" spans="2:10" ht="15" customHeight="1" thickBot="1"/>
    <row r="22" spans="2:10">
      <c r="B22" s="329" t="s">
        <v>25</v>
      </c>
      <c r="C22" s="330"/>
      <c r="D22" s="330"/>
      <c r="E22" s="330"/>
      <c r="F22" s="330"/>
      <c r="G22" s="330"/>
      <c r="H22" s="330"/>
      <c r="I22" s="330"/>
      <c r="J22" s="331"/>
    </row>
    <row r="23" spans="2:10">
      <c r="B23" s="332"/>
      <c r="C23" s="333"/>
      <c r="D23" s="333"/>
      <c r="E23" s="333"/>
      <c r="F23" s="333"/>
      <c r="G23" s="333"/>
      <c r="H23" s="333"/>
      <c r="I23" s="333"/>
      <c r="J23" s="334"/>
    </row>
    <row r="24" spans="2:10">
      <c r="B24" s="332"/>
      <c r="C24" s="333"/>
      <c r="D24" s="333"/>
      <c r="E24" s="333"/>
      <c r="F24" s="333"/>
      <c r="G24" s="333"/>
      <c r="H24" s="333"/>
      <c r="I24" s="333"/>
      <c r="J24" s="334"/>
    </row>
    <row r="25" spans="2:10">
      <c r="B25" s="332"/>
      <c r="C25" s="333"/>
      <c r="D25" s="333"/>
      <c r="E25" s="333"/>
      <c r="F25" s="333"/>
      <c r="G25" s="333"/>
      <c r="H25" s="333"/>
      <c r="I25" s="333"/>
      <c r="J25" s="334"/>
    </row>
    <row r="26" spans="2:10">
      <c r="B26" s="332"/>
      <c r="C26" s="333"/>
      <c r="D26" s="333"/>
      <c r="E26" s="333"/>
      <c r="F26" s="333"/>
      <c r="G26" s="333"/>
      <c r="H26" s="333"/>
      <c r="I26" s="333"/>
      <c r="J26" s="334"/>
    </row>
    <row r="27" spans="2:10">
      <c r="B27" s="332"/>
      <c r="C27" s="333"/>
      <c r="D27" s="333"/>
      <c r="E27" s="333"/>
      <c r="F27" s="333"/>
      <c r="G27" s="333"/>
      <c r="H27" s="333"/>
      <c r="I27" s="333"/>
      <c r="J27" s="334"/>
    </row>
    <row r="28" spans="2:10">
      <c r="B28" s="332"/>
      <c r="C28" s="333"/>
      <c r="D28" s="333"/>
      <c r="E28" s="333"/>
      <c r="F28" s="333"/>
      <c r="G28" s="333"/>
      <c r="H28" s="333"/>
      <c r="I28" s="333"/>
      <c r="J28" s="334"/>
    </row>
    <row r="29" spans="2:10">
      <c r="B29" s="332"/>
      <c r="C29" s="333"/>
      <c r="D29" s="333"/>
      <c r="E29" s="333"/>
      <c r="F29" s="333"/>
      <c r="G29" s="333"/>
      <c r="H29" s="333"/>
      <c r="I29" s="333"/>
      <c r="J29" s="334"/>
    </row>
    <row r="30" spans="2:10" ht="15.75" thickBot="1">
      <c r="B30" s="335"/>
      <c r="C30" s="336"/>
      <c r="D30" s="336"/>
      <c r="E30" s="336"/>
      <c r="F30" s="336"/>
      <c r="G30" s="336"/>
      <c r="H30" s="336"/>
      <c r="I30" s="336"/>
      <c r="J30" s="337"/>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7F563-A520-4EB6-8819-17A1F79E30CE}">
  <sheetPr codeName="Sheet7">
    <tabColor rgb="FFFFFF00"/>
  </sheetPr>
  <dimension ref="A1:J81"/>
  <sheetViews>
    <sheetView showGridLines="0" view="pageBreakPreview" topLeftCell="A5" zoomScale="70" zoomScaleNormal="96" zoomScaleSheetLayoutView="70" workbookViewId="0">
      <selection activeCell="E6" sqref="E6"/>
    </sheetView>
  </sheetViews>
  <sheetFormatPr baseColWidth="10" defaultColWidth="10.42578125" defaultRowHeight="14.25"/>
  <cols>
    <col min="1" max="1" width="53.28515625" style="78" customWidth="1"/>
    <col min="2" max="2" width="15.42578125" style="79" customWidth="1"/>
    <col min="3" max="3" width="65.7109375" style="65" customWidth="1"/>
    <col min="4" max="4" width="16.85546875" style="79" customWidth="1"/>
    <col min="5" max="5" width="75.7109375" style="65" customWidth="1"/>
    <col min="6" max="6" width="4.7109375" style="65" customWidth="1"/>
    <col min="7" max="16384" width="10.42578125" style="65"/>
  </cols>
  <sheetData>
    <row r="1" spans="1:8" ht="79.900000000000006" customHeight="1">
      <c r="A1" s="86"/>
      <c r="B1" s="343" t="s">
        <v>26</v>
      </c>
      <c r="C1" s="343"/>
      <c r="D1" s="343"/>
      <c r="E1" s="86"/>
      <c r="F1" s="87"/>
      <c r="G1" s="87"/>
      <c r="H1" s="87"/>
    </row>
    <row r="2" spans="1:8" s="39" customFormat="1" ht="37.5" customHeight="1">
      <c r="A2" s="40" t="s">
        <v>27</v>
      </c>
      <c r="B2" s="344" t="s">
        <v>28</v>
      </c>
      <c r="C2" s="345"/>
      <c r="D2" s="41" t="s">
        <v>29</v>
      </c>
      <c r="E2" s="42" t="s">
        <v>30</v>
      </c>
    </row>
    <row r="3" spans="1:8" s="39" customFormat="1" ht="16.899999999999999" customHeight="1">
      <c r="A3" s="43"/>
      <c r="B3" s="44"/>
      <c r="C3" s="45"/>
      <c r="D3" s="46"/>
      <c r="E3" s="45"/>
    </row>
    <row r="4" spans="1:8" s="39" customFormat="1" ht="20.25" customHeight="1">
      <c r="A4" s="40" t="s">
        <v>31</v>
      </c>
      <c r="B4" s="346" t="s">
        <v>32</v>
      </c>
      <c r="C4" s="347"/>
      <c r="D4" s="347"/>
      <c r="E4" s="347"/>
    </row>
    <row r="5" spans="1:8" s="39" customFormat="1" ht="32.25" customHeight="1">
      <c r="A5" s="348" t="s">
        <v>33</v>
      </c>
      <c r="B5" s="349" t="s">
        <v>34</v>
      </c>
      <c r="C5" s="350"/>
      <c r="D5" s="351"/>
      <c r="E5" s="94" t="s">
        <v>35</v>
      </c>
    </row>
    <row r="6" spans="1:8" s="39" customFormat="1" ht="97.5" customHeight="1">
      <c r="A6" s="348"/>
      <c r="B6" s="352" t="s">
        <v>36</v>
      </c>
      <c r="C6" s="353"/>
      <c r="D6" s="354"/>
      <c r="E6" s="64"/>
    </row>
    <row r="7" spans="1:8" ht="21" customHeight="1">
      <c r="A7" s="67"/>
      <c r="B7" s="68"/>
      <c r="D7" s="66"/>
      <c r="E7" s="66"/>
    </row>
    <row r="8" spans="1:8" ht="19.899999999999999" customHeight="1">
      <c r="A8" s="340" t="s">
        <v>37</v>
      </c>
      <c r="B8" s="340"/>
      <c r="C8" s="340"/>
      <c r="D8" s="340"/>
      <c r="E8" s="340"/>
    </row>
    <row r="9" spans="1:8" ht="19.899999999999999" customHeight="1">
      <c r="A9" s="88" t="s">
        <v>38</v>
      </c>
      <c r="B9" s="88" t="s">
        <v>39</v>
      </c>
      <c r="C9" s="88" t="s">
        <v>40</v>
      </c>
      <c r="D9" s="88" t="s">
        <v>41</v>
      </c>
      <c r="E9" s="88" t="s">
        <v>42</v>
      </c>
    </row>
    <row r="10" spans="1:8" s="71" customFormat="1" ht="71.25">
      <c r="A10" s="355" t="s">
        <v>43</v>
      </c>
      <c r="B10" s="69">
        <v>1</v>
      </c>
      <c r="C10" s="80" t="s">
        <v>44</v>
      </c>
      <c r="D10" s="70">
        <v>1</v>
      </c>
      <c r="E10" s="80" t="s">
        <v>45</v>
      </c>
    </row>
    <row r="11" spans="1:8" s="71" customFormat="1" ht="42.75">
      <c r="A11" s="355"/>
      <c r="B11" s="69">
        <v>2</v>
      </c>
      <c r="C11" s="80" t="s">
        <v>46</v>
      </c>
      <c r="D11" s="70"/>
      <c r="E11" s="80"/>
    </row>
    <row r="12" spans="1:8" ht="28.5">
      <c r="A12" s="356" t="s">
        <v>47</v>
      </c>
      <c r="B12" s="72">
        <v>3</v>
      </c>
      <c r="C12" s="85" t="s">
        <v>48</v>
      </c>
      <c r="D12" s="72">
        <v>2</v>
      </c>
      <c r="E12" s="85" t="s">
        <v>49</v>
      </c>
    </row>
    <row r="13" spans="1:8" ht="28.5">
      <c r="A13" s="356"/>
      <c r="B13" s="72">
        <v>4</v>
      </c>
      <c r="C13" s="85" t="s">
        <v>50</v>
      </c>
      <c r="D13" s="72"/>
      <c r="E13" s="85"/>
    </row>
    <row r="14" spans="1:8" ht="42.75">
      <c r="A14" s="356"/>
      <c r="B14" s="72">
        <v>5</v>
      </c>
      <c r="C14" s="85" t="s">
        <v>51</v>
      </c>
      <c r="D14" s="72"/>
      <c r="E14" s="85"/>
    </row>
    <row r="15" spans="1:8" ht="28.5">
      <c r="A15" s="341" t="s">
        <v>52</v>
      </c>
      <c r="B15" s="72">
        <v>6</v>
      </c>
      <c r="C15" s="85" t="s">
        <v>53</v>
      </c>
      <c r="D15" s="72">
        <v>3</v>
      </c>
      <c r="E15" s="80" t="s">
        <v>54</v>
      </c>
    </row>
    <row r="16" spans="1:8" ht="28.5">
      <c r="A16" s="341"/>
      <c r="B16" s="72">
        <v>7</v>
      </c>
      <c r="C16" s="85" t="s">
        <v>55</v>
      </c>
      <c r="D16" s="72">
        <v>4</v>
      </c>
      <c r="E16" s="80" t="s">
        <v>56</v>
      </c>
    </row>
    <row r="17" spans="1:10" ht="28.5">
      <c r="A17" s="341"/>
      <c r="B17" s="72">
        <v>8</v>
      </c>
      <c r="C17" s="85" t="s">
        <v>57</v>
      </c>
      <c r="D17" s="72"/>
      <c r="E17" s="84"/>
    </row>
    <row r="18" spans="1:10">
      <c r="A18" s="341"/>
      <c r="B18" s="72">
        <v>9</v>
      </c>
      <c r="C18" s="85" t="s">
        <v>58</v>
      </c>
      <c r="D18" s="72"/>
      <c r="E18" s="85"/>
    </row>
    <row r="19" spans="1:10" ht="28.5">
      <c r="A19" s="341"/>
      <c r="B19" s="72">
        <v>10</v>
      </c>
      <c r="C19" s="85" t="s">
        <v>59</v>
      </c>
      <c r="D19" s="72"/>
      <c r="E19" s="80"/>
      <c r="J19" s="73"/>
    </row>
    <row r="20" spans="1:10" ht="28.5">
      <c r="A20" s="341"/>
      <c r="B20" s="72">
        <v>11</v>
      </c>
      <c r="C20" s="85" t="s">
        <v>60</v>
      </c>
      <c r="D20" s="72"/>
      <c r="E20" s="85"/>
      <c r="J20" s="73"/>
    </row>
    <row r="21" spans="1:10" ht="28.5">
      <c r="A21" s="341"/>
      <c r="B21" s="72">
        <v>12</v>
      </c>
      <c r="C21" s="85" t="s">
        <v>61</v>
      </c>
      <c r="D21" s="72"/>
      <c r="E21" s="85"/>
      <c r="J21" s="73"/>
    </row>
    <row r="22" spans="1:10" ht="28.5">
      <c r="A22" s="341" t="s">
        <v>62</v>
      </c>
      <c r="B22" s="72">
        <v>13</v>
      </c>
      <c r="C22" s="80" t="s">
        <v>63</v>
      </c>
      <c r="D22" s="69">
        <v>5</v>
      </c>
      <c r="E22" s="80" t="s">
        <v>64</v>
      </c>
    </row>
    <row r="23" spans="1:10" ht="28.5">
      <c r="A23" s="341"/>
      <c r="B23" s="72">
        <v>14</v>
      </c>
      <c r="C23" s="80" t="s">
        <v>65</v>
      </c>
      <c r="D23" s="69">
        <v>6</v>
      </c>
      <c r="E23" s="80" t="s">
        <v>66</v>
      </c>
    </row>
    <row r="24" spans="1:10" ht="28.5">
      <c r="A24" s="341"/>
      <c r="B24" s="72">
        <v>15</v>
      </c>
      <c r="C24" s="80" t="s">
        <v>67</v>
      </c>
      <c r="D24" s="69">
        <v>7</v>
      </c>
      <c r="E24" s="80" t="s">
        <v>68</v>
      </c>
    </row>
    <row r="25" spans="1:10" ht="57">
      <c r="A25" s="341"/>
      <c r="B25" s="72">
        <v>16</v>
      </c>
      <c r="C25" s="80" t="s">
        <v>69</v>
      </c>
      <c r="D25" s="69"/>
      <c r="E25" s="80"/>
    </row>
    <row r="26" spans="1:10" ht="28.5">
      <c r="A26" s="89" t="s">
        <v>70</v>
      </c>
      <c r="B26" s="72">
        <v>17</v>
      </c>
      <c r="C26" s="80" t="s">
        <v>71</v>
      </c>
      <c r="D26" s="69">
        <v>8</v>
      </c>
      <c r="E26" s="80" t="s">
        <v>72</v>
      </c>
    </row>
    <row r="27" spans="1:10" ht="28.5">
      <c r="A27" s="341" t="s">
        <v>73</v>
      </c>
      <c r="B27" s="72">
        <v>18</v>
      </c>
      <c r="C27" s="82" t="s">
        <v>74</v>
      </c>
      <c r="D27" s="72"/>
      <c r="E27" s="85"/>
    </row>
    <row r="28" spans="1:10" ht="46.5" customHeight="1">
      <c r="A28" s="341"/>
      <c r="B28" s="72">
        <v>19</v>
      </c>
      <c r="C28" s="82" t="s">
        <v>75</v>
      </c>
      <c r="D28" s="72"/>
      <c r="E28" s="85"/>
    </row>
    <row r="29" spans="1:10" ht="19.899999999999999" customHeight="1">
      <c r="A29" s="340" t="s">
        <v>76</v>
      </c>
      <c r="B29" s="340"/>
      <c r="C29" s="340"/>
      <c r="D29" s="340"/>
      <c r="E29" s="340"/>
    </row>
    <row r="30" spans="1:10" ht="19.899999999999999" customHeight="1">
      <c r="A30" s="88" t="s">
        <v>38</v>
      </c>
      <c r="B30" s="88" t="s">
        <v>39</v>
      </c>
      <c r="C30" s="88" t="s">
        <v>77</v>
      </c>
      <c r="D30" s="88" t="s">
        <v>41</v>
      </c>
      <c r="E30" s="88" t="s">
        <v>78</v>
      </c>
    </row>
    <row r="31" spans="1:10" ht="71.25">
      <c r="A31" s="341" t="s">
        <v>79</v>
      </c>
      <c r="B31" s="69">
        <v>1</v>
      </c>
      <c r="C31" s="80" t="s">
        <v>80</v>
      </c>
      <c r="D31" s="69">
        <v>1</v>
      </c>
      <c r="E31" s="80" t="s">
        <v>81</v>
      </c>
    </row>
    <row r="32" spans="1:10" ht="42.75">
      <c r="A32" s="341"/>
      <c r="B32" s="69">
        <v>2</v>
      </c>
      <c r="C32" s="80" t="s">
        <v>82</v>
      </c>
      <c r="D32" s="69">
        <v>2</v>
      </c>
      <c r="E32" s="80" t="s">
        <v>83</v>
      </c>
    </row>
    <row r="33" spans="1:5" ht="28.5">
      <c r="A33" s="341"/>
      <c r="B33" s="69"/>
      <c r="C33" s="80"/>
      <c r="D33" s="69">
        <v>3</v>
      </c>
      <c r="E33" s="80" t="s">
        <v>84</v>
      </c>
    </row>
    <row r="34" spans="1:5" ht="28.5">
      <c r="A34" s="341"/>
      <c r="B34" s="69"/>
      <c r="C34" s="80"/>
      <c r="D34" s="69">
        <v>4</v>
      </c>
      <c r="E34" s="80" t="s">
        <v>85</v>
      </c>
    </row>
    <row r="35" spans="1:5" ht="28.5">
      <c r="A35" s="341"/>
      <c r="B35" s="69"/>
      <c r="C35" s="81"/>
      <c r="D35" s="69">
        <v>5</v>
      </c>
      <c r="E35" s="80" t="s">
        <v>86</v>
      </c>
    </row>
    <row r="36" spans="1:5" ht="28.5">
      <c r="A36" s="341"/>
      <c r="B36" s="69"/>
      <c r="C36" s="82"/>
      <c r="D36" s="69">
        <v>6</v>
      </c>
      <c r="E36" s="80" t="s">
        <v>87</v>
      </c>
    </row>
    <row r="37" spans="1:5">
      <c r="A37" s="341"/>
      <c r="B37" s="69"/>
      <c r="C37" s="82"/>
      <c r="D37" s="69">
        <v>7</v>
      </c>
      <c r="E37" s="82" t="s">
        <v>88</v>
      </c>
    </row>
    <row r="38" spans="1:5" ht="28.5">
      <c r="A38" s="341" t="s">
        <v>89</v>
      </c>
      <c r="B38" s="69">
        <v>3</v>
      </c>
      <c r="C38" s="82" t="s">
        <v>90</v>
      </c>
      <c r="D38" s="69">
        <v>8</v>
      </c>
      <c r="E38" s="82" t="s">
        <v>91</v>
      </c>
    </row>
    <row r="39" spans="1:5" ht="28.5">
      <c r="A39" s="341"/>
      <c r="B39" s="69"/>
      <c r="C39" s="82"/>
      <c r="D39" s="69">
        <v>9</v>
      </c>
      <c r="E39" s="82" t="s">
        <v>92</v>
      </c>
    </row>
    <row r="40" spans="1:5" s="74" customFormat="1" ht="28.5">
      <c r="A40" s="341"/>
      <c r="B40" s="69"/>
      <c r="C40" s="82"/>
      <c r="D40" s="69">
        <v>10</v>
      </c>
      <c r="E40" s="82" t="s">
        <v>93</v>
      </c>
    </row>
    <row r="41" spans="1:5" s="74" customFormat="1">
      <c r="A41" s="341"/>
      <c r="B41" s="69"/>
      <c r="C41" s="83"/>
      <c r="D41" s="69">
        <v>11</v>
      </c>
      <c r="E41" s="82" t="s">
        <v>94</v>
      </c>
    </row>
    <row r="42" spans="1:5" s="74" customFormat="1" ht="28.5">
      <c r="A42" s="341" t="s">
        <v>95</v>
      </c>
      <c r="B42" s="69">
        <v>4</v>
      </c>
      <c r="C42" s="80" t="s">
        <v>96</v>
      </c>
      <c r="D42" s="69">
        <v>12</v>
      </c>
      <c r="E42" s="80" t="s">
        <v>97</v>
      </c>
    </row>
    <row r="43" spans="1:5" s="74" customFormat="1" ht="28.5">
      <c r="A43" s="341"/>
      <c r="B43" s="69">
        <v>5</v>
      </c>
      <c r="C43" s="80" t="s">
        <v>98</v>
      </c>
      <c r="D43" s="69"/>
      <c r="E43" s="80"/>
    </row>
    <row r="44" spans="1:5" s="74" customFormat="1" ht="42.75">
      <c r="A44" s="341"/>
      <c r="B44" s="69">
        <v>6</v>
      </c>
      <c r="C44" s="80" t="s">
        <v>99</v>
      </c>
      <c r="D44" s="69">
        <v>13</v>
      </c>
      <c r="E44" s="80" t="s">
        <v>100</v>
      </c>
    </row>
    <row r="45" spans="1:5" s="74" customFormat="1" ht="42.75">
      <c r="A45" s="341"/>
      <c r="B45" s="69">
        <v>7</v>
      </c>
      <c r="C45" s="80" t="s">
        <v>101</v>
      </c>
      <c r="D45" s="69">
        <v>14</v>
      </c>
      <c r="E45" s="80" t="s">
        <v>102</v>
      </c>
    </row>
    <row r="46" spans="1:5" ht="28.5">
      <c r="A46" s="341"/>
      <c r="B46" s="69">
        <v>8</v>
      </c>
      <c r="C46" s="80" t="s">
        <v>103</v>
      </c>
      <c r="D46" s="69">
        <v>15</v>
      </c>
      <c r="E46" s="80" t="s">
        <v>104</v>
      </c>
    </row>
    <row r="47" spans="1:5" ht="42.75">
      <c r="A47" s="341"/>
      <c r="B47" s="69">
        <v>9</v>
      </c>
      <c r="C47" s="80" t="s">
        <v>105</v>
      </c>
      <c r="D47" s="69">
        <v>16</v>
      </c>
      <c r="E47" s="80" t="s">
        <v>106</v>
      </c>
    </row>
    <row r="48" spans="1:5" ht="75.400000000000006" customHeight="1">
      <c r="A48" s="341" t="s">
        <v>107</v>
      </c>
      <c r="B48" s="69">
        <v>10</v>
      </c>
      <c r="C48" s="80" t="s">
        <v>108</v>
      </c>
      <c r="D48" s="69">
        <v>17</v>
      </c>
      <c r="E48" s="80" t="s">
        <v>109</v>
      </c>
    </row>
    <row r="49" spans="1:5" ht="42.75">
      <c r="A49" s="341"/>
      <c r="B49" s="69">
        <v>11</v>
      </c>
      <c r="C49" s="80" t="s">
        <v>110</v>
      </c>
      <c r="D49" s="70">
        <v>18</v>
      </c>
      <c r="E49" s="80" t="s">
        <v>111</v>
      </c>
    </row>
    <row r="50" spans="1:5" ht="28.5">
      <c r="A50" s="341"/>
      <c r="B50" s="69">
        <v>12</v>
      </c>
      <c r="C50" s="80" t="s">
        <v>112</v>
      </c>
      <c r="D50" s="70">
        <v>19</v>
      </c>
      <c r="E50" s="80" t="s">
        <v>113</v>
      </c>
    </row>
    <row r="51" spans="1:5" ht="42.75">
      <c r="A51" s="341" t="s">
        <v>114</v>
      </c>
      <c r="B51" s="69">
        <v>13</v>
      </c>
      <c r="C51" s="80" t="s">
        <v>115</v>
      </c>
      <c r="D51" s="70">
        <v>20</v>
      </c>
      <c r="E51" s="80" t="s">
        <v>116</v>
      </c>
    </row>
    <row r="52" spans="1:5" ht="28.5">
      <c r="A52" s="341"/>
      <c r="B52" s="69">
        <v>14</v>
      </c>
      <c r="C52" s="80" t="s">
        <v>117</v>
      </c>
      <c r="D52" s="70">
        <v>21</v>
      </c>
      <c r="E52" s="80" t="s">
        <v>118</v>
      </c>
    </row>
    <row r="53" spans="1:5" ht="57">
      <c r="A53" s="341"/>
      <c r="B53" s="69">
        <v>15</v>
      </c>
      <c r="C53" s="80" t="s">
        <v>119</v>
      </c>
      <c r="D53" s="70"/>
      <c r="E53" s="80"/>
    </row>
    <row r="54" spans="1:5" ht="28.5">
      <c r="A54" s="341"/>
      <c r="B54" s="69">
        <v>16</v>
      </c>
      <c r="C54" s="80" t="s">
        <v>120</v>
      </c>
      <c r="D54" s="70"/>
      <c r="E54" s="80"/>
    </row>
    <row r="55" spans="1:5">
      <c r="A55" s="341"/>
      <c r="B55" s="69">
        <v>17</v>
      </c>
      <c r="C55" s="80" t="s">
        <v>121</v>
      </c>
      <c r="D55" s="70"/>
      <c r="E55" s="80"/>
    </row>
    <row r="56" spans="1:5" ht="28.5">
      <c r="A56" s="341"/>
      <c r="B56" s="69">
        <v>18</v>
      </c>
      <c r="C56" s="80" t="s">
        <v>122</v>
      </c>
      <c r="D56" s="70"/>
      <c r="E56" s="80"/>
    </row>
    <row r="57" spans="1:5" ht="28.5">
      <c r="A57" s="341"/>
      <c r="B57" s="69">
        <v>19</v>
      </c>
      <c r="C57" s="80" t="s">
        <v>123</v>
      </c>
      <c r="D57" s="70"/>
      <c r="E57" s="80"/>
    </row>
    <row r="58" spans="1:5" ht="28.5">
      <c r="A58" s="341"/>
      <c r="B58" s="69">
        <v>20</v>
      </c>
      <c r="C58" s="80" t="s">
        <v>124</v>
      </c>
      <c r="D58" s="70"/>
      <c r="E58" s="80"/>
    </row>
    <row r="59" spans="1:5" ht="42.75">
      <c r="A59" s="341"/>
      <c r="B59" s="69">
        <v>21</v>
      </c>
      <c r="C59" s="80" t="s">
        <v>125</v>
      </c>
      <c r="D59" s="70"/>
      <c r="E59" s="80"/>
    </row>
    <row r="60" spans="1:5" ht="28.5">
      <c r="A60" s="341"/>
      <c r="B60" s="69">
        <v>22</v>
      </c>
      <c r="C60" s="80" t="s">
        <v>126</v>
      </c>
      <c r="D60" s="70"/>
      <c r="E60" s="82"/>
    </row>
    <row r="61" spans="1:5" ht="42.75">
      <c r="A61" s="341" t="s">
        <v>127</v>
      </c>
      <c r="B61" s="69">
        <v>23</v>
      </c>
      <c r="C61" s="80" t="s">
        <v>128</v>
      </c>
      <c r="D61" s="70">
        <v>22</v>
      </c>
      <c r="E61" s="80" t="s">
        <v>129</v>
      </c>
    </row>
    <row r="62" spans="1:5" ht="28.5">
      <c r="A62" s="341"/>
      <c r="B62" s="69">
        <v>24</v>
      </c>
      <c r="C62" s="80" t="s">
        <v>130</v>
      </c>
      <c r="D62" s="70">
        <v>23</v>
      </c>
      <c r="E62" s="80" t="s">
        <v>131</v>
      </c>
    </row>
    <row r="63" spans="1:5">
      <c r="A63" s="341"/>
      <c r="B63" s="69">
        <v>25</v>
      </c>
      <c r="C63" s="80" t="s">
        <v>132</v>
      </c>
      <c r="D63" s="70"/>
      <c r="E63" s="80"/>
    </row>
    <row r="64" spans="1:5" ht="57">
      <c r="A64" s="338" t="s">
        <v>133</v>
      </c>
      <c r="B64" s="69">
        <v>26</v>
      </c>
      <c r="C64" s="80" t="s">
        <v>134</v>
      </c>
      <c r="D64" s="70">
        <v>24</v>
      </c>
      <c r="E64" s="80" t="s">
        <v>135</v>
      </c>
    </row>
    <row r="65" spans="1:10" ht="12.75" customHeight="1">
      <c r="A65" s="342"/>
      <c r="B65" s="69"/>
      <c r="C65" s="80"/>
      <c r="D65" s="70"/>
      <c r="E65" s="80"/>
    </row>
    <row r="66" spans="1:10" ht="28.5">
      <c r="A66" s="341" t="s">
        <v>136</v>
      </c>
      <c r="B66" s="69">
        <v>27</v>
      </c>
      <c r="C66" s="80" t="s">
        <v>137</v>
      </c>
      <c r="D66" s="70">
        <v>25</v>
      </c>
      <c r="E66" s="80" t="s">
        <v>138</v>
      </c>
    </row>
    <row r="67" spans="1:10" ht="33" customHeight="1">
      <c r="A67" s="341"/>
      <c r="B67" s="69"/>
      <c r="C67" s="80"/>
      <c r="D67" s="70">
        <v>26</v>
      </c>
      <c r="E67" s="80" t="s">
        <v>139</v>
      </c>
    </row>
    <row r="68" spans="1:10" ht="28.5">
      <c r="A68" s="341" t="s">
        <v>140</v>
      </c>
      <c r="B68" s="69">
        <v>28</v>
      </c>
      <c r="C68" s="80" t="s">
        <v>141</v>
      </c>
      <c r="D68" s="70">
        <v>27</v>
      </c>
      <c r="E68" s="80" t="s">
        <v>142</v>
      </c>
    </row>
    <row r="69" spans="1:10" ht="28.5">
      <c r="A69" s="341"/>
      <c r="B69" s="69">
        <v>29</v>
      </c>
      <c r="C69" s="80" t="s">
        <v>143</v>
      </c>
      <c r="D69" s="70">
        <v>28</v>
      </c>
      <c r="E69" s="80" t="s">
        <v>144</v>
      </c>
    </row>
    <row r="70" spans="1:10" ht="27.75" customHeight="1">
      <c r="A70" s="341"/>
      <c r="B70" s="69"/>
      <c r="C70" s="81"/>
      <c r="D70" s="70">
        <v>29</v>
      </c>
      <c r="E70" s="80" t="s">
        <v>145</v>
      </c>
    </row>
    <row r="71" spans="1:10" ht="27.75" customHeight="1">
      <c r="A71" s="341"/>
      <c r="B71" s="69"/>
      <c r="C71" s="83"/>
      <c r="D71" s="70">
        <v>30</v>
      </c>
      <c r="E71" s="80" t="s">
        <v>146</v>
      </c>
    </row>
    <row r="72" spans="1:10" ht="27.75" customHeight="1">
      <c r="A72" s="341"/>
      <c r="B72" s="69"/>
      <c r="C72" s="80"/>
      <c r="D72" s="70">
        <v>31</v>
      </c>
      <c r="E72" s="80" t="s">
        <v>147</v>
      </c>
    </row>
    <row r="73" spans="1:10" ht="27.75" customHeight="1">
      <c r="A73" s="341"/>
      <c r="B73" s="69"/>
      <c r="C73" s="80"/>
      <c r="D73" s="70">
        <v>32</v>
      </c>
      <c r="E73" s="80" t="s">
        <v>148</v>
      </c>
    </row>
    <row r="74" spans="1:10" ht="27.75" customHeight="1">
      <c r="A74" s="341"/>
      <c r="B74" s="69"/>
      <c r="C74" s="80"/>
      <c r="D74" s="70">
        <v>33</v>
      </c>
      <c r="E74" s="83" t="s">
        <v>149</v>
      </c>
    </row>
    <row r="75" spans="1:10" ht="28.5">
      <c r="A75" s="341"/>
      <c r="B75" s="69"/>
      <c r="C75" s="80"/>
      <c r="D75" s="70">
        <v>34</v>
      </c>
      <c r="E75" s="80" t="s">
        <v>150</v>
      </c>
    </row>
    <row r="76" spans="1:10" ht="28.5">
      <c r="A76" s="338" t="s">
        <v>151</v>
      </c>
      <c r="B76" s="69">
        <v>30</v>
      </c>
      <c r="C76" s="80" t="s">
        <v>152</v>
      </c>
      <c r="D76" s="70">
        <v>35</v>
      </c>
      <c r="E76" s="80" t="s">
        <v>153</v>
      </c>
    </row>
    <row r="77" spans="1:10" ht="28.5">
      <c r="A77" s="339"/>
      <c r="B77" s="69">
        <v>31</v>
      </c>
      <c r="C77" s="80" t="s">
        <v>154</v>
      </c>
      <c r="D77" s="70">
        <v>36</v>
      </c>
      <c r="E77" s="80" t="s">
        <v>155</v>
      </c>
    </row>
    <row r="78" spans="1:10" ht="28.5">
      <c r="A78" s="339"/>
      <c r="B78" s="69">
        <v>32</v>
      </c>
      <c r="C78" s="80" t="s">
        <v>156</v>
      </c>
      <c r="D78" s="90">
        <v>37</v>
      </c>
      <c r="E78" s="80" t="s">
        <v>157</v>
      </c>
    </row>
    <row r="79" spans="1:10" ht="28.5">
      <c r="A79" s="339"/>
      <c r="B79" s="69">
        <v>33</v>
      </c>
      <c r="C79" s="80" t="s">
        <v>158</v>
      </c>
      <c r="D79" s="90">
        <v>38</v>
      </c>
      <c r="E79" s="80" t="s">
        <v>159</v>
      </c>
      <c r="J79" s="65" t="s">
        <v>160</v>
      </c>
    </row>
    <row r="80" spans="1:10" ht="42.75">
      <c r="A80" s="339"/>
      <c r="B80" s="91">
        <v>34</v>
      </c>
      <c r="C80" s="93" t="s">
        <v>161</v>
      </c>
      <c r="D80" s="92">
        <v>39</v>
      </c>
      <c r="E80" s="93" t="s">
        <v>162</v>
      </c>
    </row>
    <row r="81" spans="1:5" ht="72" customHeight="1">
      <c r="A81" s="75"/>
      <c r="B81" s="76"/>
      <c r="C81" s="77"/>
      <c r="D81" s="76"/>
      <c r="E81" s="77"/>
    </row>
  </sheetData>
  <mergeCells count="23">
    <mergeCell ref="B1:D1"/>
    <mergeCell ref="B2:C2"/>
    <mergeCell ref="B4:E4"/>
    <mergeCell ref="A66:A67"/>
    <mergeCell ref="A68:A75"/>
    <mergeCell ref="A5:A6"/>
    <mergeCell ref="B5:D5"/>
    <mergeCell ref="B6:D6"/>
    <mergeCell ref="A8:E8"/>
    <mergeCell ref="A10:A11"/>
    <mergeCell ref="A12:A14"/>
    <mergeCell ref="A15:A21"/>
    <mergeCell ref="A22:A25"/>
    <mergeCell ref="A27:A28"/>
    <mergeCell ref="A76:A80"/>
    <mergeCell ref="A29:E29"/>
    <mergeCell ref="A31:A37"/>
    <mergeCell ref="A38:A41"/>
    <mergeCell ref="A42:A47"/>
    <mergeCell ref="A48:A50"/>
    <mergeCell ref="A51:A60"/>
    <mergeCell ref="A61:A63"/>
    <mergeCell ref="A64:A65"/>
  </mergeCells>
  <pageMargins left="0.7" right="0.7" top="0.75" bottom="0.75" header="0.3" footer="0.3"/>
  <pageSetup scale="14" orientation="portrait" r:id="rId1"/>
  <colBreaks count="1" manualBreakCount="1">
    <brk id="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FF00E-0A31-4C6A-B6DD-C996621B3983}">
  <sheetPr>
    <tabColor rgb="FF002060"/>
    <pageSetUpPr fitToPage="1"/>
  </sheetPr>
  <dimension ref="A1:U103"/>
  <sheetViews>
    <sheetView showGridLines="0" zoomScale="115" zoomScaleNormal="115" workbookViewId="0">
      <pane ySplit="5" topLeftCell="A11" activePane="bottomLeft" state="frozen"/>
      <selection pane="bottomLeft" activeCell="F7" sqref="F7"/>
    </sheetView>
  </sheetViews>
  <sheetFormatPr baseColWidth="10" defaultColWidth="10.5703125" defaultRowHeight="15"/>
  <cols>
    <col min="1" max="1" width="79.7109375" style="30" customWidth="1"/>
    <col min="2" max="5" width="17.42578125" style="30" customWidth="1"/>
    <col min="6" max="6" width="23.42578125" style="30" customWidth="1"/>
    <col min="7" max="7" width="3.5703125" style="30" customWidth="1"/>
    <col min="22" max="16384" width="10.5703125" style="30"/>
  </cols>
  <sheetData>
    <row r="1" spans="1:7" ht="59.25" customHeight="1">
      <c r="A1"/>
      <c r="B1" s="357"/>
      <c r="C1" s="357"/>
      <c r="D1" s="357"/>
      <c r="E1" s="357"/>
      <c r="F1"/>
      <c r="G1"/>
    </row>
    <row r="2" spans="1:7">
      <c r="A2"/>
      <c r="B2"/>
      <c r="C2"/>
      <c r="D2"/>
      <c r="E2"/>
      <c r="F2"/>
      <c r="G2"/>
    </row>
    <row r="3" spans="1:7" ht="22.5" customHeight="1">
      <c r="A3" s="358" t="s">
        <v>163</v>
      </c>
      <c r="B3" s="358"/>
      <c r="C3" s="358"/>
      <c r="D3" s="358"/>
      <c r="E3" s="358"/>
      <c r="F3" s="359"/>
      <c r="G3"/>
    </row>
    <row r="4" spans="1:7" ht="21.75" customHeight="1">
      <c r="A4" s="360" t="s">
        <v>164</v>
      </c>
      <c r="B4" s="361" t="s">
        <v>165</v>
      </c>
      <c r="C4" s="361"/>
      <c r="D4" s="361"/>
      <c r="E4" s="361"/>
      <c r="F4" s="362" t="s">
        <v>166</v>
      </c>
      <c r="G4"/>
    </row>
    <row r="5" spans="1:7">
      <c r="A5" s="360"/>
      <c r="B5" s="47" t="s">
        <v>167</v>
      </c>
      <c r="C5" s="47" t="s">
        <v>168</v>
      </c>
      <c r="D5" s="47" t="s">
        <v>169</v>
      </c>
      <c r="E5" s="47" t="s">
        <v>170</v>
      </c>
      <c r="F5" s="363"/>
      <c r="G5"/>
    </row>
    <row r="6" spans="1:7" ht="57">
      <c r="A6" s="48" t="s">
        <v>490</v>
      </c>
      <c r="B6" s="230" t="s">
        <v>494</v>
      </c>
      <c r="C6" s="230">
        <v>2</v>
      </c>
      <c r="D6" s="230">
        <v>3</v>
      </c>
      <c r="E6" s="230" t="s">
        <v>495</v>
      </c>
      <c r="F6" s="49" t="s">
        <v>171</v>
      </c>
      <c r="G6"/>
    </row>
    <row r="7" spans="1:7" ht="57">
      <c r="A7" s="48" t="s">
        <v>491</v>
      </c>
      <c r="B7" s="230" t="s">
        <v>496</v>
      </c>
      <c r="C7" s="230" t="s">
        <v>497</v>
      </c>
      <c r="D7" s="230" t="s">
        <v>498</v>
      </c>
      <c r="E7" s="230" t="s">
        <v>499</v>
      </c>
      <c r="F7" s="49" t="s">
        <v>190</v>
      </c>
      <c r="G7"/>
    </row>
    <row r="8" spans="1:7" ht="57">
      <c r="A8" s="48" t="s">
        <v>492</v>
      </c>
      <c r="B8" s="230">
        <v>17</v>
      </c>
      <c r="C8" s="230">
        <v>8</v>
      </c>
      <c r="D8" s="230" t="s">
        <v>514</v>
      </c>
      <c r="E8" s="230" t="s">
        <v>500</v>
      </c>
      <c r="F8" s="49" t="s">
        <v>190</v>
      </c>
      <c r="G8"/>
    </row>
    <row r="9" spans="1:7" ht="71.25">
      <c r="A9" s="48" t="s">
        <v>493</v>
      </c>
      <c r="B9" s="230" t="s">
        <v>501</v>
      </c>
      <c r="C9" s="230" t="s">
        <v>502</v>
      </c>
      <c r="D9" s="230" t="s">
        <v>503</v>
      </c>
      <c r="E9" s="230" t="s">
        <v>504</v>
      </c>
      <c r="F9" s="50" t="s">
        <v>515</v>
      </c>
      <c r="G9"/>
    </row>
    <row r="10" spans="1:7" ht="28.5">
      <c r="A10" s="48" t="s">
        <v>172</v>
      </c>
      <c r="B10" s="230" t="s">
        <v>505</v>
      </c>
      <c r="C10" s="230" t="s">
        <v>506</v>
      </c>
      <c r="D10" s="230" t="s">
        <v>507</v>
      </c>
      <c r="E10" s="230" t="s">
        <v>173</v>
      </c>
      <c r="F10" s="49" t="s">
        <v>171</v>
      </c>
      <c r="G10"/>
    </row>
    <row r="11" spans="1:7" ht="28.5">
      <c r="A11" s="48" t="s">
        <v>174</v>
      </c>
      <c r="B11" s="230">
        <v>16.170000000000002</v>
      </c>
      <c r="C11" s="230" t="s">
        <v>508</v>
      </c>
      <c r="D11" s="230">
        <v>1</v>
      </c>
      <c r="E11" s="230" t="s">
        <v>513</v>
      </c>
      <c r="F11" s="50" t="s">
        <v>517</v>
      </c>
      <c r="G11"/>
    </row>
    <row r="12" spans="1:7">
      <c r="A12" s="48" t="s">
        <v>175</v>
      </c>
      <c r="B12" s="230">
        <v>16</v>
      </c>
      <c r="C12" s="230">
        <v>3.4</v>
      </c>
      <c r="D12" s="230" t="s">
        <v>512</v>
      </c>
      <c r="E12" s="230" t="s">
        <v>176</v>
      </c>
      <c r="F12" s="49" t="s">
        <v>516</v>
      </c>
      <c r="G12"/>
    </row>
    <row r="13" spans="1:7" ht="28.5">
      <c r="A13" s="48" t="s">
        <v>177</v>
      </c>
      <c r="B13" s="230" t="s">
        <v>178</v>
      </c>
      <c r="C13" s="230">
        <v>7</v>
      </c>
      <c r="D13" s="230" t="s">
        <v>179</v>
      </c>
      <c r="E13" s="230" t="s">
        <v>180</v>
      </c>
      <c r="F13" s="49" t="s">
        <v>171</v>
      </c>
      <c r="G13"/>
    </row>
    <row r="14" spans="1:7" ht="34.5" customHeight="1">
      <c r="A14" s="48" t="s">
        <v>181</v>
      </c>
      <c r="B14" s="230">
        <v>16.170000000000002</v>
      </c>
      <c r="C14" s="230" t="s">
        <v>509</v>
      </c>
      <c r="D14" s="230" t="s">
        <v>182</v>
      </c>
      <c r="E14" s="230">
        <v>28</v>
      </c>
      <c r="F14" s="49" t="s">
        <v>171</v>
      </c>
      <c r="G14"/>
    </row>
    <row r="15" spans="1:7" ht="24.75" customHeight="1">
      <c r="A15" s="48" t="s">
        <v>183</v>
      </c>
      <c r="B15" s="230" t="s">
        <v>178</v>
      </c>
      <c r="C15" s="230" t="s">
        <v>510</v>
      </c>
      <c r="D15" s="230" t="s">
        <v>184</v>
      </c>
      <c r="E15" s="230">
        <v>20.21</v>
      </c>
      <c r="F15" s="49" t="s">
        <v>171</v>
      </c>
      <c r="G15"/>
    </row>
    <row r="16" spans="1:7" ht="28.5">
      <c r="A16" s="48" t="s">
        <v>185</v>
      </c>
      <c r="B16" s="230">
        <v>18.190000000000001</v>
      </c>
      <c r="C16" s="230" t="s">
        <v>511</v>
      </c>
      <c r="D16" s="230" t="s">
        <v>186</v>
      </c>
      <c r="E16" s="230" t="s">
        <v>187</v>
      </c>
      <c r="F16" s="49" t="s">
        <v>171</v>
      </c>
      <c r="G16"/>
    </row>
    <row r="17" spans="1:8">
      <c r="A17" s="48" t="s">
        <v>188</v>
      </c>
      <c r="B17" s="230">
        <v>2.17</v>
      </c>
      <c r="C17" s="230">
        <v>8</v>
      </c>
      <c r="D17" s="230">
        <v>1</v>
      </c>
      <c r="E17" s="230" t="s">
        <v>189</v>
      </c>
      <c r="F17" s="49" t="s">
        <v>190</v>
      </c>
      <c r="G17" s="231"/>
      <c r="H17" s="232"/>
    </row>
    <row r="18" spans="1:8" customFormat="1" ht="21.75" customHeight="1"/>
    <row r="19" spans="1:8" customFormat="1"/>
    <row r="20" spans="1:8" customFormat="1"/>
    <row r="21" spans="1:8" customFormat="1"/>
    <row r="22" spans="1:8" customFormat="1"/>
    <row r="23" spans="1:8" customFormat="1"/>
    <row r="24" spans="1:8" customFormat="1"/>
    <row r="25" spans="1:8" customFormat="1"/>
    <row r="26" spans="1:8" customFormat="1"/>
    <row r="27" spans="1:8" customFormat="1"/>
    <row r="28" spans="1:8" customFormat="1"/>
    <row r="29" spans="1:8" customFormat="1"/>
    <row r="30" spans="1:8" customFormat="1"/>
    <row r="31" spans="1:8" customFormat="1"/>
    <row r="32" spans="1:8" customFormat="1"/>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sheetData>
  <mergeCells count="5">
    <mergeCell ref="B1:E1"/>
    <mergeCell ref="A3:F3"/>
    <mergeCell ref="A4:A5"/>
    <mergeCell ref="B4:E4"/>
    <mergeCell ref="F4:F5"/>
  </mergeCells>
  <dataValidations count="2">
    <dataValidation allowBlank="1" showInputMessage="1" showErrorMessage="1" prompt="Proponer y escribir en una frase la estrategia para gestionar la debilidad, la oportunidad, la amenaza o la fortaleza.Usar verbo de acción en infinitivo._x000a_" sqref="A4" xr:uid="{193174CC-2175-430E-994B-632B6428F9A8}"/>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F4" xr:uid="{4685765A-3C3C-4857-95A4-BF92C37FBA61}"/>
  </dataValidations>
  <printOptions horizontalCentered="1"/>
  <pageMargins left="0.70866141732283472" right="0.70866141732283472" top="0.74803149606299213" bottom="0.74803149606299213" header="0.31496062992125984" footer="0.31496062992125984"/>
  <pageSetup scale="55"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4772A-DD76-4393-A7AB-FC9DAED303AB}">
  <sheetPr>
    <tabColor theme="7" tint="0.39997558519241921"/>
    <pageSetUpPr fitToPage="1"/>
  </sheetPr>
  <dimension ref="B1:I59"/>
  <sheetViews>
    <sheetView showGridLines="0" topLeftCell="A16" zoomScale="90" zoomScaleNormal="90" workbookViewId="0">
      <selection activeCell="E5" sqref="E5"/>
    </sheetView>
  </sheetViews>
  <sheetFormatPr baseColWidth="10" defaultColWidth="11.42578125" defaultRowHeight="14.25"/>
  <cols>
    <col min="1" max="1" width="2.7109375" style="95" customWidth="1"/>
    <col min="2" max="2" width="24.7109375" style="95" customWidth="1"/>
    <col min="3" max="3" width="11.28515625" style="96" customWidth="1"/>
    <col min="4" max="4" width="19.28515625" style="96" customWidth="1"/>
    <col min="5" max="5" width="7.5703125" style="95" customWidth="1"/>
    <col min="6" max="6" width="24.7109375" style="95" customWidth="1"/>
    <col min="7" max="7" width="79.140625" style="95" customWidth="1"/>
    <col min="8" max="8" width="11.42578125" style="95"/>
    <col min="9" max="9" width="32" style="95" customWidth="1"/>
    <col min="10" max="16384" width="11.42578125" style="95"/>
  </cols>
  <sheetData>
    <row r="1" spans="2:9" ht="15" thickBot="1"/>
    <row r="2" spans="2:9" ht="18">
      <c r="B2" s="395" t="s">
        <v>191</v>
      </c>
      <c r="C2" s="396"/>
      <c r="D2" s="396"/>
      <c r="E2" s="396"/>
      <c r="F2" s="396"/>
      <c r="G2" s="397"/>
    </row>
    <row r="3" spans="2:9" ht="15">
      <c r="B3" s="398" t="s">
        <v>192</v>
      </c>
      <c r="C3" s="399"/>
      <c r="D3" s="400"/>
      <c r="E3" s="400"/>
      <c r="F3" s="400"/>
      <c r="G3" s="401"/>
    </row>
    <row r="4" spans="2:9" ht="88.5" customHeight="1">
      <c r="B4" s="402" t="s">
        <v>193</v>
      </c>
      <c r="C4" s="403"/>
      <c r="D4" s="403"/>
      <c r="E4" s="403"/>
      <c r="F4" s="403"/>
      <c r="G4" s="404"/>
    </row>
    <row r="5" spans="2:9" ht="15">
      <c r="B5" s="97"/>
      <c r="C5" s="98"/>
      <c r="D5" s="99"/>
      <c r="E5" s="100"/>
      <c r="F5" s="100"/>
      <c r="G5" s="100"/>
    </row>
    <row r="6" spans="2:9" ht="16.5" customHeight="1">
      <c r="B6" s="405" t="s">
        <v>194</v>
      </c>
      <c r="C6" s="406"/>
      <c r="D6" s="406"/>
      <c r="E6" s="406"/>
      <c r="F6" s="406"/>
      <c r="G6" s="407"/>
    </row>
    <row r="7" spans="2:9" ht="76.5" customHeight="1">
      <c r="B7" s="405"/>
      <c r="C7" s="406"/>
      <c r="D7" s="406"/>
      <c r="E7" s="406"/>
      <c r="F7" s="406"/>
      <c r="G7" s="407"/>
    </row>
    <row r="8" spans="2:9" ht="15" thickBot="1">
      <c r="B8" s="101"/>
      <c r="C8" s="102"/>
      <c r="D8" s="102"/>
      <c r="E8" s="103"/>
      <c r="F8" s="104"/>
      <c r="G8" s="104"/>
    </row>
    <row r="9" spans="2:9">
      <c r="B9" s="105"/>
      <c r="C9" s="106" t="s">
        <v>195</v>
      </c>
      <c r="D9" s="408" t="s">
        <v>196</v>
      </c>
      <c r="E9" s="409"/>
      <c r="F9" s="410" t="s">
        <v>197</v>
      </c>
      <c r="G9" s="411"/>
    </row>
    <row r="10" spans="2:9" ht="15" customHeight="1">
      <c r="B10" s="107"/>
      <c r="C10" s="108">
        <v>5</v>
      </c>
      <c r="D10" s="412" t="s">
        <v>198</v>
      </c>
      <c r="E10" s="413"/>
      <c r="F10" s="414" t="s">
        <v>199</v>
      </c>
      <c r="G10" s="391"/>
      <c r="H10" s="380"/>
      <c r="I10" s="380"/>
    </row>
    <row r="11" spans="2:9">
      <c r="B11" s="107"/>
      <c r="C11" s="108">
        <v>5</v>
      </c>
      <c r="D11" s="412" t="s">
        <v>200</v>
      </c>
      <c r="E11" s="413"/>
      <c r="F11" s="414" t="s">
        <v>201</v>
      </c>
      <c r="G11" s="391"/>
      <c r="H11" s="380"/>
      <c r="I11" s="380"/>
    </row>
    <row r="12" spans="2:9">
      <c r="B12" s="107"/>
      <c r="C12" s="108">
        <v>5</v>
      </c>
      <c r="D12" s="412" t="s">
        <v>202</v>
      </c>
      <c r="E12" s="413"/>
      <c r="F12" s="414" t="s">
        <v>203</v>
      </c>
      <c r="G12" s="391"/>
      <c r="H12" s="380"/>
      <c r="I12" s="380"/>
    </row>
    <row r="13" spans="2:9" ht="27.75" customHeight="1">
      <c r="B13" s="107"/>
      <c r="C13" s="108">
        <v>5</v>
      </c>
      <c r="D13" s="412" t="s">
        <v>204</v>
      </c>
      <c r="E13" s="413"/>
      <c r="F13" s="414" t="s">
        <v>205</v>
      </c>
      <c r="G13" s="391"/>
      <c r="H13" s="380"/>
      <c r="I13" s="380"/>
    </row>
    <row r="14" spans="2:9">
      <c r="B14" s="107"/>
      <c r="C14" s="108">
        <v>5</v>
      </c>
      <c r="D14" s="412" t="s">
        <v>206</v>
      </c>
      <c r="E14" s="413"/>
      <c r="F14" s="414" t="s">
        <v>207</v>
      </c>
      <c r="G14" s="391"/>
      <c r="H14" s="380"/>
      <c r="I14" s="380"/>
    </row>
    <row r="15" spans="2:9" ht="41.25" customHeight="1">
      <c r="B15" s="107"/>
      <c r="C15" s="108">
        <v>5</v>
      </c>
      <c r="D15" s="412" t="s">
        <v>208</v>
      </c>
      <c r="E15" s="413"/>
      <c r="F15" s="414" t="s">
        <v>209</v>
      </c>
      <c r="G15" s="391"/>
      <c r="H15" s="380"/>
      <c r="I15" s="380"/>
    </row>
    <row r="16" spans="2:9" ht="41.25" customHeight="1">
      <c r="B16" s="107"/>
      <c r="C16" s="108">
        <v>5</v>
      </c>
      <c r="D16" s="415" t="s">
        <v>210</v>
      </c>
      <c r="E16" s="416"/>
      <c r="F16" s="414" t="s">
        <v>211</v>
      </c>
      <c r="G16" s="391"/>
      <c r="H16" s="380"/>
      <c r="I16" s="380"/>
    </row>
    <row r="17" spans="2:9" ht="51.75" customHeight="1">
      <c r="B17" s="107"/>
      <c r="C17" s="108">
        <v>5</v>
      </c>
      <c r="D17" s="416" t="s">
        <v>212</v>
      </c>
      <c r="E17" s="417"/>
      <c r="F17" s="414" t="s">
        <v>213</v>
      </c>
      <c r="G17" s="391"/>
      <c r="H17" s="380"/>
      <c r="I17" s="380"/>
    </row>
    <row r="18" spans="2:9" ht="51.75" customHeight="1">
      <c r="B18" s="107"/>
      <c r="C18" s="108">
        <v>5</v>
      </c>
      <c r="D18" s="415" t="s">
        <v>214</v>
      </c>
      <c r="E18" s="416"/>
      <c r="F18" s="414" t="s">
        <v>215</v>
      </c>
      <c r="G18" s="391"/>
      <c r="H18" s="380"/>
      <c r="I18" s="380"/>
    </row>
    <row r="19" spans="2:9" ht="51.75" customHeight="1">
      <c r="B19" s="107"/>
      <c r="C19" s="108">
        <v>5</v>
      </c>
      <c r="D19" s="109" t="s">
        <v>216</v>
      </c>
      <c r="E19" s="110"/>
      <c r="F19" s="414" t="s">
        <v>217</v>
      </c>
      <c r="G19" s="391"/>
      <c r="H19" s="380"/>
      <c r="I19" s="380"/>
    </row>
    <row r="20" spans="2:9" ht="51.75" customHeight="1">
      <c r="B20" s="107"/>
      <c r="C20" s="108">
        <v>5</v>
      </c>
      <c r="D20" s="109" t="s">
        <v>218</v>
      </c>
      <c r="E20" s="110"/>
      <c r="F20" s="414" t="s">
        <v>219</v>
      </c>
      <c r="G20" s="391"/>
      <c r="H20" s="380"/>
      <c r="I20" s="380"/>
    </row>
    <row r="21" spans="2:9" ht="66.75" customHeight="1">
      <c r="B21" s="107"/>
      <c r="C21" s="108">
        <v>5</v>
      </c>
      <c r="D21" s="415" t="s">
        <v>220</v>
      </c>
      <c r="E21" s="416"/>
      <c r="F21" s="414" t="s">
        <v>221</v>
      </c>
      <c r="G21" s="391"/>
      <c r="H21" s="380"/>
      <c r="I21" s="380"/>
    </row>
    <row r="22" spans="2:9" ht="36" customHeight="1">
      <c r="B22" s="107"/>
      <c r="C22" s="108">
        <v>5</v>
      </c>
      <c r="D22" s="418" t="s">
        <v>222</v>
      </c>
      <c r="E22" s="419"/>
      <c r="F22" s="414" t="s">
        <v>223</v>
      </c>
      <c r="G22" s="391"/>
      <c r="H22" s="394"/>
      <c r="I22" s="394"/>
    </row>
    <row r="23" spans="2:9" ht="26.25" customHeight="1">
      <c r="B23" s="107"/>
      <c r="C23" s="108">
        <v>5</v>
      </c>
      <c r="D23" s="420" t="s">
        <v>224</v>
      </c>
      <c r="E23" s="420"/>
      <c r="F23" s="390" t="s">
        <v>225</v>
      </c>
      <c r="G23" s="391"/>
      <c r="H23" s="380"/>
      <c r="I23" s="380"/>
    </row>
    <row r="24" spans="2:9" ht="26.25" customHeight="1">
      <c r="B24" s="107"/>
      <c r="C24" s="108">
        <v>5</v>
      </c>
      <c r="D24" s="420" t="s">
        <v>226</v>
      </c>
      <c r="E24" s="420"/>
      <c r="F24" s="390" t="s">
        <v>227</v>
      </c>
      <c r="G24" s="391"/>
      <c r="H24" s="380"/>
      <c r="I24" s="380"/>
    </row>
    <row r="25" spans="2:9" ht="26.25" customHeight="1">
      <c r="B25" s="107"/>
      <c r="C25" s="108">
        <v>5</v>
      </c>
      <c r="D25" s="388" t="s">
        <v>228</v>
      </c>
      <c r="E25" s="389"/>
      <c r="F25" s="390" t="s">
        <v>229</v>
      </c>
      <c r="G25" s="391"/>
      <c r="H25" s="380"/>
      <c r="I25" s="380"/>
    </row>
    <row r="26" spans="2:9" ht="27" customHeight="1">
      <c r="B26" s="111"/>
      <c r="C26" s="381" t="s">
        <v>230</v>
      </c>
      <c r="D26" s="382"/>
      <c r="E26" s="382"/>
      <c r="F26" s="382"/>
      <c r="G26" s="383"/>
    </row>
    <row r="27" spans="2:9" ht="27" customHeight="1">
      <c r="B27" s="384" t="s">
        <v>231</v>
      </c>
      <c r="C27" s="385"/>
      <c r="D27" s="385"/>
      <c r="E27" s="385"/>
      <c r="F27" s="385"/>
      <c r="G27" s="386"/>
    </row>
    <row r="28" spans="2:9" ht="10.5" customHeight="1">
      <c r="B28" s="112"/>
      <c r="D28" s="113"/>
      <c r="E28" s="114"/>
      <c r="F28" s="115"/>
      <c r="G28" s="115"/>
    </row>
    <row r="29" spans="2:9">
      <c r="B29" s="112"/>
      <c r="C29" s="116"/>
      <c r="D29" s="387" t="s">
        <v>196</v>
      </c>
      <c r="E29" s="387"/>
      <c r="F29" s="392" t="s">
        <v>197</v>
      </c>
      <c r="G29" s="393"/>
    </row>
    <row r="30" spans="2:9">
      <c r="B30" s="112"/>
      <c r="D30" s="371" t="s">
        <v>198</v>
      </c>
      <c r="E30" s="371"/>
      <c r="F30" s="372" t="s">
        <v>232</v>
      </c>
      <c r="G30" s="373"/>
      <c r="H30" s="380"/>
      <c r="I30" s="380"/>
    </row>
    <row r="31" spans="2:9">
      <c r="B31" s="112"/>
      <c r="D31" s="371" t="s">
        <v>200</v>
      </c>
      <c r="E31" s="371"/>
      <c r="F31" s="372" t="s">
        <v>233</v>
      </c>
      <c r="G31" s="373"/>
      <c r="H31" s="380"/>
      <c r="I31" s="380"/>
    </row>
    <row r="32" spans="2:9">
      <c r="B32" s="112"/>
      <c r="D32" s="371" t="s">
        <v>202</v>
      </c>
      <c r="E32" s="371"/>
      <c r="F32" s="372" t="s">
        <v>234</v>
      </c>
      <c r="G32" s="373"/>
      <c r="H32" s="380"/>
      <c r="I32" s="380"/>
    </row>
    <row r="33" spans="2:9">
      <c r="B33" s="112"/>
      <c r="D33" s="371" t="s">
        <v>204</v>
      </c>
      <c r="E33" s="371"/>
      <c r="F33" s="372" t="s">
        <v>235</v>
      </c>
      <c r="G33" s="373"/>
      <c r="H33" s="380"/>
      <c r="I33" s="380"/>
    </row>
    <row r="34" spans="2:9">
      <c r="B34" s="112"/>
      <c r="D34" s="371" t="s">
        <v>206</v>
      </c>
      <c r="E34" s="371"/>
      <c r="F34" s="372" t="s">
        <v>236</v>
      </c>
      <c r="G34" s="373"/>
      <c r="H34" s="380"/>
      <c r="I34" s="380"/>
    </row>
    <row r="35" spans="2:9" ht="40.9" customHeight="1">
      <c r="B35" s="112"/>
      <c r="D35" s="371" t="s">
        <v>237</v>
      </c>
      <c r="E35" s="371"/>
      <c r="F35" s="372" t="s">
        <v>238</v>
      </c>
      <c r="G35" s="373"/>
      <c r="H35" s="380"/>
      <c r="I35" s="380"/>
    </row>
    <row r="36" spans="2:9" ht="42" customHeight="1">
      <c r="B36" s="117"/>
      <c r="C36" s="118"/>
      <c r="D36" s="371" t="s">
        <v>239</v>
      </c>
      <c r="E36" s="371"/>
      <c r="F36" s="372" t="s">
        <v>240</v>
      </c>
      <c r="G36" s="373"/>
      <c r="H36" s="370"/>
      <c r="I36" s="370"/>
    </row>
    <row r="37" spans="2:9" ht="30.75" customHeight="1">
      <c r="B37" s="117"/>
      <c r="C37" s="118"/>
      <c r="D37" s="371" t="s">
        <v>241</v>
      </c>
      <c r="E37" s="371"/>
      <c r="F37" s="376" t="s">
        <v>242</v>
      </c>
      <c r="G37" s="377"/>
      <c r="H37" s="370"/>
      <c r="I37" s="370"/>
    </row>
    <row r="38" spans="2:9" ht="33" customHeight="1">
      <c r="B38" s="117"/>
      <c r="C38" s="118"/>
      <c r="D38" s="371" t="s">
        <v>243</v>
      </c>
      <c r="E38" s="371"/>
      <c r="F38" s="376" t="s">
        <v>242</v>
      </c>
      <c r="G38" s="377"/>
      <c r="H38" s="370"/>
      <c r="I38" s="370"/>
    </row>
    <row r="39" spans="2:9" ht="30" customHeight="1">
      <c r="B39" s="117"/>
      <c r="C39" s="118"/>
      <c r="D39" s="371" t="s">
        <v>244</v>
      </c>
      <c r="E39" s="371"/>
      <c r="F39" s="376" t="s">
        <v>242</v>
      </c>
      <c r="G39" s="377"/>
      <c r="H39" s="370"/>
      <c r="I39" s="370"/>
    </row>
    <row r="40" spans="2:9" ht="30" customHeight="1">
      <c r="B40" s="117"/>
      <c r="C40" s="118"/>
      <c r="D40" s="371" t="s">
        <v>245</v>
      </c>
      <c r="E40" s="371"/>
      <c r="F40" s="376" t="s">
        <v>242</v>
      </c>
      <c r="G40" s="377"/>
      <c r="H40" s="370"/>
      <c r="I40" s="370"/>
    </row>
    <row r="41" spans="2:9" ht="30" customHeight="1">
      <c r="B41" s="117"/>
      <c r="C41" s="118"/>
      <c r="D41" s="374" t="s">
        <v>246</v>
      </c>
      <c r="E41" s="375"/>
      <c r="F41" s="372" t="s">
        <v>247</v>
      </c>
      <c r="G41" s="373"/>
      <c r="H41" s="370"/>
      <c r="I41" s="370"/>
    </row>
    <row r="42" spans="2:9" ht="35.25" customHeight="1">
      <c r="B42" s="117"/>
      <c r="C42" s="118"/>
      <c r="D42" s="371" t="s">
        <v>248</v>
      </c>
      <c r="E42" s="371"/>
      <c r="F42" s="372" t="s">
        <v>249</v>
      </c>
      <c r="G42" s="373"/>
      <c r="H42" s="370"/>
      <c r="I42" s="370"/>
    </row>
    <row r="43" spans="2:9" ht="31.5" customHeight="1">
      <c r="B43" s="117"/>
      <c r="C43" s="118"/>
      <c r="D43" s="371" t="s">
        <v>241</v>
      </c>
      <c r="E43" s="371"/>
      <c r="F43" s="376" t="s">
        <v>242</v>
      </c>
      <c r="G43" s="377"/>
      <c r="H43" s="370"/>
      <c r="I43" s="370"/>
    </row>
    <row r="44" spans="2:9" ht="35.25" customHeight="1">
      <c r="B44" s="117"/>
      <c r="C44" s="118"/>
      <c r="D44" s="371" t="s">
        <v>250</v>
      </c>
      <c r="E44" s="371"/>
      <c r="F44" s="376" t="s">
        <v>242</v>
      </c>
      <c r="G44" s="377"/>
      <c r="H44" s="370"/>
      <c r="I44" s="370"/>
    </row>
    <row r="45" spans="2:9" ht="57" customHeight="1">
      <c r="B45" s="117"/>
      <c r="C45" s="118"/>
      <c r="D45" s="371" t="s">
        <v>245</v>
      </c>
      <c r="E45" s="371"/>
      <c r="F45" s="376" t="s">
        <v>242</v>
      </c>
      <c r="G45" s="377"/>
      <c r="H45" s="370"/>
      <c r="I45" s="370"/>
    </row>
    <row r="46" spans="2:9" ht="32.25" customHeight="1">
      <c r="B46" s="117"/>
      <c r="C46" s="118"/>
      <c r="D46" s="371" t="s">
        <v>243</v>
      </c>
      <c r="E46" s="371"/>
      <c r="F46" s="376" t="s">
        <v>242</v>
      </c>
      <c r="G46" s="377"/>
      <c r="H46" s="370"/>
      <c r="I46" s="370"/>
    </row>
    <row r="47" spans="2:9" ht="32.25" customHeight="1">
      <c r="B47" s="117"/>
      <c r="C47" s="118"/>
      <c r="D47" s="374" t="s">
        <v>251</v>
      </c>
      <c r="E47" s="375"/>
      <c r="F47" s="378" t="s">
        <v>252</v>
      </c>
      <c r="G47" s="379"/>
      <c r="H47" s="370"/>
      <c r="I47" s="370"/>
    </row>
    <row r="48" spans="2:9" ht="32.25" customHeight="1">
      <c r="B48" s="117"/>
      <c r="C48" s="118"/>
      <c r="D48" s="371" t="s">
        <v>253</v>
      </c>
      <c r="E48" s="371"/>
      <c r="F48" s="372" t="s">
        <v>254</v>
      </c>
      <c r="G48" s="373"/>
      <c r="H48" s="370"/>
      <c r="I48" s="370"/>
    </row>
    <row r="49" spans="2:9" ht="32.25" customHeight="1">
      <c r="B49" s="117"/>
      <c r="C49" s="118"/>
      <c r="D49" s="371" t="s">
        <v>255</v>
      </c>
      <c r="E49" s="371"/>
      <c r="F49" s="372" t="s">
        <v>256</v>
      </c>
      <c r="G49" s="373"/>
      <c r="H49" s="370"/>
      <c r="I49" s="370"/>
    </row>
    <row r="50" spans="2:9" ht="32.25" customHeight="1">
      <c r="B50" s="117"/>
      <c r="C50" s="118"/>
      <c r="D50" s="371" t="s">
        <v>257</v>
      </c>
      <c r="E50" s="371"/>
      <c r="F50" s="372" t="s">
        <v>258</v>
      </c>
      <c r="G50" s="373"/>
      <c r="H50" s="370"/>
      <c r="I50" s="370"/>
    </row>
    <row r="51" spans="2:9" ht="32.25" customHeight="1">
      <c r="B51" s="117"/>
      <c r="C51" s="118"/>
      <c r="D51" s="113"/>
      <c r="E51" s="113"/>
      <c r="F51" s="115"/>
      <c r="G51" s="115"/>
      <c r="H51" s="370"/>
      <c r="I51" s="370"/>
    </row>
    <row r="52" spans="2:9" ht="32.25" customHeight="1">
      <c r="B52" s="117"/>
      <c r="C52" s="118"/>
      <c r="D52" s="113"/>
      <c r="E52" s="113"/>
      <c r="F52" s="115"/>
      <c r="G52" s="115"/>
    </row>
    <row r="53" spans="2:9" ht="32.25" customHeight="1">
      <c r="B53" s="117"/>
      <c r="C53" s="118"/>
      <c r="D53" s="113"/>
      <c r="E53" s="113"/>
      <c r="F53" s="115"/>
      <c r="G53" s="115"/>
    </row>
    <row r="54" spans="2:9" ht="21.75" customHeight="1">
      <c r="B54" s="364" t="s">
        <v>259</v>
      </c>
      <c r="C54" s="365"/>
      <c r="D54" s="365"/>
      <c r="E54" s="365"/>
      <c r="F54" s="365"/>
      <c r="G54" s="366"/>
    </row>
    <row r="55" spans="2:9" ht="21.75" customHeight="1">
      <c r="B55" s="364" t="s">
        <v>260</v>
      </c>
      <c r="C55" s="365"/>
      <c r="D55" s="365"/>
      <c r="E55" s="365"/>
      <c r="F55" s="365"/>
      <c r="G55" s="366"/>
    </row>
    <row r="56" spans="2:9" ht="20.25" customHeight="1">
      <c r="B56" s="364" t="s">
        <v>261</v>
      </c>
      <c r="C56" s="365"/>
      <c r="D56" s="365"/>
      <c r="E56" s="365"/>
      <c r="F56" s="365"/>
      <c r="G56" s="366"/>
    </row>
    <row r="57" spans="2:9" ht="20.25" customHeight="1">
      <c r="B57" s="364" t="s">
        <v>262</v>
      </c>
      <c r="C57" s="365"/>
      <c r="D57" s="365"/>
      <c r="E57" s="365"/>
      <c r="F57" s="365"/>
      <c r="G57" s="366"/>
    </row>
    <row r="58" spans="2:9" ht="18" customHeight="1" thickBot="1">
      <c r="B58" s="367" t="s">
        <v>263</v>
      </c>
      <c r="C58" s="368"/>
      <c r="D58" s="368"/>
      <c r="E58" s="368"/>
      <c r="F58" s="368"/>
      <c r="G58" s="369"/>
    </row>
    <row r="59" spans="2:9">
      <c r="B59" s="119"/>
      <c r="C59" s="120"/>
      <c r="D59" s="119"/>
      <c r="E59" s="119"/>
      <c r="F59" s="119"/>
      <c r="G59" s="119"/>
    </row>
  </sheetData>
  <mergeCells count="125">
    <mergeCell ref="F20:G20"/>
    <mergeCell ref="D21:E21"/>
    <mergeCell ref="F21:G21"/>
    <mergeCell ref="D22:E22"/>
    <mergeCell ref="F22:G22"/>
    <mergeCell ref="D23:E23"/>
    <mergeCell ref="F23:G23"/>
    <mergeCell ref="D24:E24"/>
    <mergeCell ref="F24:G24"/>
    <mergeCell ref="D15:E15"/>
    <mergeCell ref="F15:G15"/>
    <mergeCell ref="D16:E16"/>
    <mergeCell ref="F16:G16"/>
    <mergeCell ref="D17:E17"/>
    <mergeCell ref="F17:G17"/>
    <mergeCell ref="D18:E18"/>
    <mergeCell ref="F18:G18"/>
    <mergeCell ref="F19:G19"/>
    <mergeCell ref="H10:I10"/>
    <mergeCell ref="H11:I11"/>
    <mergeCell ref="H12:I12"/>
    <mergeCell ref="H13:I13"/>
    <mergeCell ref="H14:I14"/>
    <mergeCell ref="B2:G2"/>
    <mergeCell ref="B3:G3"/>
    <mergeCell ref="B4:G4"/>
    <mergeCell ref="B6:G7"/>
    <mergeCell ref="D9:E9"/>
    <mergeCell ref="F9:G9"/>
    <mergeCell ref="D10:E10"/>
    <mergeCell ref="F10:G10"/>
    <mergeCell ref="D11:E11"/>
    <mergeCell ref="F11:G11"/>
    <mergeCell ref="D12:E12"/>
    <mergeCell ref="F12:G12"/>
    <mergeCell ref="D13:E13"/>
    <mergeCell ref="F13:G13"/>
    <mergeCell ref="D14:E14"/>
    <mergeCell ref="F14:G14"/>
    <mergeCell ref="H20:I20"/>
    <mergeCell ref="H21:I21"/>
    <mergeCell ref="H22:I22"/>
    <mergeCell ref="H23:I23"/>
    <mergeCell ref="H24:I24"/>
    <mergeCell ref="H15:I15"/>
    <mergeCell ref="H16:I16"/>
    <mergeCell ref="H17:I17"/>
    <mergeCell ref="H18:I18"/>
    <mergeCell ref="H19:I19"/>
    <mergeCell ref="H31:I31"/>
    <mergeCell ref="D32:E32"/>
    <mergeCell ref="H32:I32"/>
    <mergeCell ref="D33:E33"/>
    <mergeCell ref="H33:I33"/>
    <mergeCell ref="H25:I25"/>
    <mergeCell ref="C26:G26"/>
    <mergeCell ref="B27:G27"/>
    <mergeCell ref="D29:E29"/>
    <mergeCell ref="D30:E30"/>
    <mergeCell ref="H30:I30"/>
    <mergeCell ref="D25:E25"/>
    <mergeCell ref="F25:G25"/>
    <mergeCell ref="F29:G29"/>
    <mergeCell ref="F30:G30"/>
    <mergeCell ref="F31:G31"/>
    <mergeCell ref="D31:E31"/>
    <mergeCell ref="F32:G32"/>
    <mergeCell ref="F33:G33"/>
    <mergeCell ref="H37:I37"/>
    <mergeCell ref="D38:E38"/>
    <mergeCell ref="H38:I38"/>
    <mergeCell ref="D39:E39"/>
    <mergeCell ref="H39:I39"/>
    <mergeCell ref="H34:I34"/>
    <mergeCell ref="D35:E35"/>
    <mergeCell ref="H35:I35"/>
    <mergeCell ref="D36:E36"/>
    <mergeCell ref="H36:I36"/>
    <mergeCell ref="F34:G34"/>
    <mergeCell ref="D34:E34"/>
    <mergeCell ref="F35:G35"/>
    <mergeCell ref="F36:G36"/>
    <mergeCell ref="F37:G37"/>
    <mergeCell ref="D37:E37"/>
    <mergeCell ref="F38:G38"/>
    <mergeCell ref="F39:G39"/>
    <mergeCell ref="H43:I43"/>
    <mergeCell ref="D44:E44"/>
    <mergeCell ref="H44:I44"/>
    <mergeCell ref="D45:E45"/>
    <mergeCell ref="H45:I45"/>
    <mergeCell ref="H40:I40"/>
    <mergeCell ref="D41:E41"/>
    <mergeCell ref="H41:I41"/>
    <mergeCell ref="D42:E42"/>
    <mergeCell ref="H42:I42"/>
    <mergeCell ref="F40:G40"/>
    <mergeCell ref="D40:E40"/>
    <mergeCell ref="F41:G41"/>
    <mergeCell ref="F42:G42"/>
    <mergeCell ref="F43:G43"/>
    <mergeCell ref="D43:E43"/>
    <mergeCell ref="F44:G44"/>
    <mergeCell ref="F45:G45"/>
    <mergeCell ref="B56:G56"/>
    <mergeCell ref="B57:G57"/>
    <mergeCell ref="B58:G58"/>
    <mergeCell ref="H49:I49"/>
    <mergeCell ref="D50:E50"/>
    <mergeCell ref="F50:G50"/>
    <mergeCell ref="H50:I50"/>
    <mergeCell ref="H51:I51"/>
    <mergeCell ref="H46:I46"/>
    <mergeCell ref="D47:E47"/>
    <mergeCell ref="H47:I47"/>
    <mergeCell ref="D48:E48"/>
    <mergeCell ref="H48:I48"/>
    <mergeCell ref="F46:G46"/>
    <mergeCell ref="D46:E46"/>
    <mergeCell ref="F47:G47"/>
    <mergeCell ref="F48:G48"/>
    <mergeCell ref="F49:G49"/>
    <mergeCell ref="D49:E49"/>
    <mergeCell ref="B54:G54"/>
    <mergeCell ref="B55:G55"/>
  </mergeCells>
  <printOptions horizontalCentered="1"/>
  <pageMargins left="0.31496062992125984" right="0.31496062992125984" top="1.1417322834645669" bottom="1.1417322834645669" header="0.31496062992125984" footer="0.31496062992125984"/>
  <pageSetup scale="62" fitToHeight="0"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E0FDD-B6A5-40A0-A88D-2AC0984B0030}">
  <sheetPr>
    <tabColor theme="4" tint="-0.249977111117893"/>
    <pageSetUpPr fitToPage="1"/>
  </sheetPr>
  <dimension ref="A1:IX59"/>
  <sheetViews>
    <sheetView showGridLines="0" topLeftCell="I1" zoomScale="25" zoomScaleNormal="25" zoomScalePageLayoutView="50" workbookViewId="0">
      <selection activeCell="I31" sqref="I31"/>
    </sheetView>
  </sheetViews>
  <sheetFormatPr baseColWidth="10" defaultColWidth="11.42578125" defaultRowHeight="12.75"/>
  <cols>
    <col min="1" max="1" width="5" style="250" bestFit="1" customWidth="1"/>
    <col min="2" max="2" width="26.28515625" style="250" customWidth="1"/>
    <col min="3" max="3" width="27.140625" style="250" customWidth="1"/>
    <col min="4" max="4" width="77.5703125" style="251" customWidth="1"/>
    <col min="5" max="6" width="9.7109375" style="250" customWidth="1"/>
    <col min="7" max="7" width="12.5703125" style="250" customWidth="1"/>
    <col min="8" max="8" width="11.85546875" style="250" customWidth="1"/>
    <col min="9" max="9" width="55.7109375" style="250" customWidth="1"/>
    <col min="10" max="10" width="48.28515625" style="52" customWidth="1"/>
    <col min="11" max="11" width="12.28515625" style="250" customWidth="1"/>
    <col min="12" max="12" width="15.28515625" style="250" bestFit="1" customWidth="1"/>
    <col min="13" max="13" width="16.42578125" style="250" customWidth="1"/>
    <col min="14" max="14" width="16.140625" style="250" customWidth="1"/>
    <col min="15" max="15" width="6.28515625" style="250" hidden="1" customWidth="1"/>
    <col min="16" max="16" width="11.42578125" style="242"/>
    <col min="17" max="17" width="47.85546875" style="242" customWidth="1"/>
    <col min="18" max="258" width="11.42578125" style="242"/>
    <col min="259" max="16384" width="11.42578125" style="243"/>
  </cols>
  <sheetData>
    <row r="1" spans="1:258">
      <c r="A1" s="442"/>
      <c r="B1" s="443"/>
      <c r="C1" s="239"/>
      <c r="D1" s="240"/>
      <c r="E1" s="239"/>
      <c r="F1" s="239"/>
      <c r="G1" s="239"/>
      <c r="H1" s="239"/>
      <c r="I1" s="239"/>
      <c r="J1" s="131"/>
      <c r="K1" s="239"/>
      <c r="L1" s="239"/>
      <c r="M1" s="239"/>
      <c r="N1" s="239"/>
      <c r="O1" s="241"/>
    </row>
    <row r="2" spans="1:258">
      <c r="A2" s="442"/>
      <c r="B2" s="443"/>
      <c r="C2" s="239"/>
      <c r="D2" s="240"/>
      <c r="E2" s="239"/>
      <c r="F2" s="239"/>
      <c r="G2" s="239"/>
      <c r="H2" s="239"/>
      <c r="I2" s="239"/>
      <c r="J2" s="131"/>
      <c r="K2" s="239"/>
      <c r="L2" s="239"/>
      <c r="M2" s="239"/>
      <c r="N2" s="239"/>
      <c r="O2" s="241"/>
    </row>
    <row r="3" spans="1:258">
      <c r="A3" s="442"/>
      <c r="B3" s="443"/>
      <c r="C3" s="244"/>
      <c r="D3" s="240"/>
      <c r="E3" s="239"/>
      <c r="F3" s="239"/>
      <c r="G3" s="239"/>
      <c r="H3" s="239"/>
      <c r="I3" s="239"/>
      <c r="J3" s="131"/>
      <c r="K3" s="239"/>
      <c r="L3" s="239"/>
      <c r="M3" s="239"/>
      <c r="N3" s="239"/>
      <c r="O3" s="241"/>
    </row>
    <row r="4" spans="1:258" ht="19.5" customHeight="1">
      <c r="A4" s="444" t="s">
        <v>264</v>
      </c>
      <c r="B4" s="444"/>
      <c r="C4" s="445" t="s">
        <v>5</v>
      </c>
      <c r="D4" s="445"/>
      <c r="E4" s="445"/>
      <c r="F4" s="445"/>
      <c r="G4" s="445"/>
      <c r="H4" s="445"/>
      <c r="I4" s="445"/>
      <c r="J4" s="445"/>
      <c r="K4" s="445"/>
      <c r="L4" s="445"/>
      <c r="M4" s="445"/>
      <c r="N4" s="445"/>
      <c r="O4" s="121"/>
    </row>
    <row r="5" spans="1:258" ht="38.450000000000003" customHeight="1">
      <c r="A5" s="444" t="s">
        <v>265</v>
      </c>
      <c r="B5" s="444"/>
      <c r="C5" s="446" t="s">
        <v>36</v>
      </c>
      <c r="D5" s="446"/>
      <c r="E5" s="446"/>
      <c r="F5" s="446"/>
      <c r="G5" s="446"/>
      <c r="H5" s="446"/>
      <c r="I5" s="446"/>
      <c r="J5" s="446"/>
      <c r="K5" s="446"/>
      <c r="L5" s="446"/>
      <c r="M5" s="446"/>
      <c r="N5" s="446"/>
      <c r="O5" s="121"/>
    </row>
    <row r="6" spans="1:258" ht="16.5" customHeight="1">
      <c r="A6" s="444" t="s">
        <v>266</v>
      </c>
      <c r="B6" s="444"/>
      <c r="C6" s="446" t="s">
        <v>267</v>
      </c>
      <c r="D6" s="446"/>
      <c r="E6" s="446"/>
      <c r="F6" s="446"/>
      <c r="G6" s="446"/>
      <c r="H6" s="446"/>
      <c r="I6" s="446"/>
      <c r="J6" s="446"/>
      <c r="K6" s="446"/>
      <c r="L6" s="446"/>
      <c r="M6" s="446"/>
      <c r="N6" s="446"/>
      <c r="O6" s="122"/>
    </row>
    <row r="7" spans="1:258" ht="15.6" customHeight="1">
      <c r="A7" s="245" t="s">
        <v>268</v>
      </c>
      <c r="B7" s="245"/>
      <c r="C7" s="245"/>
      <c r="D7" s="451" t="s">
        <v>269</v>
      </c>
      <c r="E7" s="451" t="s">
        <v>270</v>
      </c>
      <c r="F7" s="451"/>
      <c r="G7" s="451"/>
      <c r="H7" s="451"/>
      <c r="I7" s="451" t="s">
        <v>271</v>
      </c>
      <c r="J7" s="451"/>
      <c r="K7" s="451"/>
      <c r="L7" s="451"/>
      <c r="M7" s="451"/>
      <c r="N7" s="450" t="s">
        <v>272</v>
      </c>
      <c r="O7" s="450"/>
    </row>
    <row r="8" spans="1:258" ht="17.25" customHeight="1">
      <c r="A8" s="452" t="s">
        <v>273</v>
      </c>
      <c r="B8" s="451" t="s">
        <v>274</v>
      </c>
      <c r="C8" s="229" t="s">
        <v>275</v>
      </c>
      <c r="D8" s="451"/>
      <c r="E8" s="453" t="s">
        <v>212</v>
      </c>
      <c r="F8" s="453" t="s">
        <v>276</v>
      </c>
      <c r="G8" s="447" t="s">
        <v>277</v>
      </c>
      <c r="H8" s="447" t="s">
        <v>218</v>
      </c>
      <c r="I8" s="447" t="s">
        <v>278</v>
      </c>
      <c r="J8" s="236" t="s">
        <v>279</v>
      </c>
      <c r="K8" s="447" t="s">
        <v>271</v>
      </c>
      <c r="L8" s="447" t="s">
        <v>280</v>
      </c>
      <c r="M8" s="447" t="s">
        <v>281</v>
      </c>
      <c r="N8" s="448" t="s">
        <v>282</v>
      </c>
      <c r="O8" s="450" t="s">
        <v>283</v>
      </c>
    </row>
    <row r="9" spans="1:258" s="248" customFormat="1" ht="24.75" customHeight="1">
      <c r="A9" s="452"/>
      <c r="B9" s="451"/>
      <c r="C9" s="246" t="s">
        <v>284</v>
      </c>
      <c r="D9" s="451"/>
      <c r="E9" s="453"/>
      <c r="F9" s="453"/>
      <c r="G9" s="447"/>
      <c r="H9" s="447"/>
      <c r="I9" s="447"/>
      <c r="J9" s="236" t="s">
        <v>285</v>
      </c>
      <c r="K9" s="447" t="s">
        <v>286</v>
      </c>
      <c r="L9" s="447"/>
      <c r="M9" s="447" t="s">
        <v>286</v>
      </c>
      <c r="N9" s="448"/>
      <c r="O9" s="450"/>
      <c r="P9" s="242"/>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c r="AS9" s="247"/>
      <c r="AT9" s="247"/>
      <c r="AU9" s="247"/>
      <c r="AV9" s="247"/>
      <c r="AW9" s="247"/>
      <c r="AX9" s="247"/>
      <c r="AY9" s="247"/>
      <c r="AZ9" s="247"/>
      <c r="BA9" s="247"/>
      <c r="BB9" s="247"/>
      <c r="BC9" s="247"/>
      <c r="BD9" s="247"/>
      <c r="BE9" s="247"/>
      <c r="BF9" s="247"/>
      <c r="BG9" s="247"/>
      <c r="BH9" s="247"/>
      <c r="BI9" s="247"/>
      <c r="BJ9" s="247"/>
      <c r="BK9" s="247"/>
      <c r="BL9" s="247"/>
      <c r="BM9" s="247"/>
      <c r="BN9" s="247"/>
      <c r="BO9" s="247"/>
      <c r="BP9" s="247"/>
      <c r="BQ9" s="247"/>
      <c r="BR9" s="247"/>
      <c r="BS9" s="247"/>
      <c r="BT9" s="247"/>
      <c r="BU9" s="247"/>
      <c r="BV9" s="247"/>
      <c r="BW9" s="247"/>
      <c r="BX9" s="247"/>
      <c r="BY9" s="247"/>
      <c r="BZ9" s="247"/>
      <c r="CA9" s="247"/>
      <c r="CB9" s="247"/>
      <c r="CC9" s="247"/>
      <c r="CD9" s="247"/>
      <c r="CE9" s="247"/>
      <c r="CF9" s="247"/>
      <c r="CG9" s="247"/>
      <c r="CH9" s="247"/>
      <c r="CI9" s="247"/>
      <c r="CJ9" s="247"/>
      <c r="CK9" s="247"/>
      <c r="CL9" s="247"/>
      <c r="CM9" s="247"/>
      <c r="CN9" s="247"/>
      <c r="CO9" s="247"/>
      <c r="CP9" s="247"/>
      <c r="CQ9" s="247"/>
      <c r="CR9" s="247"/>
      <c r="CS9" s="247"/>
      <c r="CT9" s="247"/>
      <c r="CU9" s="247"/>
      <c r="CV9" s="247"/>
      <c r="CW9" s="247"/>
      <c r="CX9" s="247"/>
      <c r="CY9" s="247"/>
      <c r="CZ9" s="247"/>
      <c r="DA9" s="247"/>
      <c r="DB9" s="247"/>
      <c r="DC9" s="247"/>
      <c r="DD9" s="247"/>
      <c r="DE9" s="247"/>
      <c r="DF9" s="247"/>
      <c r="DG9" s="247"/>
      <c r="DH9" s="247"/>
      <c r="DI9" s="247"/>
      <c r="DJ9" s="247"/>
      <c r="DK9" s="247"/>
      <c r="DL9" s="247"/>
      <c r="DM9" s="247"/>
      <c r="DN9" s="247"/>
      <c r="DO9" s="247"/>
      <c r="DP9" s="247"/>
      <c r="DQ9" s="247"/>
      <c r="DR9" s="247"/>
      <c r="DS9" s="247"/>
      <c r="DT9" s="247"/>
      <c r="DU9" s="247"/>
      <c r="DV9" s="247"/>
      <c r="DW9" s="247"/>
      <c r="DX9" s="247"/>
      <c r="DY9" s="247"/>
      <c r="DZ9" s="247"/>
      <c r="EA9" s="247"/>
      <c r="EB9" s="247"/>
      <c r="EC9" s="247"/>
      <c r="ED9" s="247"/>
      <c r="EE9" s="247"/>
      <c r="EF9" s="247"/>
      <c r="EG9" s="247"/>
      <c r="EH9" s="247"/>
      <c r="EI9" s="247"/>
      <c r="EJ9" s="247"/>
      <c r="EK9" s="247"/>
      <c r="EL9" s="247"/>
      <c r="EM9" s="247"/>
      <c r="EN9" s="247"/>
      <c r="EO9" s="247"/>
      <c r="EP9" s="247"/>
      <c r="EQ9" s="247"/>
      <c r="ER9" s="247"/>
      <c r="ES9" s="247"/>
      <c r="ET9" s="247"/>
      <c r="EU9" s="247"/>
      <c r="EV9" s="247"/>
      <c r="EW9" s="247"/>
      <c r="EX9" s="247"/>
      <c r="EY9" s="247"/>
      <c r="EZ9" s="247"/>
      <c r="FA9" s="247"/>
      <c r="FB9" s="247"/>
      <c r="FC9" s="247"/>
      <c r="FD9" s="247"/>
      <c r="FE9" s="247"/>
      <c r="FF9" s="247"/>
      <c r="FG9" s="247"/>
      <c r="FH9" s="247"/>
      <c r="FI9" s="247"/>
      <c r="FJ9" s="247"/>
      <c r="FK9" s="247"/>
      <c r="FL9" s="247"/>
      <c r="FM9" s="247"/>
      <c r="FN9" s="247"/>
      <c r="FO9" s="247"/>
      <c r="FP9" s="247"/>
      <c r="FQ9" s="247"/>
      <c r="FR9" s="247"/>
      <c r="FS9" s="247"/>
      <c r="FT9" s="247"/>
      <c r="FU9" s="247"/>
      <c r="FV9" s="247"/>
      <c r="FW9" s="247"/>
      <c r="FX9" s="247"/>
      <c r="FY9" s="247"/>
      <c r="FZ9" s="247"/>
      <c r="GA9" s="247"/>
      <c r="GB9" s="247"/>
      <c r="GC9" s="247"/>
      <c r="GD9" s="247"/>
      <c r="GE9" s="247"/>
      <c r="GF9" s="247"/>
      <c r="GG9" s="247"/>
      <c r="GH9" s="247"/>
      <c r="GI9" s="247"/>
      <c r="GJ9" s="247"/>
      <c r="GK9" s="247"/>
      <c r="GL9" s="247"/>
      <c r="GM9" s="247"/>
      <c r="GN9" s="247"/>
      <c r="GO9" s="247"/>
      <c r="GP9" s="247"/>
      <c r="GQ9" s="247"/>
      <c r="GR9" s="247"/>
      <c r="GS9" s="247"/>
      <c r="GT9" s="247"/>
      <c r="GU9" s="247"/>
      <c r="GV9" s="247"/>
      <c r="GW9" s="247"/>
      <c r="GX9" s="247"/>
      <c r="GY9" s="247"/>
      <c r="GZ9" s="247"/>
      <c r="HA9" s="247"/>
      <c r="HB9" s="247"/>
      <c r="HC9" s="247"/>
      <c r="HD9" s="247"/>
      <c r="HE9" s="247"/>
      <c r="HF9" s="247"/>
      <c r="HG9" s="247"/>
      <c r="HH9" s="247"/>
      <c r="HI9" s="247"/>
      <c r="HJ9" s="247"/>
      <c r="HK9" s="247"/>
      <c r="HL9" s="247"/>
      <c r="HM9" s="247"/>
      <c r="HN9" s="247"/>
      <c r="HO9" s="247"/>
      <c r="HP9" s="247"/>
      <c r="HQ9" s="247"/>
      <c r="HR9" s="247"/>
      <c r="HS9" s="247"/>
      <c r="HT9" s="247"/>
      <c r="HU9" s="247"/>
      <c r="HV9" s="247"/>
      <c r="HW9" s="247"/>
      <c r="HX9" s="247"/>
      <c r="HY9" s="247"/>
      <c r="HZ9" s="247"/>
      <c r="IA9" s="247"/>
      <c r="IB9" s="247"/>
      <c r="IC9" s="247"/>
      <c r="ID9" s="247"/>
      <c r="IE9" s="247"/>
      <c r="IF9" s="247"/>
      <c r="IG9" s="247"/>
      <c r="IH9" s="247"/>
      <c r="II9" s="247"/>
      <c r="IJ9" s="247"/>
      <c r="IK9" s="247"/>
      <c r="IL9" s="247"/>
      <c r="IM9" s="247"/>
      <c r="IN9" s="247"/>
      <c r="IO9" s="247"/>
      <c r="IP9" s="247"/>
      <c r="IQ9" s="247"/>
      <c r="IR9" s="247"/>
      <c r="IS9" s="247"/>
      <c r="IT9" s="247"/>
      <c r="IU9" s="247"/>
      <c r="IV9" s="247"/>
      <c r="IW9" s="247"/>
      <c r="IX9" s="247"/>
    </row>
    <row r="10" spans="1:258" ht="27.75" customHeight="1">
      <c r="A10" s="449">
        <v>1</v>
      </c>
      <c r="B10" s="427" t="s">
        <v>287</v>
      </c>
      <c r="C10" s="427" t="s">
        <v>518</v>
      </c>
      <c r="D10" s="127" t="s">
        <v>519</v>
      </c>
      <c r="E10" s="424">
        <v>50</v>
      </c>
      <c r="F10" s="424">
        <v>10</v>
      </c>
      <c r="G10" s="433">
        <f>+F10/E10</f>
        <v>0.2</v>
      </c>
      <c r="H10" s="427" t="str">
        <f>CONCATENATE(IF(G10&lt;='8- Politicas de admiistracion '!$D$6,'8- Politicas de admiistracion '!$B$6,IF(G10&lt;='8- Politicas de admiistracion '!$D$7,'8- Politicas de admiistracion '!$B$7,IF(G10&lt;='8- Politicas de admiistracion '!$D$8,'8- Politicas de admiistracion '!$B$8,IF(G10&lt;='8- Politicas de admiistracion '!$D$9,'8- Politicas de admiistracion '!$B$9,IF(G10&lt;='8- Politicas de admiistracion '!$D$10,'8- Politicas de admiistracion '!$B$10,"Probabilidad no valida")))))," - ",VLOOKUP(IF(G10&lt;='8- Politicas de admiistracion '!$D$6,'8- Politicas de admiistracion '!$B$6,IF(G10&lt;='8- Politicas de admiistracion '!$D$7,'8- Politicas de admiistracion '!$B$7,IF(G10&lt;='8- Politicas de admiistracion '!$D$8,'8- Politicas de admiistracion '!$B$8,IF(G10&lt;='8- Politicas de admiistracion '!$D$9,'8- Politicas de admiistracion '!$B$9,IF(G10&lt;='8- Politicas de admiistracion '!$D$10,'8- Politicas de admiistracion '!$B$10,"Probabilidad no valida"))))),'8- Politicas de admiistracion '!$B$6:$F$10,5,FALSE))</f>
        <v>Media - 3</v>
      </c>
      <c r="I10" s="127" t="s">
        <v>290</v>
      </c>
      <c r="J10" s="237" t="s">
        <v>413</v>
      </c>
      <c r="K10" s="123" t="str">
        <f>IFERROR(CONCATENATE(INDEX('8- Politicas de admiistracion '!$B$16:$F$53,MATCH('5. Identificación de Riesgos'!J10,'8- Politicas de admiistracion '!$C$16:$C$54,0),1)," - ",L10),"")</f>
        <v>Leve - 1</v>
      </c>
      <c r="L10" s="124">
        <f>IFERROR(VLOOKUP(INDEX('8- Politicas de admiistracion '!$B$16:$F$64,MATCH('5. Identificación de Riesgos'!J10,'8- Politicas de admiistracion '!$C$16:$C$64,0),1),'8- Politicas de admiistracion '!$B$16:$F$64,5,FALSE),"")</f>
        <v>1</v>
      </c>
      <c r="M10" s="449" t="str">
        <f>IFERROR(CONCATENATE(INDEX('8- Politicas de admiistracion '!$B$16:$F$53,MATCH(ROUND(AVERAGE(L10:L22),0),'8- Politicas de admiistracion '!$F$16:$F$53,0),1)," - ",ROUND(AVERAGE(L10:L22),0)),"")</f>
        <v>Leve - 1</v>
      </c>
      <c r="N10" s="449" t="str">
        <f>IFERROR(CONCATENATE(VLOOKUP((LEFT(H10,LEN(H10)-4)&amp;LEFT(M10,LEN(M10)-4)),'9- Matriz de Calor '!$D$17:$E$41,2,0)," - ",RIGHT(H10,1)*RIGHT(M10,1)),"")</f>
        <v>Moderado - 3</v>
      </c>
      <c r="O10" s="449">
        <f>RIGHT(H10,1)*RIGHT(M10,1)</f>
        <v>3</v>
      </c>
    </row>
    <row r="11" spans="1:258" ht="24.75" customHeight="1">
      <c r="A11" s="449"/>
      <c r="B11" s="428"/>
      <c r="C11" s="428"/>
      <c r="D11" s="127" t="s">
        <v>520</v>
      </c>
      <c r="E11" s="425"/>
      <c r="F11" s="425"/>
      <c r="G11" s="434"/>
      <c r="H11" s="428"/>
      <c r="I11" s="127" t="s">
        <v>290</v>
      </c>
      <c r="J11" s="237" t="s">
        <v>413</v>
      </c>
      <c r="K11" s="123" t="str">
        <f>IFERROR(CONCATENATE(INDEX('8- Politicas de admiistracion '!$B$16:$F$53,MATCH('5. Identificación de Riesgos'!J11,'8- Politicas de admiistracion '!$C$16:$C$54,0),1)," - ",L11),"")</f>
        <v>Leve - 1</v>
      </c>
      <c r="L11" s="124">
        <f>IFERROR(VLOOKUP(INDEX('8- Politicas de admiistracion '!$B$16:$F$64,MATCH('5. Identificación de Riesgos'!J11,'8- Politicas de admiistracion '!$C$16:$C$64,0),1),'8- Politicas de admiistracion '!$B$16:$F$64,5,FALSE),"")</f>
        <v>1</v>
      </c>
      <c r="M11" s="449"/>
      <c r="N11" s="449"/>
      <c r="O11" s="449"/>
    </row>
    <row r="12" spans="1:258" ht="21" customHeight="1">
      <c r="A12" s="449"/>
      <c r="B12" s="428"/>
      <c r="C12" s="428"/>
      <c r="D12" s="128" t="s">
        <v>521</v>
      </c>
      <c r="E12" s="425"/>
      <c r="F12" s="425"/>
      <c r="G12" s="434"/>
      <c r="H12" s="428"/>
      <c r="I12" s="127" t="s">
        <v>288</v>
      </c>
      <c r="J12" s="237" t="s">
        <v>304</v>
      </c>
      <c r="K12" s="123" t="str">
        <f>IFERROR(CONCATENATE(INDEX('8- Politicas de admiistracion '!$B$16:$F$53,MATCH('5. Identificación de Riesgos'!J12,'8- Politicas de admiistracion '!$C$16:$C$54,0),1)," - ",L12),"")</f>
        <v>Leve - 1</v>
      </c>
      <c r="L12" s="124">
        <f>IFERROR(VLOOKUP(INDEX('8- Politicas de admiistracion '!$B$16:$F$64,MATCH('5. Identificación de Riesgos'!J12,'8- Politicas de admiistracion '!$C$16:$C$64,0),1),'8- Politicas de admiistracion '!$B$16:$F$64,5,FALSE),"")</f>
        <v>1</v>
      </c>
      <c r="M12" s="449"/>
      <c r="N12" s="449"/>
      <c r="O12" s="449"/>
    </row>
    <row r="13" spans="1:258" ht="25.5">
      <c r="A13" s="449"/>
      <c r="B13" s="428"/>
      <c r="C13" s="428"/>
      <c r="D13" s="128" t="s">
        <v>522</v>
      </c>
      <c r="E13" s="425"/>
      <c r="F13" s="425"/>
      <c r="G13" s="434"/>
      <c r="H13" s="428"/>
      <c r="I13" s="127" t="s">
        <v>288</v>
      </c>
      <c r="J13" s="237" t="s">
        <v>304</v>
      </c>
      <c r="K13" s="123" t="str">
        <f>IFERROR(CONCATENATE(INDEX('8- Politicas de admiistracion '!$B$16:$F$53,MATCH('5. Identificación de Riesgos'!J13,'8- Politicas de admiistracion '!$C$16:$C$54,0),1)," - ",L13),"")</f>
        <v>Leve - 1</v>
      </c>
      <c r="L13" s="124">
        <f>IFERROR(VLOOKUP(INDEX('8- Politicas de admiistracion '!$B$16:$F$64,MATCH('5. Identificación de Riesgos'!J13,'8- Politicas de admiistracion '!$C$16:$C$64,0),1),'8- Politicas de admiistracion '!$B$16:$F$64,5,FALSE),"")</f>
        <v>1</v>
      </c>
      <c r="M13" s="449"/>
      <c r="N13" s="449"/>
      <c r="O13" s="449"/>
    </row>
    <row r="14" spans="1:258" ht="25.5" customHeight="1">
      <c r="A14" s="449"/>
      <c r="B14" s="428"/>
      <c r="C14" s="428"/>
      <c r="D14" s="128" t="s">
        <v>523</v>
      </c>
      <c r="E14" s="425"/>
      <c r="F14" s="425"/>
      <c r="G14" s="434"/>
      <c r="H14" s="428"/>
      <c r="I14" s="127" t="s">
        <v>288</v>
      </c>
      <c r="J14" s="237" t="s">
        <v>304</v>
      </c>
      <c r="K14" s="123" t="str">
        <f>IFERROR(CONCATENATE(INDEX('8- Politicas de admiistracion '!$B$16:$F$53,MATCH('5. Identificación de Riesgos'!J14,'8- Politicas de admiistracion '!$C$16:$C$54,0),1)," - ",L14),"")</f>
        <v>Leve - 1</v>
      </c>
      <c r="L14" s="124">
        <f>IFERROR(VLOOKUP(INDEX('8- Politicas de admiistracion '!$B$16:$F$64,MATCH('5. Identificación de Riesgos'!J14,'8- Politicas de admiistracion '!$C$16:$C$64,0),1),'8- Politicas de admiistracion '!$B$16:$F$64,5,FALSE),"")</f>
        <v>1</v>
      </c>
      <c r="M14" s="449"/>
      <c r="N14" s="449"/>
      <c r="O14" s="449"/>
    </row>
    <row r="15" spans="1:258" ht="38.25">
      <c r="A15" s="449"/>
      <c r="B15" s="428"/>
      <c r="C15" s="428"/>
      <c r="D15" s="128" t="s">
        <v>524</v>
      </c>
      <c r="E15" s="425"/>
      <c r="F15" s="425"/>
      <c r="G15" s="434"/>
      <c r="H15" s="428"/>
      <c r="I15" s="127" t="s">
        <v>405</v>
      </c>
      <c r="J15" s="237" t="s">
        <v>424</v>
      </c>
      <c r="K15" s="123" t="str">
        <f>IFERROR(CONCATENATE(INDEX('8- Politicas de admiistracion '!$B$16:$F$62,MATCH('5. Identificación de Riesgos'!J15,'8- Politicas de admiistracion '!$C$16:$C$62,0),1)," - ",L15),"")</f>
        <v>Leve - 1</v>
      </c>
      <c r="L15" s="124">
        <f>IFERROR(VLOOKUP(INDEX('8- Politicas de admiistracion '!$B$16:$F$64,MATCH('5. Identificación de Riesgos'!J15,'8- Politicas de admiistracion '!$C$16:$C$64,0),1),'8- Politicas de admiistracion '!$B$16:$F$64,5,FALSE),"")</f>
        <v>1</v>
      </c>
      <c r="M15" s="449"/>
      <c r="N15" s="449"/>
      <c r="O15" s="449"/>
    </row>
    <row r="16" spans="1:258">
      <c r="A16" s="449"/>
      <c r="B16" s="428"/>
      <c r="C16" s="428"/>
      <c r="D16" s="128" t="s">
        <v>525</v>
      </c>
      <c r="E16" s="425"/>
      <c r="F16" s="425"/>
      <c r="G16" s="434"/>
      <c r="H16" s="428"/>
      <c r="I16" s="127" t="s">
        <v>292</v>
      </c>
      <c r="J16" s="237" t="s">
        <v>293</v>
      </c>
      <c r="K16" s="123" t="str">
        <f>IFERROR(CONCATENATE(INDEX('8- Politicas de admiistracion '!$B$16:$F$53,MATCH('5. Identificación de Riesgos'!J16,'8- Politicas de admiistracion '!$C$16:$C$54,0),1)," - ",L16),"")</f>
        <v>Leve - 1</v>
      </c>
      <c r="L16" s="124">
        <f>IFERROR(VLOOKUP(INDEX('8- Politicas de admiistracion '!$B$16:$F$64,MATCH('5. Identificación de Riesgos'!J16,'8- Politicas de admiistracion '!$C$16:$C$64,0),1),'8- Politicas de admiistracion '!$B$16:$F$64,5,FALSE),"")</f>
        <v>1</v>
      </c>
      <c r="M16" s="449"/>
      <c r="N16" s="449"/>
      <c r="O16" s="449"/>
    </row>
    <row r="17" spans="1:15" ht="25.5">
      <c r="A17" s="449"/>
      <c r="B17" s="428"/>
      <c r="C17" s="428"/>
      <c r="D17" s="128" t="s">
        <v>526</v>
      </c>
      <c r="E17" s="425"/>
      <c r="F17" s="425"/>
      <c r="G17" s="434"/>
      <c r="H17" s="428"/>
      <c r="I17" s="127" t="s">
        <v>288</v>
      </c>
      <c r="J17" s="237" t="s">
        <v>304</v>
      </c>
      <c r="K17" s="123" t="str">
        <f>IFERROR(CONCATENATE(INDEX('8- Politicas de admiistracion '!$B$16:$F$53,MATCH('5. Identificación de Riesgos'!J17,'8- Politicas de admiistracion '!$C$16:$C$54,0),1)," - ",L17),"")</f>
        <v>Leve - 1</v>
      </c>
      <c r="L17" s="124">
        <f>IFERROR(VLOOKUP(INDEX('8- Politicas de admiistracion '!$B$16:$F$64,MATCH('5. Identificación de Riesgos'!J17,'8- Politicas de admiistracion '!$C$16:$C$64,0),1),'8- Politicas de admiistracion '!$B$16:$F$64,5,FALSE),"")</f>
        <v>1</v>
      </c>
      <c r="M17" s="449"/>
      <c r="N17" s="449"/>
      <c r="O17" s="449"/>
    </row>
    <row r="18" spans="1:15">
      <c r="A18" s="449"/>
      <c r="B18" s="428"/>
      <c r="C18" s="428"/>
      <c r="D18" s="128" t="s">
        <v>527</v>
      </c>
      <c r="E18" s="425"/>
      <c r="F18" s="425"/>
      <c r="G18" s="434"/>
      <c r="H18" s="428"/>
      <c r="I18" s="127" t="s">
        <v>290</v>
      </c>
      <c r="J18" s="237" t="s">
        <v>413</v>
      </c>
      <c r="K18" s="123" t="str">
        <f>IFERROR(CONCATENATE(INDEX('8- Politicas de admiistracion '!$B$16:$F$53,MATCH('5. Identificación de Riesgos'!J18,'8- Politicas de admiistracion '!$C$16:$C$54,0),1)," - ",L18),"")</f>
        <v>Leve - 1</v>
      </c>
      <c r="L18" s="124">
        <f>IFERROR(VLOOKUP(INDEX('8- Politicas de admiistracion '!$B$16:$F$64,MATCH('5. Identificación de Riesgos'!J18,'8- Politicas de admiistracion '!$C$16:$C$64,0),1),'8- Politicas de admiistracion '!$B$16:$F$64,5,FALSE),"")</f>
        <v>1</v>
      </c>
      <c r="M18" s="449"/>
      <c r="N18" s="449"/>
      <c r="O18" s="449"/>
    </row>
    <row r="19" spans="1:15">
      <c r="A19" s="449"/>
      <c r="B19" s="428"/>
      <c r="C19" s="428"/>
      <c r="D19" s="128" t="s">
        <v>528</v>
      </c>
      <c r="E19" s="425"/>
      <c r="F19" s="425"/>
      <c r="G19" s="434"/>
      <c r="H19" s="428"/>
      <c r="I19" s="127" t="s">
        <v>292</v>
      </c>
      <c r="J19" s="237" t="s">
        <v>293</v>
      </c>
      <c r="K19" s="123" t="str">
        <f>IFERROR(CONCATENATE(INDEX('8- Politicas de admiistracion '!$B$16:$F$53,MATCH('5. Identificación de Riesgos'!J19,'8- Politicas de admiistracion '!$C$16:$C$54,0),1)," - ",L19),"")</f>
        <v>Leve - 1</v>
      </c>
      <c r="L19" s="124">
        <f>IFERROR(VLOOKUP(INDEX('8- Politicas de admiistracion '!$B$16:$F$64,MATCH('5. Identificación de Riesgos'!J19,'8- Politicas de admiistracion '!$C$16:$C$64,0),1),'8- Politicas de admiistracion '!$B$16:$F$64,5,FALSE),"")</f>
        <v>1</v>
      </c>
      <c r="M19" s="449"/>
      <c r="N19" s="449"/>
      <c r="O19" s="449"/>
    </row>
    <row r="20" spans="1:15">
      <c r="A20" s="449"/>
      <c r="B20" s="428"/>
      <c r="C20" s="428"/>
      <c r="D20" s="128" t="s">
        <v>529</v>
      </c>
      <c r="E20" s="425"/>
      <c r="F20" s="425"/>
      <c r="G20" s="434"/>
      <c r="H20" s="428"/>
      <c r="I20" s="127" t="s">
        <v>290</v>
      </c>
      <c r="J20" s="237" t="s">
        <v>413</v>
      </c>
      <c r="K20" s="123" t="str">
        <f>IFERROR(CONCATENATE(INDEX('8- Politicas de admiistracion '!$B$16:$F$53,MATCH('5. Identificación de Riesgos'!J20,'8- Politicas de admiistracion '!$C$16:$C$54,0),1)," - ",L20),"")</f>
        <v>Leve - 1</v>
      </c>
      <c r="L20" s="124">
        <f>IFERROR(VLOOKUP(INDEX('8- Politicas de admiistracion '!$B$16:$F$64,MATCH('5. Identificación de Riesgos'!J20,'8- Politicas de admiistracion '!$C$16:$C$64,0),1),'8- Politicas de admiistracion '!$B$16:$F$64,5,FALSE),"")</f>
        <v>1</v>
      </c>
      <c r="M20" s="449"/>
      <c r="N20" s="449"/>
      <c r="O20" s="449"/>
    </row>
    <row r="21" spans="1:15">
      <c r="A21" s="449"/>
      <c r="B21" s="428"/>
      <c r="C21" s="428"/>
      <c r="D21" s="128" t="s">
        <v>530</v>
      </c>
      <c r="E21" s="425"/>
      <c r="F21" s="425"/>
      <c r="G21" s="434"/>
      <c r="H21" s="428"/>
      <c r="I21" s="127" t="s">
        <v>290</v>
      </c>
      <c r="J21" s="237" t="s">
        <v>413</v>
      </c>
      <c r="K21" s="123" t="str">
        <f>IFERROR(CONCATENATE(INDEX('8- Politicas de admiistracion '!$B$16:$F$53,MATCH('5. Identificación de Riesgos'!J21,'8- Politicas de admiistracion '!$C$16:$C$54,0),1)," - ",L21),"")</f>
        <v>Leve - 1</v>
      </c>
      <c r="L21" s="124">
        <f>IFERROR(VLOOKUP(INDEX('8- Politicas de admiistracion '!$B$16:$F$64,MATCH('5. Identificación de Riesgos'!J21,'8- Politicas de admiistracion '!$C$16:$C$64,0),1),'8- Politicas de admiistracion '!$B$16:$F$64,5,FALSE),"")</f>
        <v>1</v>
      </c>
      <c r="M21" s="449"/>
      <c r="N21" s="449"/>
      <c r="O21" s="449"/>
    </row>
    <row r="22" spans="1:15">
      <c r="A22" s="449"/>
      <c r="B22" s="429"/>
      <c r="C22" s="429"/>
      <c r="D22" s="128" t="s">
        <v>531</v>
      </c>
      <c r="E22" s="426"/>
      <c r="F22" s="426"/>
      <c r="G22" s="435"/>
      <c r="H22" s="429"/>
      <c r="I22" s="127" t="s">
        <v>290</v>
      </c>
      <c r="J22" s="237" t="s">
        <v>413</v>
      </c>
      <c r="K22" s="123" t="str">
        <f>IFERROR(CONCATENATE(INDEX('8- Politicas de admiistracion '!$B$16:$F$53,MATCH('5. Identificación de Riesgos'!J22,'8- Politicas de admiistracion '!$C$16:$C$54,0),1)," - ",L22),"")</f>
        <v>Leve - 1</v>
      </c>
      <c r="L22" s="124">
        <f>IFERROR(VLOOKUP(INDEX('8- Politicas de admiistracion '!$B$16:$F$64,MATCH('5. Identificación de Riesgos'!J22,'8- Politicas de admiistracion '!$C$16:$C$64,0),1),'8- Politicas de admiistracion '!$B$16:$F$64,5,FALSE),"")</f>
        <v>1</v>
      </c>
      <c r="M22" s="449"/>
      <c r="N22" s="449"/>
      <c r="O22" s="449"/>
    </row>
    <row r="23" spans="1:15" ht="30" customHeight="1">
      <c r="A23" s="427">
        <v>2</v>
      </c>
      <c r="B23" s="427" t="s">
        <v>296</v>
      </c>
      <c r="C23" s="427" t="s">
        <v>297</v>
      </c>
      <c r="D23" s="125" t="s">
        <v>298</v>
      </c>
      <c r="E23" s="427">
        <v>17</v>
      </c>
      <c r="F23" s="427">
        <v>2</v>
      </c>
      <c r="G23" s="433">
        <f t="shared" ref="G23" si="0">+F23/E23</f>
        <v>0.11764705882352941</v>
      </c>
      <c r="H23" s="427" t="str">
        <f>CONCATENATE(IF(G23&lt;='8- Politicas de admiistracion '!$D$6,'8- Politicas de admiistracion '!$B$6,IF(G23&lt;='8- Politicas de admiistracion '!$D$7,'8- Politicas de admiistracion '!$B$7,IF(G23&lt;='8- Politicas de admiistracion '!$D$8,'8- Politicas de admiistracion '!$B$8,IF(G23&lt;='8- Politicas de admiistracion '!$D$9,'8- Politicas de admiistracion '!$B$9,IF(G23&lt;='8- Politicas de admiistracion '!$D$10,'8- Politicas de admiistracion '!$B$10,"Probabilidad no valida")))))," - ",VLOOKUP(IF(G23&lt;='8- Politicas de admiistracion '!$D$6,'8- Politicas de admiistracion '!$B$6,IF(G23&lt;='8- Politicas de admiistracion '!$D$7,'8- Politicas de admiistracion '!$B$7,IF(G23&lt;='8- Politicas de admiistracion '!$D$8,'8- Politicas de admiistracion '!$B$8,IF(G23&lt;='8- Politicas de admiistracion '!$D$9,'8- Politicas de admiistracion '!$B$9,IF(G23&lt;='8- Politicas de admiistracion '!$D$10,'8- Politicas de admiistracion '!$B$10,"Probabilidad no valida"))))),'8- Politicas de admiistracion '!$B$6:$F$10,5,FALSE))</f>
        <v>Media - 3</v>
      </c>
      <c r="I23" s="127" t="s">
        <v>290</v>
      </c>
      <c r="J23" s="237" t="s">
        <v>413</v>
      </c>
      <c r="K23" s="123" t="str">
        <f>IFERROR(CONCATENATE(INDEX('8- Politicas de admiistracion '!$B$16:$F$53,MATCH('5. Identificación de Riesgos'!J23,'8- Politicas de admiistracion '!$C$16:$C$54,0),1)," - ",L23),"")</f>
        <v>Leve - 1</v>
      </c>
      <c r="L23" s="124">
        <f>IFERROR(VLOOKUP(INDEX('8- Politicas de admiistracion '!$B$16:$F$64,MATCH('5. Identificación de Riesgos'!J23,'8- Politicas de admiistracion '!$C$16:$C$64,0),1),'8- Politicas de admiistracion '!$B$16:$F$64,5,FALSE),"")</f>
        <v>1</v>
      </c>
      <c r="M23" s="427" t="str">
        <f>IFERROR(CONCATENATE(INDEX('8- Politicas de admiistracion '!$B$16:$F$53,MATCH(ROUND(AVERAGE(L23:L25),0),'8- Politicas de admiistracion '!$F$16:$F$53,0),1)," - ",ROUND(AVERAGE(L23:L25),0)),"")</f>
        <v>Leve - 1</v>
      </c>
      <c r="N23" s="427" t="str">
        <f>IFERROR(CONCATENATE(VLOOKUP((LEFT(H23,LEN(H23)-4)&amp;LEFT(M23,LEN(M23)-4)),'9- Matriz de Calor '!$D$17:$E$41,2,0)," - ",RIGHT(H23,1)*RIGHT(M23,1)),"")</f>
        <v>Moderado - 3</v>
      </c>
      <c r="O23" s="233">
        <f>RIGHT(H23,1)*RIGHT(M23,1)</f>
        <v>3</v>
      </c>
    </row>
    <row r="24" spans="1:15" ht="22.5" customHeight="1">
      <c r="A24" s="428"/>
      <c r="B24" s="428"/>
      <c r="C24" s="428"/>
      <c r="D24" s="125" t="s">
        <v>300</v>
      </c>
      <c r="E24" s="428"/>
      <c r="F24" s="428"/>
      <c r="G24" s="434"/>
      <c r="H24" s="428"/>
      <c r="I24" s="127" t="s">
        <v>292</v>
      </c>
      <c r="J24" s="237" t="s">
        <v>293</v>
      </c>
      <c r="K24" s="123" t="str">
        <f>IFERROR(CONCATENATE(INDEX('8- Politicas de admiistracion '!$B$16:$F$53,MATCH('5. Identificación de Riesgos'!J24,'8- Politicas de admiistracion '!$C$16:$C$54,0),1)," - ",L24),"")</f>
        <v>Leve - 1</v>
      </c>
      <c r="L24" s="124">
        <f>IFERROR(VLOOKUP(INDEX('8- Politicas de admiistracion '!$B$16:$F$64,MATCH('5. Identificación de Riesgos'!J24,'8- Politicas de admiistracion '!$C$16:$C$64,0),1),'8- Politicas de admiistracion '!$B$16:$F$64,5,FALSE),"")</f>
        <v>1</v>
      </c>
      <c r="M24" s="428"/>
      <c r="N24" s="428"/>
      <c r="O24" s="233"/>
    </row>
    <row r="25" spans="1:15" ht="25.5">
      <c r="A25" s="429"/>
      <c r="B25" s="429"/>
      <c r="C25" s="429"/>
      <c r="D25" s="125" t="s">
        <v>302</v>
      </c>
      <c r="E25" s="429"/>
      <c r="F25" s="429"/>
      <c r="G25" s="435"/>
      <c r="H25" s="429"/>
      <c r="I25" s="127" t="s">
        <v>294</v>
      </c>
      <c r="J25" s="129" t="s">
        <v>295</v>
      </c>
      <c r="K25" s="123" t="str">
        <f>IFERROR(CONCATENATE(INDEX('8- Politicas de admiistracion '!$B$16:$F$53,MATCH('5. Identificación de Riesgos'!J25,'8- Politicas de admiistracion '!$C$16:$C$54,0),1)," - ",L25),"")</f>
        <v>Leve - 1</v>
      </c>
      <c r="L25" s="124">
        <f>IFERROR(VLOOKUP(INDEX('8- Politicas de admiistracion '!$B$16:$F$64,MATCH('5. Identificación de Riesgos'!J25,'8- Politicas de admiistracion '!$C$16:$C$64,0),1),'8- Politicas de admiistracion '!$B$16:$F$64,5,FALSE),"")</f>
        <v>1</v>
      </c>
      <c r="M25" s="429"/>
      <c r="N25" s="429"/>
      <c r="O25" s="233"/>
    </row>
    <row r="26" spans="1:15" ht="13.9" customHeight="1">
      <c r="A26" s="427">
        <v>3</v>
      </c>
      <c r="B26" s="424" t="s">
        <v>305</v>
      </c>
      <c r="C26" s="427" t="s">
        <v>306</v>
      </c>
      <c r="D26" s="125" t="s">
        <v>307</v>
      </c>
      <c r="E26" s="427">
        <v>60</v>
      </c>
      <c r="F26" s="427">
        <v>15</v>
      </c>
      <c r="G26" s="433">
        <f t="shared" ref="G26" si="1">+F26/E26</f>
        <v>0.25</v>
      </c>
      <c r="H26" s="427" t="str">
        <f>CONCATENATE(IF(G26&lt;='8- Politicas de admiistracion '!$D$6,'8- Politicas de admiistracion '!$B$6,IF(G26&lt;='8- Politicas de admiistracion '!$D$7,'8- Politicas de admiistracion '!$B$7,IF(G26&lt;='8- Politicas de admiistracion '!$D$8,'8- Politicas de admiistracion '!$B$8,IF(G26&lt;='8- Politicas de admiistracion '!$D$9,'8- Politicas de admiistracion '!$B$9,IF(G26&lt;='8- Politicas de admiistracion '!$D$10,'8- Politicas de admiistracion '!$B$10,"Probabilidad no valida")))))," - ",VLOOKUP(IF(G26&lt;='8- Politicas de admiistracion '!$D$6,'8- Politicas de admiistracion '!$B$6,IF(G26&lt;='8- Politicas de admiistracion '!$D$7,'8- Politicas de admiistracion '!$B$7,IF(G26&lt;='8- Politicas de admiistracion '!$D$8,'8- Politicas de admiistracion '!$B$8,IF(G26&lt;='8- Politicas de admiistracion '!$D$9,'8- Politicas de admiistracion '!$B$9,IF(G26&lt;='8- Politicas de admiistracion '!$D$10,'8- Politicas de admiistracion '!$B$10,"Probabilidad no valida"))))),'8- Politicas de admiistracion '!$B$6:$F$10,5,FALSE))</f>
        <v>Media - 3</v>
      </c>
      <c r="I26" s="126" t="s">
        <v>292</v>
      </c>
      <c r="J26" s="238" t="s">
        <v>293</v>
      </c>
      <c r="K26" s="123" t="str">
        <f>IFERROR(CONCATENATE(INDEX('8- Politicas de admiistracion '!$B$16:$F$53,MATCH('5. Identificación de Riesgos'!J26,'8- Politicas de admiistracion '!$C$16:$C$54,0),1)," - ",L26),"")</f>
        <v>Leve - 1</v>
      </c>
      <c r="L26" s="124">
        <f>IFERROR(VLOOKUP(INDEX('8- Politicas de admiistracion '!$B$16:$F$64,MATCH('5. Identificación de Riesgos'!J26,'8- Politicas de admiistracion '!$C$16:$C$64,0),1),'8- Politicas de admiistracion '!$B$16:$F$64,5,FALSE),"")</f>
        <v>1</v>
      </c>
      <c r="M26" s="427" t="str">
        <f>IFERROR(CONCATENATE(INDEX('8- Politicas de admiistracion '!$B$16:$F$53,MATCH(ROUND(AVERAGE(L26:L32),0),'8- Politicas de admiistracion '!$F$16:$F$53,0),1)," - ",ROUND(AVERAGE(L26:L32),0)),"")</f>
        <v>Leve - 1</v>
      </c>
      <c r="N26" s="427" t="str">
        <f>IFERROR(CONCATENATE(VLOOKUP((LEFT(H26,LEN(H26)-4)&amp;LEFT(M26,LEN(M26)-4)),'9- Matriz de Calor '!$D$17:$E$41,2,0)," - ",RIGHT(H26,1)*RIGHT(M26,1)),"")</f>
        <v>Moderado - 3</v>
      </c>
      <c r="O26" s="233">
        <f>RIGHT(H26,1)*RIGHT(M26,1)</f>
        <v>3</v>
      </c>
    </row>
    <row r="27" spans="1:15" ht="25.5">
      <c r="A27" s="428"/>
      <c r="B27" s="425"/>
      <c r="C27" s="428"/>
      <c r="D27" s="125" t="s">
        <v>308</v>
      </c>
      <c r="E27" s="428"/>
      <c r="F27" s="428"/>
      <c r="G27" s="434"/>
      <c r="H27" s="428"/>
      <c r="I27" s="126" t="s">
        <v>294</v>
      </c>
      <c r="J27" s="238" t="s">
        <v>295</v>
      </c>
      <c r="K27" s="123" t="str">
        <f>IFERROR(CONCATENATE(INDEX('8- Politicas de admiistracion '!$B$16:$F$53,MATCH('5. Identificación de Riesgos'!J27,'8- Politicas de admiistracion '!$C$16:$C$54,0),1)," - ",L27),"")</f>
        <v>Leve - 1</v>
      </c>
      <c r="L27" s="124">
        <f>IFERROR(VLOOKUP(INDEX('8- Politicas de admiistracion '!$B$16:$F$64,MATCH('5. Identificación de Riesgos'!J27,'8- Politicas de admiistracion '!$C$16:$C$64,0),1),'8- Politicas de admiistracion '!$B$16:$F$64,5,FALSE),"")</f>
        <v>1</v>
      </c>
      <c r="M27" s="428"/>
      <c r="N27" s="428"/>
      <c r="O27" s="233"/>
    </row>
    <row r="28" spans="1:15">
      <c r="A28" s="428"/>
      <c r="B28" s="425"/>
      <c r="C28" s="428"/>
      <c r="D28" s="125" t="s">
        <v>309</v>
      </c>
      <c r="E28" s="428"/>
      <c r="F28" s="428"/>
      <c r="G28" s="434"/>
      <c r="H28" s="428"/>
      <c r="I28" s="126" t="s">
        <v>290</v>
      </c>
      <c r="J28" s="237" t="s">
        <v>413</v>
      </c>
      <c r="K28" s="123" t="str">
        <f>IFERROR(CONCATENATE(INDEX('8- Politicas de admiistracion '!$B$16:$F$53,MATCH('5. Identificación de Riesgos'!J28,'8- Politicas de admiistracion '!$C$16:$C$54,0),1)," - ",L28),"")</f>
        <v>Leve - 1</v>
      </c>
      <c r="L28" s="124">
        <f>IFERROR(VLOOKUP(INDEX('8- Politicas de admiistracion '!$B$16:$F$64,MATCH('5. Identificación de Riesgos'!J28,'8- Politicas de admiistracion '!$C$16:$C$64,0),1),'8- Politicas de admiistracion '!$B$16:$F$64,5,FALSE),"")</f>
        <v>1</v>
      </c>
      <c r="M28" s="428"/>
      <c r="N28" s="428"/>
      <c r="O28" s="233"/>
    </row>
    <row r="29" spans="1:15">
      <c r="A29" s="428"/>
      <c r="B29" s="425"/>
      <c r="C29" s="428"/>
      <c r="D29" s="125" t="s">
        <v>311</v>
      </c>
      <c r="E29" s="428"/>
      <c r="F29" s="428"/>
      <c r="G29" s="434"/>
      <c r="H29" s="428"/>
      <c r="I29" s="126" t="s">
        <v>312</v>
      </c>
      <c r="J29" s="238" t="s">
        <v>326</v>
      </c>
      <c r="K29" s="123" t="str">
        <f>IFERROR(CONCATENATE(INDEX('8- Politicas de admiistracion '!$B$16:$F$53,MATCH('5. Identificación de Riesgos'!J29,'8- Politicas de admiistracion '!$C$16:$C$54,0),1)," - ",L29),"")</f>
        <v>Leve - 1</v>
      </c>
      <c r="L29" s="124">
        <f>IFERROR(VLOOKUP(INDEX('8- Politicas de admiistracion '!$B$16:$F$64,MATCH('5. Identificación de Riesgos'!J29,'8- Politicas de admiistracion '!$C$16:$C$64,0),1),'8- Politicas de admiistracion '!$B$16:$F$64,5,FALSE),"")</f>
        <v>1</v>
      </c>
      <c r="M29" s="428"/>
      <c r="N29" s="428"/>
      <c r="O29" s="233"/>
    </row>
    <row r="30" spans="1:15" ht="25.5">
      <c r="A30" s="428"/>
      <c r="B30" s="425"/>
      <c r="C30" s="428"/>
      <c r="D30" s="127" t="s">
        <v>314</v>
      </c>
      <c r="E30" s="428"/>
      <c r="F30" s="428"/>
      <c r="G30" s="434"/>
      <c r="H30" s="428"/>
      <c r="I30" s="126" t="s">
        <v>294</v>
      </c>
      <c r="J30" s="238" t="s">
        <v>295</v>
      </c>
      <c r="K30" s="123" t="str">
        <f>IFERROR(CONCATENATE(INDEX('8- Politicas de admiistracion '!$B$16:$F$53,MATCH('5. Identificación de Riesgos'!J30,'8- Politicas de admiistracion '!$C$16:$C$54,0),1)," - ",L30),"")</f>
        <v>Leve - 1</v>
      </c>
      <c r="L30" s="124">
        <f>IFERROR(VLOOKUP(INDEX('8- Politicas de admiistracion '!$B$16:$F$64,MATCH('5. Identificación de Riesgos'!J30,'8- Politicas de admiistracion '!$C$16:$C$64,0),1),'8- Politicas de admiistracion '!$B$16:$F$64,5,FALSE),"")</f>
        <v>1</v>
      </c>
      <c r="M30" s="428"/>
      <c r="N30" s="428"/>
      <c r="O30" s="233"/>
    </row>
    <row r="31" spans="1:15">
      <c r="A31" s="428"/>
      <c r="B31" s="425"/>
      <c r="C31" s="428"/>
      <c r="D31" s="128" t="s">
        <v>315</v>
      </c>
      <c r="E31" s="428"/>
      <c r="F31" s="428"/>
      <c r="G31" s="434"/>
      <c r="H31" s="428"/>
      <c r="I31" s="126" t="s">
        <v>312</v>
      </c>
      <c r="J31" s="238" t="s">
        <v>326</v>
      </c>
      <c r="K31" s="123" t="str">
        <f>IFERROR(CONCATENATE(INDEX('8- Politicas de admiistracion '!$B$16:$F$53,MATCH('5. Identificación de Riesgos'!J31,'8- Politicas de admiistracion '!$C$16:$C$54,0),1)," - ",L31),"")</f>
        <v>Leve - 1</v>
      </c>
      <c r="L31" s="124">
        <f>IFERROR(VLOOKUP(INDEX('8- Politicas de admiistracion '!$B$16:$F$64,MATCH('5. Identificación de Riesgos'!J31,'8- Politicas de admiistracion '!$C$16:$C$64,0),1),'8- Politicas de admiistracion '!$B$16:$F$64,5,FALSE),"")</f>
        <v>1</v>
      </c>
      <c r="M31" s="428"/>
      <c r="N31" s="428"/>
      <c r="O31" s="233"/>
    </row>
    <row r="32" spans="1:15">
      <c r="A32" s="429"/>
      <c r="B32" s="426"/>
      <c r="C32" s="429"/>
      <c r="D32" s="127" t="s">
        <v>532</v>
      </c>
      <c r="E32" s="429"/>
      <c r="F32" s="429"/>
      <c r="G32" s="435"/>
      <c r="H32" s="429"/>
      <c r="I32" s="126" t="s">
        <v>312</v>
      </c>
      <c r="J32" s="238" t="s">
        <v>326</v>
      </c>
      <c r="K32" s="123" t="str">
        <f>IFERROR(CONCATENATE(INDEX('8- Politicas de admiistracion '!$B$16:$F$53,MATCH('5. Identificación de Riesgos'!J32,'8- Politicas de admiistracion '!$C$16:$C$54,0),1)," - ",L32),"")</f>
        <v>Leve - 1</v>
      </c>
      <c r="L32" s="124">
        <f>IFERROR(VLOOKUP(INDEX('8- Politicas de admiistracion '!$B$16:$F$64,MATCH('5. Identificación de Riesgos'!J32,'8- Politicas de admiistracion '!$C$16:$C$64,0),1),'8- Politicas de admiistracion '!$B$16:$F$64,5,FALSE),"")</f>
        <v>1</v>
      </c>
      <c r="M32" s="429"/>
      <c r="N32" s="429"/>
      <c r="O32" s="233"/>
    </row>
    <row r="33" spans="1:258" ht="27.6" customHeight="1">
      <c r="A33" s="421">
        <v>4</v>
      </c>
      <c r="B33" s="424" t="s">
        <v>316</v>
      </c>
      <c r="C33" s="427" t="s">
        <v>317</v>
      </c>
      <c r="D33" s="125" t="s">
        <v>318</v>
      </c>
      <c r="E33" s="427">
        <v>200</v>
      </c>
      <c r="F33" s="427">
        <v>0</v>
      </c>
      <c r="G33" s="433">
        <f t="shared" ref="G33" si="2">+F33/E33</f>
        <v>0</v>
      </c>
      <c r="H33" s="427" t="str">
        <f>CONCATENATE(IF(G33&lt;='8- Politicas de admiistracion '!$D$6,'8- Politicas de admiistracion '!$B$6,IF(G33&lt;='8- Politicas de admiistracion '!$D$7,'8- Politicas de admiistracion '!$B$7,IF(G33&lt;='8- Politicas de admiistracion '!$D$8,'8- Politicas de admiistracion '!$B$8,IF(G33&lt;='8- Politicas de admiistracion '!$D$9,'8- Politicas de admiistracion '!$B$9,IF(G33&lt;='8- Politicas de admiistracion '!$D$10,'8- Politicas de admiistracion '!$B$10,"Probabilidad no valida")))))," - ",VLOOKUP(IF(G33&lt;='8- Politicas de admiistracion '!$D$6,'8- Politicas de admiistracion '!$B$6,IF(G33&lt;='8- Politicas de admiistracion '!$D$7,'8- Politicas de admiistracion '!$B$7,IF(G33&lt;='8- Politicas de admiistracion '!$D$8,'8- Politicas de admiistracion '!$B$8,IF(G33&lt;='8- Politicas de admiistracion '!$D$9,'8- Politicas de admiistracion '!$B$9,IF(G33&lt;='8- Politicas de admiistracion '!$D$10,'8- Politicas de admiistracion '!$B$10,"Probabilidad no valida"))))),'8- Politicas de admiistracion '!$B$6:$F$10,5,FALSE))</f>
        <v>Muy Baja - 1</v>
      </c>
      <c r="I33" s="127" t="s">
        <v>288</v>
      </c>
      <c r="J33" s="237" t="s">
        <v>410</v>
      </c>
      <c r="K33" s="123" t="str">
        <f>IFERROR(CONCATENATE(INDEX('8- Politicas de admiistracion '!$B$16:$F$53,MATCH('5. Identificación de Riesgos'!J33,'8- Politicas de admiistracion '!$C$16:$C$54,0),1)," - ",L33),"")</f>
        <v>Moderado - 3</v>
      </c>
      <c r="L33" s="124">
        <f>IFERROR(VLOOKUP(INDEX('8- Politicas de admiistracion '!$B$16:$F$64,MATCH('5. Identificación de Riesgos'!J33,'8- Politicas de admiistracion '!$C$16:$C$64,0),1),'8- Politicas de admiistracion '!$B$16:$F$64,5,FALSE),"")</f>
        <v>3</v>
      </c>
      <c r="M33" s="427" t="str">
        <f>IFERROR(CONCATENATE(INDEX('8- Politicas de admiistracion '!$B$16:$F$53,MATCH(ROUND(AVERAGE(L33:L36),0),'8- Politicas de admiistracion '!$F$16:$F$53,0),1)," - ",ROUND(AVERAGE(L33:L36),0)),"")</f>
        <v>Moderado - 3</v>
      </c>
      <c r="N33" s="427" t="str">
        <f>IFERROR(CONCATENATE(VLOOKUP((LEFT(H33,LEN(H33)-4)&amp;LEFT(M33,LEN(M33)-4)),'9- Matriz de Calor '!$D$17:$E$41,2,0)," - ",RIGHT(H33,1)*RIGHT(M33,1)),"")</f>
        <v>Moderado - 3</v>
      </c>
      <c r="O33" s="449">
        <f>RIGHT(H33,1)*RIGHT(M33,1)</f>
        <v>3</v>
      </c>
    </row>
    <row r="34" spans="1:258" ht="38.25">
      <c r="A34" s="422"/>
      <c r="B34" s="425"/>
      <c r="C34" s="428"/>
      <c r="D34" s="125" t="s">
        <v>320</v>
      </c>
      <c r="E34" s="428"/>
      <c r="F34" s="428"/>
      <c r="G34" s="434"/>
      <c r="H34" s="428"/>
      <c r="I34" s="127" t="s">
        <v>290</v>
      </c>
      <c r="J34" s="237" t="s">
        <v>291</v>
      </c>
      <c r="K34" s="123" t="str">
        <f>IFERROR(CONCATENATE(INDEX('8- Politicas de admiistracion '!$B$16:$F$53,MATCH('5. Identificación de Riesgos'!J34,'8- Politicas de admiistracion '!$C$16:$C$54,0),1)," - ",L34),"")</f>
        <v>Moderado - 3</v>
      </c>
      <c r="L34" s="124">
        <f>IFERROR(VLOOKUP(INDEX('8- Politicas de admiistracion '!$B$16:$F$64,MATCH('5. Identificación de Riesgos'!J34,'8- Politicas de admiistracion '!$C$16:$C$64,0),1),'8- Politicas de admiistracion '!$B$16:$F$64,5,FALSE),"")</f>
        <v>3</v>
      </c>
      <c r="M34" s="428"/>
      <c r="N34" s="428"/>
      <c r="O34" s="449"/>
    </row>
    <row r="35" spans="1:258" ht="28.9" customHeight="1">
      <c r="A35" s="422"/>
      <c r="B35" s="425"/>
      <c r="C35" s="428"/>
      <c r="D35" s="125" t="s">
        <v>321</v>
      </c>
      <c r="E35" s="428"/>
      <c r="F35" s="428"/>
      <c r="G35" s="434"/>
      <c r="H35" s="428"/>
      <c r="I35" s="126" t="s">
        <v>290</v>
      </c>
      <c r="J35" s="237" t="s">
        <v>299</v>
      </c>
      <c r="K35" s="123" t="str">
        <f>IFERROR(CONCATENATE(INDEX('8- Politicas de admiistracion '!$B$16:$F$53,MATCH('5. Identificación de Riesgos'!J35,'8- Politicas de admiistracion '!$C$16:$C$54,0),1)," - ",L35),"")</f>
        <v>Menor - 2</v>
      </c>
      <c r="L35" s="124">
        <f>IFERROR(VLOOKUP(INDEX('8- Politicas de admiistracion '!$B$16:$F$64,MATCH('5. Identificación de Riesgos'!J35,'8- Politicas de admiistracion '!$C$16:$C$64,0),1),'8- Politicas de admiistracion '!$B$16:$F$64,5,FALSE),"")</f>
        <v>2</v>
      </c>
      <c r="M35" s="428"/>
      <c r="N35" s="428"/>
      <c r="O35" s="449"/>
    </row>
    <row r="36" spans="1:258" ht="38.450000000000003" customHeight="1">
      <c r="A36" s="423"/>
      <c r="B36" s="426"/>
      <c r="C36" s="429"/>
      <c r="D36" s="125" t="s">
        <v>322</v>
      </c>
      <c r="E36" s="429"/>
      <c r="F36" s="429"/>
      <c r="G36" s="435"/>
      <c r="H36" s="429"/>
      <c r="I36" s="126" t="s">
        <v>290</v>
      </c>
      <c r="J36" s="237" t="s">
        <v>310</v>
      </c>
      <c r="K36" s="123" t="str">
        <f>IFERROR(CONCATENATE(INDEX('8- Politicas de admiistracion '!$B$16:$F$53,MATCH('5. Identificación de Riesgos'!J36,'8- Politicas de admiistracion '!$C$16:$C$54,0),1)," - ",L36),"")</f>
        <v>Catastrófico - 5</v>
      </c>
      <c r="L36" s="124">
        <f>IFERROR(VLOOKUP(INDEX('8- Politicas de admiistracion '!$B$16:$F$64,MATCH('5. Identificación de Riesgos'!J36,'8- Politicas de admiistracion '!$C$16:$C$64,0),1),'8- Politicas de admiistracion '!$B$16:$F$64,5,FALSE),"")</f>
        <v>5</v>
      </c>
      <c r="M36" s="429"/>
      <c r="N36" s="429"/>
      <c r="O36" s="449"/>
    </row>
    <row r="37" spans="1:258" ht="12.75" customHeight="1">
      <c r="A37" s="421">
        <v>5</v>
      </c>
      <c r="B37" s="424" t="s">
        <v>323</v>
      </c>
      <c r="C37" s="427" t="s">
        <v>324</v>
      </c>
      <c r="D37" s="125" t="s">
        <v>325</v>
      </c>
      <c r="E37" s="436">
        <v>20</v>
      </c>
      <c r="F37" s="436">
        <v>0</v>
      </c>
      <c r="G37" s="439">
        <f t="shared" ref="G37" si="3">+F37/E37</f>
        <v>0</v>
      </c>
      <c r="H37" s="436" t="str">
        <f>CONCATENATE(IF(G37&lt;='8- Politicas de admiistracion '!$D$6,'8- Politicas de admiistracion '!$B$6,IF(G37&lt;='8- Politicas de admiistracion '!$D$7,'8- Politicas de admiistracion '!$B$7,IF(G37&lt;='8- Politicas de admiistracion '!$D$8,'8- Politicas de admiistracion '!$B$8,IF(G37&lt;='8- Politicas de admiistracion '!$D$9,'8- Politicas de admiistracion '!$B$9,IF(G37&lt;='8- Politicas de admiistracion '!$D$10,'8- Politicas de admiistracion '!$B$10,"Probabilidad no valida")))))," - ",VLOOKUP(IF(G37&lt;='8- Politicas de admiistracion '!$D$6,'8- Politicas de admiistracion '!$B$6,IF(G37&lt;='8- Politicas de admiistracion '!$D$7,'8- Politicas de admiistracion '!$B$7,IF(G37&lt;='8- Politicas de admiistracion '!$D$8,'8- Politicas de admiistracion '!$B$8,IF(G37&lt;='8- Politicas de admiistracion '!$D$9,'8- Politicas de admiistracion '!$B$9,IF(G37&lt;='8- Politicas de admiistracion '!$D$10,'8- Politicas de admiistracion '!$B$10,"Probabilidad no valida"))))),'8- Politicas de admiistracion '!$B$6:$F$10,5,FALSE))</f>
        <v>Muy Baja - 1</v>
      </c>
      <c r="I37" s="126" t="s">
        <v>312</v>
      </c>
      <c r="J37" s="238" t="s">
        <v>326</v>
      </c>
      <c r="K37" s="123" t="str">
        <f>IFERROR(CONCATENATE(INDEX('8- Politicas de admiistracion '!$B$16:$F$53,MATCH('5. Identificación de Riesgos'!J37,'8- Politicas de admiistracion '!$C$16:$C$54,0),1)," - ",L37),"")</f>
        <v>Leve - 1</v>
      </c>
      <c r="L37" s="124">
        <f>IFERROR(VLOOKUP(INDEX('8- Politicas de admiistracion '!$B$16:$F$64,MATCH('5. Identificación de Riesgos'!J37,'8- Politicas de admiistracion '!$C$16:$C$64,0),1),'8- Politicas de admiistracion '!$B$16:$F$64,5,FALSE),"")</f>
        <v>1</v>
      </c>
      <c r="M37" s="427" t="str">
        <f>IFERROR(CONCATENATE(INDEX('8- Politicas de admiistracion '!$B$16:$F$53,MATCH(ROUND(AVERAGE(L37:L39),0),'8- Politicas de admiistracion '!$F$16:$F$53,0),1)," - ",ROUND(AVERAGE(L37:L39),0)),"")</f>
        <v>Moderado - 3</v>
      </c>
      <c r="N37" s="427" t="str">
        <f>IFERROR(CONCATENATE(VLOOKUP((LEFT(H37,LEN(H37)-4)&amp;LEFT(M37,LEN(M37)-4)),'9- Matriz de Calor '!$D$17:$E$41,2,0)," - ",RIGHT(H37,1)*RIGHT(M37,1)),"")</f>
        <v>Moderado - 3</v>
      </c>
      <c r="O37" s="449">
        <f>RIGHT(H37,1)*RIGHT(M37,1)</f>
        <v>3</v>
      </c>
      <c r="P37" s="243"/>
      <c r="Q37" s="243"/>
      <c r="R37" s="243"/>
      <c r="S37" s="243"/>
      <c r="T37" s="243"/>
      <c r="U37" s="243"/>
      <c r="V37" s="243"/>
      <c r="W37" s="243"/>
      <c r="X37" s="243"/>
      <c r="Y37" s="243"/>
      <c r="Z37" s="243"/>
      <c r="AA37" s="243"/>
      <c r="AB37" s="243"/>
      <c r="AC37" s="243"/>
      <c r="AD37" s="243"/>
      <c r="AE37" s="243"/>
      <c r="AF37" s="243"/>
      <c r="AG37" s="243"/>
      <c r="AH37" s="243"/>
      <c r="AI37" s="243"/>
      <c r="AJ37" s="243"/>
      <c r="AK37" s="243"/>
      <c r="AL37" s="243"/>
      <c r="AM37" s="243"/>
      <c r="AN37" s="243"/>
      <c r="AO37" s="243"/>
      <c r="AP37" s="243"/>
      <c r="AQ37" s="243"/>
      <c r="AR37" s="243"/>
      <c r="AS37" s="243"/>
      <c r="AT37" s="243"/>
      <c r="AU37" s="243"/>
      <c r="AV37" s="243"/>
      <c r="AW37" s="243"/>
      <c r="AX37" s="243"/>
      <c r="AY37" s="243"/>
      <c r="AZ37" s="243"/>
      <c r="BA37" s="243"/>
      <c r="BB37" s="243"/>
      <c r="BC37" s="243"/>
      <c r="BD37" s="243"/>
      <c r="BE37" s="243"/>
      <c r="BF37" s="243"/>
      <c r="BG37" s="243"/>
      <c r="BH37" s="243"/>
      <c r="BI37" s="243"/>
      <c r="BJ37" s="243"/>
      <c r="BK37" s="243"/>
      <c r="BL37" s="243"/>
      <c r="BM37" s="243"/>
      <c r="BN37" s="243"/>
      <c r="BO37" s="243"/>
      <c r="BP37" s="243"/>
      <c r="BQ37" s="243"/>
      <c r="BR37" s="243"/>
      <c r="BS37" s="243"/>
      <c r="BT37" s="243"/>
      <c r="BU37" s="243"/>
      <c r="BV37" s="243"/>
      <c r="BW37" s="243"/>
      <c r="BX37" s="243"/>
      <c r="BY37" s="243"/>
      <c r="BZ37" s="243"/>
      <c r="CA37" s="243"/>
      <c r="CB37" s="243"/>
      <c r="CC37" s="243"/>
      <c r="CD37" s="243"/>
      <c r="CE37" s="243"/>
      <c r="CF37" s="243"/>
      <c r="CG37" s="243"/>
      <c r="CH37" s="243"/>
      <c r="CI37" s="243"/>
      <c r="CJ37" s="243"/>
      <c r="CK37" s="243"/>
      <c r="CL37" s="243"/>
      <c r="CM37" s="243"/>
      <c r="CN37" s="243"/>
      <c r="CO37" s="243"/>
      <c r="CP37" s="243"/>
      <c r="CQ37" s="243"/>
      <c r="CR37" s="243"/>
      <c r="CS37" s="243"/>
      <c r="CT37" s="243"/>
      <c r="CU37" s="243"/>
      <c r="CV37" s="243"/>
      <c r="CW37" s="243"/>
      <c r="CX37" s="243"/>
      <c r="CY37" s="243"/>
      <c r="CZ37" s="243"/>
      <c r="DA37" s="243"/>
      <c r="DB37" s="243"/>
      <c r="DC37" s="243"/>
      <c r="DD37" s="243"/>
      <c r="DE37" s="243"/>
      <c r="DF37" s="243"/>
      <c r="DG37" s="243"/>
      <c r="DH37" s="243"/>
      <c r="DI37" s="243"/>
      <c r="DJ37" s="243"/>
      <c r="DK37" s="243"/>
      <c r="DL37" s="243"/>
      <c r="DM37" s="243"/>
      <c r="DN37" s="243"/>
      <c r="DO37" s="243"/>
      <c r="DP37" s="243"/>
      <c r="DQ37" s="243"/>
      <c r="DR37" s="243"/>
      <c r="DS37" s="243"/>
      <c r="DT37" s="243"/>
      <c r="DU37" s="243"/>
      <c r="DV37" s="243"/>
      <c r="DW37" s="243"/>
      <c r="DX37" s="243"/>
      <c r="DY37" s="243"/>
      <c r="DZ37" s="243"/>
      <c r="EA37" s="243"/>
      <c r="EB37" s="243"/>
      <c r="EC37" s="243"/>
      <c r="ED37" s="243"/>
      <c r="EE37" s="243"/>
      <c r="EF37" s="243"/>
      <c r="EG37" s="243"/>
      <c r="EH37" s="243"/>
      <c r="EI37" s="243"/>
      <c r="EJ37" s="243"/>
      <c r="EK37" s="243"/>
      <c r="EL37" s="243"/>
      <c r="EM37" s="243"/>
      <c r="EN37" s="243"/>
      <c r="EO37" s="243"/>
      <c r="EP37" s="243"/>
      <c r="EQ37" s="243"/>
      <c r="ER37" s="243"/>
      <c r="ES37" s="243"/>
      <c r="ET37" s="243"/>
      <c r="EU37" s="243"/>
      <c r="EV37" s="243"/>
      <c r="EW37" s="243"/>
      <c r="EX37" s="243"/>
      <c r="EY37" s="243"/>
      <c r="EZ37" s="243"/>
      <c r="FA37" s="243"/>
      <c r="FB37" s="243"/>
      <c r="FC37" s="243"/>
      <c r="FD37" s="243"/>
      <c r="FE37" s="243"/>
      <c r="FF37" s="243"/>
      <c r="FG37" s="243"/>
      <c r="FH37" s="243"/>
      <c r="FI37" s="243"/>
      <c r="FJ37" s="243"/>
      <c r="FK37" s="243"/>
      <c r="FL37" s="243"/>
      <c r="FM37" s="243"/>
      <c r="FN37" s="243"/>
      <c r="FO37" s="243"/>
      <c r="FP37" s="243"/>
      <c r="FQ37" s="243"/>
      <c r="FR37" s="243"/>
      <c r="FS37" s="243"/>
      <c r="FT37" s="243"/>
      <c r="FU37" s="243"/>
      <c r="FV37" s="243"/>
      <c r="FW37" s="243"/>
      <c r="FX37" s="243"/>
      <c r="FY37" s="243"/>
      <c r="FZ37" s="243"/>
      <c r="GA37" s="243"/>
      <c r="GB37" s="243"/>
      <c r="GC37" s="243"/>
      <c r="GD37" s="243"/>
      <c r="GE37" s="243"/>
      <c r="GF37" s="243"/>
      <c r="GG37" s="243"/>
      <c r="GH37" s="243"/>
      <c r="GI37" s="243"/>
      <c r="GJ37" s="243"/>
      <c r="GK37" s="243"/>
      <c r="GL37" s="243"/>
      <c r="GM37" s="243"/>
      <c r="GN37" s="243"/>
      <c r="GO37" s="243"/>
      <c r="GP37" s="243"/>
      <c r="GQ37" s="243"/>
      <c r="GR37" s="243"/>
      <c r="GS37" s="243"/>
      <c r="GT37" s="243"/>
      <c r="GU37" s="243"/>
      <c r="GV37" s="243"/>
      <c r="GW37" s="243"/>
      <c r="GX37" s="243"/>
      <c r="GY37" s="243"/>
      <c r="GZ37" s="243"/>
      <c r="HA37" s="243"/>
      <c r="HB37" s="243"/>
      <c r="HC37" s="243"/>
      <c r="HD37" s="243"/>
      <c r="HE37" s="243"/>
      <c r="HF37" s="243"/>
      <c r="HG37" s="243"/>
      <c r="HH37" s="243"/>
      <c r="HI37" s="243"/>
      <c r="HJ37" s="243"/>
      <c r="HK37" s="243"/>
      <c r="HL37" s="243"/>
      <c r="HM37" s="243"/>
      <c r="HN37" s="243"/>
      <c r="HO37" s="243"/>
      <c r="HP37" s="243"/>
      <c r="HQ37" s="243"/>
      <c r="HR37" s="243"/>
      <c r="HS37" s="243"/>
      <c r="HT37" s="243"/>
      <c r="HU37" s="243"/>
      <c r="HV37" s="243"/>
      <c r="HW37" s="243"/>
      <c r="HX37" s="243"/>
      <c r="HY37" s="243"/>
      <c r="HZ37" s="243"/>
      <c r="IA37" s="243"/>
      <c r="IB37" s="243"/>
      <c r="IC37" s="243"/>
      <c r="ID37" s="243"/>
      <c r="IE37" s="243"/>
      <c r="IF37" s="243"/>
      <c r="IG37" s="243"/>
      <c r="IH37" s="243"/>
      <c r="II37" s="243"/>
      <c r="IJ37" s="243"/>
      <c r="IK37" s="243"/>
      <c r="IL37" s="243"/>
      <c r="IM37" s="243"/>
      <c r="IN37" s="243"/>
      <c r="IO37" s="243"/>
      <c r="IP37" s="243"/>
      <c r="IQ37" s="243"/>
      <c r="IR37" s="243"/>
      <c r="IS37" s="243"/>
      <c r="IT37" s="243"/>
      <c r="IU37" s="243"/>
      <c r="IV37" s="243"/>
      <c r="IW37" s="243"/>
      <c r="IX37" s="243"/>
    </row>
    <row r="38" spans="1:258" ht="30.6" customHeight="1">
      <c r="A38" s="422"/>
      <c r="B38" s="425"/>
      <c r="C38" s="428"/>
      <c r="D38" s="125" t="s">
        <v>327</v>
      </c>
      <c r="E38" s="437"/>
      <c r="F38" s="437"/>
      <c r="G38" s="440"/>
      <c r="H38" s="437"/>
      <c r="I38" s="126" t="s">
        <v>290</v>
      </c>
      <c r="J38" s="237" t="s">
        <v>332</v>
      </c>
      <c r="K38" s="123" t="str">
        <f>IFERROR(CONCATENATE(INDEX('8- Politicas de admiistracion '!$B$16:$F$53,MATCH('5. Identificación de Riesgos'!J38,'8- Politicas de admiistracion '!$C$16:$C$54,0),1)," - ",L38),"")</f>
        <v>Mayor - 4</v>
      </c>
      <c r="L38" s="124">
        <f>IFERROR(VLOOKUP(INDEX('8- Politicas de admiistracion '!$B$16:$F$64,MATCH('5. Identificación de Riesgos'!J38,'8- Politicas de admiistracion '!$C$16:$C$64,0),1),'8- Politicas de admiistracion '!$B$16:$F$64,5,FALSE),"")</f>
        <v>4</v>
      </c>
      <c r="M38" s="428"/>
      <c r="N38" s="428"/>
      <c r="O38" s="449"/>
      <c r="P38" s="243"/>
      <c r="Q38" s="243"/>
      <c r="R38" s="243"/>
      <c r="S38" s="243"/>
      <c r="T38" s="243"/>
      <c r="U38" s="243"/>
      <c r="V38" s="243"/>
      <c r="W38" s="243"/>
      <c r="X38" s="243"/>
      <c r="Y38" s="243"/>
      <c r="Z38" s="243"/>
      <c r="AA38" s="243"/>
      <c r="AB38" s="243"/>
      <c r="AC38" s="243"/>
      <c r="AD38" s="243"/>
      <c r="AE38" s="243"/>
      <c r="AF38" s="243"/>
      <c r="AG38" s="243"/>
      <c r="AH38" s="243"/>
      <c r="AI38" s="243"/>
      <c r="AJ38" s="243"/>
      <c r="AK38" s="243"/>
      <c r="AL38" s="243"/>
      <c r="AM38" s="243"/>
      <c r="AN38" s="243"/>
      <c r="AO38" s="243"/>
      <c r="AP38" s="243"/>
      <c r="AQ38" s="243"/>
      <c r="AR38" s="243"/>
      <c r="AS38" s="243"/>
      <c r="AT38" s="243"/>
      <c r="AU38" s="243"/>
      <c r="AV38" s="243"/>
      <c r="AW38" s="243"/>
      <c r="AX38" s="243"/>
      <c r="AY38" s="243"/>
      <c r="AZ38" s="243"/>
      <c r="BA38" s="243"/>
      <c r="BB38" s="243"/>
      <c r="BC38" s="243"/>
      <c r="BD38" s="243"/>
      <c r="BE38" s="243"/>
      <c r="BF38" s="243"/>
      <c r="BG38" s="243"/>
      <c r="BH38" s="243"/>
      <c r="BI38" s="243"/>
      <c r="BJ38" s="243"/>
      <c r="BK38" s="243"/>
      <c r="BL38" s="243"/>
      <c r="BM38" s="243"/>
      <c r="BN38" s="243"/>
      <c r="BO38" s="243"/>
      <c r="BP38" s="243"/>
      <c r="BQ38" s="243"/>
      <c r="BR38" s="243"/>
      <c r="BS38" s="243"/>
      <c r="BT38" s="243"/>
      <c r="BU38" s="243"/>
      <c r="BV38" s="243"/>
      <c r="BW38" s="243"/>
      <c r="BX38" s="243"/>
      <c r="BY38" s="243"/>
      <c r="BZ38" s="243"/>
      <c r="CA38" s="243"/>
      <c r="CB38" s="243"/>
      <c r="CC38" s="243"/>
      <c r="CD38" s="243"/>
      <c r="CE38" s="243"/>
      <c r="CF38" s="243"/>
      <c r="CG38" s="243"/>
      <c r="CH38" s="243"/>
      <c r="CI38" s="243"/>
      <c r="CJ38" s="243"/>
      <c r="CK38" s="243"/>
      <c r="CL38" s="243"/>
      <c r="CM38" s="243"/>
      <c r="CN38" s="243"/>
      <c r="CO38" s="243"/>
      <c r="CP38" s="243"/>
      <c r="CQ38" s="243"/>
      <c r="CR38" s="243"/>
      <c r="CS38" s="243"/>
      <c r="CT38" s="243"/>
      <c r="CU38" s="243"/>
      <c r="CV38" s="243"/>
      <c r="CW38" s="243"/>
      <c r="CX38" s="243"/>
      <c r="CY38" s="243"/>
      <c r="CZ38" s="243"/>
      <c r="DA38" s="243"/>
      <c r="DB38" s="243"/>
      <c r="DC38" s="243"/>
      <c r="DD38" s="243"/>
      <c r="DE38" s="243"/>
      <c r="DF38" s="243"/>
      <c r="DG38" s="243"/>
      <c r="DH38" s="243"/>
      <c r="DI38" s="243"/>
      <c r="DJ38" s="243"/>
      <c r="DK38" s="243"/>
      <c r="DL38" s="243"/>
      <c r="DM38" s="243"/>
      <c r="DN38" s="243"/>
      <c r="DO38" s="243"/>
      <c r="DP38" s="243"/>
      <c r="DQ38" s="243"/>
      <c r="DR38" s="243"/>
      <c r="DS38" s="243"/>
      <c r="DT38" s="243"/>
      <c r="DU38" s="243"/>
      <c r="DV38" s="243"/>
      <c r="DW38" s="243"/>
      <c r="DX38" s="243"/>
      <c r="DY38" s="243"/>
      <c r="DZ38" s="243"/>
      <c r="EA38" s="243"/>
      <c r="EB38" s="243"/>
      <c r="EC38" s="243"/>
      <c r="ED38" s="243"/>
      <c r="EE38" s="243"/>
      <c r="EF38" s="243"/>
      <c r="EG38" s="243"/>
      <c r="EH38" s="243"/>
      <c r="EI38" s="243"/>
      <c r="EJ38" s="243"/>
      <c r="EK38" s="243"/>
      <c r="EL38" s="243"/>
      <c r="EM38" s="243"/>
      <c r="EN38" s="243"/>
      <c r="EO38" s="243"/>
      <c r="EP38" s="243"/>
      <c r="EQ38" s="243"/>
      <c r="ER38" s="243"/>
      <c r="ES38" s="243"/>
      <c r="ET38" s="243"/>
      <c r="EU38" s="243"/>
      <c r="EV38" s="243"/>
      <c r="EW38" s="243"/>
      <c r="EX38" s="243"/>
      <c r="EY38" s="243"/>
      <c r="EZ38" s="243"/>
      <c r="FA38" s="243"/>
      <c r="FB38" s="243"/>
      <c r="FC38" s="243"/>
      <c r="FD38" s="243"/>
      <c r="FE38" s="243"/>
      <c r="FF38" s="243"/>
      <c r="FG38" s="243"/>
      <c r="FH38" s="243"/>
      <c r="FI38" s="243"/>
      <c r="FJ38" s="243"/>
      <c r="FK38" s="243"/>
      <c r="FL38" s="243"/>
      <c r="FM38" s="243"/>
      <c r="FN38" s="243"/>
      <c r="FO38" s="243"/>
      <c r="FP38" s="243"/>
      <c r="FQ38" s="243"/>
      <c r="FR38" s="243"/>
      <c r="FS38" s="243"/>
      <c r="FT38" s="243"/>
      <c r="FU38" s="243"/>
      <c r="FV38" s="243"/>
      <c r="FW38" s="243"/>
      <c r="FX38" s="243"/>
      <c r="FY38" s="243"/>
      <c r="FZ38" s="243"/>
      <c r="GA38" s="243"/>
      <c r="GB38" s="243"/>
      <c r="GC38" s="243"/>
      <c r="GD38" s="243"/>
      <c r="GE38" s="243"/>
      <c r="GF38" s="243"/>
      <c r="GG38" s="243"/>
      <c r="GH38" s="243"/>
      <c r="GI38" s="243"/>
      <c r="GJ38" s="243"/>
      <c r="GK38" s="243"/>
      <c r="GL38" s="243"/>
      <c r="GM38" s="243"/>
      <c r="GN38" s="243"/>
      <c r="GO38" s="243"/>
      <c r="GP38" s="243"/>
      <c r="GQ38" s="243"/>
      <c r="GR38" s="243"/>
      <c r="GS38" s="243"/>
      <c r="GT38" s="243"/>
      <c r="GU38" s="243"/>
      <c r="GV38" s="243"/>
      <c r="GW38" s="243"/>
      <c r="GX38" s="243"/>
      <c r="GY38" s="243"/>
      <c r="GZ38" s="243"/>
      <c r="HA38" s="243"/>
      <c r="HB38" s="243"/>
      <c r="HC38" s="243"/>
      <c r="HD38" s="243"/>
      <c r="HE38" s="243"/>
      <c r="HF38" s="243"/>
      <c r="HG38" s="243"/>
      <c r="HH38" s="243"/>
      <c r="HI38" s="243"/>
      <c r="HJ38" s="243"/>
      <c r="HK38" s="243"/>
      <c r="HL38" s="243"/>
      <c r="HM38" s="243"/>
      <c r="HN38" s="243"/>
      <c r="HO38" s="243"/>
      <c r="HP38" s="243"/>
      <c r="HQ38" s="243"/>
      <c r="HR38" s="243"/>
      <c r="HS38" s="243"/>
      <c r="HT38" s="243"/>
      <c r="HU38" s="243"/>
      <c r="HV38" s="243"/>
      <c r="HW38" s="243"/>
      <c r="HX38" s="243"/>
      <c r="HY38" s="243"/>
      <c r="HZ38" s="243"/>
      <c r="IA38" s="243"/>
      <c r="IB38" s="243"/>
      <c r="IC38" s="243"/>
      <c r="ID38" s="243"/>
      <c r="IE38" s="243"/>
      <c r="IF38" s="243"/>
      <c r="IG38" s="243"/>
      <c r="IH38" s="243"/>
      <c r="II38" s="243"/>
      <c r="IJ38" s="243"/>
      <c r="IK38" s="243"/>
      <c r="IL38" s="243"/>
      <c r="IM38" s="243"/>
      <c r="IN38" s="243"/>
      <c r="IO38" s="243"/>
      <c r="IP38" s="243"/>
      <c r="IQ38" s="243"/>
      <c r="IR38" s="243"/>
      <c r="IS38" s="243"/>
      <c r="IT38" s="243"/>
      <c r="IU38" s="243"/>
      <c r="IV38" s="243"/>
      <c r="IW38" s="243"/>
      <c r="IX38" s="243"/>
    </row>
    <row r="39" spans="1:258" ht="25.5">
      <c r="A39" s="423"/>
      <c r="B39" s="426"/>
      <c r="C39" s="429"/>
      <c r="D39" s="125" t="s">
        <v>328</v>
      </c>
      <c r="E39" s="438"/>
      <c r="F39" s="438"/>
      <c r="G39" s="441"/>
      <c r="H39" s="438"/>
      <c r="I39" s="127" t="s">
        <v>288</v>
      </c>
      <c r="J39" s="237" t="s">
        <v>319</v>
      </c>
      <c r="K39" s="123" t="str">
        <f>IFERROR(CONCATENATE(INDEX('8- Politicas de admiistracion '!$B$16:$F$53,MATCH('5. Identificación de Riesgos'!J39,'8- Politicas de admiistracion '!$C$16:$C$54,0),1)," - ",L39),"")</f>
        <v>Catastrófico - 5</v>
      </c>
      <c r="L39" s="124">
        <f>IFERROR(VLOOKUP(INDEX('8- Politicas de admiistracion '!$B$16:$F$64,MATCH('5. Identificación de Riesgos'!J39,'8- Politicas de admiistracion '!$C$16:$C$64,0),1),'8- Politicas de admiistracion '!$B$16:$F$64,5,FALSE),"")</f>
        <v>5</v>
      </c>
      <c r="M39" s="429"/>
      <c r="N39" s="429"/>
      <c r="O39" s="449"/>
      <c r="P39" s="243"/>
      <c r="Q39" s="243"/>
      <c r="R39" s="243"/>
      <c r="S39" s="243"/>
      <c r="T39" s="243"/>
      <c r="U39" s="243"/>
      <c r="V39" s="243"/>
      <c r="W39" s="243"/>
      <c r="X39" s="243"/>
      <c r="Y39" s="243"/>
      <c r="Z39" s="243"/>
      <c r="AA39" s="243"/>
      <c r="AB39" s="243"/>
      <c r="AC39" s="243"/>
      <c r="AD39" s="243"/>
      <c r="AE39" s="243"/>
      <c r="AF39" s="243"/>
      <c r="AG39" s="243"/>
      <c r="AH39" s="243"/>
      <c r="AI39" s="243"/>
      <c r="AJ39" s="243"/>
      <c r="AK39" s="243"/>
      <c r="AL39" s="243"/>
      <c r="AM39" s="243"/>
      <c r="AN39" s="243"/>
      <c r="AO39" s="243"/>
      <c r="AP39" s="243"/>
      <c r="AQ39" s="243"/>
      <c r="AR39" s="243"/>
      <c r="AS39" s="243"/>
      <c r="AT39" s="243"/>
      <c r="AU39" s="243"/>
      <c r="AV39" s="243"/>
      <c r="AW39" s="243"/>
      <c r="AX39" s="243"/>
      <c r="AY39" s="243"/>
      <c r="AZ39" s="243"/>
      <c r="BA39" s="243"/>
      <c r="BB39" s="243"/>
      <c r="BC39" s="243"/>
      <c r="BD39" s="243"/>
      <c r="BE39" s="243"/>
      <c r="BF39" s="243"/>
      <c r="BG39" s="243"/>
      <c r="BH39" s="243"/>
      <c r="BI39" s="243"/>
      <c r="BJ39" s="243"/>
      <c r="BK39" s="243"/>
      <c r="BL39" s="243"/>
      <c r="BM39" s="243"/>
      <c r="BN39" s="243"/>
      <c r="BO39" s="243"/>
      <c r="BP39" s="243"/>
      <c r="BQ39" s="243"/>
      <c r="BR39" s="243"/>
      <c r="BS39" s="243"/>
      <c r="BT39" s="243"/>
      <c r="BU39" s="243"/>
      <c r="BV39" s="243"/>
      <c r="BW39" s="243"/>
      <c r="BX39" s="243"/>
      <c r="BY39" s="243"/>
      <c r="BZ39" s="243"/>
      <c r="CA39" s="243"/>
      <c r="CB39" s="243"/>
      <c r="CC39" s="243"/>
      <c r="CD39" s="243"/>
      <c r="CE39" s="243"/>
      <c r="CF39" s="243"/>
      <c r="CG39" s="243"/>
      <c r="CH39" s="243"/>
      <c r="CI39" s="243"/>
      <c r="CJ39" s="243"/>
      <c r="CK39" s="243"/>
      <c r="CL39" s="243"/>
      <c r="CM39" s="243"/>
      <c r="CN39" s="243"/>
      <c r="CO39" s="243"/>
      <c r="CP39" s="243"/>
      <c r="CQ39" s="243"/>
      <c r="CR39" s="243"/>
      <c r="CS39" s="243"/>
      <c r="CT39" s="243"/>
      <c r="CU39" s="243"/>
      <c r="CV39" s="243"/>
      <c r="CW39" s="243"/>
      <c r="CX39" s="243"/>
      <c r="CY39" s="243"/>
      <c r="CZ39" s="243"/>
      <c r="DA39" s="243"/>
      <c r="DB39" s="243"/>
      <c r="DC39" s="243"/>
      <c r="DD39" s="243"/>
      <c r="DE39" s="243"/>
      <c r="DF39" s="243"/>
      <c r="DG39" s="243"/>
      <c r="DH39" s="243"/>
      <c r="DI39" s="243"/>
      <c r="DJ39" s="243"/>
      <c r="DK39" s="243"/>
      <c r="DL39" s="243"/>
      <c r="DM39" s="243"/>
      <c r="DN39" s="243"/>
      <c r="DO39" s="243"/>
      <c r="DP39" s="243"/>
      <c r="DQ39" s="243"/>
      <c r="DR39" s="243"/>
      <c r="DS39" s="243"/>
      <c r="DT39" s="243"/>
      <c r="DU39" s="243"/>
      <c r="DV39" s="243"/>
      <c r="DW39" s="243"/>
      <c r="DX39" s="243"/>
      <c r="DY39" s="243"/>
      <c r="DZ39" s="243"/>
      <c r="EA39" s="243"/>
      <c r="EB39" s="243"/>
      <c r="EC39" s="243"/>
      <c r="ED39" s="243"/>
      <c r="EE39" s="243"/>
      <c r="EF39" s="243"/>
      <c r="EG39" s="243"/>
      <c r="EH39" s="243"/>
      <c r="EI39" s="243"/>
      <c r="EJ39" s="243"/>
      <c r="EK39" s="243"/>
      <c r="EL39" s="243"/>
      <c r="EM39" s="243"/>
      <c r="EN39" s="243"/>
      <c r="EO39" s="243"/>
      <c r="EP39" s="243"/>
      <c r="EQ39" s="243"/>
      <c r="ER39" s="243"/>
      <c r="ES39" s="243"/>
      <c r="ET39" s="243"/>
      <c r="EU39" s="243"/>
      <c r="EV39" s="243"/>
      <c r="EW39" s="243"/>
      <c r="EX39" s="243"/>
      <c r="EY39" s="243"/>
      <c r="EZ39" s="243"/>
      <c r="FA39" s="243"/>
      <c r="FB39" s="243"/>
      <c r="FC39" s="243"/>
      <c r="FD39" s="243"/>
      <c r="FE39" s="243"/>
      <c r="FF39" s="243"/>
      <c r="FG39" s="243"/>
      <c r="FH39" s="243"/>
      <c r="FI39" s="243"/>
      <c r="FJ39" s="243"/>
      <c r="FK39" s="243"/>
      <c r="FL39" s="243"/>
      <c r="FM39" s="243"/>
      <c r="FN39" s="243"/>
      <c r="FO39" s="243"/>
      <c r="FP39" s="243"/>
      <c r="FQ39" s="243"/>
      <c r="FR39" s="243"/>
      <c r="FS39" s="243"/>
      <c r="FT39" s="243"/>
      <c r="FU39" s="243"/>
      <c r="FV39" s="243"/>
      <c r="FW39" s="243"/>
      <c r="FX39" s="243"/>
      <c r="FY39" s="243"/>
      <c r="FZ39" s="243"/>
      <c r="GA39" s="243"/>
      <c r="GB39" s="243"/>
      <c r="GC39" s="243"/>
      <c r="GD39" s="243"/>
      <c r="GE39" s="243"/>
      <c r="GF39" s="243"/>
      <c r="GG39" s="243"/>
      <c r="GH39" s="243"/>
      <c r="GI39" s="243"/>
      <c r="GJ39" s="243"/>
      <c r="GK39" s="243"/>
      <c r="GL39" s="243"/>
      <c r="GM39" s="243"/>
      <c r="GN39" s="243"/>
      <c r="GO39" s="243"/>
      <c r="GP39" s="243"/>
      <c r="GQ39" s="243"/>
      <c r="GR39" s="243"/>
      <c r="GS39" s="243"/>
      <c r="GT39" s="243"/>
      <c r="GU39" s="243"/>
      <c r="GV39" s="243"/>
      <c r="GW39" s="243"/>
      <c r="GX39" s="243"/>
      <c r="GY39" s="243"/>
      <c r="GZ39" s="243"/>
      <c r="HA39" s="243"/>
      <c r="HB39" s="243"/>
      <c r="HC39" s="243"/>
      <c r="HD39" s="243"/>
      <c r="HE39" s="243"/>
      <c r="HF39" s="243"/>
      <c r="HG39" s="243"/>
      <c r="HH39" s="243"/>
      <c r="HI39" s="243"/>
      <c r="HJ39" s="243"/>
      <c r="HK39" s="243"/>
      <c r="HL39" s="243"/>
      <c r="HM39" s="243"/>
      <c r="HN39" s="243"/>
      <c r="HO39" s="243"/>
      <c r="HP39" s="243"/>
      <c r="HQ39" s="243"/>
      <c r="HR39" s="243"/>
      <c r="HS39" s="243"/>
      <c r="HT39" s="243"/>
      <c r="HU39" s="243"/>
      <c r="HV39" s="243"/>
      <c r="HW39" s="243"/>
      <c r="HX39" s="243"/>
      <c r="HY39" s="243"/>
      <c r="HZ39" s="243"/>
      <c r="IA39" s="243"/>
      <c r="IB39" s="243"/>
      <c r="IC39" s="243"/>
      <c r="ID39" s="243"/>
      <c r="IE39" s="243"/>
      <c r="IF39" s="243"/>
      <c r="IG39" s="243"/>
      <c r="IH39" s="243"/>
      <c r="II39" s="243"/>
      <c r="IJ39" s="243"/>
      <c r="IK39" s="243"/>
      <c r="IL39" s="243"/>
      <c r="IM39" s="243"/>
      <c r="IN39" s="243"/>
      <c r="IO39" s="243"/>
      <c r="IP39" s="243"/>
      <c r="IQ39" s="243"/>
      <c r="IR39" s="243"/>
      <c r="IS39" s="243"/>
      <c r="IT39" s="243"/>
      <c r="IU39" s="243"/>
      <c r="IV39" s="243"/>
      <c r="IW39" s="243"/>
      <c r="IX39" s="243"/>
    </row>
    <row r="40" spans="1:258" ht="29.45" customHeight="1">
      <c r="A40" s="421">
        <v>6</v>
      </c>
      <c r="B40" s="424" t="s">
        <v>330</v>
      </c>
      <c r="C40" s="427" t="s">
        <v>331</v>
      </c>
      <c r="D40" s="125" t="s">
        <v>325</v>
      </c>
      <c r="E40" s="427">
        <v>19</v>
      </c>
      <c r="F40" s="427">
        <v>0</v>
      </c>
      <c r="G40" s="433">
        <f>+F40/E40</f>
        <v>0</v>
      </c>
      <c r="H40" s="427" t="str">
        <f>CONCATENATE(IF(G40&lt;='8- Politicas de admiistracion '!$D$6,'8- Politicas de admiistracion '!$B$6,IF(G40&lt;='8- Politicas de admiistracion '!$D$7,'8- Politicas de admiistracion '!$B$7,IF(G40&lt;='8- Politicas de admiistracion '!$D$8,'8- Politicas de admiistracion '!$B$8,IF(G40&lt;='8- Politicas de admiistracion '!$D$9,'8- Politicas de admiistracion '!$B$9,IF(G40&lt;='8- Politicas de admiistracion '!$D$10,'8- Politicas de admiistracion '!$B$10,"Probabilidad no valida")))))," - ",VLOOKUP(IF(G40&lt;='8- Politicas de admiistracion '!$D$6,'8- Politicas de admiistracion '!$B$6,IF(G40&lt;='8- Politicas de admiistracion '!$D$7,'8- Politicas de admiistracion '!$B$7,IF(G40&lt;='8- Politicas de admiistracion '!$D$8,'8- Politicas de admiistracion '!$B$8,IF(G40&lt;='8- Politicas de admiistracion '!$D$9,'8- Politicas de admiistracion '!$B$9,IF(G40&lt;='8- Politicas de admiistracion '!$D$10,'8- Politicas de admiistracion '!$B$10,"Probabilidad no valida"))))),'8- Politicas de admiistracion '!$B$6:$F$10,5,FALSE))</f>
        <v>Muy Baja - 1</v>
      </c>
      <c r="I40" s="127" t="s">
        <v>290</v>
      </c>
      <c r="J40" s="237" t="s">
        <v>332</v>
      </c>
      <c r="K40" s="123" t="str">
        <f>IFERROR(CONCATENATE(INDEX('8- Politicas de admiistracion '!$B$16:$F$53,MATCH('5. Identificación de Riesgos'!J40,'8- Politicas de admiistracion '!$C$16:$C$54,0),1)," - ",L40),"")</f>
        <v>Mayor - 4</v>
      </c>
      <c r="L40" s="124">
        <f>IFERROR(VLOOKUP(INDEX('8- Politicas de admiistracion '!$B$16:$F$64,MATCH('5. Identificación de Riesgos'!J40,'8- Politicas de admiistracion '!$C$16:$C$64,0),1),'8- Politicas de admiistracion '!$B$16:$F$64,5,FALSE),"")</f>
        <v>4</v>
      </c>
      <c r="M40" s="427" t="str">
        <f>IFERROR(CONCATENATE(INDEX('8- Politicas de admiistracion '!$B$16:$F$53,MATCH(ROUND(AVERAGE(L40:L42),0),'8- Politicas de admiistracion '!$F$16:$F$53,0),1)," - ",ROUND(AVERAGE(L40:L42),0)),"")</f>
        <v>Moderado - 3</v>
      </c>
      <c r="N40" s="427" t="str">
        <f>IFERROR(CONCATENATE(VLOOKUP((LEFT(H40,LEN(H40)-4)&amp;LEFT(M40,LEN(M40)-4)),'9- Matriz de Calor '!$D$17:$E$41,2,0)," - ",RIGHT(H40,1)*RIGHT(M40,1)),"")</f>
        <v>Moderado - 3</v>
      </c>
      <c r="O40" s="123"/>
    </row>
    <row r="41" spans="1:258" ht="51.6" customHeight="1">
      <c r="A41" s="422"/>
      <c r="B41" s="425"/>
      <c r="C41" s="428"/>
      <c r="D41" s="125" t="s">
        <v>327</v>
      </c>
      <c r="E41" s="428"/>
      <c r="F41" s="428"/>
      <c r="G41" s="434"/>
      <c r="H41" s="428"/>
      <c r="I41" s="130" t="s">
        <v>288</v>
      </c>
      <c r="J41" s="237" t="s">
        <v>329</v>
      </c>
      <c r="K41" s="123" t="str">
        <f>IFERROR(CONCATENATE(INDEX('8- Politicas de admiistracion '!$B$16:$F$53,MATCH('5. Identificación de Riesgos'!J41,'8- Politicas de admiistracion '!$C$16:$C$54,0),1)," - ",L41),"")</f>
        <v>Mayor - 4</v>
      </c>
      <c r="L41" s="124">
        <f>IFERROR(VLOOKUP(INDEX('8- Politicas de admiistracion '!$B$16:$F$64,MATCH('5. Identificación de Riesgos'!J41,'8- Politicas de admiistracion '!$C$16:$C$64,0),1),'8- Politicas de admiistracion '!$B$16:$F$64,5,FALSE),"")</f>
        <v>4</v>
      </c>
      <c r="M41" s="428"/>
      <c r="N41" s="428"/>
      <c r="O41" s="123"/>
    </row>
    <row r="42" spans="1:258" ht="49.9" customHeight="1">
      <c r="A42" s="423"/>
      <c r="B42" s="426"/>
      <c r="C42" s="429"/>
      <c r="D42" s="125" t="s">
        <v>333</v>
      </c>
      <c r="E42" s="429"/>
      <c r="F42" s="429"/>
      <c r="G42" s="435"/>
      <c r="H42" s="429"/>
      <c r="I42" s="130" t="s">
        <v>312</v>
      </c>
      <c r="J42" s="238" t="s">
        <v>313</v>
      </c>
      <c r="K42" s="123" t="str">
        <f>IFERROR(CONCATENATE(INDEX('8- Politicas de admiistracion '!$B$16:$F$53,MATCH('5. Identificación de Riesgos'!J42,'8- Politicas de admiistracion '!$C$16:$C$54,0),1)," - ",L42),"")</f>
        <v>Menor - 2</v>
      </c>
      <c r="L42" s="124">
        <f>IFERROR(VLOOKUP(INDEX('8- Politicas de admiistracion '!$B$16:$F$64,MATCH('5. Identificación de Riesgos'!J42,'8- Politicas de admiistracion '!$C$16:$C$64,0),1),'8- Politicas de admiistracion '!$B$16:$F$64,5,FALSE),"")</f>
        <v>2</v>
      </c>
      <c r="M42" s="429"/>
      <c r="N42" s="429"/>
      <c r="O42" s="123"/>
    </row>
    <row r="43" spans="1:258" ht="37.15" customHeight="1">
      <c r="A43" s="421">
        <v>7</v>
      </c>
      <c r="B43" s="424" t="s">
        <v>334</v>
      </c>
      <c r="C43" s="427" t="s">
        <v>335</v>
      </c>
      <c r="D43" s="125" t="s">
        <v>325</v>
      </c>
      <c r="E43" s="427">
        <v>19</v>
      </c>
      <c r="F43" s="427">
        <v>0</v>
      </c>
      <c r="G43" s="433">
        <f>+F43/E43</f>
        <v>0</v>
      </c>
      <c r="H43" s="427" t="str">
        <f>CONCATENATE(IF(G43&lt;='8- Politicas de admiistracion '!$D$6,'8- Politicas de admiistracion '!$B$6,IF(G43&lt;='8- Politicas de admiistracion '!$D$7,'8- Politicas de admiistracion '!$B$7,IF(G43&lt;='8- Politicas de admiistracion '!$D$8,'8- Politicas de admiistracion '!$B$8,IF(G43&lt;='8- Politicas de admiistracion '!$D$9,'8- Politicas de admiistracion '!$B$9,IF(G43&lt;='8- Politicas de admiistracion '!$D$10,'8- Politicas de admiistracion '!$B$10,"Probabilidad no valida")))))," - ",VLOOKUP(IF(G43&lt;='8- Politicas de admiistracion '!$D$6,'8- Politicas de admiistracion '!$B$6,IF(G43&lt;='8- Politicas de admiistracion '!$D$7,'8- Politicas de admiistracion '!$B$7,IF(G43&lt;='8- Politicas de admiistracion '!$D$8,'8- Politicas de admiistracion '!$B$8,IF(G43&lt;='8- Politicas de admiistracion '!$D$9,'8- Politicas de admiistracion '!$B$9,IF(G43&lt;='8- Politicas de admiistracion '!$D$10,'8- Politicas de admiistracion '!$B$10,"Probabilidad no valida"))))),'8- Politicas de admiistracion '!$B$6:$F$10,5,FALSE))</f>
        <v>Muy Baja - 1</v>
      </c>
      <c r="I43" s="130" t="s">
        <v>312</v>
      </c>
      <c r="J43" s="238" t="s">
        <v>326</v>
      </c>
      <c r="K43" s="123" t="str">
        <f>IFERROR(CONCATENATE(INDEX('8- Politicas de admiistracion '!$B$16:$F$53,MATCH('5. Identificación de Riesgos'!J43,'8- Politicas de admiistracion '!$C$16:$C$54,0),1)," - ",L43),"")</f>
        <v>Leve - 1</v>
      </c>
      <c r="L43" s="124">
        <f>IFERROR(VLOOKUP(INDEX('8- Politicas de admiistracion '!$B$16:$F$64,MATCH('5. Identificación de Riesgos'!J43,'8- Politicas de admiistracion '!$C$16:$C$64,0),1),'8- Politicas de admiistracion '!$B$16:$F$64,5,FALSE),"")</f>
        <v>1</v>
      </c>
      <c r="M43" s="427" t="str">
        <f>IFERROR(CONCATENATE(INDEX('8- Politicas de admiistracion '!$B$16:$F$53,MATCH(ROUND(AVERAGE(L43:L45),0),'8- Politicas de admiistracion '!$F$16:$F$53,0),1)," - ",ROUND(AVERAGE(L43:L45),0)),"")</f>
        <v>Moderado - 3</v>
      </c>
      <c r="N43" s="427" t="str">
        <f>IFERROR(CONCATENATE(VLOOKUP((LEFT(H43,LEN(H43)-4)&amp;LEFT(M43,LEN(M43)-4)),'9- Matriz de Calor '!$D$17:$E$41,2,0)," - ",RIGHT(H43,1)*RIGHT(M43,1)),"")</f>
        <v>Moderado - 3</v>
      </c>
      <c r="O43" s="123"/>
      <c r="P43" s="243"/>
      <c r="Q43" s="243"/>
      <c r="R43" s="243"/>
      <c r="S43" s="243"/>
      <c r="T43" s="243"/>
      <c r="U43" s="243"/>
      <c r="V43" s="243"/>
      <c r="W43" s="243"/>
      <c r="X43" s="243"/>
      <c r="Y43" s="243"/>
      <c r="Z43" s="243"/>
      <c r="AA43" s="243"/>
      <c r="AB43" s="243"/>
      <c r="AC43" s="243"/>
      <c r="AD43" s="243"/>
      <c r="AE43" s="243"/>
      <c r="AF43" s="243"/>
      <c r="AG43" s="243"/>
      <c r="AH43" s="243"/>
      <c r="AI43" s="243"/>
      <c r="AJ43" s="243"/>
      <c r="AK43" s="243"/>
      <c r="AL43" s="243"/>
      <c r="AM43" s="243"/>
      <c r="AN43" s="243"/>
      <c r="AO43" s="243"/>
      <c r="AP43" s="243"/>
      <c r="AQ43" s="243"/>
      <c r="AR43" s="243"/>
      <c r="AS43" s="243"/>
      <c r="AT43" s="243"/>
      <c r="AU43" s="243"/>
      <c r="AV43" s="243"/>
      <c r="AW43" s="243"/>
      <c r="AX43" s="243"/>
      <c r="AY43" s="243"/>
      <c r="AZ43" s="243"/>
      <c r="BA43" s="243"/>
      <c r="BB43" s="243"/>
      <c r="BC43" s="243"/>
      <c r="BD43" s="243"/>
      <c r="BE43" s="243"/>
      <c r="BF43" s="243"/>
      <c r="BG43" s="243"/>
      <c r="BH43" s="243"/>
      <c r="BI43" s="243"/>
      <c r="BJ43" s="243"/>
      <c r="BK43" s="243"/>
      <c r="BL43" s="243"/>
      <c r="BM43" s="243"/>
      <c r="BN43" s="243"/>
      <c r="BO43" s="243"/>
      <c r="BP43" s="243"/>
      <c r="BQ43" s="243"/>
      <c r="BR43" s="243"/>
      <c r="BS43" s="243"/>
      <c r="BT43" s="243"/>
      <c r="BU43" s="243"/>
      <c r="BV43" s="243"/>
      <c r="BW43" s="243"/>
      <c r="BX43" s="243"/>
      <c r="BY43" s="243"/>
      <c r="BZ43" s="243"/>
      <c r="CA43" s="243"/>
      <c r="CB43" s="243"/>
      <c r="CC43" s="243"/>
      <c r="CD43" s="243"/>
      <c r="CE43" s="243"/>
      <c r="CF43" s="243"/>
      <c r="CG43" s="243"/>
      <c r="CH43" s="243"/>
      <c r="CI43" s="243"/>
      <c r="CJ43" s="243"/>
      <c r="CK43" s="243"/>
      <c r="CL43" s="243"/>
      <c r="CM43" s="243"/>
      <c r="CN43" s="243"/>
      <c r="CO43" s="243"/>
      <c r="CP43" s="243"/>
      <c r="CQ43" s="243"/>
      <c r="CR43" s="243"/>
      <c r="CS43" s="243"/>
      <c r="CT43" s="243"/>
      <c r="CU43" s="243"/>
      <c r="CV43" s="243"/>
      <c r="CW43" s="243"/>
      <c r="CX43" s="243"/>
      <c r="CY43" s="243"/>
      <c r="CZ43" s="243"/>
      <c r="DA43" s="243"/>
      <c r="DB43" s="243"/>
      <c r="DC43" s="243"/>
      <c r="DD43" s="243"/>
      <c r="DE43" s="243"/>
      <c r="DF43" s="243"/>
      <c r="DG43" s="243"/>
      <c r="DH43" s="243"/>
      <c r="DI43" s="243"/>
      <c r="DJ43" s="243"/>
      <c r="DK43" s="243"/>
      <c r="DL43" s="243"/>
      <c r="DM43" s="243"/>
      <c r="DN43" s="243"/>
      <c r="DO43" s="243"/>
      <c r="DP43" s="243"/>
      <c r="DQ43" s="243"/>
      <c r="DR43" s="243"/>
      <c r="DS43" s="243"/>
      <c r="DT43" s="243"/>
      <c r="DU43" s="243"/>
      <c r="DV43" s="243"/>
      <c r="DW43" s="243"/>
      <c r="DX43" s="243"/>
      <c r="DY43" s="243"/>
      <c r="DZ43" s="243"/>
      <c r="EA43" s="243"/>
      <c r="EB43" s="243"/>
      <c r="EC43" s="243"/>
      <c r="ED43" s="243"/>
      <c r="EE43" s="243"/>
      <c r="EF43" s="243"/>
      <c r="EG43" s="243"/>
      <c r="EH43" s="243"/>
      <c r="EI43" s="243"/>
      <c r="EJ43" s="243"/>
      <c r="EK43" s="243"/>
      <c r="EL43" s="243"/>
      <c r="EM43" s="243"/>
      <c r="EN43" s="243"/>
      <c r="EO43" s="243"/>
      <c r="EP43" s="243"/>
      <c r="EQ43" s="243"/>
      <c r="ER43" s="243"/>
      <c r="ES43" s="243"/>
      <c r="ET43" s="243"/>
      <c r="EU43" s="243"/>
      <c r="EV43" s="243"/>
      <c r="EW43" s="243"/>
      <c r="EX43" s="243"/>
      <c r="EY43" s="243"/>
      <c r="EZ43" s="243"/>
      <c r="FA43" s="243"/>
      <c r="FB43" s="243"/>
      <c r="FC43" s="243"/>
      <c r="FD43" s="243"/>
      <c r="FE43" s="243"/>
      <c r="FF43" s="243"/>
      <c r="FG43" s="243"/>
      <c r="FH43" s="243"/>
      <c r="FI43" s="243"/>
      <c r="FJ43" s="243"/>
      <c r="FK43" s="243"/>
      <c r="FL43" s="243"/>
      <c r="FM43" s="243"/>
      <c r="FN43" s="243"/>
      <c r="FO43" s="243"/>
      <c r="FP43" s="243"/>
      <c r="FQ43" s="243"/>
      <c r="FR43" s="243"/>
      <c r="FS43" s="243"/>
      <c r="FT43" s="243"/>
      <c r="FU43" s="243"/>
      <c r="FV43" s="243"/>
      <c r="FW43" s="243"/>
      <c r="FX43" s="243"/>
      <c r="FY43" s="243"/>
      <c r="FZ43" s="243"/>
      <c r="GA43" s="243"/>
      <c r="GB43" s="243"/>
      <c r="GC43" s="243"/>
      <c r="GD43" s="243"/>
      <c r="GE43" s="243"/>
      <c r="GF43" s="243"/>
      <c r="GG43" s="243"/>
      <c r="GH43" s="243"/>
      <c r="GI43" s="243"/>
      <c r="GJ43" s="243"/>
      <c r="GK43" s="243"/>
      <c r="GL43" s="243"/>
      <c r="GM43" s="243"/>
      <c r="GN43" s="243"/>
      <c r="GO43" s="243"/>
      <c r="GP43" s="243"/>
      <c r="GQ43" s="243"/>
      <c r="GR43" s="243"/>
      <c r="GS43" s="243"/>
      <c r="GT43" s="243"/>
      <c r="GU43" s="243"/>
      <c r="GV43" s="243"/>
      <c r="GW43" s="243"/>
      <c r="GX43" s="243"/>
      <c r="GY43" s="243"/>
      <c r="GZ43" s="243"/>
      <c r="HA43" s="243"/>
      <c r="HB43" s="243"/>
      <c r="HC43" s="243"/>
      <c r="HD43" s="243"/>
      <c r="HE43" s="243"/>
      <c r="HF43" s="243"/>
      <c r="HG43" s="243"/>
      <c r="HH43" s="243"/>
      <c r="HI43" s="243"/>
      <c r="HJ43" s="243"/>
      <c r="HK43" s="243"/>
      <c r="HL43" s="243"/>
      <c r="HM43" s="243"/>
      <c r="HN43" s="243"/>
      <c r="HO43" s="243"/>
      <c r="HP43" s="243"/>
      <c r="HQ43" s="243"/>
      <c r="HR43" s="243"/>
      <c r="HS43" s="243"/>
      <c r="HT43" s="243"/>
      <c r="HU43" s="243"/>
      <c r="HV43" s="243"/>
      <c r="HW43" s="243"/>
      <c r="HX43" s="243"/>
      <c r="HY43" s="243"/>
      <c r="HZ43" s="243"/>
      <c r="IA43" s="243"/>
      <c r="IB43" s="243"/>
      <c r="IC43" s="243"/>
      <c r="ID43" s="243"/>
      <c r="IE43" s="243"/>
      <c r="IF43" s="243"/>
      <c r="IG43" s="243"/>
      <c r="IH43" s="243"/>
      <c r="II43" s="243"/>
      <c r="IJ43" s="243"/>
      <c r="IK43" s="243"/>
      <c r="IL43" s="243"/>
      <c r="IM43" s="243"/>
      <c r="IN43" s="243"/>
      <c r="IO43" s="243"/>
      <c r="IP43" s="243"/>
      <c r="IQ43" s="243"/>
      <c r="IR43" s="243"/>
      <c r="IS43" s="243"/>
      <c r="IT43" s="243"/>
      <c r="IU43" s="243"/>
      <c r="IV43" s="243"/>
      <c r="IW43" s="243"/>
      <c r="IX43" s="243"/>
    </row>
    <row r="44" spans="1:258" ht="36.6" customHeight="1">
      <c r="A44" s="422"/>
      <c r="B44" s="425"/>
      <c r="C44" s="428"/>
      <c r="D44" s="125" t="s">
        <v>327</v>
      </c>
      <c r="E44" s="428"/>
      <c r="F44" s="428"/>
      <c r="G44" s="434"/>
      <c r="H44" s="428"/>
      <c r="I44" s="130" t="s">
        <v>288</v>
      </c>
      <c r="J44" s="237" t="s">
        <v>319</v>
      </c>
      <c r="K44" s="123" t="str">
        <f>IFERROR(CONCATENATE(INDEX('8- Politicas de admiistracion '!$B$16:$F$53,MATCH('5. Identificación de Riesgos'!J44,'8- Politicas de admiistracion '!$C$16:$C$54,0),1)," - ",L44),"")</f>
        <v>Catastrófico - 5</v>
      </c>
      <c r="L44" s="124">
        <f>IFERROR(VLOOKUP(INDEX('8- Politicas de admiistracion '!$B$16:$F$64,MATCH('5. Identificación de Riesgos'!J44,'8- Politicas de admiistracion '!$C$16:$C$64,0),1),'8- Politicas de admiistracion '!$B$16:$F$64,5,FALSE),"")</f>
        <v>5</v>
      </c>
      <c r="M44" s="428"/>
      <c r="N44" s="428"/>
      <c r="O44" s="123"/>
      <c r="P44" s="243"/>
      <c r="Q44" s="243"/>
      <c r="R44" s="243"/>
      <c r="S44" s="243"/>
      <c r="T44" s="243"/>
      <c r="U44" s="243"/>
      <c r="V44" s="243"/>
      <c r="W44" s="243"/>
      <c r="X44" s="243"/>
      <c r="Y44" s="243"/>
      <c r="Z44" s="243"/>
      <c r="AA44" s="243"/>
      <c r="AB44" s="243"/>
      <c r="AC44" s="243"/>
      <c r="AD44" s="243"/>
      <c r="AE44" s="243"/>
      <c r="AF44" s="243"/>
      <c r="AG44" s="243"/>
      <c r="AH44" s="243"/>
      <c r="AI44" s="243"/>
      <c r="AJ44" s="243"/>
      <c r="AK44" s="243"/>
      <c r="AL44" s="243"/>
      <c r="AM44" s="243"/>
      <c r="AN44" s="243"/>
      <c r="AO44" s="243"/>
      <c r="AP44" s="243"/>
      <c r="AQ44" s="243"/>
      <c r="AR44" s="243"/>
      <c r="AS44" s="243"/>
      <c r="AT44" s="243"/>
      <c r="AU44" s="243"/>
      <c r="AV44" s="243"/>
      <c r="AW44" s="243"/>
      <c r="AX44" s="243"/>
      <c r="AY44" s="243"/>
      <c r="AZ44" s="243"/>
      <c r="BA44" s="243"/>
      <c r="BB44" s="243"/>
      <c r="BC44" s="243"/>
      <c r="BD44" s="243"/>
      <c r="BE44" s="243"/>
      <c r="BF44" s="243"/>
      <c r="BG44" s="243"/>
      <c r="BH44" s="243"/>
      <c r="BI44" s="243"/>
      <c r="BJ44" s="243"/>
      <c r="BK44" s="243"/>
      <c r="BL44" s="243"/>
      <c r="BM44" s="243"/>
      <c r="BN44" s="243"/>
      <c r="BO44" s="243"/>
      <c r="BP44" s="243"/>
      <c r="BQ44" s="243"/>
      <c r="BR44" s="243"/>
      <c r="BS44" s="243"/>
      <c r="BT44" s="243"/>
      <c r="BU44" s="243"/>
      <c r="BV44" s="243"/>
      <c r="BW44" s="243"/>
      <c r="BX44" s="243"/>
      <c r="BY44" s="243"/>
      <c r="BZ44" s="243"/>
      <c r="CA44" s="243"/>
      <c r="CB44" s="243"/>
      <c r="CC44" s="243"/>
      <c r="CD44" s="243"/>
      <c r="CE44" s="243"/>
      <c r="CF44" s="243"/>
      <c r="CG44" s="243"/>
      <c r="CH44" s="243"/>
      <c r="CI44" s="243"/>
      <c r="CJ44" s="243"/>
      <c r="CK44" s="243"/>
      <c r="CL44" s="243"/>
      <c r="CM44" s="243"/>
      <c r="CN44" s="243"/>
      <c r="CO44" s="243"/>
      <c r="CP44" s="243"/>
      <c r="CQ44" s="243"/>
      <c r="CR44" s="243"/>
      <c r="CS44" s="243"/>
      <c r="CT44" s="243"/>
      <c r="CU44" s="243"/>
      <c r="CV44" s="243"/>
      <c r="CW44" s="243"/>
      <c r="CX44" s="243"/>
      <c r="CY44" s="243"/>
      <c r="CZ44" s="243"/>
      <c r="DA44" s="243"/>
      <c r="DB44" s="243"/>
      <c r="DC44" s="243"/>
      <c r="DD44" s="243"/>
      <c r="DE44" s="243"/>
      <c r="DF44" s="243"/>
      <c r="DG44" s="243"/>
      <c r="DH44" s="243"/>
      <c r="DI44" s="243"/>
      <c r="DJ44" s="243"/>
      <c r="DK44" s="243"/>
      <c r="DL44" s="243"/>
      <c r="DM44" s="243"/>
      <c r="DN44" s="243"/>
      <c r="DO44" s="243"/>
      <c r="DP44" s="243"/>
      <c r="DQ44" s="243"/>
      <c r="DR44" s="243"/>
      <c r="DS44" s="243"/>
      <c r="DT44" s="243"/>
      <c r="DU44" s="243"/>
      <c r="DV44" s="243"/>
      <c r="DW44" s="243"/>
      <c r="DX44" s="243"/>
      <c r="DY44" s="243"/>
      <c r="DZ44" s="243"/>
      <c r="EA44" s="243"/>
      <c r="EB44" s="243"/>
      <c r="EC44" s="243"/>
      <c r="ED44" s="243"/>
      <c r="EE44" s="243"/>
      <c r="EF44" s="243"/>
      <c r="EG44" s="243"/>
      <c r="EH44" s="243"/>
      <c r="EI44" s="243"/>
      <c r="EJ44" s="243"/>
      <c r="EK44" s="243"/>
      <c r="EL44" s="243"/>
      <c r="EM44" s="243"/>
      <c r="EN44" s="243"/>
      <c r="EO44" s="243"/>
      <c r="EP44" s="243"/>
      <c r="EQ44" s="243"/>
      <c r="ER44" s="243"/>
      <c r="ES44" s="243"/>
      <c r="ET44" s="243"/>
      <c r="EU44" s="243"/>
      <c r="EV44" s="243"/>
      <c r="EW44" s="243"/>
      <c r="EX44" s="243"/>
      <c r="EY44" s="243"/>
      <c r="EZ44" s="243"/>
      <c r="FA44" s="243"/>
      <c r="FB44" s="243"/>
      <c r="FC44" s="243"/>
      <c r="FD44" s="243"/>
      <c r="FE44" s="243"/>
      <c r="FF44" s="243"/>
      <c r="FG44" s="243"/>
      <c r="FH44" s="243"/>
      <c r="FI44" s="243"/>
      <c r="FJ44" s="243"/>
      <c r="FK44" s="243"/>
      <c r="FL44" s="243"/>
      <c r="FM44" s="243"/>
      <c r="FN44" s="243"/>
      <c r="FO44" s="243"/>
      <c r="FP44" s="243"/>
      <c r="FQ44" s="243"/>
      <c r="FR44" s="243"/>
      <c r="FS44" s="243"/>
      <c r="FT44" s="243"/>
      <c r="FU44" s="243"/>
      <c r="FV44" s="243"/>
      <c r="FW44" s="243"/>
      <c r="FX44" s="243"/>
      <c r="FY44" s="243"/>
      <c r="FZ44" s="243"/>
      <c r="GA44" s="243"/>
      <c r="GB44" s="243"/>
      <c r="GC44" s="243"/>
      <c r="GD44" s="243"/>
      <c r="GE44" s="243"/>
      <c r="GF44" s="243"/>
      <c r="GG44" s="243"/>
      <c r="GH44" s="243"/>
      <c r="GI44" s="243"/>
      <c r="GJ44" s="243"/>
      <c r="GK44" s="243"/>
      <c r="GL44" s="243"/>
      <c r="GM44" s="243"/>
      <c r="GN44" s="243"/>
      <c r="GO44" s="243"/>
      <c r="GP44" s="243"/>
      <c r="GQ44" s="243"/>
      <c r="GR44" s="243"/>
      <c r="GS44" s="243"/>
      <c r="GT44" s="243"/>
      <c r="GU44" s="243"/>
      <c r="GV44" s="243"/>
      <c r="GW44" s="243"/>
      <c r="GX44" s="243"/>
      <c r="GY44" s="243"/>
      <c r="GZ44" s="243"/>
      <c r="HA44" s="243"/>
      <c r="HB44" s="243"/>
      <c r="HC44" s="243"/>
      <c r="HD44" s="243"/>
      <c r="HE44" s="243"/>
      <c r="HF44" s="243"/>
      <c r="HG44" s="243"/>
      <c r="HH44" s="243"/>
      <c r="HI44" s="243"/>
      <c r="HJ44" s="243"/>
      <c r="HK44" s="243"/>
      <c r="HL44" s="243"/>
      <c r="HM44" s="243"/>
      <c r="HN44" s="243"/>
      <c r="HO44" s="243"/>
      <c r="HP44" s="243"/>
      <c r="HQ44" s="243"/>
      <c r="HR44" s="243"/>
      <c r="HS44" s="243"/>
      <c r="HT44" s="243"/>
      <c r="HU44" s="243"/>
      <c r="HV44" s="243"/>
      <c r="HW44" s="243"/>
      <c r="HX44" s="243"/>
      <c r="HY44" s="243"/>
      <c r="HZ44" s="243"/>
      <c r="IA44" s="243"/>
      <c r="IB44" s="243"/>
      <c r="IC44" s="243"/>
      <c r="ID44" s="243"/>
      <c r="IE44" s="243"/>
      <c r="IF44" s="243"/>
      <c r="IG44" s="243"/>
      <c r="IH44" s="243"/>
      <c r="II44" s="243"/>
      <c r="IJ44" s="243"/>
      <c r="IK44" s="243"/>
      <c r="IL44" s="243"/>
      <c r="IM44" s="243"/>
      <c r="IN44" s="243"/>
      <c r="IO44" s="243"/>
      <c r="IP44" s="243"/>
      <c r="IQ44" s="243"/>
      <c r="IR44" s="243"/>
      <c r="IS44" s="243"/>
      <c r="IT44" s="243"/>
      <c r="IU44" s="243"/>
      <c r="IV44" s="243"/>
      <c r="IW44" s="243"/>
      <c r="IX44" s="243"/>
    </row>
    <row r="45" spans="1:258" ht="42.6" customHeight="1">
      <c r="A45" s="423"/>
      <c r="B45" s="426"/>
      <c r="C45" s="429"/>
      <c r="D45" s="125" t="s">
        <v>336</v>
      </c>
      <c r="E45" s="429"/>
      <c r="F45" s="429"/>
      <c r="G45" s="435"/>
      <c r="H45" s="429"/>
      <c r="I45" s="130" t="s">
        <v>290</v>
      </c>
      <c r="J45" s="237" t="s">
        <v>332</v>
      </c>
      <c r="K45" s="123" t="str">
        <f>IFERROR(CONCATENATE(INDEX('8- Politicas de admiistracion '!$B$16:$F$53,MATCH('5. Identificación de Riesgos'!J45,'8- Politicas de admiistracion '!$C$16:$C$54,0),1)," - ",L45),"")</f>
        <v>Mayor - 4</v>
      </c>
      <c r="L45" s="124">
        <f>IFERROR(VLOOKUP(INDEX('8- Politicas de admiistracion '!$B$16:$F$64,MATCH('5. Identificación de Riesgos'!J45,'8- Politicas de admiistracion '!$C$16:$C$64,0),1),'8- Politicas de admiistracion '!$B$16:$F$64,5,FALSE),"")</f>
        <v>4</v>
      </c>
      <c r="M45" s="429"/>
      <c r="N45" s="429"/>
      <c r="O45" s="123"/>
      <c r="P45" s="243"/>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243"/>
      <c r="AQ45" s="243"/>
      <c r="AR45" s="243"/>
      <c r="AS45" s="243"/>
      <c r="AT45" s="243"/>
      <c r="AU45" s="243"/>
      <c r="AV45" s="243"/>
      <c r="AW45" s="243"/>
      <c r="AX45" s="243"/>
      <c r="AY45" s="243"/>
      <c r="AZ45" s="243"/>
      <c r="BA45" s="243"/>
      <c r="BB45" s="243"/>
      <c r="BC45" s="243"/>
      <c r="BD45" s="243"/>
      <c r="BE45" s="243"/>
      <c r="BF45" s="243"/>
      <c r="BG45" s="243"/>
      <c r="BH45" s="243"/>
      <c r="BI45" s="243"/>
      <c r="BJ45" s="243"/>
      <c r="BK45" s="243"/>
      <c r="BL45" s="243"/>
      <c r="BM45" s="243"/>
      <c r="BN45" s="243"/>
      <c r="BO45" s="243"/>
      <c r="BP45" s="243"/>
      <c r="BQ45" s="243"/>
      <c r="BR45" s="243"/>
      <c r="BS45" s="243"/>
      <c r="BT45" s="243"/>
      <c r="BU45" s="243"/>
      <c r="BV45" s="243"/>
      <c r="BW45" s="243"/>
      <c r="BX45" s="243"/>
      <c r="BY45" s="243"/>
      <c r="BZ45" s="243"/>
      <c r="CA45" s="243"/>
      <c r="CB45" s="243"/>
      <c r="CC45" s="243"/>
      <c r="CD45" s="243"/>
      <c r="CE45" s="243"/>
      <c r="CF45" s="243"/>
      <c r="CG45" s="243"/>
      <c r="CH45" s="243"/>
      <c r="CI45" s="243"/>
      <c r="CJ45" s="243"/>
      <c r="CK45" s="243"/>
      <c r="CL45" s="243"/>
      <c r="CM45" s="243"/>
      <c r="CN45" s="243"/>
      <c r="CO45" s="243"/>
      <c r="CP45" s="243"/>
      <c r="CQ45" s="243"/>
      <c r="CR45" s="243"/>
      <c r="CS45" s="243"/>
      <c r="CT45" s="243"/>
      <c r="CU45" s="243"/>
      <c r="CV45" s="243"/>
      <c r="CW45" s="243"/>
      <c r="CX45" s="243"/>
      <c r="CY45" s="243"/>
      <c r="CZ45" s="243"/>
      <c r="DA45" s="243"/>
      <c r="DB45" s="243"/>
      <c r="DC45" s="243"/>
      <c r="DD45" s="243"/>
      <c r="DE45" s="243"/>
      <c r="DF45" s="243"/>
      <c r="DG45" s="243"/>
      <c r="DH45" s="243"/>
      <c r="DI45" s="243"/>
      <c r="DJ45" s="243"/>
      <c r="DK45" s="243"/>
      <c r="DL45" s="243"/>
      <c r="DM45" s="243"/>
      <c r="DN45" s="243"/>
      <c r="DO45" s="243"/>
      <c r="DP45" s="243"/>
      <c r="DQ45" s="243"/>
      <c r="DR45" s="243"/>
      <c r="DS45" s="243"/>
      <c r="DT45" s="243"/>
      <c r="DU45" s="243"/>
      <c r="DV45" s="243"/>
      <c r="DW45" s="243"/>
      <c r="DX45" s="243"/>
      <c r="DY45" s="243"/>
      <c r="DZ45" s="243"/>
      <c r="EA45" s="243"/>
      <c r="EB45" s="243"/>
      <c r="EC45" s="243"/>
      <c r="ED45" s="243"/>
      <c r="EE45" s="243"/>
      <c r="EF45" s="243"/>
      <c r="EG45" s="243"/>
      <c r="EH45" s="243"/>
      <c r="EI45" s="243"/>
      <c r="EJ45" s="243"/>
      <c r="EK45" s="243"/>
      <c r="EL45" s="243"/>
      <c r="EM45" s="243"/>
      <c r="EN45" s="243"/>
      <c r="EO45" s="243"/>
      <c r="EP45" s="243"/>
      <c r="EQ45" s="243"/>
      <c r="ER45" s="243"/>
      <c r="ES45" s="243"/>
      <c r="ET45" s="243"/>
      <c r="EU45" s="243"/>
      <c r="EV45" s="243"/>
      <c r="EW45" s="243"/>
      <c r="EX45" s="243"/>
      <c r="EY45" s="243"/>
      <c r="EZ45" s="243"/>
      <c r="FA45" s="243"/>
      <c r="FB45" s="243"/>
      <c r="FC45" s="243"/>
      <c r="FD45" s="243"/>
      <c r="FE45" s="243"/>
      <c r="FF45" s="243"/>
      <c r="FG45" s="243"/>
      <c r="FH45" s="243"/>
      <c r="FI45" s="243"/>
      <c r="FJ45" s="243"/>
      <c r="FK45" s="243"/>
      <c r="FL45" s="243"/>
      <c r="FM45" s="243"/>
      <c r="FN45" s="243"/>
      <c r="FO45" s="243"/>
      <c r="FP45" s="243"/>
      <c r="FQ45" s="243"/>
      <c r="FR45" s="243"/>
      <c r="FS45" s="243"/>
      <c r="FT45" s="243"/>
      <c r="FU45" s="243"/>
      <c r="FV45" s="243"/>
      <c r="FW45" s="243"/>
      <c r="FX45" s="243"/>
      <c r="FY45" s="243"/>
      <c r="FZ45" s="243"/>
      <c r="GA45" s="243"/>
      <c r="GB45" s="243"/>
      <c r="GC45" s="243"/>
      <c r="GD45" s="243"/>
      <c r="GE45" s="243"/>
      <c r="GF45" s="243"/>
      <c r="GG45" s="243"/>
      <c r="GH45" s="243"/>
      <c r="GI45" s="243"/>
      <c r="GJ45" s="243"/>
      <c r="GK45" s="243"/>
      <c r="GL45" s="243"/>
      <c r="GM45" s="243"/>
      <c r="GN45" s="243"/>
      <c r="GO45" s="243"/>
      <c r="GP45" s="243"/>
      <c r="GQ45" s="243"/>
      <c r="GR45" s="243"/>
      <c r="GS45" s="243"/>
      <c r="GT45" s="243"/>
      <c r="GU45" s="243"/>
      <c r="GV45" s="243"/>
      <c r="GW45" s="243"/>
      <c r="GX45" s="243"/>
      <c r="GY45" s="243"/>
      <c r="GZ45" s="243"/>
      <c r="HA45" s="243"/>
      <c r="HB45" s="243"/>
      <c r="HC45" s="243"/>
      <c r="HD45" s="243"/>
      <c r="HE45" s="243"/>
      <c r="HF45" s="243"/>
      <c r="HG45" s="243"/>
      <c r="HH45" s="243"/>
      <c r="HI45" s="243"/>
      <c r="HJ45" s="243"/>
      <c r="HK45" s="243"/>
      <c r="HL45" s="243"/>
      <c r="HM45" s="243"/>
      <c r="HN45" s="243"/>
      <c r="HO45" s="243"/>
      <c r="HP45" s="243"/>
      <c r="HQ45" s="243"/>
      <c r="HR45" s="243"/>
      <c r="HS45" s="243"/>
      <c r="HT45" s="243"/>
      <c r="HU45" s="243"/>
      <c r="HV45" s="243"/>
      <c r="HW45" s="243"/>
      <c r="HX45" s="243"/>
      <c r="HY45" s="243"/>
      <c r="HZ45" s="243"/>
      <c r="IA45" s="243"/>
      <c r="IB45" s="243"/>
      <c r="IC45" s="243"/>
      <c r="ID45" s="243"/>
      <c r="IE45" s="243"/>
      <c r="IF45" s="243"/>
      <c r="IG45" s="243"/>
      <c r="IH45" s="243"/>
      <c r="II45" s="243"/>
      <c r="IJ45" s="243"/>
      <c r="IK45" s="243"/>
      <c r="IL45" s="243"/>
      <c r="IM45" s="243"/>
      <c r="IN45" s="243"/>
      <c r="IO45" s="243"/>
      <c r="IP45" s="243"/>
      <c r="IQ45" s="243"/>
      <c r="IR45" s="243"/>
      <c r="IS45" s="243"/>
      <c r="IT45" s="243"/>
      <c r="IU45" s="243"/>
      <c r="IV45" s="243"/>
      <c r="IW45" s="243"/>
      <c r="IX45" s="243"/>
    </row>
    <row r="46" spans="1:258" ht="32.450000000000003" customHeight="1">
      <c r="A46" s="421">
        <v>8</v>
      </c>
      <c r="B46" s="424" t="s">
        <v>337</v>
      </c>
      <c r="C46" s="427" t="s">
        <v>338</v>
      </c>
      <c r="D46" s="125" t="s">
        <v>325</v>
      </c>
      <c r="E46" s="427">
        <v>19</v>
      </c>
      <c r="F46" s="427">
        <v>0</v>
      </c>
      <c r="G46" s="430">
        <f t="shared" ref="G46" si="4">F46/E46</f>
        <v>0</v>
      </c>
      <c r="H46" s="427" t="str">
        <f>CONCATENATE(IF(G46&lt;='8- Politicas de admiistracion '!$D$6,'8- Politicas de admiistracion '!$B$6,IF(G46&lt;='8- Politicas de admiistracion '!$D$7,'8- Politicas de admiistracion '!$B$7,IF(G46&lt;='8- Politicas de admiistracion '!$D$8,'8- Politicas de admiistracion '!$B$8,IF(G46&lt;='8- Politicas de admiistracion '!$D$9,'8- Politicas de admiistracion '!$B$9,IF(G46&lt;='8- Politicas de admiistracion '!$D$10,'8- Politicas de admiistracion '!$B$10,"Probabilidad no valida")))))," - ",VLOOKUP(IF(G46&lt;='8- Politicas de admiistracion '!$D$6,'8- Politicas de admiistracion '!$B$6,IF(G46&lt;='8- Politicas de admiistracion '!$D$7,'8- Politicas de admiistracion '!$B$7,IF(G46&lt;='8- Politicas de admiistracion '!$D$8,'8- Politicas de admiistracion '!$B$8,IF(G46&lt;='8- Politicas de admiistracion '!$D$9,'8- Politicas de admiistracion '!$B$9,IF(G46&lt;='8- Politicas de admiistracion '!$D$10,'8- Politicas de admiistracion '!$B$10,"Probabilidad no valida"))))),'8- Politicas de admiistracion '!$B$6:$F$10,5,FALSE))</f>
        <v>Muy Baja - 1</v>
      </c>
      <c r="I46" s="127" t="s">
        <v>312</v>
      </c>
      <c r="J46" s="238" t="s">
        <v>326</v>
      </c>
      <c r="K46" s="123" t="str">
        <f>IFERROR(CONCATENATE(INDEX('8- Politicas de admiistracion '!$B$16:$F$53,MATCH('5. Identificación de Riesgos'!J46,'8- Politicas de admiistracion '!$C$16:$C$54,0),1)," - ",L46),"")</f>
        <v>Leve - 1</v>
      </c>
      <c r="L46" s="124">
        <f>IFERROR(VLOOKUP(INDEX('8- Politicas de admiistracion '!$B$16:$F$64,MATCH('5. Identificación de Riesgos'!J46,'8- Politicas de admiistracion '!$C$16:$C$64,0),1),'8- Politicas de admiistracion '!$B$16:$F$64,5,FALSE),"")</f>
        <v>1</v>
      </c>
      <c r="M46" s="427" t="str">
        <f>IFERROR(CONCATENATE(INDEX('8- Politicas de admiistracion '!$B$16:$F$53,MATCH(ROUND(AVERAGE(L46:L48),0),'8- Politicas de admiistracion '!$F$16:$F$53,0),1)," - ",ROUND(AVERAGE(L46:L48),0)),"")</f>
        <v>Moderado - 3</v>
      </c>
      <c r="N46" s="427" t="str">
        <f>IFERROR(CONCATENATE(VLOOKUP((LEFT(H46,LEN(H46)-4)&amp;LEFT(M46,LEN(M46)-4)),'9- Matriz de Calor '!$D$17:$E$41,2,0)," - ",RIGHT(H46,1)*RIGHT(M46,1)),"")</f>
        <v>Moderado - 3</v>
      </c>
      <c r="O46" s="233">
        <f>RIGHT(H46,1)*RIGHT(M46,1)</f>
        <v>3</v>
      </c>
      <c r="P46" s="243"/>
      <c r="Q46" s="243"/>
      <c r="R46" s="243"/>
      <c r="S46" s="243"/>
      <c r="T46" s="243"/>
      <c r="U46" s="243"/>
      <c r="V46" s="243"/>
      <c r="W46" s="243"/>
      <c r="X46" s="243"/>
      <c r="Y46" s="243"/>
      <c r="Z46" s="243"/>
      <c r="AA46" s="243"/>
      <c r="AB46" s="243"/>
      <c r="AC46" s="243"/>
      <c r="AD46" s="243"/>
      <c r="AE46" s="243"/>
      <c r="AF46" s="243"/>
      <c r="AG46" s="243"/>
      <c r="AH46" s="243"/>
      <c r="AI46" s="243"/>
      <c r="AJ46" s="243"/>
      <c r="AK46" s="243"/>
      <c r="AL46" s="243"/>
      <c r="AM46" s="243"/>
      <c r="AN46" s="243"/>
      <c r="AO46" s="243"/>
      <c r="AP46" s="243"/>
      <c r="AQ46" s="243"/>
      <c r="AR46" s="243"/>
      <c r="AS46" s="243"/>
      <c r="AT46" s="243"/>
      <c r="AU46" s="243"/>
      <c r="AV46" s="243"/>
      <c r="AW46" s="243"/>
      <c r="AX46" s="243"/>
      <c r="AY46" s="243"/>
      <c r="AZ46" s="243"/>
      <c r="BA46" s="243"/>
      <c r="BB46" s="243"/>
      <c r="BC46" s="243"/>
      <c r="BD46" s="243"/>
      <c r="BE46" s="243"/>
      <c r="BF46" s="243"/>
      <c r="BG46" s="243"/>
      <c r="BH46" s="243"/>
      <c r="BI46" s="243"/>
      <c r="BJ46" s="243"/>
      <c r="BK46" s="243"/>
      <c r="BL46" s="243"/>
      <c r="BM46" s="243"/>
      <c r="BN46" s="243"/>
      <c r="BO46" s="243"/>
      <c r="BP46" s="243"/>
      <c r="BQ46" s="243"/>
      <c r="BR46" s="243"/>
      <c r="BS46" s="243"/>
      <c r="BT46" s="243"/>
      <c r="BU46" s="243"/>
      <c r="BV46" s="243"/>
      <c r="BW46" s="243"/>
      <c r="BX46" s="243"/>
      <c r="BY46" s="243"/>
      <c r="BZ46" s="243"/>
      <c r="CA46" s="243"/>
      <c r="CB46" s="243"/>
      <c r="CC46" s="243"/>
      <c r="CD46" s="243"/>
      <c r="CE46" s="243"/>
      <c r="CF46" s="243"/>
      <c r="CG46" s="243"/>
      <c r="CH46" s="243"/>
      <c r="CI46" s="243"/>
      <c r="CJ46" s="243"/>
      <c r="CK46" s="243"/>
      <c r="CL46" s="243"/>
      <c r="CM46" s="243"/>
      <c r="CN46" s="243"/>
      <c r="CO46" s="243"/>
      <c r="CP46" s="243"/>
      <c r="CQ46" s="243"/>
      <c r="CR46" s="243"/>
      <c r="CS46" s="243"/>
      <c r="CT46" s="243"/>
      <c r="CU46" s="243"/>
      <c r="CV46" s="243"/>
      <c r="CW46" s="243"/>
      <c r="CX46" s="243"/>
      <c r="CY46" s="243"/>
      <c r="CZ46" s="243"/>
      <c r="DA46" s="243"/>
      <c r="DB46" s="243"/>
      <c r="DC46" s="243"/>
      <c r="DD46" s="243"/>
      <c r="DE46" s="243"/>
      <c r="DF46" s="243"/>
      <c r="DG46" s="243"/>
      <c r="DH46" s="243"/>
      <c r="DI46" s="243"/>
      <c r="DJ46" s="243"/>
      <c r="DK46" s="243"/>
      <c r="DL46" s="243"/>
      <c r="DM46" s="243"/>
      <c r="DN46" s="243"/>
      <c r="DO46" s="243"/>
      <c r="DP46" s="243"/>
      <c r="DQ46" s="243"/>
      <c r="DR46" s="243"/>
      <c r="DS46" s="243"/>
      <c r="DT46" s="243"/>
      <c r="DU46" s="243"/>
      <c r="DV46" s="243"/>
      <c r="DW46" s="243"/>
      <c r="DX46" s="243"/>
      <c r="DY46" s="243"/>
      <c r="DZ46" s="243"/>
      <c r="EA46" s="243"/>
      <c r="EB46" s="243"/>
      <c r="EC46" s="243"/>
      <c r="ED46" s="243"/>
      <c r="EE46" s="243"/>
      <c r="EF46" s="243"/>
      <c r="EG46" s="243"/>
      <c r="EH46" s="243"/>
      <c r="EI46" s="243"/>
      <c r="EJ46" s="243"/>
      <c r="EK46" s="243"/>
      <c r="EL46" s="243"/>
      <c r="EM46" s="243"/>
      <c r="EN46" s="243"/>
      <c r="EO46" s="243"/>
      <c r="EP46" s="243"/>
      <c r="EQ46" s="243"/>
      <c r="ER46" s="243"/>
      <c r="ES46" s="243"/>
      <c r="ET46" s="243"/>
      <c r="EU46" s="243"/>
      <c r="EV46" s="243"/>
      <c r="EW46" s="243"/>
      <c r="EX46" s="243"/>
      <c r="EY46" s="243"/>
      <c r="EZ46" s="243"/>
      <c r="FA46" s="243"/>
      <c r="FB46" s="243"/>
      <c r="FC46" s="243"/>
      <c r="FD46" s="243"/>
      <c r="FE46" s="243"/>
      <c r="FF46" s="243"/>
      <c r="FG46" s="243"/>
      <c r="FH46" s="243"/>
      <c r="FI46" s="243"/>
      <c r="FJ46" s="243"/>
      <c r="FK46" s="243"/>
      <c r="FL46" s="243"/>
      <c r="FM46" s="243"/>
      <c r="FN46" s="243"/>
      <c r="FO46" s="243"/>
      <c r="FP46" s="243"/>
      <c r="FQ46" s="243"/>
      <c r="FR46" s="243"/>
      <c r="FS46" s="243"/>
      <c r="FT46" s="243"/>
      <c r="FU46" s="243"/>
      <c r="FV46" s="243"/>
      <c r="FW46" s="243"/>
      <c r="FX46" s="243"/>
      <c r="FY46" s="243"/>
      <c r="FZ46" s="243"/>
      <c r="GA46" s="243"/>
      <c r="GB46" s="243"/>
      <c r="GC46" s="243"/>
      <c r="GD46" s="243"/>
      <c r="GE46" s="243"/>
      <c r="GF46" s="243"/>
      <c r="GG46" s="243"/>
      <c r="GH46" s="243"/>
      <c r="GI46" s="243"/>
      <c r="GJ46" s="243"/>
      <c r="GK46" s="243"/>
      <c r="GL46" s="243"/>
      <c r="GM46" s="243"/>
      <c r="GN46" s="243"/>
      <c r="GO46" s="243"/>
      <c r="GP46" s="243"/>
      <c r="GQ46" s="243"/>
      <c r="GR46" s="243"/>
      <c r="GS46" s="243"/>
      <c r="GT46" s="243"/>
      <c r="GU46" s="243"/>
      <c r="GV46" s="243"/>
      <c r="GW46" s="243"/>
      <c r="GX46" s="243"/>
      <c r="GY46" s="243"/>
      <c r="GZ46" s="243"/>
      <c r="HA46" s="243"/>
      <c r="HB46" s="243"/>
      <c r="HC46" s="243"/>
      <c r="HD46" s="243"/>
      <c r="HE46" s="243"/>
      <c r="HF46" s="243"/>
      <c r="HG46" s="243"/>
      <c r="HH46" s="243"/>
      <c r="HI46" s="243"/>
      <c r="HJ46" s="243"/>
      <c r="HK46" s="243"/>
      <c r="HL46" s="243"/>
      <c r="HM46" s="243"/>
      <c r="HN46" s="243"/>
      <c r="HO46" s="243"/>
      <c r="HP46" s="243"/>
      <c r="HQ46" s="243"/>
      <c r="HR46" s="243"/>
      <c r="HS46" s="243"/>
      <c r="HT46" s="243"/>
      <c r="HU46" s="243"/>
      <c r="HV46" s="243"/>
      <c r="HW46" s="243"/>
      <c r="HX46" s="243"/>
      <c r="HY46" s="243"/>
      <c r="HZ46" s="243"/>
      <c r="IA46" s="243"/>
      <c r="IB46" s="243"/>
      <c r="IC46" s="243"/>
      <c r="ID46" s="243"/>
      <c r="IE46" s="243"/>
      <c r="IF46" s="243"/>
      <c r="IG46" s="243"/>
      <c r="IH46" s="243"/>
      <c r="II46" s="243"/>
      <c r="IJ46" s="243"/>
      <c r="IK46" s="243"/>
      <c r="IL46" s="243"/>
      <c r="IM46" s="243"/>
      <c r="IN46" s="243"/>
      <c r="IO46" s="243"/>
      <c r="IP46" s="243"/>
      <c r="IQ46" s="243"/>
      <c r="IR46" s="243"/>
      <c r="IS46" s="243"/>
      <c r="IT46" s="243"/>
      <c r="IU46" s="243"/>
      <c r="IV46" s="243"/>
      <c r="IW46" s="243"/>
      <c r="IX46" s="243"/>
    </row>
    <row r="47" spans="1:258" ht="26.25" customHeight="1">
      <c r="A47" s="422"/>
      <c r="B47" s="425"/>
      <c r="C47" s="428"/>
      <c r="D47" s="125" t="s">
        <v>327</v>
      </c>
      <c r="E47" s="428"/>
      <c r="F47" s="428"/>
      <c r="G47" s="431"/>
      <c r="H47" s="428"/>
      <c r="I47" s="127" t="s">
        <v>290</v>
      </c>
      <c r="J47" s="237" t="s">
        <v>332</v>
      </c>
      <c r="K47" s="123" t="str">
        <f>IFERROR(CONCATENATE(INDEX('8- Politicas de admiistracion '!$B$16:$F$53,MATCH('5. Identificación de Riesgos'!J47,'8- Politicas de admiistracion '!$C$16:$C$54,0),1)," - ",L47),"")</f>
        <v>Mayor - 4</v>
      </c>
      <c r="L47" s="124">
        <f>IFERROR(VLOOKUP(INDEX('8- Politicas de admiistracion '!$B$16:$F$64,MATCH('5. Identificación de Riesgos'!J47,'8- Politicas de admiistracion '!$C$16:$C$64,0),1),'8- Politicas de admiistracion '!$B$16:$F$64,5,FALSE),"")</f>
        <v>4</v>
      </c>
      <c r="M47" s="428"/>
      <c r="N47" s="428"/>
      <c r="O47" s="233"/>
      <c r="P47" s="243"/>
      <c r="Q47" s="243"/>
      <c r="R47" s="243"/>
      <c r="S47" s="243"/>
      <c r="T47" s="243"/>
      <c r="U47" s="243"/>
      <c r="V47" s="243"/>
      <c r="W47" s="243"/>
      <c r="X47" s="243"/>
      <c r="Y47" s="243"/>
      <c r="Z47" s="243"/>
      <c r="AA47" s="243"/>
      <c r="AB47" s="243"/>
      <c r="AC47" s="243"/>
      <c r="AD47" s="243"/>
      <c r="AE47" s="243"/>
      <c r="AF47" s="243"/>
      <c r="AG47" s="243"/>
      <c r="AH47" s="243"/>
      <c r="AI47" s="243"/>
      <c r="AJ47" s="243"/>
      <c r="AK47" s="243"/>
      <c r="AL47" s="243"/>
      <c r="AM47" s="243"/>
      <c r="AN47" s="243"/>
      <c r="AO47" s="243"/>
      <c r="AP47" s="243"/>
      <c r="AQ47" s="243"/>
      <c r="AR47" s="243"/>
      <c r="AS47" s="243"/>
      <c r="AT47" s="243"/>
      <c r="AU47" s="243"/>
      <c r="AV47" s="243"/>
      <c r="AW47" s="243"/>
      <c r="AX47" s="243"/>
      <c r="AY47" s="243"/>
      <c r="AZ47" s="243"/>
      <c r="BA47" s="243"/>
      <c r="BB47" s="243"/>
      <c r="BC47" s="243"/>
      <c r="BD47" s="243"/>
      <c r="BE47" s="243"/>
      <c r="BF47" s="243"/>
      <c r="BG47" s="243"/>
      <c r="BH47" s="243"/>
      <c r="BI47" s="243"/>
      <c r="BJ47" s="243"/>
      <c r="BK47" s="243"/>
      <c r="BL47" s="243"/>
      <c r="BM47" s="243"/>
      <c r="BN47" s="243"/>
      <c r="BO47" s="243"/>
      <c r="BP47" s="243"/>
      <c r="BQ47" s="243"/>
      <c r="BR47" s="243"/>
      <c r="BS47" s="243"/>
      <c r="BT47" s="243"/>
      <c r="BU47" s="243"/>
      <c r="BV47" s="243"/>
      <c r="BW47" s="243"/>
      <c r="BX47" s="243"/>
      <c r="BY47" s="243"/>
      <c r="BZ47" s="243"/>
      <c r="CA47" s="243"/>
      <c r="CB47" s="243"/>
      <c r="CC47" s="243"/>
      <c r="CD47" s="243"/>
      <c r="CE47" s="243"/>
      <c r="CF47" s="243"/>
      <c r="CG47" s="243"/>
      <c r="CH47" s="243"/>
      <c r="CI47" s="243"/>
      <c r="CJ47" s="243"/>
      <c r="CK47" s="243"/>
      <c r="CL47" s="243"/>
      <c r="CM47" s="243"/>
      <c r="CN47" s="243"/>
      <c r="CO47" s="243"/>
      <c r="CP47" s="243"/>
      <c r="CQ47" s="243"/>
      <c r="CR47" s="243"/>
      <c r="CS47" s="243"/>
      <c r="CT47" s="243"/>
      <c r="CU47" s="243"/>
      <c r="CV47" s="243"/>
      <c r="CW47" s="243"/>
      <c r="CX47" s="243"/>
      <c r="CY47" s="243"/>
      <c r="CZ47" s="243"/>
      <c r="DA47" s="243"/>
      <c r="DB47" s="243"/>
      <c r="DC47" s="243"/>
      <c r="DD47" s="243"/>
      <c r="DE47" s="243"/>
      <c r="DF47" s="243"/>
      <c r="DG47" s="243"/>
      <c r="DH47" s="243"/>
      <c r="DI47" s="243"/>
      <c r="DJ47" s="243"/>
      <c r="DK47" s="243"/>
      <c r="DL47" s="243"/>
      <c r="DM47" s="243"/>
      <c r="DN47" s="243"/>
      <c r="DO47" s="243"/>
      <c r="DP47" s="243"/>
      <c r="DQ47" s="243"/>
      <c r="DR47" s="243"/>
      <c r="DS47" s="243"/>
      <c r="DT47" s="243"/>
      <c r="DU47" s="243"/>
      <c r="DV47" s="243"/>
      <c r="DW47" s="243"/>
      <c r="DX47" s="243"/>
      <c r="DY47" s="243"/>
      <c r="DZ47" s="243"/>
      <c r="EA47" s="243"/>
      <c r="EB47" s="243"/>
      <c r="EC47" s="243"/>
      <c r="ED47" s="243"/>
      <c r="EE47" s="243"/>
      <c r="EF47" s="243"/>
      <c r="EG47" s="243"/>
      <c r="EH47" s="243"/>
      <c r="EI47" s="243"/>
      <c r="EJ47" s="243"/>
      <c r="EK47" s="243"/>
      <c r="EL47" s="243"/>
      <c r="EM47" s="243"/>
      <c r="EN47" s="243"/>
      <c r="EO47" s="243"/>
      <c r="EP47" s="243"/>
      <c r="EQ47" s="243"/>
      <c r="ER47" s="243"/>
      <c r="ES47" s="243"/>
      <c r="ET47" s="243"/>
      <c r="EU47" s="243"/>
      <c r="EV47" s="243"/>
      <c r="EW47" s="243"/>
      <c r="EX47" s="243"/>
      <c r="EY47" s="243"/>
      <c r="EZ47" s="243"/>
      <c r="FA47" s="243"/>
      <c r="FB47" s="243"/>
      <c r="FC47" s="243"/>
      <c r="FD47" s="243"/>
      <c r="FE47" s="243"/>
      <c r="FF47" s="243"/>
      <c r="FG47" s="243"/>
      <c r="FH47" s="243"/>
      <c r="FI47" s="243"/>
      <c r="FJ47" s="243"/>
      <c r="FK47" s="243"/>
      <c r="FL47" s="243"/>
      <c r="FM47" s="243"/>
      <c r="FN47" s="243"/>
      <c r="FO47" s="243"/>
      <c r="FP47" s="243"/>
      <c r="FQ47" s="243"/>
      <c r="FR47" s="243"/>
      <c r="FS47" s="243"/>
      <c r="FT47" s="243"/>
      <c r="FU47" s="243"/>
      <c r="FV47" s="243"/>
      <c r="FW47" s="243"/>
      <c r="FX47" s="243"/>
      <c r="FY47" s="243"/>
      <c r="FZ47" s="243"/>
      <c r="GA47" s="243"/>
      <c r="GB47" s="243"/>
      <c r="GC47" s="243"/>
      <c r="GD47" s="243"/>
      <c r="GE47" s="243"/>
      <c r="GF47" s="243"/>
      <c r="GG47" s="243"/>
      <c r="GH47" s="243"/>
      <c r="GI47" s="243"/>
      <c r="GJ47" s="243"/>
      <c r="GK47" s="243"/>
      <c r="GL47" s="243"/>
      <c r="GM47" s="243"/>
      <c r="GN47" s="243"/>
      <c r="GO47" s="243"/>
      <c r="GP47" s="243"/>
      <c r="GQ47" s="243"/>
      <c r="GR47" s="243"/>
      <c r="GS47" s="243"/>
      <c r="GT47" s="243"/>
      <c r="GU47" s="243"/>
      <c r="GV47" s="243"/>
      <c r="GW47" s="243"/>
      <c r="GX47" s="243"/>
      <c r="GY47" s="243"/>
      <c r="GZ47" s="243"/>
      <c r="HA47" s="243"/>
      <c r="HB47" s="243"/>
      <c r="HC47" s="243"/>
      <c r="HD47" s="243"/>
      <c r="HE47" s="243"/>
      <c r="HF47" s="243"/>
      <c r="HG47" s="243"/>
      <c r="HH47" s="243"/>
      <c r="HI47" s="243"/>
      <c r="HJ47" s="243"/>
      <c r="HK47" s="243"/>
      <c r="HL47" s="243"/>
      <c r="HM47" s="243"/>
      <c r="HN47" s="243"/>
      <c r="HO47" s="243"/>
      <c r="HP47" s="243"/>
      <c r="HQ47" s="243"/>
      <c r="HR47" s="243"/>
      <c r="HS47" s="243"/>
      <c r="HT47" s="243"/>
      <c r="HU47" s="243"/>
      <c r="HV47" s="243"/>
      <c r="HW47" s="243"/>
      <c r="HX47" s="243"/>
      <c r="HY47" s="243"/>
      <c r="HZ47" s="243"/>
      <c r="IA47" s="243"/>
      <c r="IB47" s="243"/>
      <c r="IC47" s="243"/>
      <c r="ID47" s="243"/>
      <c r="IE47" s="243"/>
      <c r="IF47" s="243"/>
      <c r="IG47" s="243"/>
      <c r="IH47" s="243"/>
      <c r="II47" s="243"/>
      <c r="IJ47" s="243"/>
      <c r="IK47" s="243"/>
      <c r="IL47" s="243"/>
      <c r="IM47" s="243"/>
      <c r="IN47" s="243"/>
      <c r="IO47" s="243"/>
      <c r="IP47" s="243"/>
      <c r="IQ47" s="243"/>
      <c r="IR47" s="243"/>
      <c r="IS47" s="243"/>
      <c r="IT47" s="243"/>
      <c r="IU47" s="243"/>
      <c r="IV47" s="243"/>
      <c r="IW47" s="243"/>
      <c r="IX47" s="243"/>
    </row>
    <row r="48" spans="1:258" ht="25.5">
      <c r="A48" s="423"/>
      <c r="B48" s="426"/>
      <c r="C48" s="429"/>
      <c r="D48" s="127" t="s">
        <v>339</v>
      </c>
      <c r="E48" s="429"/>
      <c r="F48" s="429"/>
      <c r="G48" s="432"/>
      <c r="H48" s="429"/>
      <c r="I48" s="127" t="s">
        <v>288</v>
      </c>
      <c r="J48" s="237" t="s">
        <v>319</v>
      </c>
      <c r="K48" s="123" t="str">
        <f>IFERROR(CONCATENATE(INDEX('8- Politicas de admiistracion '!$B$16:$F$53,MATCH('5. Identificación de Riesgos'!J48,'8- Politicas de admiistracion '!$C$16:$C$54,0),1)," - ",L48),"")</f>
        <v>Catastrófico - 5</v>
      </c>
      <c r="L48" s="124">
        <f>IFERROR(VLOOKUP(INDEX('8- Politicas de admiistracion '!$B$16:$F$64,MATCH('5. Identificación de Riesgos'!J48,'8- Politicas de admiistracion '!$C$16:$C$64,0),1),'8- Politicas de admiistracion '!$B$16:$F$64,5,FALSE),"")</f>
        <v>5</v>
      </c>
      <c r="M48" s="429"/>
      <c r="N48" s="429"/>
      <c r="O48" s="233"/>
      <c r="P48" s="243"/>
      <c r="Q48" s="243"/>
      <c r="R48" s="243"/>
      <c r="S48" s="243"/>
      <c r="T48" s="243"/>
      <c r="U48" s="243"/>
      <c r="V48" s="243"/>
      <c r="W48" s="243"/>
      <c r="X48" s="243"/>
      <c r="Y48" s="243"/>
      <c r="Z48" s="243"/>
      <c r="AA48" s="243"/>
      <c r="AB48" s="243"/>
      <c r="AC48" s="243"/>
      <c r="AD48" s="243"/>
      <c r="AE48" s="243"/>
      <c r="AF48" s="243"/>
      <c r="AG48" s="243"/>
      <c r="AH48" s="243"/>
      <c r="AI48" s="243"/>
      <c r="AJ48" s="243"/>
      <c r="AK48" s="243"/>
      <c r="AL48" s="243"/>
      <c r="AM48" s="243"/>
      <c r="AN48" s="243"/>
      <c r="AO48" s="243"/>
      <c r="AP48" s="243"/>
      <c r="AQ48" s="243"/>
      <c r="AR48" s="243"/>
      <c r="AS48" s="243"/>
      <c r="AT48" s="243"/>
      <c r="AU48" s="243"/>
      <c r="AV48" s="243"/>
      <c r="AW48" s="243"/>
      <c r="AX48" s="243"/>
      <c r="AY48" s="243"/>
      <c r="AZ48" s="243"/>
      <c r="BA48" s="243"/>
      <c r="BB48" s="243"/>
      <c r="BC48" s="243"/>
      <c r="BD48" s="243"/>
      <c r="BE48" s="243"/>
      <c r="BF48" s="243"/>
      <c r="BG48" s="243"/>
      <c r="BH48" s="243"/>
      <c r="BI48" s="243"/>
      <c r="BJ48" s="243"/>
      <c r="BK48" s="243"/>
      <c r="BL48" s="243"/>
      <c r="BM48" s="243"/>
      <c r="BN48" s="243"/>
      <c r="BO48" s="243"/>
      <c r="BP48" s="243"/>
      <c r="BQ48" s="243"/>
      <c r="BR48" s="243"/>
      <c r="BS48" s="243"/>
      <c r="BT48" s="243"/>
      <c r="BU48" s="243"/>
      <c r="BV48" s="243"/>
      <c r="BW48" s="243"/>
      <c r="BX48" s="243"/>
      <c r="BY48" s="243"/>
      <c r="BZ48" s="243"/>
      <c r="CA48" s="243"/>
      <c r="CB48" s="243"/>
      <c r="CC48" s="243"/>
      <c r="CD48" s="243"/>
      <c r="CE48" s="243"/>
      <c r="CF48" s="243"/>
      <c r="CG48" s="243"/>
      <c r="CH48" s="243"/>
      <c r="CI48" s="243"/>
      <c r="CJ48" s="243"/>
      <c r="CK48" s="243"/>
      <c r="CL48" s="243"/>
      <c r="CM48" s="243"/>
      <c r="CN48" s="243"/>
      <c r="CO48" s="243"/>
      <c r="CP48" s="243"/>
      <c r="CQ48" s="243"/>
      <c r="CR48" s="243"/>
      <c r="CS48" s="243"/>
      <c r="CT48" s="243"/>
      <c r="CU48" s="243"/>
      <c r="CV48" s="243"/>
      <c r="CW48" s="243"/>
      <c r="CX48" s="243"/>
      <c r="CY48" s="243"/>
      <c r="CZ48" s="243"/>
      <c r="DA48" s="243"/>
      <c r="DB48" s="243"/>
      <c r="DC48" s="243"/>
      <c r="DD48" s="243"/>
      <c r="DE48" s="243"/>
      <c r="DF48" s="243"/>
      <c r="DG48" s="243"/>
      <c r="DH48" s="243"/>
      <c r="DI48" s="243"/>
      <c r="DJ48" s="243"/>
      <c r="DK48" s="243"/>
      <c r="DL48" s="243"/>
      <c r="DM48" s="243"/>
      <c r="DN48" s="243"/>
      <c r="DO48" s="243"/>
      <c r="DP48" s="243"/>
      <c r="DQ48" s="243"/>
      <c r="DR48" s="243"/>
      <c r="DS48" s="243"/>
      <c r="DT48" s="243"/>
      <c r="DU48" s="243"/>
      <c r="DV48" s="243"/>
      <c r="DW48" s="243"/>
      <c r="DX48" s="243"/>
      <c r="DY48" s="243"/>
      <c r="DZ48" s="243"/>
      <c r="EA48" s="243"/>
      <c r="EB48" s="243"/>
      <c r="EC48" s="243"/>
      <c r="ED48" s="243"/>
      <c r="EE48" s="243"/>
      <c r="EF48" s="243"/>
      <c r="EG48" s="243"/>
      <c r="EH48" s="243"/>
      <c r="EI48" s="243"/>
      <c r="EJ48" s="243"/>
      <c r="EK48" s="243"/>
      <c r="EL48" s="243"/>
      <c r="EM48" s="243"/>
      <c r="EN48" s="243"/>
      <c r="EO48" s="243"/>
      <c r="EP48" s="243"/>
      <c r="EQ48" s="243"/>
      <c r="ER48" s="243"/>
      <c r="ES48" s="243"/>
      <c r="ET48" s="243"/>
      <c r="EU48" s="243"/>
      <c r="EV48" s="243"/>
      <c r="EW48" s="243"/>
      <c r="EX48" s="243"/>
      <c r="EY48" s="243"/>
      <c r="EZ48" s="243"/>
      <c r="FA48" s="243"/>
      <c r="FB48" s="243"/>
      <c r="FC48" s="243"/>
      <c r="FD48" s="243"/>
      <c r="FE48" s="243"/>
      <c r="FF48" s="243"/>
      <c r="FG48" s="243"/>
      <c r="FH48" s="243"/>
      <c r="FI48" s="243"/>
      <c r="FJ48" s="243"/>
      <c r="FK48" s="243"/>
      <c r="FL48" s="243"/>
      <c r="FM48" s="243"/>
      <c r="FN48" s="243"/>
      <c r="FO48" s="243"/>
      <c r="FP48" s="243"/>
      <c r="FQ48" s="243"/>
      <c r="FR48" s="243"/>
      <c r="FS48" s="243"/>
      <c r="FT48" s="243"/>
      <c r="FU48" s="243"/>
      <c r="FV48" s="243"/>
      <c r="FW48" s="243"/>
      <c r="FX48" s="243"/>
      <c r="FY48" s="243"/>
      <c r="FZ48" s="243"/>
      <c r="GA48" s="243"/>
      <c r="GB48" s="243"/>
      <c r="GC48" s="243"/>
      <c r="GD48" s="243"/>
      <c r="GE48" s="243"/>
      <c r="GF48" s="243"/>
      <c r="GG48" s="243"/>
      <c r="GH48" s="243"/>
      <c r="GI48" s="243"/>
      <c r="GJ48" s="243"/>
      <c r="GK48" s="243"/>
      <c r="GL48" s="243"/>
      <c r="GM48" s="243"/>
      <c r="GN48" s="243"/>
      <c r="GO48" s="243"/>
      <c r="GP48" s="243"/>
      <c r="GQ48" s="243"/>
      <c r="GR48" s="243"/>
      <c r="GS48" s="243"/>
      <c r="GT48" s="243"/>
      <c r="GU48" s="243"/>
      <c r="GV48" s="243"/>
      <c r="GW48" s="243"/>
      <c r="GX48" s="243"/>
      <c r="GY48" s="243"/>
      <c r="GZ48" s="243"/>
      <c r="HA48" s="243"/>
      <c r="HB48" s="243"/>
      <c r="HC48" s="243"/>
      <c r="HD48" s="243"/>
      <c r="HE48" s="243"/>
      <c r="HF48" s="243"/>
      <c r="HG48" s="243"/>
      <c r="HH48" s="243"/>
      <c r="HI48" s="243"/>
      <c r="HJ48" s="243"/>
      <c r="HK48" s="243"/>
      <c r="HL48" s="243"/>
      <c r="HM48" s="243"/>
      <c r="HN48" s="243"/>
      <c r="HO48" s="243"/>
      <c r="HP48" s="243"/>
      <c r="HQ48" s="243"/>
      <c r="HR48" s="243"/>
      <c r="HS48" s="243"/>
      <c r="HT48" s="243"/>
      <c r="HU48" s="243"/>
      <c r="HV48" s="243"/>
      <c r="HW48" s="243"/>
      <c r="HX48" s="243"/>
      <c r="HY48" s="243"/>
      <c r="HZ48" s="243"/>
      <c r="IA48" s="243"/>
      <c r="IB48" s="243"/>
      <c r="IC48" s="243"/>
      <c r="ID48" s="243"/>
      <c r="IE48" s="243"/>
      <c r="IF48" s="243"/>
      <c r="IG48" s="243"/>
      <c r="IH48" s="243"/>
      <c r="II48" s="243"/>
      <c r="IJ48" s="243"/>
      <c r="IK48" s="243"/>
      <c r="IL48" s="243"/>
      <c r="IM48" s="243"/>
      <c r="IN48" s="243"/>
      <c r="IO48" s="243"/>
      <c r="IP48" s="243"/>
      <c r="IQ48" s="243"/>
      <c r="IR48" s="243"/>
      <c r="IS48" s="243"/>
      <c r="IT48" s="243"/>
      <c r="IU48" s="243"/>
      <c r="IV48" s="243"/>
      <c r="IW48" s="243"/>
      <c r="IX48" s="243"/>
    </row>
    <row r="49" spans="2:10" s="243" customFormat="1">
      <c r="B49" s="249"/>
      <c r="C49" s="249"/>
      <c r="D49" s="249"/>
      <c r="J49" s="51"/>
    </row>
    <row r="50" spans="2:10" s="243" customFormat="1">
      <c r="B50" s="249"/>
      <c r="C50" s="249"/>
      <c r="D50" s="249"/>
      <c r="J50" s="51"/>
    </row>
    <row r="51" spans="2:10" s="243" customFormat="1">
      <c r="B51" s="249"/>
      <c r="C51" s="249"/>
      <c r="D51" s="249"/>
      <c r="J51" s="51"/>
    </row>
    <row r="52" spans="2:10" s="243" customFormat="1">
      <c r="B52" s="249"/>
      <c r="C52" s="249"/>
      <c r="D52" s="249"/>
      <c r="J52" s="51"/>
    </row>
    <row r="53" spans="2:10" s="243" customFormat="1">
      <c r="B53" s="249"/>
      <c r="C53" s="249"/>
      <c r="D53" s="249"/>
      <c r="J53" s="51"/>
    </row>
    <row r="54" spans="2:10" s="243" customFormat="1">
      <c r="B54" s="249"/>
      <c r="C54" s="249"/>
      <c r="D54" s="249"/>
      <c r="J54" s="51"/>
    </row>
    <row r="55" spans="2:10" s="243" customFormat="1">
      <c r="B55" s="249"/>
      <c r="C55" s="249"/>
      <c r="D55" s="249"/>
      <c r="J55" s="51"/>
    </row>
    <row r="56" spans="2:10" s="243" customFormat="1">
      <c r="B56" s="249"/>
      <c r="C56" s="249"/>
      <c r="D56" s="249"/>
      <c r="J56" s="51"/>
    </row>
    <row r="57" spans="2:10" s="243" customFormat="1">
      <c r="B57" s="249"/>
      <c r="C57" s="249"/>
      <c r="D57" s="249"/>
      <c r="J57" s="51"/>
    </row>
    <row r="58" spans="2:10" s="243" customFormat="1">
      <c r="B58" s="249"/>
      <c r="C58" s="249"/>
      <c r="D58" s="249"/>
      <c r="J58" s="51"/>
    </row>
    <row r="59" spans="2:10" s="243" customFormat="1">
      <c r="B59" s="249"/>
      <c r="C59" s="249"/>
      <c r="D59" s="249"/>
      <c r="J59" s="51"/>
    </row>
  </sheetData>
  <mergeCells count="98">
    <mergeCell ref="O33:O36"/>
    <mergeCell ref="O37:O39"/>
    <mergeCell ref="C10:C22"/>
    <mergeCell ref="E10:E22"/>
    <mergeCell ref="M23:M25"/>
    <mergeCell ref="N23:N25"/>
    <mergeCell ref="A26:A32"/>
    <mergeCell ref="B26:B32"/>
    <mergeCell ref="A10:A22"/>
    <mergeCell ref="O8:O9"/>
    <mergeCell ref="D7:D9"/>
    <mergeCell ref="E7:H7"/>
    <mergeCell ref="I7:M7"/>
    <mergeCell ref="N7:O7"/>
    <mergeCell ref="M10:M22"/>
    <mergeCell ref="N10:N22"/>
    <mergeCell ref="O10:O22"/>
    <mergeCell ref="A8:A9"/>
    <mergeCell ref="B8:B9"/>
    <mergeCell ref="E8:E9"/>
    <mergeCell ref="F8:F9"/>
    <mergeCell ref="G8:G9"/>
    <mergeCell ref="H8:H9"/>
    <mergeCell ref="B10:B22"/>
    <mergeCell ref="A6:B6"/>
    <mergeCell ref="C6:N6"/>
    <mergeCell ref="I8:I9"/>
    <mergeCell ref="K8:K9"/>
    <mergeCell ref="L8:L9"/>
    <mergeCell ref="M8:M9"/>
    <mergeCell ref="N8:N9"/>
    <mergeCell ref="A1:B3"/>
    <mergeCell ref="A4:B4"/>
    <mergeCell ref="C4:N4"/>
    <mergeCell ref="A5:B5"/>
    <mergeCell ref="C5:N5"/>
    <mergeCell ref="A23:A25"/>
    <mergeCell ref="B23:B25"/>
    <mergeCell ref="C23:C25"/>
    <mergeCell ref="E23:E25"/>
    <mergeCell ref="F23:F25"/>
    <mergeCell ref="M26:M32"/>
    <mergeCell ref="N26:N32"/>
    <mergeCell ref="M33:M36"/>
    <mergeCell ref="N33:N36"/>
    <mergeCell ref="F10:F22"/>
    <mergeCell ref="G10:G22"/>
    <mergeCell ref="H10:H22"/>
    <mergeCell ref="G23:G25"/>
    <mergeCell ref="H23:H25"/>
    <mergeCell ref="C26:C32"/>
    <mergeCell ref="E26:E32"/>
    <mergeCell ref="F26:F32"/>
    <mergeCell ref="G26:G32"/>
    <mergeCell ref="H26:H32"/>
    <mergeCell ref="G33:G36"/>
    <mergeCell ref="H33:H36"/>
    <mergeCell ref="A37:A39"/>
    <mergeCell ref="B37:B39"/>
    <mergeCell ref="C37:C39"/>
    <mergeCell ref="E37:E39"/>
    <mergeCell ref="F37:F39"/>
    <mergeCell ref="G37:G39"/>
    <mergeCell ref="H37:H39"/>
    <mergeCell ref="B33:B36"/>
    <mergeCell ref="A33:A36"/>
    <mergeCell ref="C33:C36"/>
    <mergeCell ref="E33:E36"/>
    <mergeCell ref="F33:F36"/>
    <mergeCell ref="M37:M39"/>
    <mergeCell ref="N37:N39"/>
    <mergeCell ref="C40:C42"/>
    <mergeCell ref="B40:B42"/>
    <mergeCell ref="A40:A42"/>
    <mergeCell ref="E40:E42"/>
    <mergeCell ref="F40:F42"/>
    <mergeCell ref="G40:G42"/>
    <mergeCell ref="H40:H42"/>
    <mergeCell ref="M40:M42"/>
    <mergeCell ref="N40:N42"/>
    <mergeCell ref="A43:A45"/>
    <mergeCell ref="C43:C45"/>
    <mergeCell ref="E43:E45"/>
    <mergeCell ref="F43:F45"/>
    <mergeCell ref="G43:G45"/>
    <mergeCell ref="G46:G48"/>
    <mergeCell ref="H46:H48"/>
    <mergeCell ref="M46:M48"/>
    <mergeCell ref="N46:N48"/>
    <mergeCell ref="B43:B45"/>
    <mergeCell ref="H43:H45"/>
    <mergeCell ref="M43:M45"/>
    <mergeCell ref="N43:N45"/>
    <mergeCell ref="A46:A48"/>
    <mergeCell ref="B46:B48"/>
    <mergeCell ref="C46:C48"/>
    <mergeCell ref="E46:E48"/>
    <mergeCell ref="F46:F48"/>
  </mergeCells>
  <conditionalFormatting sqref="D23:D29">
    <cfRule type="containsText" dxfId="566" priority="51" operator="containsText" text="3- Moderado">
      <formula>NOT(ISERROR(SEARCH("3- Moderado",D23)))</formula>
    </cfRule>
    <cfRule type="containsText" dxfId="565" priority="52" operator="containsText" text="6- Moderado">
      <formula>NOT(ISERROR(SEARCH("6- Moderado",D23)))</formula>
    </cfRule>
    <cfRule type="containsText" dxfId="564" priority="53" operator="containsText" text="4- Moderado">
      <formula>NOT(ISERROR(SEARCH("4- Moderado",D23)))</formula>
    </cfRule>
    <cfRule type="containsText" dxfId="563" priority="54" operator="containsText" text="3- Bajo">
      <formula>NOT(ISERROR(SEARCH("3- Bajo",D23)))</formula>
    </cfRule>
    <cfRule type="containsText" dxfId="562" priority="55" operator="containsText" text="4- Bajo">
      <formula>NOT(ISERROR(SEARCH("4- Bajo",D23)))</formula>
    </cfRule>
    <cfRule type="containsText" dxfId="561" priority="56" operator="containsText" text="1- Bajo">
      <formula>NOT(ISERROR(SEARCH("1- Bajo",D23)))</formula>
    </cfRule>
  </conditionalFormatting>
  <conditionalFormatting sqref="D33:D36">
    <cfRule type="containsText" dxfId="560" priority="361" operator="containsText" text="3- Moderado">
      <formula>NOT(ISERROR(SEARCH("3- Moderado",D33)))</formula>
    </cfRule>
    <cfRule type="containsText" dxfId="559" priority="362" operator="containsText" text="6- Moderado">
      <formula>NOT(ISERROR(SEARCH("6- Moderado",D33)))</formula>
    </cfRule>
    <cfRule type="containsText" dxfId="558" priority="363" operator="containsText" text="4- Moderado">
      <formula>NOT(ISERROR(SEARCH("4- Moderado",D33)))</formula>
    </cfRule>
    <cfRule type="containsText" dxfId="557" priority="364" operator="containsText" text="3- Bajo">
      <formula>NOT(ISERROR(SEARCH("3- Bajo",D33)))</formula>
    </cfRule>
    <cfRule type="containsText" dxfId="556" priority="365" operator="containsText" text="4- Bajo">
      <formula>NOT(ISERROR(SEARCH("4- Bajo",D33)))</formula>
    </cfRule>
    <cfRule type="containsText" dxfId="555" priority="366" operator="containsText" text="1- Bajo">
      <formula>NOT(ISERROR(SEARCH("1- Bajo",D33)))</formula>
    </cfRule>
  </conditionalFormatting>
  <conditionalFormatting sqref="D37:D39">
    <cfRule type="containsText" dxfId="554" priority="317" operator="containsText" text="3- Moderado">
      <formula>NOT(ISERROR(SEARCH("3- Moderado",D37)))</formula>
    </cfRule>
    <cfRule type="containsText" dxfId="553" priority="318" operator="containsText" text="6- Moderado">
      <formula>NOT(ISERROR(SEARCH("6- Moderado",D37)))</formula>
    </cfRule>
    <cfRule type="containsText" dxfId="552" priority="319" operator="containsText" text="4- Moderado">
      <formula>NOT(ISERROR(SEARCH("4- Moderado",D37)))</formula>
    </cfRule>
    <cfRule type="containsText" dxfId="551" priority="320" operator="containsText" text="3- Bajo">
      <formula>NOT(ISERROR(SEARCH("3- Bajo",D37)))</formula>
    </cfRule>
    <cfRule type="containsText" dxfId="550" priority="321" operator="containsText" text="4- Bajo">
      <formula>NOT(ISERROR(SEARCH("4- Bajo",D37)))</formula>
    </cfRule>
    <cfRule type="containsText" dxfId="549" priority="322" operator="containsText" text="1- Bajo">
      <formula>NOT(ISERROR(SEARCH("1- Bajo",D37)))</formula>
    </cfRule>
  </conditionalFormatting>
  <conditionalFormatting sqref="D40:D42">
    <cfRule type="containsText" dxfId="548" priority="273" operator="containsText" text="3- Moderado">
      <formula>NOT(ISERROR(SEARCH("3- Moderado",D40)))</formula>
    </cfRule>
    <cfRule type="containsText" dxfId="547" priority="274" operator="containsText" text="6- Moderado">
      <formula>NOT(ISERROR(SEARCH("6- Moderado",D40)))</formula>
    </cfRule>
    <cfRule type="containsText" dxfId="546" priority="275" operator="containsText" text="4- Moderado">
      <formula>NOT(ISERROR(SEARCH("4- Moderado",D40)))</formula>
    </cfRule>
    <cfRule type="containsText" dxfId="545" priority="276" operator="containsText" text="3- Bajo">
      <formula>NOT(ISERROR(SEARCH("3- Bajo",D40)))</formula>
    </cfRule>
    <cfRule type="containsText" dxfId="544" priority="277" operator="containsText" text="4- Bajo">
      <formula>NOT(ISERROR(SEARCH("4- Bajo",D40)))</formula>
    </cfRule>
    <cfRule type="containsText" dxfId="543" priority="278" operator="containsText" text="1- Bajo">
      <formula>NOT(ISERROR(SEARCH("1- Bajo",D40)))</formula>
    </cfRule>
  </conditionalFormatting>
  <conditionalFormatting sqref="D43:D45">
    <cfRule type="containsText" dxfId="542" priority="229" operator="containsText" text="3- Moderado">
      <formula>NOT(ISERROR(SEARCH("3- Moderado",D43)))</formula>
    </cfRule>
    <cfRule type="containsText" dxfId="541" priority="230" operator="containsText" text="6- Moderado">
      <formula>NOT(ISERROR(SEARCH("6- Moderado",D43)))</formula>
    </cfRule>
    <cfRule type="containsText" dxfId="540" priority="231" operator="containsText" text="4- Moderado">
      <formula>NOT(ISERROR(SEARCH("4- Moderado",D43)))</formula>
    </cfRule>
    <cfRule type="containsText" dxfId="539" priority="232" operator="containsText" text="3- Bajo">
      <formula>NOT(ISERROR(SEARCH("3- Bajo",D43)))</formula>
    </cfRule>
    <cfRule type="containsText" dxfId="538" priority="233" operator="containsText" text="4- Bajo">
      <formula>NOT(ISERROR(SEARCH("4- Bajo",D43)))</formula>
    </cfRule>
    <cfRule type="containsText" dxfId="537" priority="234" operator="containsText" text="1- Bajo">
      <formula>NOT(ISERROR(SEARCH("1- Bajo",D43)))</formula>
    </cfRule>
  </conditionalFormatting>
  <conditionalFormatting sqref="D46:D47">
    <cfRule type="containsText" dxfId="536" priority="453" operator="containsText" text="3- Moderado">
      <formula>NOT(ISERROR(SEARCH("3- Moderado",D46)))</formula>
    </cfRule>
    <cfRule type="containsText" dxfId="535" priority="454" operator="containsText" text="6- Moderado">
      <formula>NOT(ISERROR(SEARCH("6- Moderado",D46)))</formula>
    </cfRule>
    <cfRule type="containsText" dxfId="534" priority="455" operator="containsText" text="4- Moderado">
      <formula>NOT(ISERROR(SEARCH("4- Moderado",D46)))</formula>
    </cfRule>
    <cfRule type="containsText" dxfId="533" priority="456" operator="containsText" text="3- Bajo">
      <formula>NOT(ISERROR(SEARCH("3- Bajo",D46)))</formula>
    </cfRule>
    <cfRule type="containsText" dxfId="532" priority="457" operator="containsText" text="4- Bajo">
      <formula>NOT(ISERROR(SEARCH("4- Bajo",D46)))</formula>
    </cfRule>
    <cfRule type="containsText" dxfId="531" priority="458" operator="containsText" text="1- Bajo">
      <formula>NOT(ISERROR(SEARCH("1- Bajo",D46)))</formula>
    </cfRule>
  </conditionalFormatting>
  <conditionalFormatting sqref="H10 H23 H26">
    <cfRule type="containsText" dxfId="530" priority="509" operator="containsText" text="Muy Baja">
      <formula>NOT(ISERROR(SEARCH("Muy Baja",H10)))</formula>
    </cfRule>
    <cfRule type="containsText" dxfId="529" priority="510" operator="containsText" text="Baja">
      <formula>NOT(ISERROR(SEARCH("Baja",H10)))</formula>
    </cfRule>
    <cfRule type="containsText" dxfId="528" priority="511" operator="containsText" text="Muy Alta">
      <formula>NOT(ISERROR(SEARCH("Muy Alta",H10)))</formula>
    </cfRule>
    <cfRule type="containsText" dxfId="527" priority="512" operator="containsText" text="Alta">
      <formula>NOT(ISERROR(SEARCH("Alta",H10)))</formula>
    </cfRule>
    <cfRule type="containsText" dxfId="526" priority="513" operator="containsText" text="Media">
      <formula>NOT(ISERROR(SEARCH("Media",H10)))</formula>
    </cfRule>
    <cfRule type="containsText" dxfId="525" priority="514" operator="containsText" text="Media">
      <formula>NOT(ISERROR(SEARCH("Media",H10)))</formula>
    </cfRule>
    <cfRule type="containsText" dxfId="524" priority="515" operator="containsText" text="Media">
      <formula>NOT(ISERROR(SEARCH("Media",H10)))</formula>
    </cfRule>
    <cfRule type="containsText" dxfId="523" priority="516" operator="containsText" text="Muy Baja">
      <formula>NOT(ISERROR(SEARCH("Muy Baja",H10)))</formula>
    </cfRule>
    <cfRule type="containsText" dxfId="522" priority="517" operator="containsText" text="Baja">
      <formula>NOT(ISERROR(SEARCH("Baja",H10)))</formula>
    </cfRule>
    <cfRule type="containsText" dxfId="521" priority="518" operator="containsText" text="Muy Baja">
      <formula>NOT(ISERROR(SEARCH("Muy Baja",H10)))</formula>
    </cfRule>
    <cfRule type="containsText" dxfId="520" priority="519" operator="containsText" text="Muy Baja">
      <formula>NOT(ISERROR(SEARCH("Muy Baja",H10)))</formula>
    </cfRule>
    <cfRule type="containsText" dxfId="519" priority="520" operator="containsText" text="Muy Baja">
      <formula>NOT(ISERROR(SEARCH("Muy Baja",H10)))</formula>
    </cfRule>
    <cfRule type="containsText" dxfId="518" priority="521" operator="containsText" text="Muy Baja'Tabla probabilidad'!">
      <formula>NOT(ISERROR(SEARCH("Muy Baja'Tabla probabilidad'!",H10)))</formula>
    </cfRule>
    <cfRule type="containsText" dxfId="517" priority="522" operator="containsText" text="Muy bajo">
      <formula>NOT(ISERROR(SEARCH("Muy bajo",H10)))</formula>
    </cfRule>
    <cfRule type="containsText" dxfId="516" priority="523" operator="containsText" text="Alta">
      <formula>NOT(ISERROR(SEARCH("Alta",H10)))</formula>
    </cfRule>
    <cfRule type="containsText" dxfId="515" priority="524" operator="containsText" text="Media">
      <formula>NOT(ISERROR(SEARCH("Media",H10)))</formula>
    </cfRule>
    <cfRule type="containsText" dxfId="514" priority="525" operator="containsText" text="Baja">
      <formula>NOT(ISERROR(SEARCH("Baja",H10)))</formula>
    </cfRule>
    <cfRule type="containsText" dxfId="513" priority="526" operator="containsText" text="Muy baja">
      <formula>NOT(ISERROR(SEARCH("Muy baja",H10)))</formula>
    </cfRule>
    <cfRule type="cellIs" dxfId="512" priority="529" operator="between">
      <formula>1</formula>
      <formula>2</formula>
    </cfRule>
    <cfRule type="cellIs" dxfId="511" priority="530" operator="between">
      <formula>0</formula>
      <formula>2</formula>
    </cfRule>
  </conditionalFormatting>
  <conditionalFormatting sqref="H33 H37">
    <cfRule type="containsText" dxfId="510" priority="373" operator="containsText" text="Muy Baja">
      <formula>NOT(ISERROR(SEARCH("Muy Baja",H33)))</formula>
    </cfRule>
    <cfRule type="containsText" dxfId="509" priority="374" operator="containsText" text="Baja">
      <formula>NOT(ISERROR(SEARCH("Baja",H33)))</formula>
    </cfRule>
    <cfRule type="containsText" dxfId="508" priority="375" operator="containsText" text="Muy Alta">
      <formula>NOT(ISERROR(SEARCH("Muy Alta",H33)))</formula>
    </cfRule>
    <cfRule type="containsText" dxfId="507" priority="376" operator="containsText" text="Alta">
      <formula>NOT(ISERROR(SEARCH("Alta",H33)))</formula>
    </cfRule>
    <cfRule type="containsText" dxfId="506" priority="377" operator="containsText" text="Media">
      <formula>NOT(ISERROR(SEARCH("Media",H33)))</formula>
    </cfRule>
    <cfRule type="containsText" dxfId="505" priority="378" operator="containsText" text="Media">
      <formula>NOT(ISERROR(SEARCH("Media",H33)))</formula>
    </cfRule>
    <cfRule type="containsText" dxfId="504" priority="379" operator="containsText" text="Media">
      <formula>NOT(ISERROR(SEARCH("Media",H33)))</formula>
    </cfRule>
    <cfRule type="containsText" dxfId="503" priority="380" operator="containsText" text="Muy Baja">
      <formula>NOT(ISERROR(SEARCH("Muy Baja",H33)))</formula>
    </cfRule>
    <cfRule type="containsText" dxfId="502" priority="381" operator="containsText" text="Baja">
      <formula>NOT(ISERROR(SEARCH("Baja",H33)))</formula>
    </cfRule>
    <cfRule type="containsText" dxfId="501" priority="382" operator="containsText" text="Muy Baja">
      <formula>NOT(ISERROR(SEARCH("Muy Baja",H33)))</formula>
    </cfRule>
    <cfRule type="containsText" dxfId="500" priority="383" operator="containsText" text="Muy Baja">
      <formula>NOT(ISERROR(SEARCH("Muy Baja",H33)))</formula>
    </cfRule>
    <cfRule type="containsText" dxfId="499" priority="384" operator="containsText" text="Muy Baja">
      <formula>NOT(ISERROR(SEARCH("Muy Baja",H33)))</formula>
    </cfRule>
    <cfRule type="containsText" dxfId="498" priority="385" operator="containsText" text="Muy Baja'Tabla probabilidad'!">
      <formula>NOT(ISERROR(SEARCH("Muy Baja'Tabla probabilidad'!",H33)))</formula>
    </cfRule>
    <cfRule type="containsText" dxfId="497" priority="386" operator="containsText" text="Muy bajo">
      <formula>NOT(ISERROR(SEARCH("Muy bajo",H33)))</formula>
    </cfRule>
    <cfRule type="containsText" dxfId="496" priority="387" operator="containsText" text="Alta">
      <formula>NOT(ISERROR(SEARCH("Alta",H33)))</formula>
    </cfRule>
    <cfRule type="containsText" dxfId="495" priority="388" operator="containsText" text="Media">
      <formula>NOT(ISERROR(SEARCH("Media",H33)))</formula>
    </cfRule>
    <cfRule type="containsText" dxfId="494" priority="389" operator="containsText" text="Baja">
      <formula>NOT(ISERROR(SEARCH("Baja",H33)))</formula>
    </cfRule>
    <cfRule type="containsText" dxfId="493" priority="390" operator="containsText" text="Muy baja">
      <formula>NOT(ISERROR(SEARCH("Muy baja",H33)))</formula>
    </cfRule>
    <cfRule type="cellIs" dxfId="492" priority="393" operator="between">
      <formula>1</formula>
      <formula>2</formula>
    </cfRule>
    <cfRule type="cellIs" dxfId="491" priority="394" operator="between">
      <formula>0</formula>
      <formula>2</formula>
    </cfRule>
  </conditionalFormatting>
  <conditionalFormatting sqref="H40 H43">
    <cfRule type="containsText" dxfId="490" priority="285" operator="containsText" text="Muy Baja">
      <formula>NOT(ISERROR(SEARCH("Muy Baja",H40)))</formula>
    </cfRule>
    <cfRule type="containsText" dxfId="489" priority="286" operator="containsText" text="Baja">
      <formula>NOT(ISERROR(SEARCH("Baja",H40)))</formula>
    </cfRule>
    <cfRule type="containsText" dxfId="488" priority="287" operator="containsText" text="Muy Alta">
      <formula>NOT(ISERROR(SEARCH("Muy Alta",H40)))</formula>
    </cfRule>
    <cfRule type="containsText" dxfId="487" priority="288" operator="containsText" text="Alta">
      <formula>NOT(ISERROR(SEARCH("Alta",H40)))</formula>
    </cfRule>
    <cfRule type="containsText" dxfId="486" priority="289" operator="containsText" text="Media">
      <formula>NOT(ISERROR(SEARCH("Media",H40)))</formula>
    </cfRule>
    <cfRule type="containsText" dxfId="485" priority="290" operator="containsText" text="Media">
      <formula>NOT(ISERROR(SEARCH("Media",H40)))</formula>
    </cfRule>
    <cfRule type="containsText" dxfId="484" priority="291" operator="containsText" text="Media">
      <formula>NOT(ISERROR(SEARCH("Media",H40)))</formula>
    </cfRule>
    <cfRule type="containsText" dxfId="483" priority="292" operator="containsText" text="Muy Baja">
      <formula>NOT(ISERROR(SEARCH("Muy Baja",H40)))</formula>
    </cfRule>
    <cfRule type="containsText" dxfId="482" priority="293" operator="containsText" text="Baja">
      <formula>NOT(ISERROR(SEARCH("Baja",H40)))</formula>
    </cfRule>
    <cfRule type="containsText" dxfId="481" priority="294" operator="containsText" text="Muy Baja">
      <formula>NOT(ISERROR(SEARCH("Muy Baja",H40)))</formula>
    </cfRule>
    <cfRule type="containsText" dxfId="480" priority="295" operator="containsText" text="Muy Baja">
      <formula>NOT(ISERROR(SEARCH("Muy Baja",H40)))</formula>
    </cfRule>
    <cfRule type="containsText" dxfId="479" priority="296" operator="containsText" text="Muy Baja">
      <formula>NOT(ISERROR(SEARCH("Muy Baja",H40)))</formula>
    </cfRule>
    <cfRule type="containsText" dxfId="478" priority="297" operator="containsText" text="Muy Baja'Tabla probabilidad'!">
      <formula>NOT(ISERROR(SEARCH("Muy Baja'Tabla probabilidad'!",H40)))</formula>
    </cfRule>
    <cfRule type="containsText" dxfId="477" priority="298" operator="containsText" text="Muy bajo">
      <formula>NOT(ISERROR(SEARCH("Muy bajo",H40)))</formula>
    </cfRule>
    <cfRule type="containsText" dxfId="476" priority="299" operator="containsText" text="Alta">
      <formula>NOT(ISERROR(SEARCH("Alta",H40)))</formula>
    </cfRule>
    <cfRule type="containsText" dxfId="475" priority="300" operator="containsText" text="Media">
      <formula>NOT(ISERROR(SEARCH("Media",H40)))</formula>
    </cfRule>
    <cfRule type="containsText" dxfId="474" priority="301" operator="containsText" text="Baja">
      <formula>NOT(ISERROR(SEARCH("Baja",H40)))</formula>
    </cfRule>
    <cfRule type="containsText" dxfId="473" priority="302" operator="containsText" text="Muy baja">
      <formula>NOT(ISERROR(SEARCH("Muy baja",H40)))</formula>
    </cfRule>
    <cfRule type="cellIs" dxfId="472" priority="305" operator="between">
      <formula>1</formula>
      <formula>2</formula>
    </cfRule>
    <cfRule type="cellIs" dxfId="471" priority="306" operator="between">
      <formula>0</formula>
      <formula>2</formula>
    </cfRule>
  </conditionalFormatting>
  <conditionalFormatting sqref="K10:K48">
    <cfRule type="containsText" dxfId="470" priority="45" operator="containsText" text="Catastrófico">
      <formula>NOT(ISERROR(SEARCH("Catastrófico",K10)))</formula>
    </cfRule>
    <cfRule type="containsText" dxfId="469" priority="46" operator="containsText" text="Mayor">
      <formula>NOT(ISERROR(SEARCH("Mayor",K10)))</formula>
    </cfRule>
    <cfRule type="containsText" dxfId="468" priority="47" operator="containsText" text="Alta">
      <formula>NOT(ISERROR(SEARCH("Alta",K10)))</formula>
    </cfRule>
    <cfRule type="containsText" dxfId="467" priority="48" operator="containsText" text="Moderado">
      <formula>NOT(ISERROR(SEARCH("Moderado",K10)))</formula>
    </cfRule>
    <cfRule type="containsText" dxfId="466" priority="49" operator="containsText" text="Menor">
      <formula>NOT(ISERROR(SEARCH("Menor",K10)))</formula>
    </cfRule>
    <cfRule type="containsText" dxfId="465" priority="50" operator="containsText" text="Leve">
      <formula>NOT(ISERROR(SEARCH("Leve",K10)))</formula>
    </cfRule>
  </conditionalFormatting>
  <conditionalFormatting sqref="M10 M23 M26 M33 M37 M40 M43 M46">
    <cfRule type="containsText" dxfId="464" priority="503" operator="containsText" text="Catastrófico">
      <formula>NOT(ISERROR(SEARCH("Catastrófico",M10)))</formula>
    </cfRule>
    <cfRule type="containsText" dxfId="463" priority="504" operator="containsText" text="Mayor">
      <formula>NOT(ISERROR(SEARCH("Mayor",M10)))</formula>
    </cfRule>
    <cfRule type="containsText" dxfId="462" priority="505" operator="containsText" text="Alta">
      <formula>NOT(ISERROR(SEARCH("Alta",M10)))</formula>
    </cfRule>
    <cfRule type="containsText" dxfId="461" priority="507" operator="containsText" text="Menor">
      <formula>NOT(ISERROR(SEARCH("Menor",M10)))</formula>
    </cfRule>
    <cfRule type="containsText" dxfId="460" priority="508" operator="containsText" text="Leve">
      <formula>NOT(ISERROR(SEARCH("Leve",M10)))</formula>
    </cfRule>
  </conditionalFormatting>
  <conditionalFormatting sqref="M10 M23 M26:N26 M33:N33 M37:N37 M40:N40 M43:N43 M46:N46">
    <cfRule type="containsText" dxfId="459" priority="506" operator="containsText" text="Moderado">
      <formula>NOT(ISERROR(SEARCH("Moderado",M10)))</formula>
    </cfRule>
  </conditionalFormatting>
  <conditionalFormatting sqref="N8:O8">
    <cfRule type="containsText" dxfId="458" priority="447" operator="containsText" text="3- Moderado">
      <formula>NOT(ISERROR(SEARCH("3- Moderado",N8)))</formula>
    </cfRule>
    <cfRule type="containsText" dxfId="457" priority="448" operator="containsText" text="6- Moderado">
      <formula>NOT(ISERROR(SEARCH("6- Moderado",N8)))</formula>
    </cfRule>
    <cfRule type="containsText" dxfId="456" priority="449" operator="containsText" text="4- Moderado">
      <formula>NOT(ISERROR(SEARCH("4- Moderado",N8)))</formula>
    </cfRule>
    <cfRule type="containsText" dxfId="455" priority="450" operator="containsText" text="3- Bajo">
      <formula>NOT(ISERROR(SEARCH("3- Bajo",N8)))</formula>
    </cfRule>
    <cfRule type="containsText" dxfId="454" priority="451" operator="containsText" text="4- Bajo">
      <formula>NOT(ISERROR(SEARCH("4- Bajo",N8)))</formula>
    </cfRule>
    <cfRule type="containsText" dxfId="453" priority="452" operator="containsText" text="1- Bajo">
      <formula>NOT(ISERROR(SEARCH("1- Bajo",N8)))</formula>
    </cfRule>
  </conditionalFormatting>
  <conditionalFormatting sqref="N10:O10 N23:O23">
    <cfRule type="containsText" dxfId="452" priority="531" operator="containsText" text="Extremo">
      <formula>NOT(ISERROR(SEARCH("Extremo",N10)))</formula>
    </cfRule>
    <cfRule type="containsText" dxfId="451" priority="532" operator="containsText" text="Alto">
      <formula>NOT(ISERROR(SEARCH("Alto",N10)))</formula>
    </cfRule>
    <cfRule type="containsText" dxfId="450" priority="533" operator="containsText" text="Bajo">
      <formula>NOT(ISERROR(SEARCH("Bajo",N10)))</formula>
    </cfRule>
    <cfRule type="containsText" dxfId="449" priority="534" operator="containsText" text="Moderado">
      <formula>NOT(ISERROR(SEARCH("Moderado",N10)))</formula>
    </cfRule>
  </conditionalFormatting>
  <conditionalFormatting sqref="N26:O26">
    <cfRule type="containsText" dxfId="448" priority="499" operator="containsText" text="Extremo">
      <formula>NOT(ISERROR(SEARCH("Extremo",N26)))</formula>
    </cfRule>
    <cfRule type="containsText" dxfId="447" priority="500" operator="containsText" text="Alto">
      <formula>NOT(ISERROR(SEARCH("Alto",N26)))</formula>
    </cfRule>
    <cfRule type="containsText" dxfId="446" priority="501" operator="containsText" text="Bajo">
      <formula>NOT(ISERROR(SEARCH("Bajo",N26)))</formula>
    </cfRule>
  </conditionalFormatting>
  <conditionalFormatting sqref="N33:O33">
    <cfRule type="containsText" dxfId="445" priority="395" operator="containsText" text="Extremo">
      <formula>NOT(ISERROR(SEARCH("Extremo",N33)))</formula>
    </cfRule>
    <cfRule type="containsText" dxfId="444" priority="396" operator="containsText" text="Alto">
      <formula>NOT(ISERROR(SEARCH("Alto",N33)))</formula>
    </cfRule>
    <cfRule type="containsText" dxfId="443" priority="397" operator="containsText" text="Bajo">
      <formula>NOT(ISERROR(SEARCH("Bajo",N33)))</formula>
    </cfRule>
  </conditionalFormatting>
  <conditionalFormatting sqref="N37:O37">
    <cfRule type="containsText" dxfId="442" priority="351" operator="containsText" text="Extremo">
      <formula>NOT(ISERROR(SEARCH("Extremo",N37)))</formula>
    </cfRule>
    <cfRule type="containsText" dxfId="441" priority="352" operator="containsText" text="Alto">
      <formula>NOT(ISERROR(SEARCH("Alto",N37)))</formula>
    </cfRule>
    <cfRule type="containsText" dxfId="440" priority="353" operator="containsText" text="Bajo">
      <formula>NOT(ISERROR(SEARCH("Bajo",N37)))</formula>
    </cfRule>
  </conditionalFormatting>
  <conditionalFormatting sqref="N40:O40 N43 N46">
    <cfRule type="containsText" dxfId="439" priority="307" operator="containsText" text="Extremo">
      <formula>NOT(ISERROR(SEARCH("Extremo",N40)))</formula>
    </cfRule>
    <cfRule type="containsText" dxfId="438" priority="308" operator="containsText" text="Alto">
      <formula>NOT(ISERROR(SEARCH("Alto",N40)))</formula>
    </cfRule>
    <cfRule type="containsText" dxfId="437" priority="309" operator="containsText" text="Bajo">
      <formula>NOT(ISERROR(SEARCH("Bajo",N40)))</formula>
    </cfRule>
  </conditionalFormatting>
  <conditionalFormatting sqref="O43">
    <cfRule type="containsText" dxfId="436" priority="263" operator="containsText" text="Extremo">
      <formula>NOT(ISERROR(SEARCH("Extremo",O43)))</formula>
    </cfRule>
    <cfRule type="containsText" dxfId="435" priority="264" operator="containsText" text="Alto">
      <formula>NOT(ISERROR(SEARCH("Alto",O43)))</formula>
    </cfRule>
    <cfRule type="containsText" dxfId="434" priority="265" operator="containsText" text="Bajo">
      <formula>NOT(ISERROR(SEARCH("Bajo",O43)))</formula>
    </cfRule>
    <cfRule type="containsText" dxfId="433" priority="266" operator="containsText" text="Moderado">
      <formula>NOT(ISERROR(SEARCH("Moderado",O43)))</formula>
    </cfRule>
  </conditionalFormatting>
  <conditionalFormatting sqref="O26">
    <cfRule type="containsText" dxfId="432" priority="502" operator="containsText" text="Moderado">
      <formula>NOT(ISERROR(SEARCH("Moderado",O26)))</formula>
    </cfRule>
  </conditionalFormatting>
  <conditionalFormatting sqref="O33">
    <cfRule type="containsText" dxfId="431" priority="398" operator="containsText" text="Moderado">
      <formula>NOT(ISERROR(SEARCH("Moderado",O33)))</formula>
    </cfRule>
  </conditionalFormatting>
  <conditionalFormatting sqref="O37">
    <cfRule type="containsText" dxfId="430" priority="354" operator="containsText" text="Moderado">
      <formula>NOT(ISERROR(SEARCH("Moderado",O37)))</formula>
    </cfRule>
  </conditionalFormatting>
  <conditionalFormatting sqref="O40">
    <cfRule type="containsText" dxfId="429" priority="310" operator="containsText" text="Moderado">
      <formula>NOT(ISERROR(SEARCH("Moderado",O40)))</formula>
    </cfRule>
  </conditionalFormatting>
  <conditionalFormatting sqref="H46">
    <cfRule type="containsText" dxfId="428" priority="1" operator="containsText" text="Muy Baja">
      <formula>NOT(ISERROR(SEARCH("Muy Baja",H46)))</formula>
    </cfRule>
    <cfRule type="containsText" dxfId="427" priority="2" operator="containsText" text="Baja">
      <formula>NOT(ISERROR(SEARCH("Baja",H46)))</formula>
    </cfRule>
    <cfRule type="containsText" dxfId="426" priority="3" operator="containsText" text="Muy Alta">
      <formula>NOT(ISERROR(SEARCH("Muy Alta",H46)))</formula>
    </cfRule>
    <cfRule type="containsText" dxfId="425" priority="4" operator="containsText" text="Alta">
      <formula>NOT(ISERROR(SEARCH("Alta",H46)))</formula>
    </cfRule>
    <cfRule type="containsText" dxfId="424" priority="5" operator="containsText" text="Media">
      <formula>NOT(ISERROR(SEARCH("Media",H46)))</formula>
    </cfRule>
    <cfRule type="containsText" dxfId="423" priority="6" operator="containsText" text="Media">
      <formula>NOT(ISERROR(SEARCH("Media",H46)))</formula>
    </cfRule>
    <cfRule type="containsText" dxfId="422" priority="7" operator="containsText" text="Media">
      <formula>NOT(ISERROR(SEARCH("Media",H46)))</formula>
    </cfRule>
    <cfRule type="containsText" dxfId="421" priority="8" operator="containsText" text="Muy Baja">
      <formula>NOT(ISERROR(SEARCH("Muy Baja",H46)))</formula>
    </cfRule>
    <cfRule type="containsText" dxfId="420" priority="9" operator="containsText" text="Baja">
      <formula>NOT(ISERROR(SEARCH("Baja",H46)))</formula>
    </cfRule>
    <cfRule type="containsText" dxfId="419" priority="10" operator="containsText" text="Muy Baja">
      <formula>NOT(ISERROR(SEARCH("Muy Baja",H46)))</formula>
    </cfRule>
    <cfRule type="containsText" dxfId="418" priority="11" operator="containsText" text="Muy Baja">
      <formula>NOT(ISERROR(SEARCH("Muy Baja",H46)))</formula>
    </cfRule>
    <cfRule type="containsText" dxfId="417" priority="12" operator="containsText" text="Muy Baja">
      <formula>NOT(ISERROR(SEARCH("Muy Baja",H46)))</formula>
    </cfRule>
    <cfRule type="containsText" dxfId="416" priority="13" operator="containsText" text="Muy Baja'Tabla probabilidad'!">
      <formula>NOT(ISERROR(SEARCH("Muy Baja'Tabla probabilidad'!",H46)))</formula>
    </cfRule>
    <cfRule type="containsText" dxfId="415" priority="14" operator="containsText" text="Muy bajo">
      <formula>NOT(ISERROR(SEARCH("Muy bajo",H46)))</formula>
    </cfRule>
    <cfRule type="containsText" dxfId="414" priority="15" operator="containsText" text="Alta">
      <formula>NOT(ISERROR(SEARCH("Alta",H46)))</formula>
    </cfRule>
    <cfRule type="containsText" dxfId="413" priority="16" operator="containsText" text="Media">
      <formula>NOT(ISERROR(SEARCH("Media",H46)))</formula>
    </cfRule>
    <cfRule type="containsText" dxfId="412" priority="17" operator="containsText" text="Baja">
      <formula>NOT(ISERROR(SEARCH("Baja",H46)))</formula>
    </cfRule>
    <cfRule type="containsText" dxfId="411" priority="18" operator="containsText" text="Muy baja">
      <formula>NOT(ISERROR(SEARCH("Muy baja",H46)))</formula>
    </cfRule>
    <cfRule type="cellIs" dxfId="410" priority="19" operator="between">
      <formula>1</formula>
      <formula>2</formula>
    </cfRule>
    <cfRule type="cellIs" dxfId="409" priority="20" operator="between">
      <formula>0</formula>
      <formula>2</formula>
    </cfRule>
  </conditionalFormatting>
  <printOptions horizontalCentered="1"/>
  <pageMargins left="0.70866141732283472" right="0.70866141732283472" top="0.74803149606299213" bottom="0.74803149606299213" header="0.31496062992125984" footer="0.31496062992125984"/>
  <pageSetup scale="35"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527" operator="containsText" id="{AA33B07E-BE8F-4B6B-A87A-4079EED8E612}">
            <xm:f>NOT(ISERROR(SEARCH(#REF!,H10)))</xm:f>
            <xm:f>#REF!</xm:f>
            <x14:dxf>
              <font>
                <color rgb="FF006100"/>
              </font>
              <fill>
                <patternFill>
                  <bgColor rgb="FFC6EFCE"/>
                </patternFill>
              </fill>
            </x14:dxf>
          </x14:cfRule>
          <x14:cfRule type="containsText" priority="528" operator="containsText" id="{8D8F2D8B-417A-4DC6-AC0D-BA260E014A2D}">
            <xm:f>NOT(ISERROR(SEARCH(#REF!,H10)))</xm:f>
            <xm:f>#REF!</xm:f>
            <x14:dxf>
              <font>
                <color rgb="FF9C0006"/>
              </font>
              <fill>
                <patternFill>
                  <bgColor rgb="FFFFC7CE"/>
                </patternFill>
              </fill>
            </x14:dxf>
          </x14:cfRule>
          <xm:sqref>H10 H23 H26</xm:sqref>
        </x14:conditionalFormatting>
        <x14:conditionalFormatting xmlns:xm="http://schemas.microsoft.com/office/excel/2006/main">
          <x14:cfRule type="containsText" priority="391" operator="containsText" id="{D3D4D274-6F12-4B02-A0DA-D5DDA5383DE2}">
            <xm:f>NOT(ISERROR(SEARCH(#REF!,H33)))</xm:f>
            <xm:f>#REF!</xm:f>
            <x14:dxf>
              <font>
                <color rgb="FF006100"/>
              </font>
              <fill>
                <patternFill>
                  <bgColor rgb="FFC6EFCE"/>
                </patternFill>
              </fill>
            </x14:dxf>
          </x14:cfRule>
          <x14:cfRule type="containsText" priority="392" operator="containsText" id="{63E3EF47-8926-4E3F-8CCE-0E600E1D7B50}">
            <xm:f>NOT(ISERROR(SEARCH(#REF!,H33)))</xm:f>
            <xm:f>#REF!</xm:f>
            <x14:dxf>
              <font>
                <color rgb="FF9C0006"/>
              </font>
              <fill>
                <patternFill>
                  <bgColor rgb="FFFFC7CE"/>
                </patternFill>
              </fill>
            </x14:dxf>
          </x14:cfRule>
          <xm:sqref>H33 H37</xm:sqref>
        </x14:conditionalFormatting>
        <x14:conditionalFormatting xmlns:xm="http://schemas.microsoft.com/office/excel/2006/main">
          <x14:cfRule type="containsText" priority="303" operator="containsText" id="{776F5267-3D56-49BA-8772-39A9F607D7CF}">
            <xm:f>NOT(ISERROR(SEARCH(#REF!,H40)))</xm:f>
            <xm:f>#REF!</xm:f>
            <x14:dxf>
              <font>
                <color rgb="FF006100"/>
              </font>
              <fill>
                <patternFill>
                  <bgColor rgb="FFC6EFCE"/>
                </patternFill>
              </fill>
            </x14:dxf>
          </x14:cfRule>
          <x14:cfRule type="containsText" priority="304" operator="containsText" id="{FED06DDB-E5A1-4737-9239-5E7952A3195E}">
            <xm:f>NOT(ISERROR(SEARCH(#REF!,H40)))</xm:f>
            <xm:f>#REF!</xm:f>
            <x14:dxf>
              <font>
                <color rgb="FF9C0006"/>
              </font>
              <fill>
                <patternFill>
                  <bgColor rgb="FFFFC7CE"/>
                </patternFill>
              </fill>
            </x14:dxf>
          </x14:cfRule>
          <xm:sqref>H40 H43 H46</xm:sqref>
        </x14:conditionalFormatting>
      </x14:conditionalFormattings>
    </ext>
    <ext xmlns:x14="http://schemas.microsoft.com/office/spreadsheetml/2009/9/main" uri="{CCE6A557-97BC-4b89-ADB6-D9C93CAAB3DF}">
      <x14:dataValidations xmlns:xm="http://schemas.microsoft.com/office/excel/2006/main" count="8">
        <x14:dataValidation type="list" allowBlank="1" showInputMessage="1" showErrorMessage="1" xr:uid="{53B4F3DD-6564-4FE7-97D6-3EDC59F3E3C3}">
          <x14:formula1>
            <xm:f>'8- Politicas de admiistracion '!$C$25:$C$29</xm:f>
          </x14:formula1>
          <xm:sqref>J10:J11 J18 J20:J23 J28 J34:J36 J38 J40 J45 J47</xm:sqref>
        </x14:dataValidation>
        <x14:dataValidation type="list" allowBlank="1" showInputMessage="1" showErrorMessage="1" xr:uid="{C3B3443C-C126-4886-B0CA-74608DAB6057}">
          <x14:formula1>
            <xm:f>'8- Politicas de admiistracion '!$C$17:$C$21</xm:f>
          </x14:formula1>
          <xm:sqref>J12:J14 J17 J33 J39 J41 J44 J48</xm:sqref>
        </x14:dataValidation>
        <x14:dataValidation type="list" allowBlank="1" showInputMessage="1" showErrorMessage="1" xr:uid="{2FECBE3A-7D29-497A-BCB8-2E426DF04141}">
          <x14:formula1>
            <xm:f>'8- Politicas de admiistracion '!$C$57:$C$61</xm:f>
          </x14:formula1>
          <xm:sqref>J15</xm:sqref>
        </x14:dataValidation>
        <x14:dataValidation type="list" allowBlank="1" showInputMessage="1" showErrorMessage="1" xr:uid="{3D02EA93-0D18-4451-9B54-CD67AFB6BF3D}">
          <x14:formula1>
            <xm:f>'8- Politicas de admiistracion '!$C$41:$C$45</xm:f>
          </x14:formula1>
          <xm:sqref>J16 J19 J24</xm:sqref>
        </x14:dataValidation>
        <x14:dataValidation type="list" allowBlank="1" showInputMessage="1" showErrorMessage="1" xr:uid="{B682020F-1F75-4A3E-90AE-2237D65C8A68}">
          <x14:formula1>
            <xm:f>'8- Politicas de admiistracion '!$C$49:$C$53</xm:f>
          </x14:formula1>
          <xm:sqref>J25</xm:sqref>
        </x14:dataValidation>
        <x14:dataValidation type="list" allowBlank="1" showInputMessage="1" showErrorMessage="1" xr:uid="{1C6F449E-A5F5-4A5F-95F3-C6B512061812}">
          <x14:formula1>
            <xm:f>IF(I26='8- Politicas de admiistracion '!$B$16,'8- Politicas de admiistracion '!$C$17:$C$21,IF(I26='8- Politicas de admiistracion '!$B$24,'8- Politicas de admiistracion '!$C$25:$C$29,IF(I26='8- Politicas de admiistracion '!$B$32,'8- Politicas de admiistracion '!$C$33:$C$37,IF(I26='8- Politicas de admiistracion '!$B$40,'8- Politicas de admiistracion '!$C$41:$C$45,IF(I26='8- Politicas de admiistracion '!$B$48,'8- Politicas de admiistracion '!$C$49:$C$53,IF(I26='8- Politicas de admiistracion '!$B$56,'8- Politicas de admiistracion '!$C$57:$C$61))))))</xm:f>
          </x14:formula1>
          <xm:sqref>J26:J27 J30</xm:sqref>
        </x14:dataValidation>
        <x14:dataValidation type="list" allowBlank="1" showInputMessage="1" showErrorMessage="1" xr:uid="{2BAE7227-55B8-4127-89BA-1FF4D3EAD080}">
          <x14:formula1>
            <xm:f>'8- Politicas de admiistracion '!$C$33:$C$37</xm:f>
          </x14:formula1>
          <xm:sqref>J29 J31:J32 J37 J42:J43 J46</xm:sqref>
        </x14:dataValidation>
        <x14:dataValidation type="list" allowBlank="1" showInputMessage="1" showErrorMessage="1" xr:uid="{29F03F0F-CAFB-482E-99FE-57F8E470E4EC}">
          <x14:formula1>
            <xm:f>'8- Politicas de admiistracion '!$I$17:$I$22</xm:f>
          </x14:formula1>
          <xm:sqref>I10:I48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68AFC-594F-46DF-9B84-D388F3ADB15B}">
  <sheetPr>
    <tabColor theme="4" tint="-0.249977111117893"/>
    <pageSetUpPr fitToPage="1"/>
  </sheetPr>
  <dimension ref="A1:JR49"/>
  <sheetViews>
    <sheetView showGridLines="0" zoomScale="10" zoomScaleNormal="10" zoomScalePageLayoutView="70" workbookViewId="0">
      <selection activeCell="I48" sqref="I48"/>
    </sheetView>
  </sheetViews>
  <sheetFormatPr baseColWidth="10" defaultColWidth="11.42578125" defaultRowHeight="16.5"/>
  <cols>
    <col min="1" max="1" width="7" style="305" customWidth="1"/>
    <col min="2" max="2" width="34.5703125" style="305" customWidth="1"/>
    <col min="3" max="3" width="81.42578125" style="306" customWidth="1"/>
    <col min="4" max="4" width="5" style="305" customWidth="1"/>
    <col min="5" max="5" width="48.7109375" style="307" customWidth="1"/>
    <col min="6" max="6" width="9.28515625" style="305" customWidth="1"/>
    <col min="7" max="7" width="14.5703125" style="305" customWidth="1"/>
    <col min="8" max="8" width="13.140625" style="305" customWidth="1"/>
    <col min="9" max="9" width="15" style="305" customWidth="1"/>
    <col min="10" max="10" width="9.28515625" style="305" customWidth="1"/>
    <col min="11" max="11" width="8" style="305" customWidth="1"/>
    <col min="12" max="12" width="37.7109375" style="305" customWidth="1"/>
    <col min="13" max="13" width="79.42578125" style="305" customWidth="1"/>
    <col min="14" max="14" width="11.140625" style="305" customWidth="1"/>
    <col min="15" max="15" width="16.5703125" style="305" customWidth="1"/>
    <col min="16" max="16" width="14" style="305" customWidth="1"/>
    <col min="17" max="17" width="10.85546875" style="305" customWidth="1"/>
    <col min="18" max="18" width="9" style="305" customWidth="1"/>
    <col min="19" max="19" width="7" style="305" customWidth="1"/>
    <col min="20" max="20" width="14.28515625" style="308" customWidth="1"/>
    <col min="21" max="21" width="14.28515625" style="309" customWidth="1"/>
    <col min="22" max="22" width="14.28515625" style="310" customWidth="1"/>
    <col min="23" max="278" width="11.42578125" style="10"/>
    <col min="279" max="16384" width="11.42578125" style="11"/>
  </cols>
  <sheetData>
    <row r="1" spans="1:278" ht="21.75" customHeight="1" thickTop="1">
      <c r="A1" s="53"/>
      <c r="B1" s="54"/>
      <c r="C1" s="259" t="s">
        <v>340</v>
      </c>
      <c r="D1" s="259"/>
      <c r="E1" s="274"/>
      <c r="F1" s="259"/>
      <c r="G1" s="259"/>
      <c r="H1" s="259"/>
      <c r="I1" s="259"/>
      <c r="J1" s="259"/>
      <c r="K1" s="259"/>
      <c r="L1" s="259"/>
      <c r="M1" s="259"/>
      <c r="N1" s="259"/>
      <c r="O1" s="259"/>
      <c r="P1" s="259"/>
      <c r="Q1" s="259"/>
      <c r="R1" s="259"/>
      <c r="S1" s="259"/>
      <c r="T1" s="259"/>
      <c r="U1" s="259"/>
      <c r="V1" s="259"/>
    </row>
    <row r="2" spans="1:278" ht="21.75" customHeight="1">
      <c r="A2" s="55"/>
      <c r="B2" s="56"/>
      <c r="C2" s="259"/>
      <c r="D2" s="259"/>
      <c r="E2" s="274"/>
      <c r="F2" s="259"/>
      <c r="G2" s="259"/>
      <c r="H2" s="259"/>
      <c r="I2" s="259"/>
      <c r="J2" s="259"/>
      <c r="K2" s="259"/>
      <c r="L2" s="259"/>
      <c r="M2" s="259"/>
      <c r="N2" s="259"/>
      <c r="O2" s="259"/>
      <c r="P2" s="259"/>
      <c r="Q2" s="259"/>
      <c r="R2" s="259"/>
      <c r="S2" s="259"/>
      <c r="T2" s="259"/>
      <c r="U2" s="259"/>
      <c r="V2" s="259"/>
    </row>
    <row r="3" spans="1:278" ht="21.75" customHeight="1" thickBot="1">
      <c r="A3" s="55"/>
      <c r="B3" s="56"/>
      <c r="C3" s="259"/>
      <c r="D3" s="259"/>
      <c r="E3" s="274"/>
      <c r="F3" s="259"/>
      <c r="G3" s="259"/>
      <c r="H3" s="259"/>
      <c r="I3" s="259"/>
      <c r="J3" s="259"/>
      <c r="K3" s="259"/>
      <c r="L3" s="259"/>
      <c r="M3" s="259"/>
      <c r="N3" s="259"/>
      <c r="O3" s="259"/>
      <c r="P3" s="259"/>
      <c r="Q3" s="259"/>
      <c r="R3" s="259"/>
      <c r="S3" s="259"/>
      <c r="T3" s="259"/>
      <c r="U3" s="259"/>
      <c r="V3" s="259"/>
    </row>
    <row r="4" spans="1:278" ht="27" customHeight="1" thickTop="1" thickBot="1">
      <c r="A4" s="260" t="s">
        <v>341</v>
      </c>
      <c r="B4" s="261"/>
      <c r="C4" s="258" t="s">
        <v>5</v>
      </c>
      <c r="D4" s="275"/>
      <c r="E4" s="275"/>
      <c r="F4" s="275"/>
      <c r="G4" s="275"/>
      <c r="H4" s="275"/>
      <c r="I4" s="275"/>
      <c r="J4" s="275"/>
      <c r="K4" s="275"/>
      <c r="L4" s="275"/>
      <c r="M4" s="276"/>
      <c r="N4" s="132"/>
      <c r="O4" s="57"/>
      <c r="P4" s="57"/>
      <c r="Q4" s="57"/>
      <c r="R4" s="57"/>
      <c r="S4" s="57"/>
      <c r="T4" s="57"/>
      <c r="U4" s="57"/>
      <c r="V4" s="57"/>
    </row>
    <row r="5" spans="1:278" ht="38.25" customHeight="1" thickTop="1" thickBot="1">
      <c r="A5" s="260" t="s">
        <v>342</v>
      </c>
      <c r="B5" s="261"/>
      <c r="C5" s="475" t="s">
        <v>36</v>
      </c>
      <c r="D5" s="476"/>
      <c r="E5" s="476"/>
      <c r="F5" s="476"/>
      <c r="G5" s="476"/>
      <c r="H5" s="476"/>
      <c r="I5" s="476"/>
      <c r="J5" s="476"/>
      <c r="K5" s="476"/>
      <c r="L5" s="476"/>
      <c r="M5" s="477"/>
      <c r="N5" s="132"/>
      <c r="O5" s="58"/>
      <c r="P5" s="58"/>
      <c r="Q5" s="58"/>
      <c r="R5" s="58"/>
      <c r="S5" s="58"/>
      <c r="T5" s="58"/>
      <c r="U5" s="58"/>
      <c r="V5" s="58"/>
    </row>
    <row r="6" spans="1:278" ht="29.25" customHeight="1" thickTop="1" thickBot="1">
      <c r="A6" s="255" t="s">
        <v>343</v>
      </c>
      <c r="B6" s="256"/>
      <c r="C6" s="258" t="s">
        <v>267</v>
      </c>
      <c r="D6" s="275"/>
      <c r="E6" s="275"/>
      <c r="F6" s="275"/>
      <c r="G6" s="275"/>
      <c r="H6" s="275"/>
      <c r="I6" s="275"/>
      <c r="J6" s="275"/>
      <c r="K6" s="275"/>
      <c r="L6" s="275"/>
      <c r="M6" s="276"/>
      <c r="N6" s="132"/>
      <c r="O6" s="57"/>
      <c r="P6" s="57"/>
      <c r="Q6" s="57"/>
      <c r="R6" s="57"/>
      <c r="S6" s="57"/>
      <c r="T6" s="57"/>
      <c r="U6" s="57"/>
      <c r="V6" s="57"/>
    </row>
    <row r="7" spans="1:278" ht="30" customHeight="1" thickTop="1" thickBot="1">
      <c r="A7" s="257" t="s">
        <v>268</v>
      </c>
      <c r="B7" s="257"/>
      <c r="C7" s="257"/>
      <c r="D7" s="252" t="s">
        <v>344</v>
      </c>
      <c r="E7" s="263"/>
      <c r="F7" s="253"/>
      <c r="G7" s="253"/>
      <c r="H7" s="253"/>
      <c r="I7" s="253"/>
      <c r="J7" s="253"/>
      <c r="K7" s="253"/>
      <c r="L7" s="253"/>
      <c r="M7" s="253"/>
      <c r="N7" s="253"/>
      <c r="O7" s="253"/>
      <c r="P7" s="253"/>
      <c r="Q7" s="253"/>
      <c r="R7" s="254"/>
      <c r="S7" s="134"/>
      <c r="T7" s="257" t="s">
        <v>345</v>
      </c>
      <c r="U7" s="257"/>
      <c r="V7" s="257"/>
    </row>
    <row r="8" spans="1:278" ht="72" customHeight="1" thickTop="1" thickBot="1">
      <c r="A8" s="265" t="s">
        <v>273</v>
      </c>
      <c r="B8" s="257" t="s">
        <v>346</v>
      </c>
      <c r="C8" s="268" t="s">
        <v>269</v>
      </c>
      <c r="D8" s="270" t="s">
        <v>347</v>
      </c>
      <c r="E8" s="272" t="s">
        <v>348</v>
      </c>
      <c r="F8" s="262" t="s">
        <v>349</v>
      </c>
      <c r="G8" s="263"/>
      <c r="H8" s="263"/>
      <c r="I8" s="263"/>
      <c r="J8" s="263"/>
      <c r="K8" s="264"/>
      <c r="L8" s="262" t="s">
        <v>350</v>
      </c>
      <c r="M8" s="263"/>
      <c r="N8" s="263"/>
      <c r="O8" s="263"/>
      <c r="P8" s="263"/>
      <c r="Q8" s="263"/>
      <c r="R8" s="263"/>
      <c r="S8" s="264"/>
      <c r="T8" s="135"/>
      <c r="U8" s="136"/>
      <c r="V8" s="137" t="s">
        <v>351</v>
      </c>
    </row>
    <row r="9" spans="1:278" s="13" customFormat="1" ht="123" customHeight="1" thickTop="1" thickBot="1">
      <c r="A9" s="266"/>
      <c r="B9" s="267"/>
      <c r="C9" s="269"/>
      <c r="D9" s="271"/>
      <c r="E9" s="273"/>
      <c r="F9" s="138" t="s">
        <v>241</v>
      </c>
      <c r="G9" s="138" t="s">
        <v>243</v>
      </c>
      <c r="H9" s="138" t="s">
        <v>352</v>
      </c>
      <c r="I9" s="138" t="s">
        <v>245</v>
      </c>
      <c r="J9" s="141" t="s">
        <v>353</v>
      </c>
      <c r="K9" s="138" t="s">
        <v>251</v>
      </c>
      <c r="L9" s="138" t="s">
        <v>354</v>
      </c>
      <c r="M9" s="133" t="s">
        <v>355</v>
      </c>
      <c r="N9" s="138" t="s">
        <v>356</v>
      </c>
      <c r="O9" s="138" t="s">
        <v>357</v>
      </c>
      <c r="P9" s="138" t="s">
        <v>358</v>
      </c>
      <c r="Q9" s="138" t="s">
        <v>627</v>
      </c>
      <c r="R9" s="141" t="s">
        <v>359</v>
      </c>
      <c r="S9" s="138" t="s">
        <v>360</v>
      </c>
      <c r="T9" s="139" t="s">
        <v>253</v>
      </c>
      <c r="U9" s="139" t="s">
        <v>255</v>
      </c>
      <c r="V9" s="140" t="s">
        <v>361</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78.75" customHeight="1">
      <c r="A10" s="472">
        <v>1</v>
      </c>
      <c r="B10" s="454" t="s">
        <v>287</v>
      </c>
      <c r="C10" s="277" t="str">
        <f>'5. Identificación de Riesgos'!D10</f>
        <v>Fallas o incumplimiento en la programación y ejecución de mantenimientos preventivos y correctivos.</v>
      </c>
      <c r="D10" s="277"/>
      <c r="E10" s="278" t="s">
        <v>533</v>
      </c>
      <c r="F10" s="279" t="s">
        <v>363</v>
      </c>
      <c r="G10" s="279" t="s">
        <v>362</v>
      </c>
      <c r="H10" s="279" t="s">
        <v>363</v>
      </c>
      <c r="I10" s="279" t="s">
        <v>362</v>
      </c>
      <c r="J10" s="280">
        <f>COUNTIF(F10:I10,"SI")/4</f>
        <v>0.5</v>
      </c>
      <c r="K10" s="318">
        <f>AVERAGE(J10:J19)</f>
        <v>0.4</v>
      </c>
      <c r="L10" s="281" t="str">
        <f>'5. Identificación de Riesgos'!I10</f>
        <v>Afectación Económica</v>
      </c>
      <c r="M10" s="278" t="s">
        <v>546</v>
      </c>
      <c r="N10" s="279" t="s">
        <v>363</v>
      </c>
      <c r="O10" s="279" t="s">
        <v>362</v>
      </c>
      <c r="P10" s="279" t="s">
        <v>363</v>
      </c>
      <c r="Q10" s="279" t="s">
        <v>362</v>
      </c>
      <c r="R10" s="280">
        <f>SUM(COUNTIF(N10,"SI")*25%,COUNTIF(O10,"SI")*40%,COUNTIF(P10,"SI")*25%,COUNTIF(Q10,"SI")*10%)</f>
        <v>0.5</v>
      </c>
      <c r="S10" s="463">
        <f>AVERAGE(R10:R22)</f>
        <v>0.68846153846153846</v>
      </c>
      <c r="T10" s="454" t="str">
        <f>CONCATENATE(INDEX('8- Politicas de admiistracion '!$B$6:$F$10,MATCH(ROUND(IF((RIGHT('5. Identificación de Riesgos'!H10,1)-'6. Valoración Controles'!K10)&lt;1,1,(RIGHT('5. Identificación de Riesgos'!H10,1)-'6. Valoración Controles'!K10)),0),'8- Politicas de admiistracion '!$F$6:$F$10,0),1)," - ",ROUND(IF((RIGHT('5. Identificación de Riesgos'!H10,1)-'6. Valoración Controles'!K10)&lt;1,1,(RIGHT('5. Identificación de Riesgos'!H10,1)-'6. Valoración Controles'!K10)),0))</f>
        <v>Media - 3</v>
      </c>
      <c r="U10" s="454" t="str">
        <f>CONCATENATE(INDEX('8- Politicas de admiistracion '!$B$17:$F$21,MATCH(ROUND(IF((RIGHT('5. Identificación de Riesgos'!M10,1)-'6. Valoración Controles'!S10)&lt;1,1,(RIGHT('5. Identificación de Riesgos'!M10,1)-'6. Valoración Controles'!S10)),0),'8- Politicas de admiistracion '!$F$17:$F$21,0),1)," - ",ROUND(IF((RIGHT('5. Identificación de Riesgos'!M10,1)-'6. Valoración Controles'!S10)&lt;1,1,(RIGHT('5. Identificación de Riesgos'!M10,1)-'6. Valoración Controles'!S10)),0))</f>
        <v>Leve - 1</v>
      </c>
      <c r="V10" s="457" t="str">
        <f>CONCATENATE(VLOOKUP((LEFT(T10,LEN(T10)-4)&amp;LEFT(U10,LEN(U10)-4)),'9- Matriz de Calor '!$D$17:$E$41,2,0)," - ",RIGHT(T10,1)*RIGHT(U10,1))</f>
        <v>Moderado - 3</v>
      </c>
    </row>
    <row r="11" spans="1:278" ht="38.25">
      <c r="A11" s="473"/>
      <c r="B11" s="455"/>
      <c r="C11" s="282" t="str">
        <f>'5. Identificación de Riesgos'!D11</f>
        <v>Mantenimientos realizados sin observar instrucciones del fabricante.</v>
      </c>
      <c r="D11" s="282"/>
      <c r="E11" s="283" t="s">
        <v>535</v>
      </c>
      <c r="F11" s="284" t="s">
        <v>363</v>
      </c>
      <c r="G11" s="284" t="s">
        <v>362</v>
      </c>
      <c r="H11" s="284" t="s">
        <v>363</v>
      </c>
      <c r="I11" s="284" t="s">
        <v>362</v>
      </c>
      <c r="J11" s="285">
        <f t="shared" ref="J11:J29" si="0">COUNTIF(F11:I11,"SI")/4</f>
        <v>0.5</v>
      </c>
      <c r="K11" s="319"/>
      <c r="L11" s="315" t="str">
        <f>'5. Identificación de Riesgos'!I11</f>
        <v>Afectación Económica</v>
      </c>
      <c r="M11" s="283" t="s">
        <v>547</v>
      </c>
      <c r="N11" s="284" t="s">
        <v>363</v>
      </c>
      <c r="O11" s="284" t="s">
        <v>363</v>
      </c>
      <c r="P11" s="284" t="s">
        <v>363</v>
      </c>
      <c r="Q11" s="284" t="s">
        <v>363</v>
      </c>
      <c r="R11" s="285">
        <f t="shared" ref="R11:R19" si="1">SUM(COUNTIF(N11,"SI")*25%,COUNTIF(O11,"SI")*40%,COUNTIF(P11,"SI")*25%,COUNTIF(Q11,"SI")*10%)</f>
        <v>1</v>
      </c>
      <c r="S11" s="464"/>
      <c r="T11" s="455"/>
      <c r="U11" s="455"/>
      <c r="V11" s="458"/>
    </row>
    <row r="12" spans="1:278" ht="41.45" customHeight="1">
      <c r="A12" s="473"/>
      <c r="B12" s="455"/>
      <c r="C12" s="282" t="str">
        <f>'5. Identificación de Riesgos'!D12</f>
        <v>Demoras en los procesos precontractuales y contractuales de obras, estudios y diseños.</v>
      </c>
      <c r="D12" s="282"/>
      <c r="E12" s="283" t="s">
        <v>534</v>
      </c>
      <c r="F12" s="284" t="s">
        <v>363</v>
      </c>
      <c r="G12" s="284" t="s">
        <v>362</v>
      </c>
      <c r="H12" s="284" t="s">
        <v>363</v>
      </c>
      <c r="I12" s="284" t="s">
        <v>362</v>
      </c>
      <c r="J12" s="285">
        <f t="shared" si="0"/>
        <v>0.5</v>
      </c>
      <c r="K12" s="319"/>
      <c r="L12" s="315" t="str">
        <f>'5. Identificación de Riesgos'!I12</f>
        <v>Afectación de reputacion,imagén,  credibilidad, satisfacción de usuarios y PI</v>
      </c>
      <c r="M12" s="283" t="s">
        <v>548</v>
      </c>
      <c r="N12" s="284" t="s">
        <v>362</v>
      </c>
      <c r="O12" s="284" t="s">
        <v>362</v>
      </c>
      <c r="P12" s="284" t="s">
        <v>363</v>
      </c>
      <c r="Q12" s="284" t="s">
        <v>363</v>
      </c>
      <c r="R12" s="285">
        <f t="shared" si="1"/>
        <v>0.35</v>
      </c>
      <c r="S12" s="464"/>
      <c r="T12" s="455"/>
      <c r="U12" s="455"/>
      <c r="V12" s="458"/>
    </row>
    <row r="13" spans="1:278" ht="38.25">
      <c r="A13" s="473"/>
      <c r="B13" s="455"/>
      <c r="C13" s="282" t="str">
        <f>'5. Identificación de Riesgos'!D13</f>
        <v>Uso indebido o irresponsable de bienes por servidores, contratistas o usuarios.</v>
      </c>
      <c r="D13" s="282"/>
      <c r="E13" s="283" t="s">
        <v>536</v>
      </c>
      <c r="F13" s="284" t="s">
        <v>363</v>
      </c>
      <c r="G13" s="284" t="s">
        <v>362</v>
      </c>
      <c r="H13" s="284" t="s">
        <v>363</v>
      </c>
      <c r="I13" s="284" t="s">
        <v>362</v>
      </c>
      <c r="J13" s="285">
        <f t="shared" si="0"/>
        <v>0.5</v>
      </c>
      <c r="K13" s="319"/>
      <c r="L13" s="315" t="str">
        <f>'5. Identificación de Riesgos'!I13</f>
        <v>Afectación de reputacion,imagén,  credibilidad, satisfacción de usuarios y PI</v>
      </c>
      <c r="M13" s="283" t="s">
        <v>549</v>
      </c>
      <c r="N13" s="284" t="s">
        <v>363</v>
      </c>
      <c r="O13" s="284" t="s">
        <v>363</v>
      </c>
      <c r="P13" s="284" t="s">
        <v>363</v>
      </c>
      <c r="Q13" s="284" t="s">
        <v>363</v>
      </c>
      <c r="R13" s="285">
        <f t="shared" si="1"/>
        <v>1</v>
      </c>
      <c r="S13" s="464"/>
      <c r="T13" s="455"/>
      <c r="U13" s="455"/>
      <c r="V13" s="458"/>
    </row>
    <row r="14" spans="1:278" ht="38.25">
      <c r="A14" s="473"/>
      <c r="B14" s="455"/>
      <c r="C14" s="282" t="str">
        <f>'5. Identificación de Riesgos'!D14</f>
        <v>Actos vandálicos, hurtos o eventos derivados de problemas de orden público.</v>
      </c>
      <c r="D14" s="282"/>
      <c r="E14" s="283" t="s">
        <v>537</v>
      </c>
      <c r="F14" s="284" t="s">
        <v>363</v>
      </c>
      <c r="G14" s="284" t="s">
        <v>362</v>
      </c>
      <c r="H14" s="284" t="s">
        <v>363</v>
      </c>
      <c r="I14" s="284" t="s">
        <v>362</v>
      </c>
      <c r="J14" s="285">
        <f t="shared" si="0"/>
        <v>0.5</v>
      </c>
      <c r="K14" s="319"/>
      <c r="L14" s="315" t="str">
        <f>'5. Identificación de Riesgos'!I14</f>
        <v>Afectación de reputacion,imagén,  credibilidad, satisfacción de usuarios y PI</v>
      </c>
      <c r="M14" s="283" t="s">
        <v>550</v>
      </c>
      <c r="N14" s="284" t="s">
        <v>363</v>
      </c>
      <c r="O14" s="284" t="s">
        <v>362</v>
      </c>
      <c r="P14" s="284" t="s">
        <v>363</v>
      </c>
      <c r="Q14" s="284" t="s">
        <v>362</v>
      </c>
      <c r="R14" s="285">
        <f t="shared" si="1"/>
        <v>0.5</v>
      </c>
      <c r="S14" s="464"/>
      <c r="T14" s="455"/>
      <c r="U14" s="455"/>
      <c r="V14" s="458"/>
    </row>
    <row r="15" spans="1:278" ht="38.25">
      <c r="A15" s="473"/>
      <c r="B15" s="455"/>
      <c r="C15" s="282" t="str">
        <f>'5. Identificación de Riesgos'!D15</f>
        <v>Fenómenos naturales (sismos, inundaciones, vendavales, incendios).</v>
      </c>
      <c r="D15" s="282"/>
      <c r="E15" s="283" t="s">
        <v>538</v>
      </c>
      <c r="F15" s="284" t="s">
        <v>363</v>
      </c>
      <c r="G15" s="284" t="s">
        <v>362</v>
      </c>
      <c r="H15" s="284" t="s">
        <v>363</v>
      </c>
      <c r="I15" s="284" t="s">
        <v>362</v>
      </c>
      <c r="J15" s="285">
        <f t="shared" si="0"/>
        <v>0.5</v>
      </c>
      <c r="K15" s="319"/>
      <c r="L15" s="315" t="str">
        <f>'5. Identificación de Riesgos'!I15</f>
        <v>Afectación Ambiental</v>
      </c>
      <c r="M15" s="286" t="s">
        <v>551</v>
      </c>
      <c r="N15" s="284" t="s">
        <v>363</v>
      </c>
      <c r="O15" s="284" t="s">
        <v>362</v>
      </c>
      <c r="P15" s="284" t="s">
        <v>363</v>
      </c>
      <c r="Q15" s="284" t="s">
        <v>362</v>
      </c>
      <c r="R15" s="285">
        <f t="shared" si="1"/>
        <v>0.5</v>
      </c>
      <c r="S15" s="464"/>
      <c r="T15" s="455"/>
      <c r="U15" s="455"/>
      <c r="V15" s="458"/>
    </row>
    <row r="16" spans="1:278" ht="38.25">
      <c r="A16" s="473"/>
      <c r="B16" s="455"/>
      <c r="C16" s="282" t="str">
        <f>'5. Identificación de Riesgos'!D16</f>
        <v>Obsolescencia o envejecimiento de la infraestructura y equipos.</v>
      </c>
      <c r="D16" s="282"/>
      <c r="E16" s="283" t="s">
        <v>539</v>
      </c>
      <c r="F16" s="284" t="s">
        <v>362</v>
      </c>
      <c r="G16" s="284" t="s">
        <v>362</v>
      </c>
      <c r="H16" s="284" t="s">
        <v>362</v>
      </c>
      <c r="I16" s="284" t="s">
        <v>362</v>
      </c>
      <c r="J16" s="285">
        <f t="shared" si="0"/>
        <v>0</v>
      </c>
      <c r="K16" s="319"/>
      <c r="L16" s="315" t="str">
        <f>'5. Identificación de Riesgos'!I16</f>
        <v>Interrupción o afectación en la prestación del servicio judicial</v>
      </c>
      <c r="M16" s="286" t="s">
        <v>552</v>
      </c>
      <c r="N16" s="284" t="s">
        <v>363</v>
      </c>
      <c r="O16" s="284" t="s">
        <v>362</v>
      </c>
      <c r="P16" s="284" t="s">
        <v>363</v>
      </c>
      <c r="Q16" s="284" t="s">
        <v>363</v>
      </c>
      <c r="R16" s="285">
        <f t="shared" si="1"/>
        <v>0.6</v>
      </c>
      <c r="S16" s="464"/>
      <c r="T16" s="455"/>
      <c r="U16" s="455"/>
      <c r="V16" s="458"/>
    </row>
    <row r="17" spans="1:22" ht="38.25">
      <c r="A17" s="473"/>
      <c r="B17" s="455"/>
      <c r="C17" s="282" t="str">
        <f>'5. Identificación de Riesgos'!D17</f>
        <v>Falta de protocolos claros y controles administrativos de uso, conservación e inventario de los bienes.</v>
      </c>
      <c r="D17" s="282"/>
      <c r="E17" s="283" t="s">
        <v>540</v>
      </c>
      <c r="F17" s="284" t="s">
        <v>363</v>
      </c>
      <c r="G17" s="284" t="s">
        <v>362</v>
      </c>
      <c r="H17" s="284" t="s">
        <v>363</v>
      </c>
      <c r="I17" s="284" t="s">
        <v>362</v>
      </c>
      <c r="J17" s="285">
        <f t="shared" si="0"/>
        <v>0.5</v>
      </c>
      <c r="K17" s="319"/>
      <c r="L17" s="315" t="str">
        <f>'5. Identificación de Riesgos'!I17</f>
        <v>Afectación de reputacion,imagén,  credibilidad, satisfacción de usuarios y PI</v>
      </c>
      <c r="M17" s="286" t="s">
        <v>553</v>
      </c>
      <c r="N17" s="284" t="s">
        <v>363</v>
      </c>
      <c r="O17" s="284" t="s">
        <v>363</v>
      </c>
      <c r="P17" s="284" t="s">
        <v>363</v>
      </c>
      <c r="Q17" s="284" t="s">
        <v>363</v>
      </c>
      <c r="R17" s="285">
        <f t="shared" si="1"/>
        <v>1</v>
      </c>
      <c r="S17" s="464"/>
      <c r="T17" s="455"/>
      <c r="U17" s="455"/>
      <c r="V17" s="458"/>
    </row>
    <row r="18" spans="1:22" ht="38.25">
      <c r="A18" s="473"/>
      <c r="B18" s="455"/>
      <c r="C18" s="282" t="str">
        <f>'5. Identificación de Riesgos'!D18</f>
        <v>Falta o vencimiento de pólizas de seguro o bienes asegurables sin asegurar.</v>
      </c>
      <c r="D18" s="282"/>
      <c r="E18" s="283" t="s">
        <v>541</v>
      </c>
      <c r="F18" s="284" t="s">
        <v>363</v>
      </c>
      <c r="G18" s="284" t="s">
        <v>362</v>
      </c>
      <c r="H18" s="284" t="s">
        <v>363</v>
      </c>
      <c r="I18" s="284" t="s">
        <v>362</v>
      </c>
      <c r="J18" s="285">
        <f t="shared" si="0"/>
        <v>0.5</v>
      </c>
      <c r="K18" s="319"/>
      <c r="L18" s="315" t="str">
        <f>'5. Identificación de Riesgos'!I18</f>
        <v>Afectación Económica</v>
      </c>
      <c r="M18" s="286" t="s">
        <v>554</v>
      </c>
      <c r="N18" s="284" t="s">
        <v>363</v>
      </c>
      <c r="O18" s="284" t="s">
        <v>363</v>
      </c>
      <c r="P18" s="284" t="s">
        <v>363</v>
      </c>
      <c r="Q18" s="284" t="s">
        <v>363</v>
      </c>
      <c r="R18" s="285">
        <f t="shared" si="1"/>
        <v>1</v>
      </c>
      <c r="S18" s="464"/>
      <c r="T18" s="455"/>
      <c r="U18" s="455"/>
      <c r="V18" s="458"/>
    </row>
    <row r="19" spans="1:22" ht="52.9" customHeight="1">
      <c r="A19" s="473"/>
      <c r="B19" s="455"/>
      <c r="C19" s="282" t="str">
        <f>'5. Identificación de Riesgos'!D19</f>
        <v>Sobrecarga o uso excesivo de la infraestructura por aumento de la demanda.</v>
      </c>
      <c r="D19" s="282"/>
      <c r="E19" s="283" t="s">
        <v>542</v>
      </c>
      <c r="F19" s="284" t="s">
        <v>362</v>
      </c>
      <c r="G19" s="284" t="s">
        <v>362</v>
      </c>
      <c r="H19" s="284" t="s">
        <v>362</v>
      </c>
      <c r="I19" s="284" t="s">
        <v>362</v>
      </c>
      <c r="J19" s="285">
        <f t="shared" si="0"/>
        <v>0</v>
      </c>
      <c r="K19" s="319"/>
      <c r="L19" s="315" t="str">
        <f>'5. Identificación de Riesgos'!I19</f>
        <v>Interrupción o afectación en la prestación del servicio judicial</v>
      </c>
      <c r="M19" s="287" t="s">
        <v>555</v>
      </c>
      <c r="N19" s="284" t="s">
        <v>362</v>
      </c>
      <c r="O19" s="284" t="s">
        <v>362</v>
      </c>
      <c r="P19" s="284" t="s">
        <v>362</v>
      </c>
      <c r="Q19" s="284" t="s">
        <v>362</v>
      </c>
      <c r="R19" s="285">
        <f t="shared" si="1"/>
        <v>0</v>
      </c>
      <c r="S19" s="464"/>
      <c r="T19" s="455"/>
      <c r="U19" s="455"/>
      <c r="V19" s="458"/>
    </row>
    <row r="20" spans="1:22" ht="25.5">
      <c r="A20" s="473"/>
      <c r="B20" s="455"/>
      <c r="C20" s="282" t="str">
        <f>'5. Identificación de Riesgos'!D20</f>
        <v>Errores humanos durante la operación o ejecución de obras.</v>
      </c>
      <c r="D20" s="282"/>
      <c r="E20" s="288" t="s">
        <v>543</v>
      </c>
      <c r="F20" s="284" t="s">
        <v>363</v>
      </c>
      <c r="G20" s="284" t="s">
        <v>362</v>
      </c>
      <c r="H20" s="284" t="s">
        <v>363</v>
      </c>
      <c r="I20" s="284" t="s">
        <v>362</v>
      </c>
      <c r="J20" s="285">
        <f t="shared" si="0"/>
        <v>0.5</v>
      </c>
      <c r="K20" s="319"/>
      <c r="L20" s="315" t="str">
        <f>'5. Identificación de Riesgos'!I20</f>
        <v>Afectación Económica</v>
      </c>
      <c r="M20" s="286" t="s">
        <v>556</v>
      </c>
      <c r="N20" s="284" t="s">
        <v>363</v>
      </c>
      <c r="O20" s="284" t="s">
        <v>362</v>
      </c>
      <c r="P20" s="284" t="s">
        <v>363</v>
      </c>
      <c r="Q20" s="284" t="s">
        <v>362</v>
      </c>
      <c r="R20" s="285">
        <f t="shared" ref="R20:R29" si="2">SUM(COUNTIF(N20,"SI")*25%,COUNTIF(O20,"SI")*40%,COUNTIF(P20,"SI")*25%,COUNTIF(Q20,"SI")*10%)</f>
        <v>0.5</v>
      </c>
      <c r="S20" s="464"/>
      <c r="T20" s="455"/>
      <c r="U20" s="455"/>
      <c r="V20" s="458"/>
    </row>
    <row r="21" spans="1:22" ht="38.25">
      <c r="A21" s="473"/>
      <c r="B21" s="455"/>
      <c r="C21" s="282" t="str">
        <f>'5. Identificación de Riesgos'!D21</f>
        <v>Limitaciones presupuestales que retrasan mantenimientos, reparaciones o reposiciones.</v>
      </c>
      <c r="D21" s="282"/>
      <c r="E21" s="288" t="s">
        <v>544</v>
      </c>
      <c r="F21" s="284" t="s">
        <v>363</v>
      </c>
      <c r="G21" s="284" t="s">
        <v>362</v>
      </c>
      <c r="H21" s="284" t="s">
        <v>363</v>
      </c>
      <c r="I21" s="284" t="s">
        <v>362</v>
      </c>
      <c r="J21" s="285">
        <f t="shared" si="0"/>
        <v>0.5</v>
      </c>
      <c r="K21" s="319"/>
      <c r="L21" s="315" t="str">
        <f>'5. Identificación de Riesgos'!I21</f>
        <v>Afectación Económica</v>
      </c>
      <c r="M21" s="286" t="s">
        <v>557</v>
      </c>
      <c r="N21" s="284" t="s">
        <v>363</v>
      </c>
      <c r="O21" s="284" t="s">
        <v>363</v>
      </c>
      <c r="P21" s="284" t="s">
        <v>363</v>
      </c>
      <c r="Q21" s="284" t="s">
        <v>363</v>
      </c>
      <c r="R21" s="285">
        <f t="shared" si="2"/>
        <v>1</v>
      </c>
      <c r="S21" s="464"/>
      <c r="T21" s="455"/>
      <c r="U21" s="455"/>
      <c r="V21" s="458"/>
    </row>
    <row r="22" spans="1:22" ht="41.45" customHeight="1" thickBot="1">
      <c r="A22" s="474"/>
      <c r="B22" s="456"/>
      <c r="C22" s="289" t="str">
        <f>'5. Identificación de Riesgos'!D22</f>
        <v>Falta de controles para el ingreso y salida de equipos y mobiliario.</v>
      </c>
      <c r="D22" s="289"/>
      <c r="E22" s="290" t="s">
        <v>545</v>
      </c>
      <c r="F22" s="291" t="s">
        <v>363</v>
      </c>
      <c r="G22" s="291" t="s">
        <v>362</v>
      </c>
      <c r="H22" s="291" t="s">
        <v>363</v>
      </c>
      <c r="I22" s="291" t="s">
        <v>362</v>
      </c>
      <c r="J22" s="292">
        <f t="shared" si="0"/>
        <v>0.5</v>
      </c>
      <c r="K22" s="320"/>
      <c r="L22" s="317" t="str">
        <f>'5. Identificación de Riesgos'!I22</f>
        <v>Afectación Económica</v>
      </c>
      <c r="M22" s="293" t="s">
        <v>558</v>
      </c>
      <c r="N22" s="291" t="s">
        <v>363</v>
      </c>
      <c r="O22" s="291" t="s">
        <v>363</v>
      </c>
      <c r="P22" s="291" t="s">
        <v>363</v>
      </c>
      <c r="Q22" s="291" t="s">
        <v>363</v>
      </c>
      <c r="R22" s="292">
        <f t="shared" si="2"/>
        <v>1</v>
      </c>
      <c r="S22" s="465"/>
      <c r="T22" s="456"/>
      <c r="U22" s="456"/>
      <c r="V22" s="459"/>
    </row>
    <row r="23" spans="1:22" ht="38.25">
      <c r="A23" s="472">
        <v>2</v>
      </c>
      <c r="B23" s="454" t="s">
        <v>296</v>
      </c>
      <c r="C23" s="277" t="str">
        <f>'5. Identificación de Riesgos'!D23</f>
        <v>Desactualización de los inventarios</v>
      </c>
      <c r="D23" s="277"/>
      <c r="E23" s="278" t="s">
        <v>559</v>
      </c>
      <c r="F23" s="279" t="s">
        <v>363</v>
      </c>
      <c r="G23" s="279" t="s">
        <v>362</v>
      </c>
      <c r="H23" s="279" t="s">
        <v>363</v>
      </c>
      <c r="I23" s="279" t="s">
        <v>362</v>
      </c>
      <c r="J23" s="280">
        <f t="shared" si="0"/>
        <v>0.5</v>
      </c>
      <c r="K23" s="318">
        <f>AVERAGE(J20:J24)</f>
        <v>0.5</v>
      </c>
      <c r="L23" s="281" t="str">
        <f>'5. Identificación de Riesgos'!I23</f>
        <v>Afectación Económica</v>
      </c>
      <c r="M23" s="294" t="s">
        <v>562</v>
      </c>
      <c r="N23" s="279" t="s">
        <v>363</v>
      </c>
      <c r="O23" s="279" t="s">
        <v>362</v>
      </c>
      <c r="P23" s="279" t="s">
        <v>363</v>
      </c>
      <c r="Q23" s="279" t="s">
        <v>363</v>
      </c>
      <c r="R23" s="280">
        <f t="shared" si="2"/>
        <v>0.6</v>
      </c>
      <c r="S23" s="463">
        <f>AVERAGE(R23:R25)</f>
        <v>0.83333333333333337</v>
      </c>
      <c r="T23" s="454" t="str">
        <f>CONCATENATE(INDEX('8- Politicas de admiistracion '!$B$6:$F$10,MATCH(ROUND(IF((RIGHT('5. Identificación de Riesgos'!H23,1)-'6. Valoración Controles'!K23)&lt;1,1,(RIGHT('5. Identificación de Riesgos'!H23,1)-'6. Valoración Controles'!K23)),0),'8- Politicas de admiistracion '!$F$6:$F$10,0),1)," - ",ROUND(IF((RIGHT('5. Identificación de Riesgos'!H23,1)-'6. Valoración Controles'!K23)&lt;1,1,(RIGHT('5. Identificación de Riesgos'!H23,1)-'6. Valoración Controles'!K23)),0))</f>
        <v>Media - 3</v>
      </c>
      <c r="U23" s="454" t="str">
        <f>CONCATENATE(INDEX('8- Politicas de admiistracion '!$B$17:$F$21,MATCH(ROUND(IF((RIGHT('5. Identificación de Riesgos'!M23,1)-'6. Valoración Controles'!S23)&lt;1,1,(RIGHT('5. Identificación de Riesgos'!M23,1)-'6. Valoración Controles'!S23)),0),'8- Politicas de admiistracion '!$F$17:$F$21,0),1)," - ",ROUND(IF((RIGHT('5. Identificación de Riesgos'!M23,1)-'6. Valoración Controles'!S23)&lt;1,1,(RIGHT('5. Identificación de Riesgos'!M23,1)-'6. Valoración Controles'!S23)),0))</f>
        <v>Leve - 1</v>
      </c>
      <c r="V23" s="457" t="str">
        <f>CONCATENATE(VLOOKUP((LEFT(T23,LEN(T23)-4)&amp;LEFT(U23,LEN(U23)-4)),'9- Matriz de Calor '!$D$17:$E$41,2,0)," - ",RIGHT(T23,1)*RIGHT(U23,1))</f>
        <v>Moderado - 3</v>
      </c>
    </row>
    <row r="24" spans="1:22" ht="38.25">
      <c r="A24" s="473"/>
      <c r="B24" s="455"/>
      <c r="C24" s="282" t="str">
        <f>'5. Identificación de Riesgos'!D24</f>
        <v>Documentación del inmuebe inexistente o incompleta</v>
      </c>
      <c r="D24" s="282"/>
      <c r="E24" s="283" t="s">
        <v>560</v>
      </c>
      <c r="F24" s="284" t="s">
        <v>363</v>
      </c>
      <c r="G24" s="284" t="s">
        <v>362</v>
      </c>
      <c r="H24" s="284" t="s">
        <v>363</v>
      </c>
      <c r="I24" s="284" t="s">
        <v>362</v>
      </c>
      <c r="J24" s="285">
        <f t="shared" si="0"/>
        <v>0.5</v>
      </c>
      <c r="K24" s="319"/>
      <c r="L24" s="315" t="str">
        <f>'5. Identificación de Riesgos'!I24</f>
        <v>Interrupción o afectación en la prestación del servicio judicial</v>
      </c>
      <c r="M24" s="286" t="s">
        <v>563</v>
      </c>
      <c r="N24" s="284" t="s">
        <v>363</v>
      </c>
      <c r="O24" s="284" t="s">
        <v>363</v>
      </c>
      <c r="P24" s="284" t="s">
        <v>363</v>
      </c>
      <c r="Q24" s="284" t="s">
        <v>362</v>
      </c>
      <c r="R24" s="285">
        <f t="shared" si="2"/>
        <v>0.9</v>
      </c>
      <c r="S24" s="464"/>
      <c r="T24" s="455"/>
      <c r="U24" s="455"/>
      <c r="V24" s="458"/>
    </row>
    <row r="25" spans="1:22" ht="39" thickBot="1">
      <c r="A25" s="474"/>
      <c r="B25" s="456"/>
      <c r="C25" s="289" t="str">
        <f>'5. Identificación de Riesgos'!D25</f>
        <v xml:space="preserve">Procesos judiciales sin concluir </v>
      </c>
      <c r="D25" s="289"/>
      <c r="E25" s="290" t="s">
        <v>561</v>
      </c>
      <c r="F25" s="291" t="s">
        <v>363</v>
      </c>
      <c r="G25" s="291" t="s">
        <v>362</v>
      </c>
      <c r="H25" s="291" t="s">
        <v>363</v>
      </c>
      <c r="I25" s="291" t="s">
        <v>362</v>
      </c>
      <c r="J25" s="292">
        <f t="shared" si="0"/>
        <v>0.5</v>
      </c>
      <c r="K25" s="320"/>
      <c r="L25" s="317" t="str">
        <f>'5. Identificación de Riesgos'!I25</f>
        <v>Interrupción o afectación en la prestación del servicio administrativo</v>
      </c>
      <c r="M25" s="293" t="s">
        <v>564</v>
      </c>
      <c r="N25" s="291" t="s">
        <v>363</v>
      </c>
      <c r="O25" s="291" t="s">
        <v>363</v>
      </c>
      <c r="P25" s="291" t="s">
        <v>363</v>
      </c>
      <c r="Q25" s="291" t="s">
        <v>363</v>
      </c>
      <c r="R25" s="292">
        <f t="shared" si="2"/>
        <v>1</v>
      </c>
      <c r="S25" s="465"/>
      <c r="T25" s="456"/>
      <c r="U25" s="456"/>
      <c r="V25" s="459"/>
    </row>
    <row r="26" spans="1:22" ht="25.5">
      <c r="A26" s="472">
        <v>3</v>
      </c>
      <c r="B26" s="454" t="s">
        <v>305</v>
      </c>
      <c r="C26" s="277" t="str">
        <f>'5. Identificación de Riesgos'!D26</f>
        <v>Falta de insumos</v>
      </c>
      <c r="D26" s="277"/>
      <c r="E26" s="278" t="s">
        <v>565</v>
      </c>
      <c r="F26" s="279" t="s">
        <v>363</v>
      </c>
      <c r="G26" s="279" t="s">
        <v>362</v>
      </c>
      <c r="H26" s="279" t="s">
        <v>363</v>
      </c>
      <c r="I26" s="279" t="s">
        <v>362</v>
      </c>
      <c r="J26" s="280">
        <f t="shared" si="0"/>
        <v>0.5</v>
      </c>
      <c r="K26" s="318">
        <f>AVERAGE(J26:J32)</f>
        <v>0.5714285714285714</v>
      </c>
      <c r="L26" s="281" t="str">
        <f>'5. Identificación de Riesgos'!I26</f>
        <v>Interrupción o afectación en la prestación del servicio judicial</v>
      </c>
      <c r="M26" s="294" t="s">
        <v>579</v>
      </c>
      <c r="N26" s="279" t="s">
        <v>363</v>
      </c>
      <c r="O26" s="279" t="s">
        <v>363</v>
      </c>
      <c r="P26" s="279" t="s">
        <v>363</v>
      </c>
      <c r="Q26" s="279" t="s">
        <v>362</v>
      </c>
      <c r="R26" s="280">
        <f t="shared" si="2"/>
        <v>0.9</v>
      </c>
      <c r="S26" s="463">
        <f>AVERAGE(R26:R32)</f>
        <v>0.75714285714285712</v>
      </c>
      <c r="T26" s="454" t="str">
        <f>CONCATENATE(INDEX('8- Politicas de admiistracion '!$B$6:$F$10,MATCH(ROUND(IF((RIGHT('5. Identificación de Riesgos'!H26,1)-'6. Valoración Controles'!K26)&lt;1,1,(RIGHT('5. Identificación de Riesgos'!H26,1)-'6. Valoración Controles'!K26)),0),'8- Politicas de admiistracion '!$F$6:$F$10,0),1)," - ",ROUND(IF((RIGHT('5. Identificación de Riesgos'!H26,1)-'6. Valoración Controles'!K26)&lt;1,1,(RIGHT('5. Identificación de Riesgos'!H26,1)-'6. Valoración Controles'!K26)),0))</f>
        <v>Baja - 2</v>
      </c>
      <c r="U26" s="454" t="str">
        <f>CONCATENATE(INDEX('8- Politicas de admiistracion '!$B$17:$F$21,MATCH(ROUND(IF((RIGHT('5. Identificación de Riesgos'!M26,1)-'6. Valoración Controles'!S26)&lt;1,1,(RIGHT('5. Identificación de Riesgos'!M26,1)-'6. Valoración Controles'!S26)),0),'8- Politicas de admiistracion '!$F$17:$F$21,0),1)," - ",ROUND(IF((RIGHT('5. Identificación de Riesgos'!M26,1)-'6. Valoración Controles'!S26)&lt;1,1,(RIGHT('5. Identificación de Riesgos'!M26,1)-'6. Valoración Controles'!S26)),0))</f>
        <v>Leve - 1</v>
      </c>
      <c r="V26" s="457" t="str">
        <f>CONCATENATE(VLOOKUP((LEFT(T26,LEN(T26)-4)&amp;LEFT(U26,LEN(U26)-4)),'9- Matriz de Calor '!$D$17:$E$41,2,0)," - ",RIGHT(T26,1)*RIGHT(U26,1))</f>
        <v>Bajo - 2</v>
      </c>
    </row>
    <row r="27" spans="1:22" ht="25.5">
      <c r="A27" s="473"/>
      <c r="B27" s="455"/>
      <c r="C27" s="282" t="str">
        <f>'5. Identificación de Riesgos'!D27</f>
        <v>Desconocimiento de la especificaciones del fabricante</v>
      </c>
      <c r="D27" s="282"/>
      <c r="E27" s="283" t="s">
        <v>566</v>
      </c>
      <c r="F27" s="284" t="s">
        <v>363</v>
      </c>
      <c r="G27" s="284" t="s">
        <v>362</v>
      </c>
      <c r="H27" s="284" t="s">
        <v>363</v>
      </c>
      <c r="I27" s="284" t="s">
        <v>362</v>
      </c>
      <c r="J27" s="285">
        <f t="shared" si="0"/>
        <v>0.5</v>
      </c>
      <c r="K27" s="319"/>
      <c r="L27" s="315" t="str">
        <f>'5. Identificación de Riesgos'!I27</f>
        <v>Interrupción o afectación en la prestación del servicio administrativo</v>
      </c>
      <c r="M27" s="286" t="s">
        <v>580</v>
      </c>
      <c r="N27" s="284" t="s">
        <v>363</v>
      </c>
      <c r="O27" s="284" t="s">
        <v>363</v>
      </c>
      <c r="P27" s="284" t="s">
        <v>363</v>
      </c>
      <c r="Q27" s="284" t="s">
        <v>363</v>
      </c>
      <c r="R27" s="285">
        <f t="shared" si="2"/>
        <v>1</v>
      </c>
      <c r="S27" s="464"/>
      <c r="T27" s="455"/>
      <c r="U27" s="455"/>
      <c r="V27" s="458"/>
    </row>
    <row r="28" spans="1:22" ht="25.5">
      <c r="A28" s="473"/>
      <c r="B28" s="455"/>
      <c r="C28" s="282" t="str">
        <f>'5. Identificación de Riesgos'!D28</f>
        <v xml:space="preserve">No previsión de presupuestos </v>
      </c>
      <c r="D28" s="282"/>
      <c r="E28" s="283" t="s">
        <v>567</v>
      </c>
      <c r="F28" s="284" t="s">
        <v>363</v>
      </c>
      <c r="G28" s="284" t="s">
        <v>362</v>
      </c>
      <c r="H28" s="284" t="s">
        <v>363</v>
      </c>
      <c r="I28" s="284" t="s">
        <v>363</v>
      </c>
      <c r="J28" s="285">
        <f t="shared" si="0"/>
        <v>0.75</v>
      </c>
      <c r="K28" s="319"/>
      <c r="L28" s="315" t="str">
        <f>'5. Identificación de Riesgos'!I28</f>
        <v>Afectación Económica</v>
      </c>
      <c r="M28" s="286" t="s">
        <v>581</v>
      </c>
      <c r="N28" s="284" t="s">
        <v>363</v>
      </c>
      <c r="O28" s="284" t="s">
        <v>363</v>
      </c>
      <c r="P28" s="284" t="s">
        <v>363</v>
      </c>
      <c r="Q28" s="284" t="s">
        <v>362</v>
      </c>
      <c r="R28" s="285">
        <f t="shared" si="2"/>
        <v>0.9</v>
      </c>
      <c r="S28" s="464"/>
      <c r="T28" s="455"/>
      <c r="U28" s="455"/>
      <c r="V28" s="458"/>
    </row>
    <row r="29" spans="1:22">
      <c r="A29" s="473"/>
      <c r="B29" s="455"/>
      <c r="C29" s="282" t="str">
        <f>'5. Identificación de Riesgos'!D29</f>
        <v>Recibo tardio de presupuesto</v>
      </c>
      <c r="D29" s="282"/>
      <c r="E29" s="283" t="s">
        <v>568</v>
      </c>
      <c r="F29" s="284" t="s">
        <v>363</v>
      </c>
      <c r="G29" s="284" t="s">
        <v>362</v>
      </c>
      <c r="H29" s="284" t="s">
        <v>363</v>
      </c>
      <c r="I29" s="284" t="s">
        <v>363</v>
      </c>
      <c r="J29" s="285">
        <f t="shared" si="0"/>
        <v>0.75</v>
      </c>
      <c r="K29" s="319"/>
      <c r="L29" s="315" t="str">
        <f>'5. Identificación de Riesgos'!I29</f>
        <v>Incumplimiento de las metas establecidas</v>
      </c>
      <c r="M29" s="286" t="s">
        <v>582</v>
      </c>
      <c r="N29" s="284" t="s">
        <v>363</v>
      </c>
      <c r="O29" s="284" t="s">
        <v>363</v>
      </c>
      <c r="P29" s="284" t="s">
        <v>363</v>
      </c>
      <c r="Q29" s="284" t="s">
        <v>363</v>
      </c>
      <c r="R29" s="285">
        <f t="shared" si="2"/>
        <v>1</v>
      </c>
      <c r="S29" s="464"/>
      <c r="T29" s="455"/>
      <c r="U29" s="455"/>
      <c r="V29" s="458"/>
    </row>
    <row r="30" spans="1:22" ht="27.75" customHeight="1">
      <c r="A30" s="473"/>
      <c r="B30" s="455"/>
      <c r="C30" s="282" t="str">
        <f>'5. Identificación de Riesgos'!D30</f>
        <v>Falta de personal</v>
      </c>
      <c r="D30" s="282"/>
      <c r="E30" s="283" t="s">
        <v>569</v>
      </c>
      <c r="F30" s="284" t="s">
        <v>363</v>
      </c>
      <c r="G30" s="284" t="s">
        <v>362</v>
      </c>
      <c r="H30" s="284" t="s">
        <v>363</v>
      </c>
      <c r="I30" s="284" t="s">
        <v>363</v>
      </c>
      <c r="J30" s="285">
        <f t="shared" ref="J30:J48" si="3">COUNTIF(F30:I30,"SI")/4</f>
        <v>0.75</v>
      </c>
      <c r="K30" s="319"/>
      <c r="L30" s="315" t="str">
        <f>'5. Identificación de Riesgos'!I30</f>
        <v>Interrupción o afectación en la prestación del servicio administrativo</v>
      </c>
      <c r="M30" s="286" t="s">
        <v>583</v>
      </c>
      <c r="N30" s="284" t="s">
        <v>363</v>
      </c>
      <c r="O30" s="284" t="s">
        <v>363</v>
      </c>
      <c r="P30" s="284" t="s">
        <v>363</v>
      </c>
      <c r="Q30" s="284" t="s">
        <v>363</v>
      </c>
      <c r="R30" s="285">
        <f t="shared" ref="R30:R48" si="4">SUM(COUNTIF(N30,"SI")*25%,COUNTIF(O30,"SI")*40%,COUNTIF(P30,"SI")*25%,COUNTIF(Q30,"SI")*10%)</f>
        <v>1</v>
      </c>
      <c r="S30" s="464"/>
      <c r="T30" s="455"/>
      <c r="U30" s="455"/>
      <c r="V30" s="458"/>
    </row>
    <row r="31" spans="1:22" ht="27.75" customHeight="1">
      <c r="A31" s="473"/>
      <c r="B31" s="455"/>
      <c r="C31" s="282" t="str">
        <f>'5. Identificación de Riesgos'!D31</f>
        <v>No planificar las actividades</v>
      </c>
      <c r="D31" s="282"/>
      <c r="E31" s="283" t="s">
        <v>570</v>
      </c>
      <c r="F31" s="284" t="s">
        <v>363</v>
      </c>
      <c r="G31" s="284" t="s">
        <v>362</v>
      </c>
      <c r="H31" s="284" t="s">
        <v>362</v>
      </c>
      <c r="I31" s="284" t="s">
        <v>363</v>
      </c>
      <c r="J31" s="285">
        <f t="shared" si="3"/>
        <v>0.5</v>
      </c>
      <c r="K31" s="319"/>
      <c r="L31" s="315" t="str">
        <f>'5. Identificación de Riesgos'!I31</f>
        <v>Incumplimiento de las metas establecidas</v>
      </c>
      <c r="M31" s="286" t="s">
        <v>584</v>
      </c>
      <c r="N31" s="284" t="s">
        <v>363</v>
      </c>
      <c r="O31" s="284" t="s">
        <v>362</v>
      </c>
      <c r="P31" s="284" t="s">
        <v>362</v>
      </c>
      <c r="Q31" s="284" t="s">
        <v>362</v>
      </c>
      <c r="R31" s="285">
        <f t="shared" si="4"/>
        <v>0.25</v>
      </c>
      <c r="S31" s="464"/>
      <c r="T31" s="455"/>
      <c r="U31" s="455"/>
      <c r="V31" s="458"/>
    </row>
    <row r="32" spans="1:22" ht="26.25" thickBot="1">
      <c r="A32" s="474"/>
      <c r="B32" s="456"/>
      <c r="C32" s="289" t="str">
        <f>'5. Identificación de Riesgos'!D32</f>
        <v>incumplimiento de los proveedores de servicio</v>
      </c>
      <c r="D32" s="289"/>
      <c r="E32" s="290" t="s">
        <v>571</v>
      </c>
      <c r="F32" s="291" t="s">
        <v>363</v>
      </c>
      <c r="G32" s="291" t="s">
        <v>362</v>
      </c>
      <c r="H32" s="291" t="s">
        <v>362</v>
      </c>
      <c r="I32" s="291" t="s">
        <v>362</v>
      </c>
      <c r="J32" s="292">
        <f t="shared" si="3"/>
        <v>0.25</v>
      </c>
      <c r="K32" s="320"/>
      <c r="L32" s="317" t="str">
        <f>'5. Identificación de Riesgos'!I32</f>
        <v>Incumplimiento de las metas establecidas</v>
      </c>
      <c r="M32" s="293" t="s">
        <v>585</v>
      </c>
      <c r="N32" s="291" t="s">
        <v>363</v>
      </c>
      <c r="O32" s="291" t="s">
        <v>362</v>
      </c>
      <c r="P32" s="291" t="s">
        <v>362</v>
      </c>
      <c r="Q32" s="291" t="s">
        <v>362</v>
      </c>
      <c r="R32" s="292">
        <f t="shared" si="4"/>
        <v>0.25</v>
      </c>
      <c r="S32" s="465"/>
      <c r="T32" s="456"/>
      <c r="U32" s="456"/>
      <c r="V32" s="459"/>
    </row>
    <row r="33" spans="1:22" ht="25.5">
      <c r="A33" s="460">
        <v>4</v>
      </c>
      <c r="B33" s="469" t="s">
        <v>316</v>
      </c>
      <c r="C33" s="277" t="str">
        <f>'5. Identificación de Riesgos'!D33</f>
        <v>1. Falta de ética y valores.</v>
      </c>
      <c r="D33" s="277"/>
      <c r="E33" s="278" t="s">
        <v>572</v>
      </c>
      <c r="F33" s="279" t="s">
        <v>363</v>
      </c>
      <c r="G33" s="279" t="s">
        <v>362</v>
      </c>
      <c r="H33" s="279" t="s">
        <v>363</v>
      </c>
      <c r="I33" s="279" t="s">
        <v>363</v>
      </c>
      <c r="J33" s="280">
        <f t="shared" si="3"/>
        <v>0.75</v>
      </c>
      <c r="K33" s="318">
        <f>AVERAGE(J33:J36)</f>
        <v>0.5625</v>
      </c>
      <c r="L33" s="281" t="str">
        <f>'5. Identificación de Riesgos'!I33</f>
        <v>Afectación de reputacion,imagén,  credibilidad, satisfacción de usuarios y PI</v>
      </c>
      <c r="M33" s="294" t="s">
        <v>586</v>
      </c>
      <c r="N33" s="279" t="s">
        <v>363</v>
      </c>
      <c r="O33" s="279" t="s">
        <v>362</v>
      </c>
      <c r="P33" s="279" t="s">
        <v>363</v>
      </c>
      <c r="Q33" s="279" t="s">
        <v>362</v>
      </c>
      <c r="R33" s="280">
        <f t="shared" si="4"/>
        <v>0.5</v>
      </c>
      <c r="S33" s="463">
        <f>AVERAGE(R33:R36)</f>
        <v>0.375</v>
      </c>
      <c r="T33" s="454" t="str">
        <f>CONCATENATE(INDEX('8- Politicas de admiistracion '!$B$6:$F$10,MATCH(ROUND(IF((RIGHT('5. Identificación de Riesgos'!H26,1)-'6. Valoración Controles'!K33)&lt;1,1,(RIGHT('5. Identificación de Riesgos'!H26,1)-'6. Valoración Controles'!K33)),0),'8- Politicas de admiistracion '!$F$6:$F$10,0),1)," - ",ROUND(IF((RIGHT('5. Identificación de Riesgos'!H26,1)-'6. Valoración Controles'!K33)&lt;1,1,(RIGHT('5. Identificación de Riesgos'!H26,1)-'6. Valoración Controles'!K33)),0))</f>
        <v>Baja - 2</v>
      </c>
      <c r="U33" s="454" t="str">
        <f>CONCATENATE(INDEX('8- Politicas de admiistracion '!$B$17:$F$21,MATCH(ROUND(IF((RIGHT('5. Identificación de Riesgos'!M26,1)-'6. Valoración Controles'!S33)&lt;1,1,(RIGHT('5. Identificación de Riesgos'!M26,1)-'6. Valoración Controles'!S33)),0),'8- Politicas de admiistracion '!$F$17:$F$21,0),1)," - ",ROUND(IF((RIGHT('5. Identificación de Riesgos'!M26,1)-'6. Valoración Controles'!S33)&lt;1,1,(RIGHT('5. Identificación de Riesgos'!M26,1)-'6. Valoración Controles'!S33)),0))</f>
        <v>Leve - 1</v>
      </c>
      <c r="V33" s="457" t="str">
        <f>CONCATENATE(VLOOKUP((LEFT(T33,LEN(T33)-4)&amp;LEFT(U33,LEN(U33)-4)),'9- Matriz de Calor '!$D$17:$E$41,2,0)," - ",RIGHT(T33,1)*RIGHT(U33,1))</f>
        <v>Bajo - 2</v>
      </c>
    </row>
    <row r="34" spans="1:22" ht="33" customHeight="1">
      <c r="A34" s="461"/>
      <c r="B34" s="470"/>
      <c r="C34" s="282" t="str">
        <f>'5. Identificación de Riesgos'!D34</f>
        <v>2. Insuficientes programas de capacitación para la toma de conciencia debido al desconocimiento de la ley antisoborno (ISO 37001:2016), Plan Anticorrupción y  de los  valores y principios propios de la entidad.</v>
      </c>
      <c r="D34" s="282"/>
      <c r="E34" s="316" t="s">
        <v>573</v>
      </c>
      <c r="F34" s="284" t="s">
        <v>363</v>
      </c>
      <c r="G34" s="284" t="s">
        <v>363</v>
      </c>
      <c r="H34" s="284" t="s">
        <v>363</v>
      </c>
      <c r="I34" s="284" t="s">
        <v>363</v>
      </c>
      <c r="J34" s="285">
        <f t="shared" si="3"/>
        <v>1</v>
      </c>
      <c r="K34" s="319"/>
      <c r="L34" s="315" t="str">
        <f>'5. Identificación de Riesgos'!I34</f>
        <v>Afectación Económica</v>
      </c>
      <c r="M34" s="286" t="s">
        <v>587</v>
      </c>
      <c r="N34" s="284" t="s">
        <v>363</v>
      </c>
      <c r="O34" s="284" t="s">
        <v>363</v>
      </c>
      <c r="P34" s="284" t="s">
        <v>363</v>
      </c>
      <c r="Q34" s="284" t="s">
        <v>363</v>
      </c>
      <c r="R34" s="285">
        <f t="shared" si="4"/>
        <v>1</v>
      </c>
      <c r="S34" s="464"/>
      <c r="T34" s="455"/>
      <c r="U34" s="455"/>
      <c r="V34" s="458"/>
    </row>
    <row r="35" spans="1:22" ht="21" customHeight="1">
      <c r="A35" s="461"/>
      <c r="B35" s="470"/>
      <c r="C35" s="282" t="str">
        <f>'5. Identificación de Riesgos'!D35</f>
        <v>3. Desconocimiento del Código de Etica y Buen Gobierno.</v>
      </c>
      <c r="D35" s="282"/>
      <c r="E35" s="282" t="s">
        <v>574</v>
      </c>
      <c r="F35" s="284" t="s">
        <v>362</v>
      </c>
      <c r="G35" s="284" t="s">
        <v>363</v>
      </c>
      <c r="H35" s="284" t="s">
        <v>362</v>
      </c>
      <c r="I35" s="284" t="s">
        <v>363</v>
      </c>
      <c r="J35" s="285">
        <f t="shared" si="3"/>
        <v>0.5</v>
      </c>
      <c r="K35" s="319"/>
      <c r="L35" s="315" t="str">
        <f>'5. Identificación de Riesgos'!I35</f>
        <v>Afectación Económica</v>
      </c>
      <c r="M35" s="286" t="s">
        <v>588</v>
      </c>
      <c r="N35" s="284" t="s">
        <v>362</v>
      </c>
      <c r="O35" s="284" t="s">
        <v>362</v>
      </c>
      <c r="P35" s="284" t="s">
        <v>362</v>
      </c>
      <c r="Q35" s="284" t="s">
        <v>362</v>
      </c>
      <c r="R35" s="285">
        <f t="shared" si="4"/>
        <v>0</v>
      </c>
      <c r="S35" s="464"/>
      <c r="T35" s="455"/>
      <c r="U35" s="455"/>
      <c r="V35" s="458"/>
    </row>
    <row r="36" spans="1:22" ht="26.25" thickBot="1">
      <c r="A36" s="462"/>
      <c r="B36" s="471"/>
      <c r="C36" s="289" t="str">
        <f>'5. Identificación de Riesgos'!D36</f>
        <v>4. Falta o inaplicación de controles.</v>
      </c>
      <c r="D36" s="289"/>
      <c r="E36" s="290" t="s">
        <v>575</v>
      </c>
      <c r="F36" s="291" t="s">
        <v>362</v>
      </c>
      <c r="G36" s="291" t="s">
        <v>362</v>
      </c>
      <c r="H36" s="291" t="s">
        <v>362</v>
      </c>
      <c r="I36" s="291" t="s">
        <v>362</v>
      </c>
      <c r="J36" s="292">
        <f t="shared" si="3"/>
        <v>0</v>
      </c>
      <c r="K36" s="320"/>
      <c r="L36" s="317" t="str">
        <f>'5. Identificación de Riesgos'!I36</f>
        <v>Afectación Económica</v>
      </c>
      <c r="M36" s="293" t="s">
        <v>589</v>
      </c>
      <c r="N36" s="291" t="s">
        <v>362</v>
      </c>
      <c r="O36" s="291" t="s">
        <v>362</v>
      </c>
      <c r="P36" s="291" t="s">
        <v>362</v>
      </c>
      <c r="Q36" s="291" t="s">
        <v>362</v>
      </c>
      <c r="R36" s="292">
        <f t="shared" si="4"/>
        <v>0</v>
      </c>
      <c r="S36" s="465"/>
      <c r="T36" s="456"/>
      <c r="U36" s="456"/>
      <c r="V36" s="459"/>
    </row>
    <row r="37" spans="1:22" ht="25.5">
      <c r="A37" s="460">
        <v>5</v>
      </c>
      <c r="B37" s="454" t="s">
        <v>323</v>
      </c>
      <c r="C37" s="277" t="str">
        <f>'5. Identificación de Riesgos'!D37</f>
        <v>Falta de ética de los servidores públicos (Debilidades en principios y valores)</v>
      </c>
      <c r="D37" s="277"/>
      <c r="E37" s="278" t="s">
        <v>576</v>
      </c>
      <c r="F37" s="279" t="s">
        <v>363</v>
      </c>
      <c r="G37" s="279" t="s">
        <v>363</v>
      </c>
      <c r="H37" s="279" t="s">
        <v>363</v>
      </c>
      <c r="I37" s="279" t="s">
        <v>362</v>
      </c>
      <c r="J37" s="280">
        <f t="shared" si="3"/>
        <v>0.75</v>
      </c>
      <c r="K37" s="318">
        <f>AVERAGE(J37:J39)</f>
        <v>0.75</v>
      </c>
      <c r="L37" s="281" t="str">
        <f>'5. Identificación de Riesgos'!I37</f>
        <v>Incumplimiento de las metas establecidas</v>
      </c>
      <c r="M37" s="294" t="s">
        <v>590</v>
      </c>
      <c r="N37" s="279" t="s">
        <v>363</v>
      </c>
      <c r="O37" s="279" t="s">
        <v>363</v>
      </c>
      <c r="P37" s="279" t="s">
        <v>363</v>
      </c>
      <c r="Q37" s="279" t="s">
        <v>363</v>
      </c>
      <c r="R37" s="280">
        <f>SUM(COUNTIF(N37,"SI")*25%,COUNTIF(O37,"SI")*40%,COUNTIF(P37,"SI")*25%,COUNTIF(Q37,"SI")*10%)</f>
        <v>1</v>
      </c>
      <c r="S37" s="463">
        <f>AVERAGE(R37:R39)</f>
        <v>1</v>
      </c>
      <c r="T37" s="454" t="str">
        <f>CONCATENATE(INDEX('8- Politicas de admiistracion '!$B$6:$F$10,MATCH(ROUND(IF((RIGHT('5. Identificación de Riesgos'!H26,1)-'6. Valoración Controles'!K37)&lt;1,1,(RIGHT('5. Identificación de Riesgos'!H26,1)-'6. Valoración Controles'!K37)),0),'8- Politicas de admiistracion '!$F$6:$F$10,0),1)," - ",ROUND(IF((RIGHT('5. Identificación de Riesgos'!H26,1)-'6. Valoración Controles'!K37)&lt;1,1,(RIGHT('5. Identificación de Riesgos'!H26,1)-'6. Valoración Controles'!K37)),0))</f>
        <v>Baja - 2</v>
      </c>
      <c r="U37" s="454" t="str">
        <f>CONCATENATE(INDEX('8- Politicas de admiistracion '!$B$17:$F$21,MATCH(ROUND(IF((RIGHT('5. Identificación de Riesgos'!M26,1)-'6. Valoración Controles'!S37)&lt;1,1,(RIGHT('5. Identificación de Riesgos'!M26,1)-'6. Valoración Controles'!S37)),0),'8- Politicas de admiistracion '!$F$17:$F$21,0),1)," - ",ROUND(IF((RIGHT('5. Identificación de Riesgos'!M26,1)-'6. Valoración Controles'!S37)&lt;1,1,(RIGHT('5. Identificación de Riesgos'!M26,1)-'6. Valoración Controles'!S37)),0))</f>
        <v>Leve - 1</v>
      </c>
      <c r="V37" s="457" t="str">
        <f>CONCATENATE(VLOOKUP((LEFT(T37,LEN(T37)-4)&amp;LEFT(U37,LEN(U37)-4)),'9- Matriz de Calor '!$D$17:$E$41,2,0)," - ",RIGHT(T37,1)*RIGHT(U37,1))</f>
        <v>Bajo - 2</v>
      </c>
    </row>
    <row r="38" spans="1:22" ht="25.5">
      <c r="A38" s="461"/>
      <c r="B38" s="455"/>
      <c r="C38" s="282" t="str">
        <f>'5. Identificación de Riesgos'!D38</f>
        <v>Falta de ética de terceros interesados  (Debilidades principios y valores)</v>
      </c>
      <c r="D38" s="282"/>
      <c r="E38" s="283" t="s">
        <v>577</v>
      </c>
      <c r="F38" s="284" t="s">
        <v>363</v>
      </c>
      <c r="G38" s="284" t="s">
        <v>363</v>
      </c>
      <c r="H38" s="284" t="s">
        <v>363</v>
      </c>
      <c r="I38" s="284" t="s">
        <v>362</v>
      </c>
      <c r="J38" s="285">
        <f t="shared" si="3"/>
        <v>0.75</v>
      </c>
      <c r="K38" s="319"/>
      <c r="L38" s="315" t="str">
        <f>'5. Identificación de Riesgos'!I38</f>
        <v>Afectación Económica</v>
      </c>
      <c r="M38" s="286" t="s">
        <v>591</v>
      </c>
      <c r="N38" s="284" t="s">
        <v>363</v>
      </c>
      <c r="O38" s="284" t="s">
        <v>363</v>
      </c>
      <c r="P38" s="284" t="s">
        <v>363</v>
      </c>
      <c r="Q38" s="284" t="s">
        <v>363</v>
      </c>
      <c r="R38" s="285">
        <f>SUM(COUNTIF(N38,"SI")*25%,COUNTIF(O38,"SI")*40%,COUNTIF(P38,"SI")*25%,COUNTIF(Q38,"SI")*10%)</f>
        <v>1</v>
      </c>
      <c r="S38" s="464"/>
      <c r="T38" s="455"/>
      <c r="U38" s="455"/>
      <c r="V38" s="458"/>
    </row>
    <row r="39" spans="1:22" ht="26.25" thickBot="1">
      <c r="A39" s="462"/>
      <c r="B39" s="456"/>
      <c r="C39" s="289" t="str">
        <f>'5. Identificación de Riesgos'!D39</f>
        <v>Debilidades en los controles técnicos para la Adquisición de lotes en donación.</v>
      </c>
      <c r="D39" s="289"/>
      <c r="E39" s="290" t="s">
        <v>578</v>
      </c>
      <c r="F39" s="291" t="s">
        <v>363</v>
      </c>
      <c r="G39" s="291" t="s">
        <v>362</v>
      </c>
      <c r="H39" s="291" t="s">
        <v>363</v>
      </c>
      <c r="I39" s="291" t="s">
        <v>363</v>
      </c>
      <c r="J39" s="292">
        <f t="shared" si="3"/>
        <v>0.75</v>
      </c>
      <c r="K39" s="320"/>
      <c r="L39" s="317" t="str">
        <f>'5. Identificación de Riesgos'!I39</f>
        <v>Afectación de reputacion,imagén,  credibilidad, satisfacción de usuarios y PI</v>
      </c>
      <c r="M39" s="293" t="s">
        <v>592</v>
      </c>
      <c r="N39" s="291" t="s">
        <v>363</v>
      </c>
      <c r="O39" s="291" t="s">
        <v>363</v>
      </c>
      <c r="P39" s="291" t="s">
        <v>363</v>
      </c>
      <c r="Q39" s="291" t="s">
        <v>363</v>
      </c>
      <c r="R39" s="292">
        <f>SUM(COUNTIF(N39,"SI")*25%,COUNTIF(O39,"SI")*40%,COUNTIF(P39,"SI")*25%,COUNTIF(Q39,"SI")*10%)</f>
        <v>1</v>
      </c>
      <c r="S39" s="465"/>
      <c r="T39" s="456"/>
      <c r="U39" s="456"/>
      <c r="V39" s="459"/>
    </row>
    <row r="40" spans="1:22" ht="33.75" customHeight="1">
      <c r="A40" s="466">
        <v>6</v>
      </c>
      <c r="B40" s="454" t="s">
        <v>330</v>
      </c>
      <c r="C40" s="277" t="str">
        <f>'5. Identificación de Riesgos'!D40</f>
        <v>Falta de ética de los servidores públicos (Debilidades en principios y valores)</v>
      </c>
      <c r="D40" s="277"/>
      <c r="E40" s="278" t="s">
        <v>593</v>
      </c>
      <c r="F40" s="279" t="s">
        <v>363</v>
      </c>
      <c r="G40" s="279" t="s">
        <v>363</v>
      </c>
      <c r="H40" s="279" t="s">
        <v>363</v>
      </c>
      <c r="I40" s="279" t="s">
        <v>362</v>
      </c>
      <c r="J40" s="280">
        <f t="shared" si="3"/>
        <v>0.75</v>
      </c>
      <c r="K40" s="318">
        <f>AVERAGE(J40:J42)</f>
        <v>0.75</v>
      </c>
      <c r="L40" s="281" t="str">
        <f>'5. Identificación de Riesgos'!I40</f>
        <v>Afectación Económica</v>
      </c>
      <c r="M40" s="294" t="s">
        <v>596</v>
      </c>
      <c r="N40" s="279" t="s">
        <v>363</v>
      </c>
      <c r="O40" s="279" t="s">
        <v>363</v>
      </c>
      <c r="P40" s="279" t="s">
        <v>363</v>
      </c>
      <c r="Q40" s="279" t="s">
        <v>363</v>
      </c>
      <c r="R40" s="280">
        <f t="shared" si="4"/>
        <v>1</v>
      </c>
      <c r="S40" s="463">
        <f>AVERAGE(R40:R42)</f>
        <v>1</v>
      </c>
      <c r="T40" s="454" t="str">
        <f>CONCATENATE(INDEX('8- Politicas de admiistracion '!$B$6:$F$10,MATCH(ROUND(IF((RIGHT('5. Identificación de Riesgos'!H26,1)-'6. Valoración Controles'!K40)&lt;1,1,(RIGHT('5. Identificación de Riesgos'!H26,1)-'6. Valoración Controles'!K40)),0),'8- Politicas de admiistracion '!$F$6:$F$10,0),1)," - ",ROUND(IF((RIGHT('5. Identificación de Riesgos'!H26,1)-'6. Valoración Controles'!K40)&lt;1,1,(RIGHT('5. Identificación de Riesgos'!H26,1)-'6. Valoración Controles'!K40)),0))</f>
        <v>Baja - 2</v>
      </c>
      <c r="U40" s="454" t="str">
        <f>CONCATENATE(INDEX('8- Politicas de admiistracion '!$B$17:$F$21,MATCH(ROUND(IF((RIGHT('5. Identificación de Riesgos'!M26,1)-'6. Valoración Controles'!S40)&lt;1,1,(RIGHT('5. Identificación de Riesgos'!M26,1)-'6. Valoración Controles'!S40)),0),'8- Politicas de admiistracion '!$F$17:$F$21,0),1)," - ",ROUND(IF((RIGHT('5. Identificación de Riesgos'!M26,1)-'6. Valoración Controles'!S40)&lt;1,1,(RIGHT('5. Identificación de Riesgos'!M26,1)-'6. Valoración Controles'!S40)),0))</f>
        <v>Leve - 1</v>
      </c>
      <c r="V40" s="457" t="str">
        <f>CONCATENATE(VLOOKUP((LEFT(T40,LEN(T40)-4)&amp;LEFT(U40,LEN(U40)-4)),'9- Matriz de Calor '!$D$17:$E$41,2,0)," - ",RIGHT(T40,1)*RIGHT(U40,1))</f>
        <v>Bajo - 2</v>
      </c>
    </row>
    <row r="41" spans="1:22" ht="24.6" customHeight="1">
      <c r="A41" s="467"/>
      <c r="B41" s="455"/>
      <c r="C41" s="282" t="str">
        <f>'5. Identificación de Riesgos'!D41</f>
        <v>Falta de ética de terceros interesados  (Debilidades principios y valores)</v>
      </c>
      <c r="D41" s="282"/>
      <c r="E41" s="283" t="s">
        <v>594</v>
      </c>
      <c r="F41" s="284" t="s">
        <v>363</v>
      </c>
      <c r="G41" s="284" t="s">
        <v>362</v>
      </c>
      <c r="H41" s="284" t="s">
        <v>363</v>
      </c>
      <c r="I41" s="284" t="s">
        <v>363</v>
      </c>
      <c r="J41" s="285">
        <f t="shared" si="3"/>
        <v>0.75</v>
      </c>
      <c r="K41" s="319"/>
      <c r="L41" s="315" t="str">
        <f>'5. Identificación de Riesgos'!I41</f>
        <v>Afectación de reputacion,imagén,  credibilidad, satisfacción de usuarios y PI</v>
      </c>
      <c r="M41" s="286" t="s">
        <v>597</v>
      </c>
      <c r="N41" s="284" t="s">
        <v>363</v>
      </c>
      <c r="O41" s="284" t="s">
        <v>363</v>
      </c>
      <c r="P41" s="284" t="s">
        <v>363</v>
      </c>
      <c r="Q41" s="284" t="s">
        <v>363</v>
      </c>
      <c r="R41" s="285">
        <f t="shared" si="4"/>
        <v>1</v>
      </c>
      <c r="S41" s="464"/>
      <c r="T41" s="455"/>
      <c r="U41" s="455"/>
      <c r="V41" s="458"/>
    </row>
    <row r="42" spans="1:22" ht="41.45" customHeight="1" thickBot="1">
      <c r="A42" s="468"/>
      <c r="B42" s="456"/>
      <c r="C42" s="289" t="str">
        <f>'5. Identificación de Riesgos'!D42</f>
        <v>Debilidades en los controles de los procedimientos de contratación en lo relacionado con la evaluación técnica para la selección de contratistas.</v>
      </c>
      <c r="D42" s="289"/>
      <c r="E42" s="290" t="s">
        <v>595</v>
      </c>
      <c r="F42" s="291" t="s">
        <v>363</v>
      </c>
      <c r="G42" s="291" t="s">
        <v>363</v>
      </c>
      <c r="H42" s="291" t="s">
        <v>363</v>
      </c>
      <c r="I42" s="291" t="s">
        <v>362</v>
      </c>
      <c r="J42" s="292">
        <f t="shared" si="3"/>
        <v>0.75</v>
      </c>
      <c r="K42" s="320"/>
      <c r="L42" s="317" t="str">
        <f>'5. Identificación de Riesgos'!I42</f>
        <v>Incumplimiento de las metas establecidas</v>
      </c>
      <c r="M42" s="293" t="s">
        <v>598</v>
      </c>
      <c r="N42" s="291" t="s">
        <v>363</v>
      </c>
      <c r="O42" s="291" t="s">
        <v>363</v>
      </c>
      <c r="P42" s="291" t="s">
        <v>363</v>
      </c>
      <c r="Q42" s="291" t="s">
        <v>363</v>
      </c>
      <c r="R42" s="292">
        <f t="shared" si="4"/>
        <v>1</v>
      </c>
      <c r="S42" s="465"/>
      <c r="T42" s="456"/>
      <c r="U42" s="456"/>
      <c r="V42" s="459"/>
    </row>
    <row r="43" spans="1:22" ht="25.5">
      <c r="A43" s="460">
        <v>7</v>
      </c>
      <c r="B43" s="454" t="s">
        <v>334</v>
      </c>
      <c r="C43" s="277" t="str">
        <f>'5. Identificación de Riesgos'!D43</f>
        <v>Falta de ética de los servidores públicos (Debilidades en principios y valores)</v>
      </c>
      <c r="D43" s="277"/>
      <c r="E43" s="278" t="s">
        <v>599</v>
      </c>
      <c r="F43" s="279" t="s">
        <v>363</v>
      </c>
      <c r="G43" s="279" t="s">
        <v>363</v>
      </c>
      <c r="H43" s="279" t="s">
        <v>363</v>
      </c>
      <c r="I43" s="279" t="s">
        <v>362</v>
      </c>
      <c r="J43" s="280">
        <f t="shared" si="3"/>
        <v>0.75</v>
      </c>
      <c r="K43" s="318">
        <f>AVERAGE(J43:J45)</f>
        <v>0.83333333333333337</v>
      </c>
      <c r="L43" s="281" t="str">
        <f>'5. Identificación de Riesgos'!I43</f>
        <v>Incumplimiento de las metas establecidas</v>
      </c>
      <c r="M43" s="294" t="s">
        <v>605</v>
      </c>
      <c r="N43" s="279" t="s">
        <v>363</v>
      </c>
      <c r="O43" s="279" t="s">
        <v>363</v>
      </c>
      <c r="P43" s="279" t="s">
        <v>363</v>
      </c>
      <c r="Q43" s="279" t="s">
        <v>363</v>
      </c>
      <c r="R43" s="280">
        <f t="shared" si="4"/>
        <v>1</v>
      </c>
      <c r="S43" s="463">
        <f>AVERAGE(R43:R45)</f>
        <v>0.83333333333333337</v>
      </c>
      <c r="T43" s="454" t="str">
        <f>CONCATENATE(INDEX('8- Politicas de admiistracion '!$B$6:$F$10,MATCH(ROUND(IF((RIGHT('5. Identificación de Riesgos'!H26,1)-'6. Valoración Controles'!K43)&lt;1,1,(RIGHT('5. Identificación de Riesgos'!H26,1)-'6. Valoración Controles'!K43)),0),'8- Politicas de admiistracion '!$F$6:$F$10,0),1)," - ",ROUND(IF((RIGHT('5. Identificación de Riesgos'!H26,1)-'6. Valoración Controles'!K43)&lt;1,1,(RIGHT('5. Identificación de Riesgos'!H26,1)-'6. Valoración Controles'!K43)),0))</f>
        <v>Baja - 2</v>
      </c>
      <c r="U43" s="454" t="str">
        <f>CONCATENATE(INDEX('8- Politicas de admiistracion '!$B$17:$F$21,MATCH(ROUND(IF((RIGHT('5. Identificación de Riesgos'!M26,1)-'6. Valoración Controles'!S43)&lt;1,1,(RIGHT('5. Identificación de Riesgos'!M26,1)-'6. Valoración Controles'!S43)),0),'8- Politicas de admiistracion '!$F$17:$F$21,0),1)," - ",ROUND(IF((RIGHT('5. Identificación de Riesgos'!M26,1)-'6. Valoración Controles'!S43)&lt;1,1,(RIGHT('5. Identificación de Riesgos'!M26,1)-'6. Valoración Controles'!S43)),0))</f>
        <v>Leve - 1</v>
      </c>
      <c r="V43" s="457" t="str">
        <f>CONCATENATE(VLOOKUP((LEFT(T43,LEN(T43)-4)&amp;LEFT(U43,LEN(U43)-4)),'9- Matriz de Calor '!$D$17:$E$41,2,0)," - ",RIGHT(T43,1)*RIGHT(U43,1))</f>
        <v>Bajo - 2</v>
      </c>
    </row>
    <row r="44" spans="1:22" ht="27.6" customHeight="1">
      <c r="A44" s="461"/>
      <c r="B44" s="455"/>
      <c r="C44" s="282" t="str">
        <f>'5. Identificación de Riesgos'!D44</f>
        <v>Falta de ética de terceros interesados  (Debilidades principios y valores)</v>
      </c>
      <c r="D44" s="282"/>
      <c r="E44" s="283" t="s">
        <v>600</v>
      </c>
      <c r="F44" s="284" t="s">
        <v>363</v>
      </c>
      <c r="G44" s="284" t="s">
        <v>363</v>
      </c>
      <c r="H44" s="284" t="s">
        <v>363</v>
      </c>
      <c r="I44" s="284" t="s">
        <v>363</v>
      </c>
      <c r="J44" s="285">
        <f t="shared" si="3"/>
        <v>1</v>
      </c>
      <c r="K44" s="319"/>
      <c r="L44" s="315" t="str">
        <f>'5. Identificación de Riesgos'!I44</f>
        <v>Afectación de reputacion,imagén,  credibilidad, satisfacción de usuarios y PI</v>
      </c>
      <c r="M44" s="286" t="s">
        <v>606</v>
      </c>
      <c r="N44" s="284" t="s">
        <v>363</v>
      </c>
      <c r="O44" s="284" t="s">
        <v>363</v>
      </c>
      <c r="P44" s="284" t="s">
        <v>363</v>
      </c>
      <c r="Q44" s="284" t="s">
        <v>363</v>
      </c>
      <c r="R44" s="285">
        <f t="shared" si="4"/>
        <v>1</v>
      </c>
      <c r="S44" s="464"/>
      <c r="T44" s="455"/>
      <c r="U44" s="455"/>
      <c r="V44" s="458"/>
    </row>
    <row r="45" spans="1:22" ht="34.9" customHeight="1" thickBot="1">
      <c r="A45" s="462"/>
      <c r="B45" s="456"/>
      <c r="C45" s="289" t="str">
        <f>'5. Identificación de Riesgos'!D45</f>
        <v>Debilidades en los controles de los procedimientos de contratación en lo relacionado con la identificación de necesidades.</v>
      </c>
      <c r="D45" s="289"/>
      <c r="E45" s="290" t="s">
        <v>601</v>
      </c>
      <c r="F45" s="291" t="s">
        <v>363</v>
      </c>
      <c r="G45" s="291" t="s">
        <v>363</v>
      </c>
      <c r="H45" s="291" t="s">
        <v>363</v>
      </c>
      <c r="I45" s="291" t="s">
        <v>362</v>
      </c>
      <c r="J45" s="292">
        <f t="shared" si="3"/>
        <v>0.75</v>
      </c>
      <c r="K45" s="320"/>
      <c r="L45" s="317" t="str">
        <f>'5. Identificación de Riesgos'!I45</f>
        <v>Afectación Económica</v>
      </c>
      <c r="M45" s="293" t="s">
        <v>607</v>
      </c>
      <c r="N45" s="291" t="s">
        <v>363</v>
      </c>
      <c r="O45" s="291" t="s">
        <v>362</v>
      </c>
      <c r="P45" s="291" t="s">
        <v>363</v>
      </c>
      <c r="Q45" s="291" t="s">
        <v>362</v>
      </c>
      <c r="R45" s="292">
        <f t="shared" si="4"/>
        <v>0.5</v>
      </c>
      <c r="S45" s="465"/>
      <c r="T45" s="456"/>
      <c r="U45" s="456"/>
      <c r="V45" s="459"/>
    </row>
    <row r="46" spans="1:22" ht="25.5">
      <c r="A46" s="460">
        <v>8</v>
      </c>
      <c r="B46" s="454" t="s">
        <v>337</v>
      </c>
      <c r="C46" s="277" t="str">
        <f>'5. Identificación de Riesgos'!D46</f>
        <v>Falta de ética de los servidores públicos (Debilidades en principios y valores)</v>
      </c>
      <c r="D46" s="277"/>
      <c r="E46" s="278" t="s">
        <v>602</v>
      </c>
      <c r="F46" s="279" t="s">
        <v>363</v>
      </c>
      <c r="G46" s="279" t="s">
        <v>363</v>
      </c>
      <c r="H46" s="279" t="s">
        <v>363</v>
      </c>
      <c r="I46" s="279" t="s">
        <v>363</v>
      </c>
      <c r="J46" s="280">
        <f t="shared" si="3"/>
        <v>1</v>
      </c>
      <c r="K46" s="318">
        <f>AVERAGE(J46:J48)</f>
        <v>0.75</v>
      </c>
      <c r="L46" s="281" t="str">
        <f>'5. Identificación de Riesgos'!I46</f>
        <v>Incumplimiento de las metas establecidas</v>
      </c>
      <c r="M46" s="294" t="s">
        <v>608</v>
      </c>
      <c r="N46" s="279" t="s">
        <v>363</v>
      </c>
      <c r="O46" s="279" t="s">
        <v>362</v>
      </c>
      <c r="P46" s="279" t="s">
        <v>363</v>
      </c>
      <c r="Q46" s="279" t="s">
        <v>362</v>
      </c>
      <c r="R46" s="280">
        <f t="shared" si="4"/>
        <v>0.5</v>
      </c>
      <c r="S46" s="463">
        <f>AVERAGE(R46:R48)</f>
        <v>0.83333333333333337</v>
      </c>
      <c r="T46" s="454" t="str">
        <f>CONCATENATE(INDEX('8- Politicas de admiistracion '!$B$6:$F$10,MATCH(ROUND(IF((RIGHT('5. Identificación de Riesgos'!H26,1)-'6. Valoración Controles'!K46)&lt;1,1,(RIGHT('5. Identificación de Riesgos'!H26,1)-'6. Valoración Controles'!K46)),0),'8- Politicas de admiistracion '!$F$6:$F$10,0),1)," - ",ROUND(IF((RIGHT('5. Identificación de Riesgos'!H26,1)-'6. Valoración Controles'!K46)&lt;1,1,(RIGHT('5. Identificación de Riesgos'!H26,1)-'6. Valoración Controles'!K46)),0))</f>
        <v>Baja - 2</v>
      </c>
      <c r="U46" s="454" t="str">
        <f>CONCATENATE(INDEX('8- Politicas de admiistracion '!$B$17:$F$21,MATCH(ROUND(IF((RIGHT('5. Identificación de Riesgos'!M26,1)-'6. Valoración Controles'!S46)&lt;1,1,(RIGHT('5. Identificación de Riesgos'!M26,1)-'6. Valoración Controles'!S46)),0),'8- Politicas de admiistracion '!$F$17:$F$21,0),1)," - ",ROUND(IF((RIGHT('5. Identificación de Riesgos'!M26,1)-'6. Valoración Controles'!S46)&lt;1,1,(RIGHT('5. Identificación de Riesgos'!M26,1)-'6. Valoración Controles'!S46)),0))</f>
        <v>Leve - 1</v>
      </c>
      <c r="V46" s="457" t="str">
        <f>CONCATENATE(VLOOKUP((LEFT(T46,LEN(T46)-4)&amp;LEFT(U46,LEN(U46)-4)),'9- Matriz de Calor '!$D$17:$E$41,2,0)," - ",RIGHT(T46,1)*RIGHT(U46,1))</f>
        <v>Bajo - 2</v>
      </c>
    </row>
    <row r="47" spans="1:22" ht="25.5">
      <c r="A47" s="461"/>
      <c r="B47" s="455"/>
      <c r="C47" s="282" t="str">
        <f>'5. Identificación de Riesgos'!D47</f>
        <v>Falta de ética de terceros interesados  (Debilidades principios y valores)</v>
      </c>
      <c r="D47" s="282"/>
      <c r="E47" s="283" t="s">
        <v>603</v>
      </c>
      <c r="F47" s="284" t="s">
        <v>363</v>
      </c>
      <c r="G47" s="284" t="s">
        <v>362</v>
      </c>
      <c r="H47" s="284" t="s">
        <v>363</v>
      </c>
      <c r="I47" s="284" t="s">
        <v>362</v>
      </c>
      <c r="J47" s="285">
        <f t="shared" si="3"/>
        <v>0.5</v>
      </c>
      <c r="K47" s="319"/>
      <c r="L47" s="315" t="str">
        <f>'5. Identificación de Riesgos'!I47</f>
        <v>Afectación Económica</v>
      </c>
      <c r="M47" s="286" t="s">
        <v>609</v>
      </c>
      <c r="N47" s="284" t="s">
        <v>363</v>
      </c>
      <c r="O47" s="284" t="s">
        <v>363</v>
      </c>
      <c r="P47" s="284" t="s">
        <v>363</v>
      </c>
      <c r="Q47" s="284" t="s">
        <v>363</v>
      </c>
      <c r="R47" s="285">
        <f t="shared" si="4"/>
        <v>1</v>
      </c>
      <c r="S47" s="464"/>
      <c r="T47" s="455"/>
      <c r="U47" s="455"/>
      <c r="V47" s="458"/>
    </row>
    <row r="48" spans="1:22" ht="26.25" thickBot="1">
      <c r="A48" s="462"/>
      <c r="B48" s="456"/>
      <c r="C48" s="289" t="str">
        <f>'5. Identificación de Riesgos'!D48</f>
        <v>Debilidades en los controles de los procedimientos y obligaciones</v>
      </c>
      <c r="D48" s="289"/>
      <c r="E48" s="290" t="s">
        <v>604</v>
      </c>
      <c r="F48" s="291" t="s">
        <v>363</v>
      </c>
      <c r="G48" s="291" t="s">
        <v>363</v>
      </c>
      <c r="H48" s="291" t="s">
        <v>363</v>
      </c>
      <c r="I48" s="291" t="s">
        <v>362</v>
      </c>
      <c r="J48" s="292">
        <f t="shared" si="3"/>
        <v>0.75</v>
      </c>
      <c r="K48" s="320"/>
      <c r="L48" s="317" t="str">
        <f>'5. Identificación de Riesgos'!I48</f>
        <v>Afectación de reputacion,imagén,  credibilidad, satisfacción de usuarios y PI</v>
      </c>
      <c r="M48" s="293" t="s">
        <v>610</v>
      </c>
      <c r="N48" s="291" t="s">
        <v>363</v>
      </c>
      <c r="O48" s="291" t="s">
        <v>363</v>
      </c>
      <c r="P48" s="291" t="s">
        <v>363</v>
      </c>
      <c r="Q48" s="291" t="s">
        <v>363</v>
      </c>
      <c r="R48" s="292">
        <f t="shared" si="4"/>
        <v>1</v>
      </c>
      <c r="S48" s="465"/>
      <c r="T48" s="456"/>
      <c r="U48" s="456"/>
      <c r="V48" s="459"/>
    </row>
    <row r="49" spans="1:35" ht="9.75" customHeight="1">
      <c r="A49" s="295"/>
      <c r="B49" s="295"/>
      <c r="C49" s="296"/>
      <c r="D49" s="296"/>
      <c r="E49" s="297"/>
      <c r="F49" s="298"/>
      <c r="G49" s="298"/>
      <c r="H49" s="298"/>
      <c r="I49" s="298"/>
      <c r="J49" s="299"/>
      <c r="K49" s="300"/>
      <c r="L49" s="301"/>
      <c r="M49" s="302"/>
      <c r="N49" s="298"/>
      <c r="O49" s="298"/>
      <c r="P49" s="298"/>
      <c r="Q49" s="298"/>
      <c r="R49" s="299"/>
      <c r="S49" s="300"/>
      <c r="T49" s="295"/>
      <c r="U49" s="295"/>
      <c r="V49" s="295"/>
      <c r="W49" s="303"/>
      <c r="X49" s="303"/>
      <c r="Y49" s="304"/>
      <c r="Z49" s="304"/>
      <c r="AA49" s="304"/>
      <c r="AB49" s="304"/>
      <c r="AC49" s="304"/>
      <c r="AD49" s="304"/>
      <c r="AE49" s="304"/>
      <c r="AF49" s="304"/>
      <c r="AG49" s="304"/>
      <c r="AH49" s="304"/>
      <c r="AI49" s="304"/>
    </row>
  </sheetData>
  <mergeCells count="49">
    <mergeCell ref="C5:M5"/>
    <mergeCell ref="A26:A32"/>
    <mergeCell ref="B26:B32"/>
    <mergeCell ref="V10:V22"/>
    <mergeCell ref="A10:A22"/>
    <mergeCell ref="A23:A25"/>
    <mergeCell ref="B23:B25"/>
    <mergeCell ref="S23:S25"/>
    <mergeCell ref="T23:T25"/>
    <mergeCell ref="U23:U25"/>
    <mergeCell ref="V23:V25"/>
    <mergeCell ref="B10:B22"/>
    <mergeCell ref="S10:S22"/>
    <mergeCell ref="T10:T22"/>
    <mergeCell ref="U10:U22"/>
    <mergeCell ref="T37:T39"/>
    <mergeCell ref="B33:B36"/>
    <mergeCell ref="A33:A36"/>
    <mergeCell ref="B37:B39"/>
    <mergeCell ref="A37:A39"/>
    <mergeCell ref="U26:U32"/>
    <mergeCell ref="V26:V32"/>
    <mergeCell ref="S33:S36"/>
    <mergeCell ref="T33:T36"/>
    <mergeCell ref="U33:U36"/>
    <mergeCell ref="V33:V36"/>
    <mergeCell ref="S26:S32"/>
    <mergeCell ref="T26:T32"/>
    <mergeCell ref="U37:U39"/>
    <mergeCell ref="V37:V39"/>
    <mergeCell ref="B43:B45"/>
    <mergeCell ref="A43:A45"/>
    <mergeCell ref="B46:B48"/>
    <mergeCell ref="A46:A48"/>
    <mergeCell ref="S40:S42"/>
    <mergeCell ref="S43:S45"/>
    <mergeCell ref="S46:S48"/>
    <mergeCell ref="T40:T42"/>
    <mergeCell ref="U40:U42"/>
    <mergeCell ref="V40:V42"/>
    <mergeCell ref="T43:T45"/>
    <mergeCell ref="B40:B42"/>
    <mergeCell ref="A40:A42"/>
    <mergeCell ref="S37:S39"/>
    <mergeCell ref="U43:U45"/>
    <mergeCell ref="V43:V45"/>
    <mergeCell ref="T46:T48"/>
    <mergeCell ref="U46:U48"/>
    <mergeCell ref="V46:V48"/>
  </mergeCells>
  <conditionalFormatting sqref="T10">
    <cfRule type="containsText" dxfId="402" priority="507" operator="containsText" text="Muy Baja">
      <formula>NOT(ISERROR(SEARCH("Muy Baja",T10)))</formula>
    </cfRule>
    <cfRule type="containsText" dxfId="401" priority="508" operator="containsText" text="Alta">
      <formula>NOT(ISERROR(SEARCH("Alta",T10)))</formula>
    </cfRule>
    <cfRule type="containsText" dxfId="400" priority="509" operator="containsText" text="Media">
      <formula>NOT(ISERROR(SEARCH("Media",T10)))</formula>
    </cfRule>
    <cfRule type="containsText" dxfId="399" priority="510" operator="containsText" text="Media">
      <formula>NOT(ISERROR(SEARCH("Media",T10)))</formula>
    </cfRule>
    <cfRule type="containsText" dxfId="398" priority="511" operator="containsText" text="Media">
      <formula>NOT(ISERROR(SEARCH("Media",T10)))</formula>
    </cfRule>
    <cfRule type="containsText" dxfId="397" priority="512" operator="containsText" text="Muy Baja">
      <formula>NOT(ISERROR(SEARCH("Muy Baja",T10)))</formula>
    </cfRule>
    <cfRule type="containsText" dxfId="396" priority="513" operator="containsText" text="Baja">
      <formula>NOT(ISERROR(SEARCH("Baja",T10)))</formula>
    </cfRule>
    <cfRule type="containsText" dxfId="395" priority="514" operator="containsText" text="Muy Baja">
      <formula>NOT(ISERROR(SEARCH("Muy Baja",T10)))</formula>
    </cfRule>
    <cfRule type="containsText" dxfId="394" priority="515" operator="containsText" text="Muy Baja">
      <formula>NOT(ISERROR(SEARCH("Muy Baja",T10)))</formula>
    </cfRule>
    <cfRule type="containsText" dxfId="393" priority="516" operator="containsText" text="Muy Baja">
      <formula>NOT(ISERROR(SEARCH("Muy Baja",T10)))</formula>
    </cfRule>
    <cfRule type="containsText" dxfId="392" priority="517" operator="containsText" text="Muy Baja'Tabla probabilidad'!">
      <formula>NOT(ISERROR(SEARCH("Muy Baja'Tabla probabilidad'!",T10)))</formula>
    </cfRule>
    <cfRule type="containsText" dxfId="391" priority="518" operator="containsText" text="Muy bajo">
      <formula>NOT(ISERROR(SEARCH("Muy bajo",T10)))</formula>
    </cfRule>
    <cfRule type="containsText" dxfId="390" priority="519" operator="containsText" text="Alta">
      <formula>NOT(ISERROR(SEARCH("Alta",T10)))</formula>
    </cfRule>
    <cfRule type="containsText" dxfId="389" priority="520" operator="containsText" text="Media">
      <formula>NOT(ISERROR(SEARCH("Media",T10)))</formula>
    </cfRule>
    <cfRule type="containsText" dxfId="388" priority="521" operator="containsText" text="Baja">
      <formula>NOT(ISERROR(SEARCH("Baja",T10)))</formula>
    </cfRule>
    <cfRule type="containsText" dxfId="387" priority="522" operator="containsText" text="Muy baja">
      <formula>NOT(ISERROR(SEARCH("Muy baja",T10)))</formula>
    </cfRule>
    <cfRule type="cellIs" dxfId="386" priority="525" operator="between">
      <formula>1</formula>
      <formula>2</formula>
    </cfRule>
    <cfRule type="cellIs" dxfId="385" priority="526" operator="between">
      <formula>0</formula>
      <formula>2</formula>
    </cfRule>
  </conditionalFormatting>
  <conditionalFormatting sqref="T23 T26">
    <cfRule type="containsText" dxfId="384" priority="541" operator="containsText" text="Baja">
      <formula>NOT(ISERROR(SEARCH("Baja",T23)))</formula>
    </cfRule>
    <cfRule type="containsText" dxfId="383" priority="541" operator="containsText" text="Muy Baja">
      <formula>NOT(ISERROR(SEARCH("Muy Baja",T23)))</formula>
    </cfRule>
    <cfRule type="containsText" dxfId="382" priority="541" operator="containsText" text="Muy Alta">
      <formula>NOT(ISERROR(SEARCH("Muy Alta",T23)))</formula>
    </cfRule>
    <cfRule type="containsText" dxfId="381" priority="542" operator="containsText" text="Alta">
      <formula>NOT(ISERROR(SEARCH("Alta",T23)))</formula>
    </cfRule>
    <cfRule type="containsText" dxfId="380" priority="543" operator="containsText" text="Media">
      <formula>NOT(ISERROR(SEARCH("Media",T23)))</formula>
    </cfRule>
    <cfRule type="containsText" dxfId="379" priority="544" operator="containsText" text="Media">
      <formula>NOT(ISERROR(SEARCH("Media",T23)))</formula>
    </cfRule>
    <cfRule type="containsText" dxfId="378" priority="545" operator="containsText" text="Media">
      <formula>NOT(ISERROR(SEARCH("Media",T23)))</formula>
    </cfRule>
    <cfRule type="containsText" dxfId="377" priority="546" operator="containsText" text="Muy Baja">
      <formula>NOT(ISERROR(SEARCH("Muy Baja",T23)))</formula>
    </cfRule>
    <cfRule type="containsText" dxfId="376" priority="547" operator="containsText" text="Baja">
      <formula>NOT(ISERROR(SEARCH("Baja",T23)))</formula>
    </cfRule>
    <cfRule type="containsText" dxfId="375" priority="548" operator="containsText" text="Muy Baja">
      <formula>NOT(ISERROR(SEARCH("Muy Baja",T23)))</formula>
    </cfRule>
    <cfRule type="containsText" dxfId="374" priority="549" operator="containsText" text="Muy Baja">
      <formula>NOT(ISERROR(SEARCH("Muy Baja",T23)))</formula>
    </cfRule>
    <cfRule type="containsText" dxfId="373" priority="550" operator="containsText" text="Muy Baja">
      <formula>NOT(ISERROR(SEARCH("Muy Baja",T23)))</formula>
    </cfRule>
    <cfRule type="containsText" dxfId="372" priority="551" operator="containsText" text="Muy Baja'Tabla probabilidad'!">
      <formula>NOT(ISERROR(SEARCH("Muy Baja'Tabla probabilidad'!",T23)))</formula>
    </cfRule>
    <cfRule type="containsText" dxfId="371" priority="552" operator="containsText" text="Muy bajo">
      <formula>NOT(ISERROR(SEARCH("Muy bajo",T23)))</formula>
    </cfRule>
    <cfRule type="containsText" dxfId="370" priority="553" operator="containsText" text="Alta">
      <formula>NOT(ISERROR(SEARCH("Alta",T23)))</formula>
    </cfRule>
    <cfRule type="containsText" dxfId="369" priority="554" operator="containsText" text="Media">
      <formula>NOT(ISERROR(SEARCH("Media",T23)))</formula>
    </cfRule>
    <cfRule type="containsText" dxfId="368" priority="555" operator="containsText" text="Baja">
      <formula>NOT(ISERROR(SEARCH("Baja",T23)))</formula>
    </cfRule>
    <cfRule type="containsText" dxfId="367" priority="556" operator="containsText" text="Muy baja">
      <formula>NOT(ISERROR(SEARCH("Muy baja",T23)))</formula>
    </cfRule>
    <cfRule type="cellIs" dxfId="366" priority="559" operator="between">
      <formula>1</formula>
      <formula>2</formula>
    </cfRule>
    <cfRule type="cellIs" dxfId="365" priority="560" operator="between">
      <formula>0</formula>
      <formula>2</formula>
    </cfRule>
  </conditionalFormatting>
  <conditionalFormatting sqref="U10">
    <cfRule type="containsText" dxfId="364" priority="917" operator="containsText" text="Catastrófico">
      <formula>NOT(ISERROR(SEARCH("Catastrófico",U10)))</formula>
    </cfRule>
    <cfRule type="containsText" dxfId="363" priority="918" operator="containsText" text="Mayor">
      <formula>NOT(ISERROR(SEARCH("Mayor",U10)))</formula>
    </cfRule>
    <cfRule type="containsText" dxfId="362" priority="919" operator="containsText" text="Alta">
      <formula>NOT(ISERROR(SEARCH("Alta",U10)))</formula>
    </cfRule>
    <cfRule type="containsText" dxfId="361" priority="920" operator="containsText" text="Moderado">
      <formula>NOT(ISERROR(SEARCH("Moderado",U10)))</formula>
    </cfRule>
    <cfRule type="containsText" dxfId="360" priority="921" operator="containsText" text="Menor">
      <formula>NOT(ISERROR(SEARCH("Menor",U10)))</formula>
    </cfRule>
    <cfRule type="containsText" dxfId="359" priority="922" operator="containsText" text="Leve">
      <formula>NOT(ISERROR(SEARCH("Leve",U10)))</formula>
    </cfRule>
  </conditionalFormatting>
  <conditionalFormatting sqref="U23 U26 U37 U40">
    <cfRule type="containsText" dxfId="358" priority="533" operator="containsText" text="Catastrófico">
      <formula>NOT(ISERROR(SEARCH("Catastrófico",U23)))</formula>
    </cfRule>
    <cfRule type="containsText" dxfId="357" priority="534" operator="containsText" text="Mayor">
      <formula>NOT(ISERROR(SEARCH("Mayor",U23)))</formula>
    </cfRule>
    <cfRule type="containsText" dxfId="356" priority="535" operator="containsText" text="Alta">
      <formula>NOT(ISERROR(SEARCH("Alta",U23)))</formula>
    </cfRule>
    <cfRule type="containsText" dxfId="355" priority="536" operator="containsText" text="Moderado">
      <formula>NOT(ISERROR(SEARCH("Moderado",U23)))</formula>
    </cfRule>
    <cfRule type="containsText" dxfId="354" priority="537" operator="containsText" text="Menor">
      <formula>NOT(ISERROR(SEARCH("Menor",U23)))</formula>
    </cfRule>
    <cfRule type="containsText" dxfId="353" priority="538" operator="containsText" text="Leve">
      <formula>NOT(ISERROR(SEARCH("Leve",U23)))</formula>
    </cfRule>
  </conditionalFormatting>
  <conditionalFormatting sqref="V10">
    <cfRule type="containsText" dxfId="352" priority="913" operator="containsText" text="Extremo">
      <formula>NOT(ISERROR(SEARCH("Extremo",V10)))</formula>
    </cfRule>
    <cfRule type="containsText" dxfId="351" priority="914" operator="containsText" text="Alto">
      <formula>NOT(ISERROR(SEARCH("Alto",V10)))</formula>
    </cfRule>
    <cfRule type="containsText" dxfId="350" priority="915" operator="containsText" text="Bajo">
      <formula>NOT(ISERROR(SEARCH("Bajo",V10)))</formula>
    </cfRule>
    <cfRule type="containsText" dxfId="349" priority="916" operator="containsText" text="Moderado">
      <formula>NOT(ISERROR(SEARCH("Moderado",V10)))</formula>
    </cfRule>
  </conditionalFormatting>
  <conditionalFormatting sqref="V23 V26 V40">
    <cfRule type="containsText" dxfId="348" priority="529" operator="containsText" text="Extremo">
      <formula>NOT(ISERROR(SEARCH("Extremo",V23)))</formula>
    </cfRule>
    <cfRule type="containsText" dxfId="347" priority="530" operator="containsText" text="Alto">
      <formula>NOT(ISERROR(SEARCH("Alto",V23)))</formula>
    </cfRule>
    <cfRule type="containsText" dxfId="346" priority="531" operator="containsText" text="Bajo">
      <formula>NOT(ISERROR(SEARCH("Bajo",V23)))</formula>
    </cfRule>
    <cfRule type="containsText" dxfId="345" priority="532" operator="containsText" text="Moderado">
      <formula>NOT(ISERROR(SEARCH("Moderado",V23)))</formula>
    </cfRule>
  </conditionalFormatting>
  <conditionalFormatting sqref="T33">
    <cfRule type="containsText" dxfId="344" priority="479" operator="containsText" text="Baja">
      <formula>NOT(ISERROR(SEARCH("Baja",T33)))</formula>
    </cfRule>
    <cfRule type="containsText" dxfId="343" priority="480" operator="containsText" text="Alta">
      <formula>NOT(ISERROR(SEARCH("Alta",T33)))</formula>
    </cfRule>
    <cfRule type="containsText" dxfId="342" priority="481" operator="containsText" text="Media">
      <formula>NOT(ISERROR(SEARCH("Media",T33)))</formula>
    </cfRule>
    <cfRule type="containsText" dxfId="341" priority="482" operator="containsText" text="Media">
      <formula>NOT(ISERROR(SEARCH("Media",T33)))</formula>
    </cfRule>
    <cfRule type="containsText" dxfId="340" priority="483" operator="containsText" text="Media">
      <formula>NOT(ISERROR(SEARCH("Media",T33)))</formula>
    </cfRule>
    <cfRule type="containsText" dxfId="339" priority="484" operator="containsText" text="Muy Baja">
      <formula>NOT(ISERROR(SEARCH("Muy Baja",T33)))</formula>
    </cfRule>
    <cfRule type="containsText" dxfId="338" priority="485" operator="containsText" text="Baja">
      <formula>NOT(ISERROR(SEARCH("Baja",T33)))</formula>
    </cfRule>
    <cfRule type="containsText" dxfId="337" priority="486" operator="containsText" text="Muy Baja">
      <formula>NOT(ISERROR(SEARCH("Muy Baja",T33)))</formula>
    </cfRule>
    <cfRule type="containsText" dxfId="336" priority="487" operator="containsText" text="Muy Baja">
      <formula>NOT(ISERROR(SEARCH("Muy Baja",T33)))</formula>
    </cfRule>
    <cfRule type="containsText" dxfId="335" priority="488" operator="containsText" text="Muy Baja">
      <formula>NOT(ISERROR(SEARCH("Muy Baja",T33)))</formula>
    </cfRule>
    <cfRule type="containsText" dxfId="334" priority="489" operator="containsText" text="Muy Baja'Tabla probabilidad'!">
      <formula>NOT(ISERROR(SEARCH("Muy Baja'Tabla probabilidad'!",T33)))</formula>
    </cfRule>
    <cfRule type="containsText" dxfId="333" priority="490" operator="containsText" text="Muy bajo">
      <formula>NOT(ISERROR(SEARCH("Muy bajo",T33)))</formula>
    </cfRule>
    <cfRule type="containsText" dxfId="332" priority="491" operator="containsText" text="Alta">
      <formula>NOT(ISERROR(SEARCH("Alta",T33)))</formula>
    </cfRule>
    <cfRule type="containsText" dxfId="331" priority="492" operator="containsText" text="Media">
      <formula>NOT(ISERROR(SEARCH("Media",T33)))</formula>
    </cfRule>
    <cfRule type="containsText" dxfId="330" priority="493" operator="containsText" text="Baja">
      <formula>NOT(ISERROR(SEARCH("Baja",T33)))</formula>
    </cfRule>
    <cfRule type="containsText" dxfId="329" priority="494" operator="containsText" text="Muy baja">
      <formula>NOT(ISERROR(SEARCH("Muy baja",T33)))</formula>
    </cfRule>
    <cfRule type="cellIs" dxfId="328" priority="497" operator="between">
      <formula>1</formula>
      <formula>2</formula>
    </cfRule>
    <cfRule type="cellIs" dxfId="327" priority="498" operator="between">
      <formula>0</formula>
      <formula>2</formula>
    </cfRule>
  </conditionalFormatting>
  <conditionalFormatting sqref="V33">
    <cfRule type="containsText" dxfId="326" priority="469" operator="containsText" text="Extremo">
      <formula>NOT(ISERROR(SEARCH("Extremo",V33)))</formula>
    </cfRule>
    <cfRule type="containsText" dxfId="325" priority="470" operator="containsText" text="Alto">
      <formula>NOT(ISERROR(SEARCH("Alto",V33)))</formula>
    </cfRule>
    <cfRule type="containsText" dxfId="324" priority="471" operator="containsText" text="Bajo">
      <formula>NOT(ISERROR(SEARCH("Bajo",V33)))</formula>
    </cfRule>
    <cfRule type="containsText" dxfId="323" priority="472" operator="containsText" text="Moderado">
      <formula>NOT(ISERROR(SEARCH("Moderado",V33)))</formula>
    </cfRule>
  </conditionalFormatting>
  <conditionalFormatting sqref="U33">
    <cfRule type="containsText" dxfId="322" priority="463" operator="containsText" text="Catastrófico">
      <formula>NOT(ISERROR(SEARCH("Catastrófico",U33)))</formula>
    </cfRule>
    <cfRule type="containsText" dxfId="321" priority="464" operator="containsText" text="Mayor">
      <formula>NOT(ISERROR(SEARCH("Mayor",U33)))</formula>
    </cfRule>
    <cfRule type="containsText" dxfId="320" priority="465" operator="containsText" text="Alta">
      <formula>NOT(ISERROR(SEARCH("Alta",U33)))</formula>
    </cfRule>
    <cfRule type="containsText" dxfId="319" priority="466" operator="containsText" text="Moderado">
      <formula>NOT(ISERROR(SEARCH("Moderado",U33)))</formula>
    </cfRule>
    <cfRule type="containsText" dxfId="318" priority="467" operator="containsText" text="Menor">
      <formula>NOT(ISERROR(SEARCH("Menor",U33)))</formula>
    </cfRule>
    <cfRule type="containsText" dxfId="317" priority="468" operator="containsText" text="Leve">
      <formula>NOT(ISERROR(SEARCH("Leve",U33)))</formula>
    </cfRule>
  </conditionalFormatting>
  <conditionalFormatting sqref="V37">
    <cfRule type="containsText" dxfId="316" priority="415" operator="containsText" text="Extremo">
      <formula>NOT(ISERROR(SEARCH("Extremo",V37)))</formula>
    </cfRule>
    <cfRule type="containsText" dxfId="315" priority="416" operator="containsText" text="Alto">
      <formula>NOT(ISERROR(SEARCH("Alto",V37)))</formula>
    </cfRule>
    <cfRule type="containsText" dxfId="314" priority="417" operator="containsText" text="Bajo">
      <formula>NOT(ISERROR(SEARCH("Bajo",V37)))</formula>
    </cfRule>
    <cfRule type="containsText" dxfId="313" priority="418" operator="containsText" text="Moderado">
      <formula>NOT(ISERROR(SEARCH("Moderado",V37)))</formula>
    </cfRule>
  </conditionalFormatting>
  <conditionalFormatting sqref="T37">
    <cfRule type="containsText" dxfId="312" priority="307" operator="containsText" text="Baja">
      <formula>NOT(ISERROR(SEARCH("Baja",T37)))</formula>
    </cfRule>
    <cfRule type="containsText" dxfId="311" priority="308" operator="containsText" text="Alta">
      <formula>NOT(ISERROR(SEARCH("Alta",T37)))</formula>
    </cfRule>
    <cfRule type="containsText" dxfId="310" priority="309" operator="containsText" text="Media">
      <formula>NOT(ISERROR(SEARCH("Media",T37)))</formula>
    </cfRule>
    <cfRule type="containsText" dxfId="309" priority="310" operator="containsText" text="Media">
      <formula>NOT(ISERROR(SEARCH("Media",T37)))</formula>
    </cfRule>
    <cfRule type="containsText" dxfId="308" priority="311" operator="containsText" text="Media">
      <formula>NOT(ISERROR(SEARCH("Media",T37)))</formula>
    </cfRule>
    <cfRule type="containsText" dxfId="307" priority="312" operator="containsText" text="Muy Baja">
      <formula>NOT(ISERROR(SEARCH("Muy Baja",T37)))</formula>
    </cfRule>
    <cfRule type="containsText" dxfId="306" priority="313" operator="containsText" text="Baja">
      <formula>NOT(ISERROR(SEARCH("Baja",T37)))</formula>
    </cfRule>
    <cfRule type="containsText" dxfId="305" priority="314" operator="containsText" text="Muy Baja">
      <formula>NOT(ISERROR(SEARCH("Muy Baja",T37)))</formula>
    </cfRule>
    <cfRule type="containsText" dxfId="304" priority="315" operator="containsText" text="Muy Baja">
      <formula>NOT(ISERROR(SEARCH("Muy Baja",T37)))</formula>
    </cfRule>
    <cfRule type="containsText" dxfId="303" priority="316" operator="containsText" text="Muy Baja">
      <formula>NOT(ISERROR(SEARCH("Muy Baja",T37)))</formula>
    </cfRule>
    <cfRule type="containsText" dxfId="302" priority="317" operator="containsText" text="Muy Baja'Tabla probabilidad'!">
      <formula>NOT(ISERROR(SEARCH("Muy Baja'Tabla probabilidad'!",T37)))</formula>
    </cfRule>
    <cfRule type="containsText" dxfId="301" priority="318" operator="containsText" text="Muy bajo">
      <formula>NOT(ISERROR(SEARCH("Muy bajo",T37)))</formula>
    </cfRule>
    <cfRule type="containsText" dxfId="300" priority="319" operator="containsText" text="Alta">
      <formula>NOT(ISERROR(SEARCH("Alta",T37)))</formula>
    </cfRule>
    <cfRule type="containsText" dxfId="299" priority="320" operator="containsText" text="Media">
      <formula>NOT(ISERROR(SEARCH("Media",T37)))</formula>
    </cfRule>
    <cfRule type="containsText" dxfId="298" priority="321" operator="containsText" text="Baja">
      <formula>NOT(ISERROR(SEARCH("Baja",T37)))</formula>
    </cfRule>
    <cfRule type="containsText" dxfId="297" priority="322" operator="containsText" text="Muy baja">
      <formula>NOT(ISERROR(SEARCH("Muy baja",T37)))</formula>
    </cfRule>
    <cfRule type="cellIs" dxfId="296" priority="325" operator="between">
      <formula>1</formula>
      <formula>2</formula>
    </cfRule>
    <cfRule type="cellIs" dxfId="295" priority="326" operator="between">
      <formula>0</formula>
      <formula>2</formula>
    </cfRule>
  </conditionalFormatting>
  <conditionalFormatting sqref="U43">
    <cfRule type="containsText" dxfId="294" priority="233" operator="containsText" text="Catastrófico">
      <formula>NOT(ISERROR(SEARCH("Catastrófico",U43)))</formula>
    </cfRule>
    <cfRule type="containsText" dxfId="293" priority="234" operator="containsText" text="Mayor">
      <formula>NOT(ISERROR(SEARCH("Mayor",U43)))</formula>
    </cfRule>
    <cfRule type="containsText" dxfId="292" priority="235" operator="containsText" text="Alta">
      <formula>NOT(ISERROR(SEARCH("Alta",U43)))</formula>
    </cfRule>
    <cfRule type="containsText" dxfId="291" priority="236" operator="containsText" text="Moderado">
      <formula>NOT(ISERROR(SEARCH("Moderado",U43)))</formula>
    </cfRule>
    <cfRule type="containsText" dxfId="290" priority="237" operator="containsText" text="Menor">
      <formula>NOT(ISERROR(SEARCH("Menor",U43)))</formula>
    </cfRule>
    <cfRule type="containsText" dxfId="289" priority="238" operator="containsText" text="Leve">
      <formula>NOT(ISERROR(SEARCH("Leve",U43)))</formula>
    </cfRule>
  </conditionalFormatting>
  <conditionalFormatting sqref="V43">
    <cfRule type="containsText" dxfId="288" priority="229" operator="containsText" text="Extremo">
      <formula>NOT(ISERROR(SEARCH("Extremo",V43)))</formula>
    </cfRule>
    <cfRule type="containsText" dxfId="287" priority="230" operator="containsText" text="Alto">
      <formula>NOT(ISERROR(SEARCH("Alto",V43)))</formula>
    </cfRule>
    <cfRule type="containsText" dxfId="286" priority="231" operator="containsText" text="Bajo">
      <formula>NOT(ISERROR(SEARCH("Bajo",V43)))</formula>
    </cfRule>
    <cfRule type="containsText" dxfId="285" priority="232" operator="containsText" text="Moderado">
      <formula>NOT(ISERROR(SEARCH("Moderado",V43)))</formula>
    </cfRule>
  </conditionalFormatting>
  <conditionalFormatting sqref="U46">
    <cfRule type="containsText" dxfId="284" priority="201" operator="containsText" text="Catastrófico">
      <formula>NOT(ISERROR(SEARCH("Catastrófico",U46)))</formula>
    </cfRule>
    <cfRule type="containsText" dxfId="283" priority="202" operator="containsText" text="Mayor">
      <formula>NOT(ISERROR(SEARCH("Mayor",U46)))</formula>
    </cfRule>
    <cfRule type="containsText" dxfId="282" priority="203" operator="containsText" text="Alta">
      <formula>NOT(ISERROR(SEARCH("Alta",U46)))</formula>
    </cfRule>
    <cfRule type="containsText" dxfId="281" priority="204" operator="containsText" text="Moderado">
      <formula>NOT(ISERROR(SEARCH("Moderado",U46)))</formula>
    </cfRule>
    <cfRule type="containsText" dxfId="280" priority="205" operator="containsText" text="Menor">
      <formula>NOT(ISERROR(SEARCH("Menor",U46)))</formula>
    </cfRule>
    <cfRule type="containsText" dxfId="279" priority="206" operator="containsText" text="Leve">
      <formula>NOT(ISERROR(SEARCH("Leve",U46)))</formula>
    </cfRule>
  </conditionalFormatting>
  <conditionalFormatting sqref="V46">
    <cfRule type="containsText" dxfId="278" priority="197" operator="containsText" text="Extremo">
      <formula>NOT(ISERROR(SEARCH("Extremo",V46)))</formula>
    </cfRule>
    <cfRule type="containsText" dxfId="277" priority="198" operator="containsText" text="Alto">
      <formula>NOT(ISERROR(SEARCH("Alto",V46)))</formula>
    </cfRule>
    <cfRule type="containsText" dxfId="276" priority="199" operator="containsText" text="Bajo">
      <formula>NOT(ISERROR(SEARCH("Bajo",V46)))</formula>
    </cfRule>
    <cfRule type="containsText" dxfId="275" priority="200" operator="containsText" text="Moderado">
      <formula>NOT(ISERROR(SEARCH("Moderado",V46)))</formula>
    </cfRule>
  </conditionalFormatting>
  <conditionalFormatting sqref="T40 T46">
    <cfRule type="containsText" dxfId="274" priority="133" operator="containsText" text="Baja">
      <formula>NOT(ISERROR(SEARCH("Baja",T40)))</formula>
    </cfRule>
    <cfRule type="containsText" dxfId="273" priority="134" operator="containsText" text="Alta">
      <formula>NOT(ISERROR(SEARCH("Alta",T40)))</formula>
    </cfRule>
    <cfRule type="containsText" dxfId="272" priority="135" operator="containsText" text="Media">
      <formula>NOT(ISERROR(SEARCH("Media",T40)))</formula>
    </cfRule>
    <cfRule type="containsText" dxfId="271" priority="136" operator="containsText" text="Media">
      <formula>NOT(ISERROR(SEARCH("Media",T40)))</formula>
    </cfRule>
    <cfRule type="containsText" dxfId="270" priority="137" operator="containsText" text="Media">
      <formula>NOT(ISERROR(SEARCH("Media",T40)))</formula>
    </cfRule>
    <cfRule type="containsText" dxfId="269" priority="138" operator="containsText" text="Muy Baja">
      <formula>NOT(ISERROR(SEARCH("Muy Baja",T40)))</formula>
    </cfRule>
    <cfRule type="containsText" dxfId="268" priority="139" operator="containsText" text="Baja">
      <formula>NOT(ISERROR(SEARCH("Baja",T40)))</formula>
    </cfRule>
    <cfRule type="containsText" dxfId="267" priority="140" operator="containsText" text="Muy Baja">
      <formula>NOT(ISERROR(SEARCH("Muy Baja",T40)))</formula>
    </cfRule>
    <cfRule type="containsText" dxfId="266" priority="141" operator="containsText" text="Muy Baja">
      <formula>NOT(ISERROR(SEARCH("Muy Baja",T40)))</formula>
    </cfRule>
    <cfRule type="containsText" dxfId="265" priority="142" operator="containsText" text="Muy Baja">
      <formula>NOT(ISERROR(SEARCH("Muy Baja",T40)))</formula>
    </cfRule>
    <cfRule type="containsText" dxfId="264" priority="143" operator="containsText" text="Muy Baja'Tabla probabilidad'!">
      <formula>NOT(ISERROR(SEARCH("Muy Baja'Tabla probabilidad'!",T40)))</formula>
    </cfRule>
    <cfRule type="containsText" dxfId="263" priority="144" operator="containsText" text="Muy bajo">
      <formula>NOT(ISERROR(SEARCH("Muy bajo",T40)))</formula>
    </cfRule>
    <cfRule type="containsText" dxfId="262" priority="145" operator="containsText" text="Alta">
      <formula>NOT(ISERROR(SEARCH("Alta",T40)))</formula>
    </cfRule>
    <cfRule type="containsText" dxfId="261" priority="146" operator="containsText" text="Media">
      <formula>NOT(ISERROR(SEARCH("Media",T40)))</formula>
    </cfRule>
    <cfRule type="containsText" dxfId="260" priority="147" operator="containsText" text="Baja">
      <formula>NOT(ISERROR(SEARCH("Baja",T40)))</formula>
    </cfRule>
    <cfRule type="containsText" dxfId="259" priority="148" operator="containsText" text="Muy baja">
      <formula>NOT(ISERROR(SEARCH("Muy baja",T40)))</formula>
    </cfRule>
    <cfRule type="cellIs" dxfId="258" priority="151" operator="between">
      <formula>1</formula>
      <formula>2</formula>
    </cfRule>
    <cfRule type="cellIs" dxfId="257" priority="152" operator="between">
      <formula>0</formula>
      <formula>2</formula>
    </cfRule>
  </conditionalFormatting>
  <conditionalFormatting sqref="T43">
    <cfRule type="containsText" dxfId="256" priority="1" operator="containsText" text="Muy Baja">
      <formula>NOT(ISERROR(SEARCH("Muy Baja",T43)))</formula>
    </cfRule>
    <cfRule type="containsText" dxfId="255" priority="1" operator="containsText" text="Baja">
      <formula>NOT(ISERROR(SEARCH("Baja",T43)))</formula>
    </cfRule>
    <cfRule type="containsText" dxfId="254" priority="2" operator="containsText" text="Muy Alta">
      <formula>NOT(ISERROR(SEARCH("Muy Alta",T43)))</formula>
    </cfRule>
    <cfRule type="containsText" dxfId="253" priority="2" operator="containsText" text="Alta">
      <formula>NOT(ISERROR(SEARCH("Alta",T43)))</formula>
    </cfRule>
    <cfRule type="containsText" dxfId="252" priority="3" operator="containsText" text="Media">
      <formula>NOT(ISERROR(SEARCH("Media",T43)))</formula>
    </cfRule>
    <cfRule type="containsText" dxfId="251" priority="4" operator="containsText" text="Media">
      <formula>NOT(ISERROR(SEARCH("Media",T43)))</formula>
    </cfRule>
    <cfRule type="containsText" dxfId="250" priority="5" operator="containsText" text="Media">
      <formula>NOT(ISERROR(SEARCH("Media",T43)))</formula>
    </cfRule>
    <cfRule type="containsText" dxfId="249" priority="6" operator="containsText" text="Muy Baja">
      <formula>NOT(ISERROR(SEARCH("Muy Baja",T43)))</formula>
    </cfRule>
    <cfRule type="containsText" dxfId="248" priority="7" operator="containsText" text="Baja">
      <formula>NOT(ISERROR(SEARCH("Baja",T43)))</formula>
    </cfRule>
    <cfRule type="containsText" dxfId="247" priority="8" operator="containsText" text="Muy Baja">
      <formula>NOT(ISERROR(SEARCH("Muy Baja",T43)))</formula>
    </cfRule>
    <cfRule type="containsText" dxfId="246" priority="9" operator="containsText" text="Muy Baja">
      <formula>NOT(ISERROR(SEARCH("Muy Baja",T43)))</formula>
    </cfRule>
    <cfRule type="containsText" dxfId="245" priority="10" operator="containsText" text="Muy Baja">
      <formula>NOT(ISERROR(SEARCH("Muy Baja",T43)))</formula>
    </cfRule>
    <cfRule type="containsText" dxfId="244" priority="11" operator="containsText" text="Muy Baja'Tabla probabilidad'!">
      <formula>NOT(ISERROR(SEARCH("Muy Baja'Tabla probabilidad'!",T43)))</formula>
    </cfRule>
    <cfRule type="containsText" dxfId="243" priority="12" operator="containsText" text="Muy bajo">
      <formula>NOT(ISERROR(SEARCH("Muy bajo",T43)))</formula>
    </cfRule>
    <cfRule type="containsText" dxfId="242" priority="13" operator="containsText" text="Alta">
      <formula>NOT(ISERROR(SEARCH("Alta",T43)))</formula>
    </cfRule>
    <cfRule type="containsText" dxfId="241" priority="14" operator="containsText" text="Media">
      <formula>NOT(ISERROR(SEARCH("Media",T43)))</formula>
    </cfRule>
    <cfRule type="containsText" dxfId="240" priority="15" operator="containsText" text="Baja">
      <formula>NOT(ISERROR(SEARCH("Baja",T43)))</formula>
    </cfRule>
    <cfRule type="containsText" dxfId="239" priority="16" operator="containsText" text="Muy baja">
      <formula>NOT(ISERROR(SEARCH("Muy baja",T43)))</formula>
    </cfRule>
    <cfRule type="cellIs" dxfId="238" priority="19" operator="between">
      <formula>1</formula>
      <formula>2</formula>
    </cfRule>
    <cfRule type="cellIs" dxfId="237" priority="20" operator="between">
      <formula>0</formula>
      <formula>2</formula>
    </cfRule>
  </conditionalFormatting>
  <dataValidations count="2">
    <dataValidation allowBlank="1" showInputMessage="1" showErrorMessage="1" prompt="Enunciar cuál es el control" sqref="E25:E28 M10:M14 E33 E35:E38 E30:E31 E23 E40:E41 E45:E48 E43 E10:E19" xr:uid="{7928B5FF-7FCE-491C-B96F-D6B03D215992}"/>
    <dataValidation type="list" allowBlank="1" showInputMessage="1" showErrorMessage="1" sqref="N10:Q49 F10:I49" xr:uid="{9104B475-4BF2-4D02-8220-BA9D8B818B64}">
      <formula1>"SI,NO"</formula1>
    </dataValidation>
  </dataValidations>
  <printOptions horizontalCentered="1"/>
  <pageMargins left="0.70866141732283472" right="0.70866141732283472" top="0.74803149606299213" bottom="0.74803149606299213" header="0.31496062992125984" footer="0.31496062992125984"/>
  <pageSetup scale="25" fitToHeight="0" orientation="landscape" r:id="rId1"/>
  <cellWatches>
    <cellWatch r="T10"/>
  </cellWatches>
  <drawing r:id="rId2"/>
  <extLst>
    <ext xmlns:x14="http://schemas.microsoft.com/office/spreadsheetml/2009/9/main" uri="{78C0D931-6437-407d-A8EE-F0AAD7539E65}">
      <x14:conditionalFormattings>
        <x14:conditionalFormatting xmlns:xm="http://schemas.microsoft.com/office/excel/2006/main">
          <x14:cfRule type="containsText" priority="523" operator="containsText" id="{C1AEA79B-2AA1-451B-8B24-3DC3B7BB6BEF}">
            <xm:f>NOT(ISERROR(SEARCH(#REF!,T10)))</xm:f>
            <xm:f>#REF!</xm:f>
            <x14:dxf>
              <font>
                <color rgb="FF006100"/>
              </font>
              <fill>
                <patternFill>
                  <bgColor rgb="FFC6EFCE"/>
                </patternFill>
              </fill>
            </x14:dxf>
          </x14:cfRule>
          <x14:cfRule type="containsText" priority="524" operator="containsText" id="{3BC87AFC-CDDB-431F-B599-43E236D2FF1C}">
            <xm:f>NOT(ISERROR(SEARCH(#REF!,T10)))</xm:f>
            <xm:f>#REF!</xm:f>
            <x14:dxf>
              <font>
                <color rgb="FF9C0006"/>
              </font>
              <fill>
                <patternFill>
                  <bgColor rgb="FFFFC7CE"/>
                </patternFill>
              </fill>
            </x14:dxf>
          </x14:cfRule>
          <xm:sqref>T10</xm:sqref>
        </x14:conditionalFormatting>
        <x14:conditionalFormatting xmlns:xm="http://schemas.microsoft.com/office/excel/2006/main">
          <x14:cfRule type="containsText" priority="557" operator="containsText" id="{12451B58-C247-41F1-AAA2-49C8391E2059}">
            <xm:f>NOT(ISERROR(SEARCH(#REF!,T23)))</xm:f>
            <xm:f>#REF!</xm:f>
            <x14:dxf>
              <font>
                <color rgb="FF006100"/>
              </font>
              <fill>
                <patternFill>
                  <bgColor rgb="FFC6EFCE"/>
                </patternFill>
              </fill>
            </x14:dxf>
          </x14:cfRule>
          <x14:cfRule type="containsText" priority="558" operator="containsText" id="{8BABB17B-17A5-4FF3-9F80-988D5C08F042}">
            <xm:f>NOT(ISERROR(SEARCH(#REF!,T23)))</xm:f>
            <xm:f>#REF!</xm:f>
            <x14:dxf>
              <font>
                <color rgb="FF9C0006"/>
              </font>
              <fill>
                <patternFill>
                  <bgColor rgb="FFFFC7CE"/>
                </patternFill>
              </fill>
            </x14:dxf>
          </x14:cfRule>
          <xm:sqref>T23 T26</xm:sqref>
        </x14:conditionalFormatting>
        <x14:conditionalFormatting xmlns:xm="http://schemas.microsoft.com/office/excel/2006/main">
          <x14:cfRule type="containsText" priority="495" operator="containsText" id="{9DB204B3-DD63-45CD-825E-E525628DCF2C}">
            <xm:f>NOT(ISERROR(SEARCH(#REF!,T33)))</xm:f>
            <xm:f>#REF!</xm:f>
            <x14:dxf>
              <font>
                <color rgb="FF006100"/>
              </font>
              <fill>
                <patternFill>
                  <bgColor rgb="FFC6EFCE"/>
                </patternFill>
              </fill>
            </x14:dxf>
          </x14:cfRule>
          <x14:cfRule type="containsText" priority="496" operator="containsText" id="{5A339253-3BBD-47D4-B8B5-793AB30C5D41}">
            <xm:f>NOT(ISERROR(SEARCH(#REF!,T33)))</xm:f>
            <xm:f>#REF!</xm:f>
            <x14:dxf>
              <font>
                <color rgb="FF9C0006"/>
              </font>
              <fill>
                <patternFill>
                  <bgColor rgb="FFFFC7CE"/>
                </patternFill>
              </fill>
            </x14:dxf>
          </x14:cfRule>
          <xm:sqref>T33</xm:sqref>
        </x14:conditionalFormatting>
        <x14:conditionalFormatting xmlns:xm="http://schemas.microsoft.com/office/excel/2006/main">
          <x14:cfRule type="containsText" priority="323" operator="containsText" id="{E5C15FA2-ECB5-4556-94AC-709809AD2F8B}">
            <xm:f>NOT(ISERROR(SEARCH(#REF!,T37)))</xm:f>
            <xm:f>#REF!</xm:f>
            <x14:dxf>
              <font>
                <color rgb="FF006100"/>
              </font>
              <fill>
                <patternFill>
                  <bgColor rgb="FFC6EFCE"/>
                </patternFill>
              </fill>
            </x14:dxf>
          </x14:cfRule>
          <x14:cfRule type="containsText" priority="324" operator="containsText" id="{B4F7AB8F-B6D4-47D2-880E-DE623A265A61}">
            <xm:f>NOT(ISERROR(SEARCH(#REF!,T37)))</xm:f>
            <xm:f>#REF!</xm:f>
            <x14:dxf>
              <font>
                <color rgb="FF9C0006"/>
              </font>
              <fill>
                <patternFill>
                  <bgColor rgb="FFFFC7CE"/>
                </patternFill>
              </fill>
            </x14:dxf>
          </x14:cfRule>
          <xm:sqref>T37</xm:sqref>
        </x14:conditionalFormatting>
        <x14:conditionalFormatting xmlns:xm="http://schemas.microsoft.com/office/excel/2006/main">
          <x14:cfRule type="containsText" priority="149" operator="containsText" id="{AA6E9D88-5E66-4FDD-87EA-320528DABE47}">
            <xm:f>NOT(ISERROR(SEARCH(#REF!,T40)))</xm:f>
            <xm:f>#REF!</xm:f>
            <x14:dxf>
              <font>
                <color rgb="FF006100"/>
              </font>
              <fill>
                <patternFill>
                  <bgColor rgb="FFC6EFCE"/>
                </patternFill>
              </fill>
            </x14:dxf>
          </x14:cfRule>
          <x14:cfRule type="containsText" priority="150" operator="containsText" id="{2286D129-2B73-41D8-8BCB-2B3862D5ED8E}">
            <xm:f>NOT(ISERROR(SEARCH(#REF!,T40)))</xm:f>
            <xm:f>#REF!</xm:f>
            <x14:dxf>
              <font>
                <color rgb="FF9C0006"/>
              </font>
              <fill>
                <patternFill>
                  <bgColor rgb="FFFFC7CE"/>
                </patternFill>
              </fill>
            </x14:dxf>
          </x14:cfRule>
          <xm:sqref>T40 T46</xm:sqref>
        </x14:conditionalFormatting>
        <x14:conditionalFormatting xmlns:xm="http://schemas.microsoft.com/office/excel/2006/main">
          <x14:cfRule type="containsText" priority="17" operator="containsText" id="{CDCF574D-A500-4FD2-8CE7-8B2290794778}">
            <xm:f>NOT(ISERROR(SEARCH(#REF!,T43)))</xm:f>
            <xm:f>#REF!</xm:f>
            <x14:dxf>
              <font>
                <color rgb="FF006100"/>
              </font>
              <fill>
                <patternFill>
                  <bgColor rgb="FFC6EFCE"/>
                </patternFill>
              </fill>
            </x14:dxf>
          </x14:cfRule>
          <x14:cfRule type="containsText" priority="18" operator="containsText" id="{BF94B220-F7A9-447A-8DC0-A7B1796AA6B2}">
            <xm:f>NOT(ISERROR(SEARCH(#REF!,T43)))</xm:f>
            <xm:f>#REF!</xm:f>
            <x14:dxf>
              <font>
                <color rgb="FF9C0006"/>
              </font>
              <fill>
                <patternFill>
                  <bgColor rgb="FFFFC7CE"/>
                </patternFill>
              </fill>
            </x14:dxf>
          </x14:cfRule>
          <xm:sqref>T43</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pageSetUpPr fitToPage="1"/>
  </sheetPr>
  <dimension ref="A1:R90"/>
  <sheetViews>
    <sheetView showGridLines="0" topLeftCell="A50" zoomScale="55" zoomScaleNormal="55" workbookViewId="0">
      <selection activeCell="C40" sqref="C40:C49"/>
    </sheetView>
  </sheetViews>
  <sheetFormatPr baseColWidth="10" defaultColWidth="11.42578125" defaultRowHeight="15"/>
  <cols>
    <col min="1" max="1" width="5.42578125" style="30" customWidth="1"/>
    <col min="2" max="2" width="38.5703125" style="30" customWidth="1"/>
    <col min="3" max="3" width="34.85546875" style="30" customWidth="1"/>
    <col min="4" max="4" width="43.28515625" style="30" hidden="1" customWidth="1"/>
    <col min="5" max="5" width="96.28515625" style="38" hidden="1" customWidth="1"/>
    <col min="6" max="6" width="14.42578125" style="30" customWidth="1"/>
    <col min="7" max="8" width="13.85546875" style="30" customWidth="1"/>
    <col min="9" max="9" width="2.7109375" style="30" customWidth="1"/>
    <col min="10" max="10" width="34.7109375" style="30" customWidth="1"/>
    <col min="11" max="11" width="14.5703125" style="30" customWidth="1"/>
    <col min="12" max="12" width="16.42578125" style="63" hidden="1" customWidth="1"/>
    <col min="13" max="14" width="13.7109375" style="30" customWidth="1"/>
    <col min="15" max="15" width="17.140625" style="62" customWidth="1"/>
    <col min="16" max="16" width="16" style="62" customWidth="1"/>
    <col min="17" max="17" width="20.7109375" style="62" customWidth="1"/>
    <col min="18" max="18" width="4" style="62" customWidth="1"/>
    <col min="19" max="16384" width="11.42578125" style="62"/>
  </cols>
  <sheetData>
    <row r="1" spans="1:18" s="60" customFormat="1" ht="27.75" customHeight="1">
      <c r="A1" s="528"/>
      <c r="B1" s="528"/>
      <c r="C1" s="528"/>
      <c r="D1" s="142"/>
      <c r="E1" s="529" t="s">
        <v>364</v>
      </c>
      <c r="F1" s="529"/>
      <c r="G1" s="529"/>
      <c r="H1" s="529"/>
      <c r="I1" s="529"/>
      <c r="J1" s="529"/>
      <c r="K1" s="529"/>
      <c r="L1" s="529"/>
      <c r="M1" s="529"/>
      <c r="N1" s="529"/>
      <c r="O1" s="529"/>
      <c r="P1" s="529"/>
      <c r="Q1" s="529"/>
      <c r="R1" s="11"/>
    </row>
    <row r="2" spans="1:18" s="60" customFormat="1" ht="27" customHeight="1">
      <c r="A2" s="528"/>
      <c r="B2" s="528"/>
      <c r="C2" s="528"/>
      <c r="D2" s="142"/>
      <c r="E2" s="529"/>
      <c r="F2" s="529"/>
      <c r="G2" s="529"/>
      <c r="H2" s="529"/>
      <c r="I2" s="529"/>
      <c r="J2" s="529"/>
      <c r="K2" s="529"/>
      <c r="L2" s="529"/>
      <c r="M2" s="529"/>
      <c r="N2" s="529"/>
      <c r="O2" s="529"/>
      <c r="P2" s="529"/>
      <c r="Q2" s="529"/>
      <c r="R2" s="11"/>
    </row>
    <row r="3" spans="1:18" s="60" customFormat="1" ht="27" customHeight="1">
      <c r="A3" s="528"/>
      <c r="B3" s="528"/>
      <c r="C3" s="528"/>
      <c r="D3" s="142"/>
      <c r="E3" s="529"/>
      <c r="F3" s="529"/>
      <c r="G3" s="529"/>
      <c r="H3" s="529"/>
      <c r="I3" s="529"/>
      <c r="J3" s="529"/>
      <c r="K3" s="529"/>
      <c r="L3" s="529"/>
      <c r="M3" s="529"/>
      <c r="N3" s="529"/>
      <c r="O3" s="529"/>
      <c r="P3" s="529"/>
      <c r="Q3" s="529"/>
      <c r="R3" s="11"/>
    </row>
    <row r="4" spans="1:18" s="60" customFormat="1" ht="23.25" customHeight="1">
      <c r="A4" s="510" t="s">
        <v>365</v>
      </c>
      <c r="B4" s="510"/>
      <c r="C4" s="513" t="str">
        <f>'6. Valoración Controles'!C4:K4</f>
        <v>MEJORAMIENTO INFRAESTRUCTURA FÍSICA</v>
      </c>
      <c r="D4" s="513"/>
      <c r="E4" s="513"/>
      <c r="F4" s="513"/>
      <c r="G4" s="513"/>
      <c r="H4" s="513"/>
      <c r="I4" s="513"/>
      <c r="J4" s="513"/>
      <c r="K4" s="513"/>
      <c r="L4" s="513"/>
      <c r="M4" s="513"/>
      <c r="N4" s="513"/>
      <c r="O4" s="513"/>
      <c r="P4" s="513"/>
      <c r="Q4" s="513"/>
      <c r="R4" s="11"/>
    </row>
    <row r="5" spans="1:18" s="60" customFormat="1" ht="56.25" customHeight="1">
      <c r="A5" s="510" t="s">
        <v>366</v>
      </c>
      <c r="B5" s="510"/>
      <c r="C5" s="513"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13"/>
      <c r="E5" s="513"/>
      <c r="F5" s="513"/>
      <c r="G5" s="513"/>
      <c r="H5" s="513"/>
      <c r="I5" s="513"/>
      <c r="J5" s="513"/>
      <c r="K5" s="513"/>
      <c r="L5" s="513"/>
      <c r="M5" s="513"/>
      <c r="N5" s="513"/>
      <c r="O5" s="513"/>
      <c r="P5" s="513"/>
      <c r="Q5" s="513"/>
      <c r="R5" s="11"/>
    </row>
    <row r="6" spans="1:18" s="60" customFormat="1" ht="28.5" customHeight="1">
      <c r="A6" s="510" t="s">
        <v>367</v>
      </c>
      <c r="B6" s="510"/>
      <c r="C6" s="514" t="s">
        <v>267</v>
      </c>
      <c r="D6" s="514"/>
      <c r="E6" s="514"/>
      <c r="F6" s="514"/>
      <c r="G6" s="514"/>
      <c r="H6" s="514"/>
      <c r="I6" s="514"/>
      <c r="J6" s="514"/>
      <c r="K6" s="514"/>
      <c r="L6" s="514"/>
      <c r="M6" s="514"/>
      <c r="N6" s="514"/>
      <c r="O6" s="514"/>
      <c r="P6" s="514"/>
      <c r="Q6" s="514"/>
      <c r="R6" s="11"/>
    </row>
    <row r="7" spans="1:18" s="60" customFormat="1" ht="40.5" customHeight="1" thickBot="1">
      <c r="A7" s="487" t="s">
        <v>368</v>
      </c>
      <c r="B7" s="487"/>
      <c r="C7" s="487"/>
      <c r="D7" s="487"/>
      <c r="E7" s="487"/>
      <c r="F7" s="487" t="s">
        <v>283</v>
      </c>
      <c r="G7" s="487"/>
      <c r="H7" s="487"/>
      <c r="I7" s="143"/>
      <c r="J7" s="508" t="s">
        <v>369</v>
      </c>
      <c r="K7" s="508"/>
      <c r="L7" s="508"/>
      <c r="M7" s="508"/>
      <c r="N7" s="509"/>
      <c r="O7" s="10" t="s">
        <v>370</v>
      </c>
      <c r="P7" s="10" t="s">
        <v>371</v>
      </c>
      <c r="Q7" s="10" t="s">
        <v>372</v>
      </c>
      <c r="R7" s="11"/>
    </row>
    <row r="8" spans="1:18" s="60" customFormat="1" ht="33" customHeight="1" thickTop="1" thickBot="1">
      <c r="A8" s="511" t="s">
        <v>273</v>
      </c>
      <c r="B8" s="492" t="s">
        <v>346</v>
      </c>
      <c r="C8" s="515" t="s">
        <v>275</v>
      </c>
      <c r="D8" s="517" t="s">
        <v>285</v>
      </c>
      <c r="E8" s="492" t="s">
        <v>269</v>
      </c>
      <c r="F8" s="506" t="s">
        <v>373</v>
      </c>
      <c r="G8" s="506" t="s">
        <v>374</v>
      </c>
      <c r="H8" s="506" t="s">
        <v>375</v>
      </c>
      <c r="I8" s="530"/>
      <c r="J8" s="506" t="s">
        <v>376</v>
      </c>
      <c r="K8" s="506" t="s">
        <v>377</v>
      </c>
      <c r="L8" s="506" t="s">
        <v>378</v>
      </c>
      <c r="M8" s="506" t="s">
        <v>379</v>
      </c>
      <c r="N8" s="506" t="s">
        <v>380</v>
      </c>
      <c r="O8" s="506"/>
      <c r="P8" s="506"/>
      <c r="Q8" s="506"/>
      <c r="R8" s="11"/>
    </row>
    <row r="9" spans="1:18" s="61" customFormat="1" ht="28.5" customHeight="1" thickTop="1" thickBot="1">
      <c r="A9" s="512"/>
      <c r="B9" s="493"/>
      <c r="C9" s="516"/>
      <c r="D9" s="518"/>
      <c r="E9" s="493"/>
      <c r="F9" s="507"/>
      <c r="G9" s="507"/>
      <c r="H9" s="507"/>
      <c r="I9" s="531"/>
      <c r="J9" s="507"/>
      <c r="K9" s="507"/>
      <c r="L9" s="507"/>
      <c r="M9" s="507"/>
      <c r="N9" s="507"/>
      <c r="O9" s="507"/>
      <c r="P9" s="507"/>
      <c r="Q9" s="507"/>
      <c r="R9" s="59"/>
    </row>
    <row r="10" spans="1:18" ht="32.25" customHeight="1">
      <c r="A10" s="478">
        <f>'5. Identificación de Riesgos'!A10</f>
        <v>1</v>
      </c>
      <c r="B10" s="481" t="str">
        <f>'5. Identificación de Riesgos'!B10</f>
        <v xml:space="preserve">Daño, pérdida o uso indebido de bienes muebles o  inmuebles </v>
      </c>
      <c r="C10" s="481" t="str">
        <f>'5. Identificación de Riesgos'!C10</f>
        <v>Posible ocurrencia de daño, deterioro, pérdida o uso inadecuado de los bienes muebles e inmuebles pertenecientes a la infraestructura judicial, que afecte su funcionalidad, seguridad, disponibilidad o valor, comprometiendo la adecuada prestación del servicio de administración de justicia y generando costos adicionales para su reposición, reparación o recuperación.</v>
      </c>
      <c r="D10" s="481" t="s">
        <v>312</v>
      </c>
      <c r="E10" s="157" t="str">
        <f>'5. Identificación de Riesgos'!D10</f>
        <v>Fallas o incumplimiento en la programación y ejecución de mantenimientos preventivos y correctivos.</v>
      </c>
      <c r="F10" s="484" t="str">
        <f>'5. Identificación de Riesgos'!H10</f>
        <v>Media - 3</v>
      </c>
      <c r="G10" s="481" t="str">
        <f>'5. Identificación de Riesgos'!M10</f>
        <v>Leve - 1</v>
      </c>
      <c r="H10" s="481" t="str">
        <f>'5. Identificación de Riesgos'!N10</f>
        <v>Moderado - 3</v>
      </c>
      <c r="I10" s="494"/>
      <c r="J10" s="500" t="str">
        <f>'6. Valoración Controles'!T10</f>
        <v>Media - 3</v>
      </c>
      <c r="K10" s="500" t="str">
        <f>'6. Valoración Controles'!U10</f>
        <v>Leve - 1</v>
      </c>
      <c r="L10" s="503"/>
      <c r="M10" s="481" t="str">
        <f>'6. Valoración Controles'!V10</f>
        <v>Moderado - 3</v>
      </c>
      <c r="N10" s="481" t="s">
        <v>381</v>
      </c>
      <c r="O10" s="144"/>
      <c r="P10" s="144"/>
      <c r="Q10" s="145"/>
      <c r="R10" s="14"/>
    </row>
    <row r="11" spans="1:18" ht="32.25" customHeight="1">
      <c r="A11" s="479"/>
      <c r="B11" s="482"/>
      <c r="C11" s="482"/>
      <c r="D11" s="482"/>
      <c r="E11" s="158" t="str">
        <f>'5. Identificación de Riesgos'!D11</f>
        <v>Mantenimientos realizados sin observar instrucciones del fabricante.</v>
      </c>
      <c r="F11" s="485"/>
      <c r="G11" s="521"/>
      <c r="H11" s="482"/>
      <c r="I11" s="495"/>
      <c r="J11" s="501"/>
      <c r="K11" s="501"/>
      <c r="L11" s="504"/>
      <c r="M11" s="482"/>
      <c r="N11" s="482"/>
      <c r="O11" s="146"/>
      <c r="P11" s="146">
        <v>5</v>
      </c>
      <c r="Q11" s="147"/>
      <c r="R11" s="14"/>
    </row>
    <row r="12" spans="1:18" ht="23.25" customHeight="1">
      <c r="A12" s="479"/>
      <c r="B12" s="482"/>
      <c r="C12" s="482"/>
      <c r="D12" s="482"/>
      <c r="E12" s="158" t="str">
        <f>'5. Identificación de Riesgos'!D12</f>
        <v>Demoras en los procesos precontractuales y contractuales de obras, estudios y diseños.</v>
      </c>
      <c r="F12" s="485"/>
      <c r="G12" s="521"/>
      <c r="H12" s="482"/>
      <c r="I12" s="495"/>
      <c r="J12" s="501"/>
      <c r="K12" s="501"/>
      <c r="L12" s="504"/>
      <c r="M12" s="482"/>
      <c r="N12" s="482"/>
      <c r="O12" s="146"/>
      <c r="P12" s="146"/>
      <c r="Q12" s="147"/>
      <c r="R12" s="14"/>
    </row>
    <row r="13" spans="1:18" ht="23.25" customHeight="1">
      <c r="A13" s="479"/>
      <c r="B13" s="482"/>
      <c r="C13" s="482"/>
      <c r="D13" s="482"/>
      <c r="E13" s="158" t="str">
        <f>'5. Identificación de Riesgos'!D13</f>
        <v>Uso indebido o irresponsable de bienes por servidores, contratistas o usuarios.</v>
      </c>
      <c r="F13" s="485"/>
      <c r="G13" s="521"/>
      <c r="H13" s="482"/>
      <c r="I13" s="495"/>
      <c r="J13" s="501"/>
      <c r="K13" s="501"/>
      <c r="L13" s="504"/>
      <c r="M13" s="482"/>
      <c r="N13" s="482"/>
      <c r="O13" s="146"/>
      <c r="P13" s="146"/>
      <c r="Q13" s="147"/>
      <c r="R13" s="14"/>
    </row>
    <row r="14" spans="1:18" ht="23.25" customHeight="1">
      <c r="A14" s="479"/>
      <c r="B14" s="482"/>
      <c r="C14" s="482"/>
      <c r="D14" s="482"/>
      <c r="E14" s="158" t="str">
        <f>'5. Identificación de Riesgos'!D14</f>
        <v>Actos vandálicos, hurtos o eventos derivados de problemas de orden público.</v>
      </c>
      <c r="F14" s="485"/>
      <c r="G14" s="521"/>
      <c r="H14" s="482"/>
      <c r="I14" s="495"/>
      <c r="J14" s="501"/>
      <c r="K14" s="501"/>
      <c r="L14" s="504"/>
      <c r="M14" s="482"/>
      <c r="N14" s="482"/>
      <c r="O14" s="146"/>
      <c r="P14" s="146"/>
      <c r="Q14" s="147"/>
      <c r="R14" s="14"/>
    </row>
    <row r="15" spans="1:18" ht="23.25" customHeight="1">
      <c r="A15" s="479"/>
      <c r="B15" s="482"/>
      <c r="C15" s="482"/>
      <c r="D15" s="482"/>
      <c r="E15" s="158" t="str">
        <f>'5. Identificación de Riesgos'!D15</f>
        <v>Fenómenos naturales (sismos, inundaciones, vendavales, incendios).</v>
      </c>
      <c r="F15" s="485"/>
      <c r="G15" s="521"/>
      <c r="H15" s="482"/>
      <c r="I15" s="495"/>
      <c r="J15" s="501"/>
      <c r="K15" s="501"/>
      <c r="L15" s="504"/>
      <c r="M15" s="482"/>
      <c r="N15" s="482"/>
      <c r="O15" s="146"/>
      <c r="P15" s="146"/>
      <c r="Q15" s="147"/>
      <c r="R15" s="14"/>
    </row>
    <row r="16" spans="1:18" ht="23.25" customHeight="1">
      <c r="A16" s="479"/>
      <c r="B16" s="482"/>
      <c r="C16" s="482"/>
      <c r="D16" s="482"/>
      <c r="E16" s="158" t="str">
        <f>'5. Identificación de Riesgos'!D16</f>
        <v>Obsolescencia o envejecimiento de la infraestructura y equipos.</v>
      </c>
      <c r="F16" s="485"/>
      <c r="G16" s="521"/>
      <c r="H16" s="482"/>
      <c r="I16" s="495"/>
      <c r="J16" s="501"/>
      <c r="K16" s="501"/>
      <c r="L16" s="504"/>
      <c r="M16" s="482"/>
      <c r="N16" s="482"/>
      <c r="O16" s="146"/>
      <c r="P16" s="146"/>
      <c r="Q16" s="147"/>
      <c r="R16" s="14"/>
    </row>
    <row r="17" spans="1:18" ht="16.5" customHeight="1">
      <c r="A17" s="479"/>
      <c r="B17" s="482"/>
      <c r="C17" s="482"/>
      <c r="D17" s="482"/>
      <c r="E17" s="158" t="e">
        <f>'5. Identificación de Riesgos'!#REF!</f>
        <v>#REF!</v>
      </c>
      <c r="F17" s="485"/>
      <c r="G17" s="521"/>
      <c r="H17" s="482"/>
      <c r="I17" s="495"/>
      <c r="J17" s="501"/>
      <c r="K17" s="501"/>
      <c r="L17" s="504"/>
      <c r="M17" s="482"/>
      <c r="N17" s="482"/>
      <c r="O17" s="146"/>
      <c r="P17" s="146"/>
      <c r="Q17" s="147"/>
      <c r="R17" s="14"/>
    </row>
    <row r="18" spans="1:18" ht="16.5" customHeight="1">
      <c r="A18" s="479"/>
      <c r="B18" s="482"/>
      <c r="C18" s="482"/>
      <c r="D18" s="482"/>
      <c r="E18" s="158" t="e">
        <f>'5. Identificación de Riesgos'!#REF!</f>
        <v>#REF!</v>
      </c>
      <c r="F18" s="485"/>
      <c r="G18" s="521"/>
      <c r="H18" s="482"/>
      <c r="I18" s="495"/>
      <c r="J18" s="501"/>
      <c r="K18" s="501"/>
      <c r="L18" s="504"/>
      <c r="M18" s="482"/>
      <c r="N18" s="482"/>
      <c r="O18" s="146"/>
      <c r="P18" s="146"/>
      <c r="Q18" s="147"/>
      <c r="R18" s="14"/>
    </row>
    <row r="19" spans="1:18" ht="16.5" customHeight="1" thickBot="1">
      <c r="A19" s="480"/>
      <c r="B19" s="483"/>
      <c r="C19" s="483"/>
      <c r="D19" s="483"/>
      <c r="E19" s="160" t="e">
        <f>'5. Identificación de Riesgos'!#REF!</f>
        <v>#REF!</v>
      </c>
      <c r="F19" s="486"/>
      <c r="G19" s="522"/>
      <c r="H19" s="483"/>
      <c r="I19" s="496"/>
      <c r="J19" s="502"/>
      <c r="K19" s="502"/>
      <c r="L19" s="505"/>
      <c r="M19" s="483"/>
      <c r="N19" s="483"/>
      <c r="O19" s="150"/>
      <c r="P19" s="150"/>
      <c r="Q19" s="151"/>
      <c r="R19" s="14"/>
    </row>
    <row r="20" spans="1:18" ht="21.75" customHeight="1">
      <c r="A20" s="478">
        <f>'5. Identificación de Riesgos'!A23</f>
        <v>2</v>
      </c>
      <c r="B20" s="481" t="str">
        <f>'5. Identificación de Riesgos'!B23</f>
        <v xml:space="preserve">Titulación de bienes inmuebles sin legalizar </v>
      </c>
      <c r="C20" s="481" t="str">
        <f>'5. Identificación de Riesgos'!C23</f>
        <v>No tener  definido y con documentacion el estado legal de los bienes  inmuebles de la Rama</v>
      </c>
      <c r="D20" s="481" t="s">
        <v>312</v>
      </c>
      <c r="E20" s="157" t="str">
        <f>'5. Identificación de Riesgos'!D23</f>
        <v>Desactualización de los inventarios</v>
      </c>
      <c r="F20" s="484" t="str">
        <f>'5. Identificación de Riesgos'!H23</f>
        <v>Media - 3</v>
      </c>
      <c r="G20" s="481" t="str">
        <f>'5. Identificación de Riesgos'!M23</f>
        <v>Leve - 1</v>
      </c>
      <c r="H20" s="481" t="str">
        <f>'5. Identificación de Riesgos'!N23</f>
        <v>Moderado - 3</v>
      </c>
      <c r="I20" s="494"/>
      <c r="J20" s="500" t="str">
        <f>'6. Valoración Controles'!T23</f>
        <v>Media - 3</v>
      </c>
      <c r="K20" s="500" t="str">
        <f>'6. Valoración Controles'!U23</f>
        <v>Leve - 1</v>
      </c>
      <c r="L20" s="503"/>
      <c r="M20" s="481" t="str">
        <f>'6. Valoración Controles'!V23</f>
        <v>Moderado - 3</v>
      </c>
      <c r="N20" s="481" t="s">
        <v>381</v>
      </c>
      <c r="O20" s="144"/>
      <c r="P20" s="144"/>
      <c r="Q20" s="145"/>
      <c r="R20" s="14"/>
    </row>
    <row r="21" spans="1:18" ht="21.75" customHeight="1">
      <c r="A21" s="479"/>
      <c r="B21" s="482"/>
      <c r="C21" s="482"/>
      <c r="D21" s="482"/>
      <c r="E21" s="158" t="str">
        <f>'5. Identificación de Riesgos'!D24</f>
        <v>Documentación del inmuebe inexistente o incompleta</v>
      </c>
      <c r="F21" s="485"/>
      <c r="G21" s="521"/>
      <c r="H21" s="482"/>
      <c r="I21" s="495"/>
      <c r="J21" s="501"/>
      <c r="K21" s="501"/>
      <c r="L21" s="504"/>
      <c r="M21" s="482"/>
      <c r="N21" s="482"/>
      <c r="O21" s="146"/>
      <c r="P21" s="146"/>
      <c r="Q21" s="147"/>
      <c r="R21" s="14"/>
    </row>
    <row r="22" spans="1:18" ht="11.25" customHeight="1">
      <c r="A22" s="479"/>
      <c r="B22" s="482"/>
      <c r="C22" s="482"/>
      <c r="D22" s="482"/>
      <c r="E22" s="158" t="str">
        <f>'5. Identificación de Riesgos'!D25</f>
        <v xml:space="preserve">Procesos judiciales sin concluir </v>
      </c>
      <c r="F22" s="485"/>
      <c r="G22" s="521"/>
      <c r="H22" s="482"/>
      <c r="I22" s="495"/>
      <c r="J22" s="501"/>
      <c r="K22" s="501"/>
      <c r="L22" s="504"/>
      <c r="M22" s="482"/>
      <c r="N22" s="482"/>
      <c r="O22" s="146"/>
      <c r="P22" s="146"/>
      <c r="Q22" s="147"/>
      <c r="R22" s="14"/>
    </row>
    <row r="23" spans="1:18" ht="11.25" customHeight="1">
      <c r="A23" s="479"/>
      <c r="B23" s="482"/>
      <c r="C23" s="482"/>
      <c r="D23" s="482"/>
      <c r="E23" s="158" t="e">
        <f>'5. Identificación de Riesgos'!#REF!</f>
        <v>#REF!</v>
      </c>
      <c r="F23" s="485"/>
      <c r="G23" s="521"/>
      <c r="H23" s="482"/>
      <c r="I23" s="495"/>
      <c r="J23" s="501"/>
      <c r="K23" s="501"/>
      <c r="L23" s="504"/>
      <c r="M23" s="482"/>
      <c r="N23" s="482"/>
      <c r="O23" s="146"/>
      <c r="P23" s="146"/>
      <c r="Q23" s="147"/>
      <c r="R23" s="14"/>
    </row>
    <row r="24" spans="1:18" ht="11.25" customHeight="1">
      <c r="A24" s="479"/>
      <c r="B24" s="482"/>
      <c r="C24" s="482"/>
      <c r="D24" s="482"/>
      <c r="E24" s="158" t="e">
        <f>'5. Identificación de Riesgos'!#REF!</f>
        <v>#REF!</v>
      </c>
      <c r="F24" s="485"/>
      <c r="G24" s="521"/>
      <c r="H24" s="482"/>
      <c r="I24" s="495"/>
      <c r="J24" s="501"/>
      <c r="K24" s="501"/>
      <c r="L24" s="504"/>
      <c r="M24" s="482"/>
      <c r="N24" s="482"/>
      <c r="O24" s="146"/>
      <c r="P24" s="146"/>
      <c r="Q24" s="147"/>
      <c r="R24" s="14"/>
    </row>
    <row r="25" spans="1:18" ht="11.25" customHeight="1">
      <c r="A25" s="479"/>
      <c r="B25" s="482"/>
      <c r="C25" s="482"/>
      <c r="D25" s="482"/>
      <c r="E25" s="158" t="e">
        <f>'5. Identificación de Riesgos'!#REF!</f>
        <v>#REF!</v>
      </c>
      <c r="F25" s="485"/>
      <c r="G25" s="521"/>
      <c r="H25" s="482"/>
      <c r="I25" s="495"/>
      <c r="J25" s="501"/>
      <c r="K25" s="501"/>
      <c r="L25" s="504"/>
      <c r="M25" s="482"/>
      <c r="N25" s="482"/>
      <c r="O25" s="146"/>
      <c r="P25" s="146"/>
      <c r="Q25" s="147"/>
      <c r="R25" s="14"/>
    </row>
    <row r="26" spans="1:18" ht="11.25" customHeight="1">
      <c r="A26" s="479"/>
      <c r="B26" s="482"/>
      <c r="C26" s="482"/>
      <c r="D26" s="482"/>
      <c r="E26" s="158" t="e">
        <f>'5. Identificación de Riesgos'!#REF!</f>
        <v>#REF!</v>
      </c>
      <c r="F26" s="485"/>
      <c r="G26" s="521"/>
      <c r="H26" s="482"/>
      <c r="I26" s="495"/>
      <c r="J26" s="501"/>
      <c r="K26" s="501"/>
      <c r="L26" s="504"/>
      <c r="M26" s="482"/>
      <c r="N26" s="482"/>
      <c r="O26" s="146"/>
      <c r="P26" s="146"/>
      <c r="Q26" s="147"/>
      <c r="R26" s="14"/>
    </row>
    <row r="27" spans="1:18" ht="11.25" customHeight="1">
      <c r="A27" s="479"/>
      <c r="B27" s="482"/>
      <c r="C27" s="482"/>
      <c r="D27" s="482"/>
      <c r="E27" s="158" t="e">
        <f>'5. Identificación de Riesgos'!#REF!</f>
        <v>#REF!</v>
      </c>
      <c r="F27" s="485"/>
      <c r="G27" s="521"/>
      <c r="H27" s="482"/>
      <c r="I27" s="495"/>
      <c r="J27" s="501"/>
      <c r="K27" s="501"/>
      <c r="L27" s="504"/>
      <c r="M27" s="482"/>
      <c r="N27" s="482"/>
      <c r="O27" s="146"/>
      <c r="P27" s="146"/>
      <c r="Q27" s="147"/>
      <c r="R27" s="14"/>
    </row>
    <row r="28" spans="1:18" ht="11.25" customHeight="1">
      <c r="A28" s="479"/>
      <c r="B28" s="482"/>
      <c r="C28" s="482"/>
      <c r="D28" s="482"/>
      <c r="E28" s="158" t="e">
        <f>'5. Identificación de Riesgos'!#REF!</f>
        <v>#REF!</v>
      </c>
      <c r="F28" s="485"/>
      <c r="G28" s="521"/>
      <c r="H28" s="482"/>
      <c r="I28" s="495"/>
      <c r="J28" s="501"/>
      <c r="K28" s="501"/>
      <c r="L28" s="504"/>
      <c r="M28" s="482"/>
      <c r="N28" s="482"/>
      <c r="O28" s="146"/>
      <c r="P28" s="146"/>
      <c r="Q28" s="147"/>
      <c r="R28" s="14"/>
    </row>
    <row r="29" spans="1:18" ht="11.25" customHeight="1" thickBot="1">
      <c r="A29" s="480"/>
      <c r="B29" s="483"/>
      <c r="C29" s="483"/>
      <c r="D29" s="483"/>
      <c r="E29" s="160" t="e">
        <f>'5. Identificación de Riesgos'!#REF!</f>
        <v>#REF!</v>
      </c>
      <c r="F29" s="486"/>
      <c r="G29" s="522"/>
      <c r="H29" s="483"/>
      <c r="I29" s="496"/>
      <c r="J29" s="502"/>
      <c r="K29" s="502"/>
      <c r="L29" s="505"/>
      <c r="M29" s="483"/>
      <c r="N29" s="491"/>
      <c r="O29" s="150"/>
      <c r="P29" s="150"/>
      <c r="Q29" s="151"/>
      <c r="R29" s="14"/>
    </row>
    <row r="30" spans="1:18" ht="18.75" customHeight="1">
      <c r="A30" s="478">
        <f>'5. Identificación de Riesgos'!A26</f>
        <v>3</v>
      </c>
      <c r="B30" s="481" t="str">
        <f>'5. Identificación de Riesgos'!B26</f>
        <v xml:space="preserve">Incumplimiento de los matenimientos preventivos, correctivos </v>
      </c>
      <c r="C30" s="481" t="str">
        <f>'5. Identificación de Riesgos'!C26</f>
        <v>No ejecutar en forma oportuna y acorde con estipulaciones técnicas los mantenimientos de bienes muebles, inmuebles y equipos</v>
      </c>
      <c r="D30" s="481" t="s">
        <v>312</v>
      </c>
      <c r="E30" s="157" t="str">
        <f>'5. Identificación de Riesgos'!D26</f>
        <v>Falta de insumos</v>
      </c>
      <c r="F30" s="484" t="str">
        <f>'5. Identificación de Riesgos'!H26</f>
        <v>Media - 3</v>
      </c>
      <c r="G30" s="481" t="str">
        <f>'5. Identificación de Riesgos'!M26</f>
        <v>Leve - 1</v>
      </c>
      <c r="H30" s="481" t="str">
        <f>'5. Identificación de Riesgos'!N26</f>
        <v>Moderado - 3</v>
      </c>
      <c r="I30" s="494"/>
      <c r="J30" s="500" t="str">
        <f>'6. Valoración Controles'!T26</f>
        <v>Baja - 2</v>
      </c>
      <c r="K30" s="500" t="str">
        <f>'6. Valoración Controles'!U26</f>
        <v>Leve - 1</v>
      </c>
      <c r="L30" s="503"/>
      <c r="M30" s="481" t="str">
        <f>'6. Valoración Controles'!V26</f>
        <v>Bajo - 2</v>
      </c>
      <c r="N30" s="481" t="s">
        <v>381</v>
      </c>
      <c r="O30" s="144"/>
      <c r="P30" s="144"/>
      <c r="Q30" s="145"/>
      <c r="R30" s="14"/>
    </row>
    <row r="31" spans="1:18" ht="18.75" customHeight="1">
      <c r="A31" s="479"/>
      <c r="B31" s="482"/>
      <c r="C31" s="482"/>
      <c r="D31" s="482"/>
      <c r="E31" s="158" t="str">
        <f>'5. Identificación de Riesgos'!D27</f>
        <v>Desconocimiento de la especificaciones del fabricante</v>
      </c>
      <c r="F31" s="485"/>
      <c r="G31" s="521"/>
      <c r="H31" s="482"/>
      <c r="I31" s="495"/>
      <c r="J31" s="501"/>
      <c r="K31" s="501"/>
      <c r="L31" s="504"/>
      <c r="M31" s="482"/>
      <c r="N31" s="482"/>
      <c r="O31" s="146"/>
      <c r="P31" s="146"/>
      <c r="Q31" s="147"/>
      <c r="R31" s="14"/>
    </row>
    <row r="32" spans="1:18" ht="18.75" customHeight="1">
      <c r="A32" s="479"/>
      <c r="B32" s="482"/>
      <c r="C32" s="482"/>
      <c r="D32" s="482"/>
      <c r="E32" s="158" t="str">
        <f>'5. Identificación de Riesgos'!D28</f>
        <v xml:space="preserve">No previsión de presupuestos </v>
      </c>
      <c r="F32" s="485"/>
      <c r="G32" s="521"/>
      <c r="H32" s="482"/>
      <c r="I32" s="495"/>
      <c r="J32" s="501"/>
      <c r="K32" s="501"/>
      <c r="L32" s="504"/>
      <c r="M32" s="482"/>
      <c r="N32" s="482"/>
      <c r="O32" s="146"/>
      <c r="P32" s="146"/>
      <c r="Q32" s="147"/>
      <c r="R32" s="14"/>
    </row>
    <row r="33" spans="1:18" ht="29.25" customHeight="1">
      <c r="A33" s="479"/>
      <c r="B33" s="482"/>
      <c r="C33" s="482"/>
      <c r="D33" s="482"/>
      <c r="E33" s="158" t="str">
        <f>'5. Identificación de Riesgos'!D29</f>
        <v>Recibo tardio de presupuesto</v>
      </c>
      <c r="F33" s="485"/>
      <c r="G33" s="521"/>
      <c r="H33" s="482"/>
      <c r="I33" s="495"/>
      <c r="J33" s="501"/>
      <c r="K33" s="501"/>
      <c r="L33" s="504"/>
      <c r="M33" s="482"/>
      <c r="N33" s="482"/>
      <c r="O33" s="146"/>
      <c r="P33" s="146"/>
      <c r="Q33" s="147"/>
      <c r="R33" s="14"/>
    </row>
    <row r="34" spans="1:18" ht="18.75" customHeight="1">
      <c r="A34" s="479"/>
      <c r="B34" s="482"/>
      <c r="C34" s="482"/>
      <c r="D34" s="482"/>
      <c r="E34" s="158" t="str">
        <f>'5. Identificación de Riesgos'!D30</f>
        <v>Falta de personal</v>
      </c>
      <c r="F34" s="485"/>
      <c r="G34" s="521"/>
      <c r="H34" s="482"/>
      <c r="I34" s="495"/>
      <c r="J34" s="501"/>
      <c r="K34" s="501"/>
      <c r="L34" s="504"/>
      <c r="M34" s="482"/>
      <c r="N34" s="482"/>
      <c r="O34" s="146"/>
      <c r="P34" s="146"/>
      <c r="Q34" s="147"/>
      <c r="R34" s="14"/>
    </row>
    <row r="35" spans="1:18" ht="11.25" customHeight="1">
      <c r="A35" s="479"/>
      <c r="B35" s="482"/>
      <c r="C35" s="482"/>
      <c r="D35" s="482"/>
      <c r="E35" s="158" t="str">
        <f>'5. Identificación de Riesgos'!D31</f>
        <v>No planificar las actividades</v>
      </c>
      <c r="F35" s="485"/>
      <c r="G35" s="521"/>
      <c r="H35" s="482"/>
      <c r="I35" s="495"/>
      <c r="J35" s="501"/>
      <c r="K35" s="501"/>
      <c r="L35" s="504"/>
      <c r="M35" s="482"/>
      <c r="N35" s="482"/>
      <c r="O35" s="146"/>
      <c r="P35" s="146"/>
      <c r="Q35" s="147"/>
      <c r="R35" s="14"/>
    </row>
    <row r="36" spans="1:18" ht="11.25" customHeight="1">
      <c r="A36" s="479"/>
      <c r="B36" s="482"/>
      <c r="C36" s="482"/>
      <c r="D36" s="482"/>
      <c r="E36" s="158" t="str">
        <f>'5. Identificación de Riesgos'!D32</f>
        <v>incumplimiento de los proveedores de servicio</v>
      </c>
      <c r="F36" s="485"/>
      <c r="G36" s="521"/>
      <c r="H36" s="482"/>
      <c r="I36" s="495"/>
      <c r="J36" s="501"/>
      <c r="K36" s="501"/>
      <c r="L36" s="504"/>
      <c r="M36" s="482"/>
      <c r="N36" s="482"/>
      <c r="O36" s="146"/>
      <c r="P36" s="146"/>
      <c r="Q36" s="147"/>
      <c r="R36" s="14"/>
    </row>
    <row r="37" spans="1:18" ht="11.25" customHeight="1">
      <c r="A37" s="479"/>
      <c r="B37" s="482"/>
      <c r="C37" s="482"/>
      <c r="D37" s="482"/>
      <c r="E37" s="158" t="e">
        <f>'5. Identificación de Riesgos'!#REF!</f>
        <v>#REF!</v>
      </c>
      <c r="F37" s="485"/>
      <c r="G37" s="521"/>
      <c r="H37" s="482"/>
      <c r="I37" s="495"/>
      <c r="J37" s="501"/>
      <c r="K37" s="501"/>
      <c r="L37" s="504"/>
      <c r="M37" s="482"/>
      <c r="N37" s="482"/>
      <c r="O37" s="146"/>
      <c r="P37" s="146"/>
      <c r="Q37" s="147"/>
      <c r="R37" s="14"/>
    </row>
    <row r="38" spans="1:18" ht="11.25" customHeight="1">
      <c r="A38" s="479"/>
      <c r="B38" s="482"/>
      <c r="C38" s="482"/>
      <c r="D38" s="482"/>
      <c r="E38" s="158" t="e">
        <f>'5. Identificación de Riesgos'!#REF!</f>
        <v>#REF!</v>
      </c>
      <c r="F38" s="485"/>
      <c r="G38" s="521"/>
      <c r="H38" s="482"/>
      <c r="I38" s="495"/>
      <c r="J38" s="501"/>
      <c r="K38" s="501"/>
      <c r="L38" s="504"/>
      <c r="M38" s="482"/>
      <c r="N38" s="482"/>
      <c r="O38" s="146"/>
      <c r="P38" s="146"/>
      <c r="Q38" s="147"/>
      <c r="R38" s="14"/>
    </row>
    <row r="39" spans="1:18" ht="11.25" customHeight="1" thickBot="1">
      <c r="A39" s="480"/>
      <c r="B39" s="483"/>
      <c r="C39" s="483"/>
      <c r="D39" s="483"/>
      <c r="E39" s="160" t="e">
        <f>'5. Identificación de Riesgos'!#REF!</f>
        <v>#REF!</v>
      </c>
      <c r="F39" s="486"/>
      <c r="G39" s="522"/>
      <c r="H39" s="483"/>
      <c r="I39" s="496"/>
      <c r="J39" s="502"/>
      <c r="K39" s="502"/>
      <c r="L39" s="505"/>
      <c r="M39" s="483"/>
      <c r="N39" s="491"/>
      <c r="O39" s="150"/>
      <c r="P39" s="150"/>
      <c r="Q39" s="151"/>
      <c r="R39" s="14"/>
    </row>
    <row r="40" spans="1:18" ht="23.25" customHeight="1">
      <c r="A40" s="488">
        <f>'5. Identificación de Riesgos'!A33</f>
        <v>4</v>
      </c>
      <c r="B40" s="490" t="str">
        <f>'5. Identificación de Riesgos'!B33</f>
        <v xml:space="preserve">Recibir dádivas o beneficios a nombre propio o de terceros para  afectar la seguridad o confidencialidad de la información   </v>
      </c>
      <c r="C40" s="490" t="str">
        <f>'5. Identificación de Riesgos'!C33</f>
        <v>Recibir dádivas o beneficios a nombre propio o de terceros por   revelar información confidencial,  alterar, retener o no publicar información.</v>
      </c>
      <c r="D40" s="490" t="s">
        <v>312</v>
      </c>
      <c r="E40" s="161" t="str">
        <f>'5. Identificación de Riesgos'!D33</f>
        <v>1. Falta de ética y valores.</v>
      </c>
      <c r="F40" s="519" t="str">
        <f>'5. Identificación de Riesgos'!H33</f>
        <v>Muy Baja - 1</v>
      </c>
      <c r="G40" s="490" t="str">
        <f>'5. Identificación de Riesgos'!M33</f>
        <v>Moderado - 3</v>
      </c>
      <c r="H40" s="490" t="str">
        <f>'5. Identificación de Riesgos'!N33</f>
        <v>Moderado - 3</v>
      </c>
      <c r="I40" s="495"/>
      <c r="J40" s="526" t="str">
        <f xml:space="preserve"> '6. Valoración Controles'!T33</f>
        <v>Baja - 2</v>
      </c>
      <c r="K40" s="526" t="str">
        <f>'6. Valoración Controles'!U33</f>
        <v>Leve - 1</v>
      </c>
      <c r="L40" s="524"/>
      <c r="M40" s="490" t="str">
        <f>'6. Valoración Controles'!V33</f>
        <v>Bajo - 2</v>
      </c>
      <c r="N40" s="481" t="s">
        <v>438</v>
      </c>
      <c r="O40" s="152"/>
      <c r="P40" s="152"/>
      <c r="Q40" s="153"/>
      <c r="R40" s="14"/>
    </row>
    <row r="41" spans="1:18" ht="32.25" customHeight="1">
      <c r="A41" s="479"/>
      <c r="B41" s="482"/>
      <c r="C41" s="482"/>
      <c r="D41" s="482"/>
      <c r="E41" s="158" t="str">
        <f>'5. Identificación de Riesgos'!D34</f>
        <v>2. Insuficientes programas de capacitación para la toma de conciencia debido al desconocimiento de la ley antisoborno (ISO 37001:2016), Plan Anticorrupción y  de los  valores y principios propios de la entidad.</v>
      </c>
      <c r="F41" s="485"/>
      <c r="G41" s="521"/>
      <c r="H41" s="482"/>
      <c r="I41" s="495"/>
      <c r="J41" s="501"/>
      <c r="K41" s="501"/>
      <c r="L41" s="504"/>
      <c r="M41" s="482"/>
      <c r="N41" s="482"/>
      <c r="O41" s="146"/>
      <c r="P41" s="146"/>
      <c r="Q41" s="147"/>
      <c r="R41" s="14"/>
    </row>
    <row r="42" spans="1:18" ht="23.25" customHeight="1">
      <c r="A42" s="479"/>
      <c r="B42" s="482"/>
      <c r="C42" s="482"/>
      <c r="D42" s="482"/>
      <c r="E42" s="158" t="str">
        <f>'5. Identificación de Riesgos'!D35</f>
        <v>3. Desconocimiento del Código de Etica y Buen Gobierno.</v>
      </c>
      <c r="F42" s="485"/>
      <c r="G42" s="521"/>
      <c r="H42" s="482"/>
      <c r="I42" s="495"/>
      <c r="J42" s="501"/>
      <c r="K42" s="501"/>
      <c r="L42" s="504"/>
      <c r="M42" s="482"/>
      <c r="N42" s="482"/>
      <c r="O42" s="146"/>
      <c r="P42" s="146"/>
      <c r="Q42" s="147"/>
      <c r="R42" s="14"/>
    </row>
    <row r="43" spans="1:18" ht="12" customHeight="1">
      <c r="A43" s="479"/>
      <c r="B43" s="482"/>
      <c r="C43" s="482"/>
      <c r="D43" s="482"/>
      <c r="E43" s="158" t="str">
        <f>'5. Identificación de Riesgos'!D36</f>
        <v>4. Falta o inaplicación de controles.</v>
      </c>
      <c r="F43" s="485"/>
      <c r="G43" s="521"/>
      <c r="H43" s="482"/>
      <c r="I43" s="495"/>
      <c r="J43" s="501"/>
      <c r="K43" s="501"/>
      <c r="L43" s="504"/>
      <c r="M43" s="482"/>
      <c r="N43" s="482"/>
      <c r="O43" s="146"/>
      <c r="P43" s="146"/>
      <c r="Q43" s="147"/>
      <c r="R43" s="14"/>
    </row>
    <row r="44" spans="1:18" ht="12" customHeight="1">
      <c r="A44" s="479"/>
      <c r="B44" s="482"/>
      <c r="C44" s="482"/>
      <c r="D44" s="482"/>
      <c r="E44" s="158" t="e">
        <f>'5. Identificación de Riesgos'!#REF!</f>
        <v>#REF!</v>
      </c>
      <c r="F44" s="485"/>
      <c r="G44" s="521"/>
      <c r="H44" s="482"/>
      <c r="I44" s="495"/>
      <c r="J44" s="501"/>
      <c r="K44" s="501"/>
      <c r="L44" s="504"/>
      <c r="M44" s="482"/>
      <c r="N44" s="482"/>
      <c r="O44" s="146"/>
      <c r="P44" s="146"/>
      <c r="Q44" s="147"/>
      <c r="R44" s="14"/>
    </row>
    <row r="45" spans="1:18" ht="12" customHeight="1">
      <c r="A45" s="479"/>
      <c r="B45" s="482"/>
      <c r="C45" s="482"/>
      <c r="D45" s="482"/>
      <c r="E45" s="158" t="e">
        <f>'5. Identificación de Riesgos'!#REF!</f>
        <v>#REF!</v>
      </c>
      <c r="F45" s="485"/>
      <c r="G45" s="521"/>
      <c r="H45" s="482"/>
      <c r="I45" s="495"/>
      <c r="J45" s="501"/>
      <c r="K45" s="501"/>
      <c r="L45" s="504"/>
      <c r="M45" s="482"/>
      <c r="N45" s="482"/>
      <c r="O45" s="146"/>
      <c r="P45" s="146"/>
      <c r="Q45" s="147"/>
      <c r="R45" s="14"/>
    </row>
    <row r="46" spans="1:18" ht="12" customHeight="1">
      <c r="A46" s="479"/>
      <c r="B46" s="482"/>
      <c r="C46" s="482"/>
      <c r="D46" s="482"/>
      <c r="E46" s="158" t="e">
        <f>'5. Identificación de Riesgos'!#REF!</f>
        <v>#REF!</v>
      </c>
      <c r="F46" s="485"/>
      <c r="G46" s="521"/>
      <c r="H46" s="482"/>
      <c r="I46" s="495"/>
      <c r="J46" s="501"/>
      <c r="K46" s="501"/>
      <c r="L46" s="504"/>
      <c r="M46" s="482"/>
      <c r="N46" s="482"/>
      <c r="O46" s="146"/>
      <c r="P46" s="146"/>
      <c r="Q46" s="147"/>
      <c r="R46" s="14"/>
    </row>
    <row r="47" spans="1:18" ht="12" customHeight="1">
      <c r="A47" s="479"/>
      <c r="B47" s="482"/>
      <c r="C47" s="482"/>
      <c r="D47" s="482"/>
      <c r="E47" s="158" t="e">
        <f>'5. Identificación de Riesgos'!#REF!</f>
        <v>#REF!</v>
      </c>
      <c r="F47" s="485"/>
      <c r="G47" s="521"/>
      <c r="H47" s="482"/>
      <c r="I47" s="495"/>
      <c r="J47" s="501"/>
      <c r="K47" s="501"/>
      <c r="L47" s="504"/>
      <c r="M47" s="482"/>
      <c r="N47" s="482"/>
      <c r="O47" s="146"/>
      <c r="P47" s="146"/>
      <c r="Q47" s="147"/>
      <c r="R47" s="14"/>
    </row>
    <row r="48" spans="1:18" ht="12" customHeight="1">
      <c r="A48" s="479"/>
      <c r="B48" s="482"/>
      <c r="C48" s="482"/>
      <c r="D48" s="482"/>
      <c r="E48" s="158" t="e">
        <f>'5. Identificación de Riesgos'!#REF!</f>
        <v>#REF!</v>
      </c>
      <c r="F48" s="485"/>
      <c r="G48" s="521"/>
      <c r="H48" s="482"/>
      <c r="I48" s="495"/>
      <c r="J48" s="501"/>
      <c r="K48" s="501"/>
      <c r="L48" s="504"/>
      <c r="M48" s="482"/>
      <c r="N48" s="482"/>
      <c r="O48" s="146"/>
      <c r="P48" s="146"/>
      <c r="Q48" s="147"/>
      <c r="R48" s="14"/>
    </row>
    <row r="49" spans="1:18" ht="12" customHeight="1" thickBot="1">
      <c r="A49" s="489"/>
      <c r="B49" s="491"/>
      <c r="C49" s="491"/>
      <c r="D49" s="491"/>
      <c r="E49" s="159" t="e">
        <f>'5. Identificación de Riesgos'!#REF!</f>
        <v>#REF!</v>
      </c>
      <c r="F49" s="520"/>
      <c r="G49" s="523"/>
      <c r="H49" s="491"/>
      <c r="I49" s="495"/>
      <c r="J49" s="527"/>
      <c r="K49" s="527"/>
      <c r="L49" s="525"/>
      <c r="M49" s="491"/>
      <c r="N49" s="491"/>
      <c r="O49" s="148"/>
      <c r="P49" s="148"/>
      <c r="Q49" s="149"/>
      <c r="R49" s="14"/>
    </row>
    <row r="50" spans="1:18" ht="20.25" customHeight="1">
      <c r="A50" s="478">
        <f>'5. Identificación de Riesgos'!A37</f>
        <v>5</v>
      </c>
      <c r="B50" s="481" t="str">
        <f>'5. Identificación de Riesgos'!B37</f>
        <v>Ofrecer, prometer, entregar, aceptar o solicitar una ventaja indebida  para influir  en la toma de decisiones  para  la adquisición de predios en donación.</v>
      </c>
      <c r="C50" s="481" t="str">
        <f>'5. Identificación de Riesgos'!C37</f>
        <v>Cuando se emite un concepto favorable que conlleve a la adquisición de un predio por donación omitiendo el cumplimiento de los requisitos establecidos, con el fin de favorecer intereses particulares.</v>
      </c>
      <c r="D50" s="481" t="s">
        <v>312</v>
      </c>
      <c r="E50" s="157" t="str">
        <f>'5. Identificación de Riesgos'!D37</f>
        <v>Falta de ética de los servidores públicos (Debilidades en principios y valores)</v>
      </c>
      <c r="F50" s="484" t="str">
        <f>'5. Identificación de Riesgos'!H37</f>
        <v>Muy Baja - 1</v>
      </c>
      <c r="G50" s="481" t="str">
        <f>'5. Identificación de Riesgos'!M37</f>
        <v>Moderado - 3</v>
      </c>
      <c r="H50" s="481" t="str">
        <f>'5. Identificación de Riesgos'!N37</f>
        <v>Moderado - 3</v>
      </c>
      <c r="I50" s="494"/>
      <c r="J50" s="500" t="str">
        <f>'6. Valoración Controles'!T37</f>
        <v>Baja - 2</v>
      </c>
      <c r="K50" s="500" t="str">
        <f>'6. Valoración Controles'!U37</f>
        <v>Leve - 1</v>
      </c>
      <c r="L50" s="503"/>
      <c r="M50" s="481" t="str">
        <f>'6. Valoración Controles'!V37</f>
        <v>Bajo - 2</v>
      </c>
      <c r="N50" s="481" t="s">
        <v>440</v>
      </c>
      <c r="O50" s="144" t="s">
        <v>383</v>
      </c>
      <c r="P50" s="144" t="s">
        <v>384</v>
      </c>
      <c r="Q50" s="145">
        <v>45366</v>
      </c>
      <c r="R50" s="14"/>
    </row>
    <row r="51" spans="1:18" ht="20.25" customHeight="1">
      <c r="A51" s="479"/>
      <c r="B51" s="482"/>
      <c r="C51" s="482"/>
      <c r="D51" s="482"/>
      <c r="E51" s="158" t="str">
        <f>'5. Identificación de Riesgos'!D38</f>
        <v>Falta de ética de terceros interesados  (Debilidades principios y valores)</v>
      </c>
      <c r="F51" s="485"/>
      <c r="G51" s="521"/>
      <c r="H51" s="482"/>
      <c r="I51" s="495"/>
      <c r="J51" s="501"/>
      <c r="K51" s="501"/>
      <c r="L51" s="504"/>
      <c r="M51" s="482"/>
      <c r="N51" s="482"/>
      <c r="O51" s="146"/>
      <c r="P51" s="146"/>
      <c r="Q51" s="147"/>
      <c r="R51" s="14"/>
    </row>
    <row r="52" spans="1:18" ht="20.25" customHeight="1">
      <c r="A52" s="479"/>
      <c r="B52" s="482"/>
      <c r="C52" s="482"/>
      <c r="D52" s="482"/>
      <c r="E52" s="158" t="str">
        <f>'5. Identificación de Riesgos'!D39</f>
        <v>Debilidades en los controles técnicos para la Adquisición de lotes en donación.</v>
      </c>
      <c r="F52" s="485"/>
      <c r="G52" s="521"/>
      <c r="H52" s="482"/>
      <c r="I52" s="495"/>
      <c r="J52" s="501"/>
      <c r="K52" s="501"/>
      <c r="L52" s="504"/>
      <c r="M52" s="482"/>
      <c r="N52" s="482"/>
      <c r="O52" s="146"/>
      <c r="P52" s="146"/>
      <c r="Q52" s="147"/>
      <c r="R52" s="14"/>
    </row>
    <row r="53" spans="1:18" ht="13.5" customHeight="1">
      <c r="A53" s="479"/>
      <c r="B53" s="482"/>
      <c r="C53" s="482"/>
      <c r="D53" s="482"/>
      <c r="E53" s="158" t="e">
        <f>'5. Identificación de Riesgos'!#REF!</f>
        <v>#REF!</v>
      </c>
      <c r="F53" s="485"/>
      <c r="G53" s="521"/>
      <c r="H53" s="482"/>
      <c r="I53" s="495"/>
      <c r="J53" s="501"/>
      <c r="K53" s="501"/>
      <c r="L53" s="504"/>
      <c r="M53" s="482"/>
      <c r="N53" s="482"/>
      <c r="O53" s="146"/>
      <c r="P53" s="146"/>
      <c r="Q53" s="147"/>
      <c r="R53" s="14"/>
    </row>
    <row r="54" spans="1:18" ht="13.5" customHeight="1">
      <c r="A54" s="479"/>
      <c r="B54" s="482"/>
      <c r="C54" s="482"/>
      <c r="D54" s="482"/>
      <c r="E54" s="158" t="e">
        <f>'5. Identificación de Riesgos'!#REF!</f>
        <v>#REF!</v>
      </c>
      <c r="F54" s="485"/>
      <c r="G54" s="521"/>
      <c r="H54" s="482"/>
      <c r="I54" s="495"/>
      <c r="J54" s="501"/>
      <c r="K54" s="501"/>
      <c r="L54" s="504"/>
      <c r="M54" s="482"/>
      <c r="N54" s="482"/>
      <c r="O54" s="146"/>
      <c r="P54" s="146"/>
      <c r="Q54" s="147"/>
      <c r="R54" s="14"/>
    </row>
    <row r="55" spans="1:18" ht="13.5" customHeight="1">
      <c r="A55" s="479"/>
      <c r="B55" s="482"/>
      <c r="C55" s="482"/>
      <c r="D55" s="482"/>
      <c r="E55" s="158" t="e">
        <f>'5. Identificación de Riesgos'!#REF!</f>
        <v>#REF!</v>
      </c>
      <c r="F55" s="485"/>
      <c r="G55" s="521"/>
      <c r="H55" s="482"/>
      <c r="I55" s="495"/>
      <c r="J55" s="501"/>
      <c r="K55" s="501"/>
      <c r="L55" s="504"/>
      <c r="M55" s="482"/>
      <c r="N55" s="482"/>
      <c r="O55" s="146"/>
      <c r="P55" s="146"/>
      <c r="Q55" s="147"/>
      <c r="R55" s="14"/>
    </row>
    <row r="56" spans="1:18" ht="13.5" customHeight="1">
      <c r="A56" s="479"/>
      <c r="B56" s="482"/>
      <c r="C56" s="482"/>
      <c r="D56" s="482"/>
      <c r="E56" s="158" t="e">
        <f>'5. Identificación de Riesgos'!#REF!</f>
        <v>#REF!</v>
      </c>
      <c r="F56" s="485"/>
      <c r="G56" s="521"/>
      <c r="H56" s="482"/>
      <c r="I56" s="495"/>
      <c r="J56" s="501"/>
      <c r="K56" s="501"/>
      <c r="L56" s="504"/>
      <c r="M56" s="482"/>
      <c r="N56" s="482"/>
      <c r="O56" s="146"/>
      <c r="P56" s="146"/>
      <c r="Q56" s="147"/>
      <c r="R56" s="14"/>
    </row>
    <row r="57" spans="1:18" ht="13.5" customHeight="1">
      <c r="A57" s="479"/>
      <c r="B57" s="482"/>
      <c r="C57" s="482"/>
      <c r="D57" s="482"/>
      <c r="E57" s="158" t="e">
        <f>'5. Identificación de Riesgos'!#REF!</f>
        <v>#REF!</v>
      </c>
      <c r="F57" s="485"/>
      <c r="G57" s="521"/>
      <c r="H57" s="482"/>
      <c r="I57" s="495"/>
      <c r="J57" s="501"/>
      <c r="K57" s="501"/>
      <c r="L57" s="504"/>
      <c r="M57" s="482"/>
      <c r="N57" s="482"/>
      <c r="O57" s="146"/>
      <c r="P57" s="146"/>
      <c r="Q57" s="147"/>
      <c r="R57" s="14"/>
    </row>
    <row r="58" spans="1:18" ht="13.5" customHeight="1">
      <c r="A58" s="479"/>
      <c r="B58" s="482"/>
      <c r="C58" s="482"/>
      <c r="D58" s="482"/>
      <c r="E58" s="158" t="e">
        <f>'5. Identificación de Riesgos'!#REF!</f>
        <v>#REF!</v>
      </c>
      <c r="F58" s="485"/>
      <c r="G58" s="521"/>
      <c r="H58" s="482"/>
      <c r="I58" s="495"/>
      <c r="J58" s="501"/>
      <c r="K58" s="501"/>
      <c r="L58" s="504"/>
      <c r="M58" s="482"/>
      <c r="N58" s="482"/>
      <c r="O58" s="146"/>
      <c r="P58" s="146"/>
      <c r="Q58" s="147"/>
      <c r="R58" s="14"/>
    </row>
    <row r="59" spans="1:18" ht="13.5" customHeight="1" thickBot="1">
      <c r="A59" s="480"/>
      <c r="B59" s="483"/>
      <c r="C59" s="483"/>
      <c r="D59" s="483"/>
      <c r="E59" s="160" t="e">
        <f>'5. Identificación de Riesgos'!#REF!</f>
        <v>#REF!</v>
      </c>
      <c r="F59" s="486"/>
      <c r="G59" s="522"/>
      <c r="H59" s="483"/>
      <c r="I59" s="496"/>
      <c r="J59" s="502"/>
      <c r="K59" s="502"/>
      <c r="L59" s="505"/>
      <c r="M59" s="483"/>
      <c r="N59" s="491"/>
      <c r="O59" s="150"/>
      <c r="P59" s="150"/>
      <c r="Q59" s="151"/>
      <c r="R59" s="14"/>
    </row>
    <row r="60" spans="1:18" ht="18.75" customHeight="1">
      <c r="A60" s="478">
        <f>'5. Identificación de Riesgos'!A40</f>
        <v>6</v>
      </c>
      <c r="B60" s="481" t="str">
        <f>'5. Identificación de Riesgos'!B40</f>
        <v>Ofrecer, prometer, entregar, aceptar o solicitar una ventaja indebida para conseguir el favorecimiento competitivo  en  la evaluación técnica (proceso de selección) en  contratos de Estudios y Diseños o Construcción de sedes y despachos judiciales.</v>
      </c>
      <c r="C60" s="481" t="str">
        <f>'5. Identificación de Riesgos'!C40</f>
        <v>Cuando se emite un concepto técnico basado en una evaluación que redunde en ventajas para agentes internos y externos, sin la adecuada justificación técnica.</v>
      </c>
      <c r="D60" s="481" t="s">
        <v>312</v>
      </c>
      <c r="E60" s="157" t="str">
        <f>'5. Identificación de Riesgos'!D40</f>
        <v>Falta de ética de los servidores públicos (Debilidades en principios y valores)</v>
      </c>
      <c r="F60" s="484" t="str">
        <f>'5. Identificación de Riesgos'!H40</f>
        <v>Muy Baja - 1</v>
      </c>
      <c r="G60" s="481" t="str">
        <f>'5. Identificación de Riesgos'!M40</f>
        <v>Moderado - 3</v>
      </c>
      <c r="H60" s="481" t="str">
        <f>'5. Identificación de Riesgos'!N40</f>
        <v>Moderado - 3</v>
      </c>
      <c r="I60" s="494"/>
      <c r="J60" s="500" t="str">
        <f>'6. Valoración Controles'!T40</f>
        <v>Baja - 2</v>
      </c>
      <c r="K60" s="500" t="str">
        <f>'6. Valoración Controles'!U40</f>
        <v>Leve - 1</v>
      </c>
      <c r="L60" s="503"/>
      <c r="M60" s="481" t="str">
        <f>'6. Valoración Controles'!V40</f>
        <v>Bajo - 2</v>
      </c>
      <c r="N60" s="481" t="s">
        <v>440</v>
      </c>
      <c r="O60" s="144"/>
      <c r="P60" s="144"/>
      <c r="Q60" s="145"/>
      <c r="R60" s="14"/>
    </row>
    <row r="61" spans="1:18" ht="18.75" customHeight="1">
      <c r="A61" s="479"/>
      <c r="B61" s="482"/>
      <c r="C61" s="482"/>
      <c r="D61" s="482"/>
      <c r="E61" s="158" t="str">
        <f>'5. Identificación de Riesgos'!D41</f>
        <v>Falta de ética de terceros interesados  (Debilidades principios y valores)</v>
      </c>
      <c r="F61" s="485"/>
      <c r="G61" s="521"/>
      <c r="H61" s="482"/>
      <c r="I61" s="495"/>
      <c r="J61" s="501"/>
      <c r="K61" s="501"/>
      <c r="L61" s="504"/>
      <c r="M61" s="482"/>
      <c r="N61" s="482"/>
      <c r="O61" s="146"/>
      <c r="P61" s="146"/>
      <c r="Q61" s="147"/>
      <c r="R61" s="14"/>
    </row>
    <row r="62" spans="1:18" ht="18.75" customHeight="1">
      <c r="A62" s="479"/>
      <c r="B62" s="482"/>
      <c r="C62" s="482"/>
      <c r="D62" s="482"/>
      <c r="E62" s="158" t="str">
        <f>'5. Identificación de Riesgos'!D42</f>
        <v>Debilidades en los controles de los procedimientos de contratación en lo relacionado con la evaluación técnica para la selección de contratistas.</v>
      </c>
      <c r="F62" s="485"/>
      <c r="G62" s="521"/>
      <c r="H62" s="482"/>
      <c r="I62" s="495"/>
      <c r="J62" s="501"/>
      <c r="K62" s="501"/>
      <c r="L62" s="504"/>
      <c r="M62" s="482"/>
      <c r="N62" s="482"/>
      <c r="O62" s="146"/>
      <c r="P62" s="146"/>
      <c r="Q62" s="147"/>
      <c r="R62" s="14"/>
    </row>
    <row r="63" spans="1:18" ht="18.75" customHeight="1">
      <c r="A63" s="479"/>
      <c r="B63" s="482"/>
      <c r="C63" s="482"/>
      <c r="D63" s="482"/>
      <c r="E63" s="158" t="e">
        <f>'5. Identificación de Riesgos'!#REF!</f>
        <v>#REF!</v>
      </c>
      <c r="F63" s="485"/>
      <c r="G63" s="521"/>
      <c r="H63" s="482"/>
      <c r="I63" s="495"/>
      <c r="J63" s="501"/>
      <c r="K63" s="501"/>
      <c r="L63" s="504"/>
      <c r="M63" s="482"/>
      <c r="N63" s="482"/>
      <c r="O63" s="146"/>
      <c r="P63" s="146"/>
      <c r="Q63" s="147"/>
      <c r="R63" s="14"/>
    </row>
    <row r="64" spans="1:18" ht="18.75" customHeight="1">
      <c r="A64" s="479"/>
      <c r="B64" s="482"/>
      <c r="C64" s="482"/>
      <c r="D64" s="482"/>
      <c r="E64" s="158" t="e">
        <f>'5. Identificación de Riesgos'!#REF!</f>
        <v>#REF!</v>
      </c>
      <c r="F64" s="485"/>
      <c r="G64" s="521"/>
      <c r="H64" s="482"/>
      <c r="I64" s="495"/>
      <c r="J64" s="501"/>
      <c r="K64" s="501"/>
      <c r="L64" s="504"/>
      <c r="M64" s="482"/>
      <c r="N64" s="482"/>
      <c r="O64" s="146"/>
      <c r="P64" s="146"/>
      <c r="Q64" s="147"/>
      <c r="R64" s="14"/>
    </row>
    <row r="65" spans="1:18" ht="12.75" customHeight="1">
      <c r="A65" s="479"/>
      <c r="B65" s="482"/>
      <c r="C65" s="482"/>
      <c r="D65" s="482"/>
      <c r="E65" s="158" t="e">
        <f>'5. Identificación de Riesgos'!#REF!</f>
        <v>#REF!</v>
      </c>
      <c r="F65" s="485"/>
      <c r="G65" s="521"/>
      <c r="H65" s="482"/>
      <c r="I65" s="495"/>
      <c r="J65" s="501"/>
      <c r="K65" s="501"/>
      <c r="L65" s="504"/>
      <c r="M65" s="482"/>
      <c r="N65" s="482"/>
      <c r="O65" s="146"/>
      <c r="P65" s="146"/>
      <c r="Q65" s="147"/>
      <c r="R65" s="14"/>
    </row>
    <row r="66" spans="1:18" ht="12.75" customHeight="1">
      <c r="A66" s="479"/>
      <c r="B66" s="482"/>
      <c r="C66" s="482"/>
      <c r="D66" s="482"/>
      <c r="E66" s="158" t="e">
        <f>'5. Identificación de Riesgos'!#REF!</f>
        <v>#REF!</v>
      </c>
      <c r="F66" s="485"/>
      <c r="G66" s="521"/>
      <c r="H66" s="482"/>
      <c r="I66" s="495"/>
      <c r="J66" s="501"/>
      <c r="K66" s="501"/>
      <c r="L66" s="504"/>
      <c r="M66" s="482"/>
      <c r="N66" s="482"/>
      <c r="O66" s="146"/>
      <c r="P66" s="146"/>
      <c r="Q66" s="147"/>
      <c r="R66" s="14"/>
    </row>
    <row r="67" spans="1:18" ht="12.75" customHeight="1">
      <c r="A67" s="479"/>
      <c r="B67" s="482"/>
      <c r="C67" s="482"/>
      <c r="D67" s="482"/>
      <c r="E67" s="158" t="e">
        <f>'5. Identificación de Riesgos'!#REF!</f>
        <v>#REF!</v>
      </c>
      <c r="F67" s="485"/>
      <c r="G67" s="521"/>
      <c r="H67" s="482"/>
      <c r="I67" s="495"/>
      <c r="J67" s="501"/>
      <c r="K67" s="501"/>
      <c r="L67" s="504"/>
      <c r="M67" s="482"/>
      <c r="N67" s="482"/>
      <c r="O67" s="146"/>
      <c r="P67" s="146"/>
      <c r="Q67" s="147"/>
      <c r="R67" s="14"/>
    </row>
    <row r="68" spans="1:18" ht="12.75" customHeight="1">
      <c r="A68" s="479"/>
      <c r="B68" s="482"/>
      <c r="C68" s="482"/>
      <c r="D68" s="482"/>
      <c r="E68" s="158" t="e">
        <f>'5. Identificación de Riesgos'!#REF!</f>
        <v>#REF!</v>
      </c>
      <c r="F68" s="485"/>
      <c r="G68" s="521"/>
      <c r="H68" s="482"/>
      <c r="I68" s="495"/>
      <c r="J68" s="501"/>
      <c r="K68" s="501"/>
      <c r="L68" s="504"/>
      <c r="M68" s="482"/>
      <c r="N68" s="482"/>
      <c r="O68" s="146"/>
      <c r="P68" s="146"/>
      <c r="Q68" s="147"/>
      <c r="R68" s="14"/>
    </row>
    <row r="69" spans="1:18" ht="12.75" customHeight="1" thickBot="1">
      <c r="A69" s="480"/>
      <c r="B69" s="483"/>
      <c r="C69" s="483"/>
      <c r="D69" s="483"/>
      <c r="E69" s="160" t="e">
        <f>'5. Identificación de Riesgos'!#REF!</f>
        <v>#REF!</v>
      </c>
      <c r="F69" s="486"/>
      <c r="G69" s="522"/>
      <c r="H69" s="483"/>
      <c r="I69" s="496"/>
      <c r="J69" s="502"/>
      <c r="K69" s="502"/>
      <c r="L69" s="505"/>
      <c r="M69" s="483"/>
      <c r="N69" s="491"/>
      <c r="O69" s="150"/>
      <c r="P69" s="150"/>
      <c r="Q69" s="151"/>
      <c r="R69" s="14"/>
    </row>
    <row r="70" spans="1:18" ht="21.75" customHeight="1">
      <c r="A70" s="478">
        <f>'5. Identificación de Riesgos'!A43</f>
        <v>7</v>
      </c>
      <c r="B70" s="481" t="str">
        <f>'5. Identificación de Riesgos'!B43</f>
        <v>Ofrecer, prometer, entregar, aceptar o solicitar una ventaja indebida para conseguir el favorecimiento competitivo  en  la adición  de  contratos de Estudios y Diseños o construcción de sedes y despachos judiciales.</v>
      </c>
      <c r="C70" s="481" t="str">
        <f>'5. Identificación de Riesgos'!C43</f>
        <v>Cuando se adicionen contratos que son ventajosos para agentes internos y externos, sin la adecuada justificación que soporte su valor.</v>
      </c>
      <c r="D70" s="481" t="s">
        <v>312</v>
      </c>
      <c r="E70" s="157" t="str">
        <f>'5. Identificación de Riesgos'!D43</f>
        <v>Falta de ética de los servidores públicos (Debilidades en principios y valores)</v>
      </c>
      <c r="F70" s="484" t="str">
        <f>'5. Identificación de Riesgos'!H43</f>
        <v>Muy Baja - 1</v>
      </c>
      <c r="G70" s="481" t="str">
        <f>'5. Identificación de Riesgos'!M43</f>
        <v>Moderado - 3</v>
      </c>
      <c r="H70" s="481" t="str">
        <f>'5. Identificación de Riesgos'!N43</f>
        <v>Moderado - 3</v>
      </c>
      <c r="I70" s="497"/>
      <c r="J70" s="500" t="str">
        <f>'6. Valoración Controles'!T43</f>
        <v>Baja - 2</v>
      </c>
      <c r="K70" s="500" t="str">
        <f>'6. Valoración Controles'!U43</f>
        <v>Leve - 1</v>
      </c>
      <c r="L70" s="503"/>
      <c r="M70" s="481" t="str">
        <f>'6. Valoración Controles'!V43</f>
        <v>Bajo - 2</v>
      </c>
      <c r="N70" s="481" t="s">
        <v>381</v>
      </c>
      <c r="O70" s="154"/>
      <c r="P70" s="154"/>
      <c r="Q70" s="155"/>
      <c r="R70" s="14"/>
    </row>
    <row r="71" spans="1:18" ht="21.75" customHeight="1">
      <c r="A71" s="479"/>
      <c r="B71" s="482"/>
      <c r="C71" s="482"/>
      <c r="D71" s="482"/>
      <c r="E71" s="158" t="str">
        <f>'5. Identificación de Riesgos'!D44</f>
        <v>Falta de ética de terceros interesados  (Debilidades principios y valores)</v>
      </c>
      <c r="F71" s="485"/>
      <c r="G71" s="521"/>
      <c r="H71" s="482"/>
      <c r="I71" s="498"/>
      <c r="J71" s="501"/>
      <c r="K71" s="501"/>
      <c r="L71" s="504"/>
      <c r="M71" s="482"/>
      <c r="N71" s="482"/>
      <c r="O71" s="146"/>
      <c r="P71" s="146"/>
      <c r="Q71" s="147"/>
      <c r="R71" s="14"/>
    </row>
    <row r="72" spans="1:18" ht="21.75" customHeight="1">
      <c r="A72" s="479"/>
      <c r="B72" s="482"/>
      <c r="C72" s="482"/>
      <c r="D72" s="482"/>
      <c r="E72" s="158" t="str">
        <f>'5. Identificación de Riesgos'!D45</f>
        <v>Debilidades en los controles de los procedimientos de contratación en lo relacionado con la identificación de necesidades.</v>
      </c>
      <c r="F72" s="485"/>
      <c r="G72" s="521"/>
      <c r="H72" s="482"/>
      <c r="I72" s="498"/>
      <c r="J72" s="501"/>
      <c r="K72" s="501"/>
      <c r="L72" s="504"/>
      <c r="M72" s="482"/>
      <c r="N72" s="482"/>
      <c r="O72" s="146"/>
      <c r="P72" s="146"/>
      <c r="Q72" s="147"/>
      <c r="R72" s="14"/>
    </row>
    <row r="73" spans="1:18" ht="21.75" customHeight="1">
      <c r="A73" s="479"/>
      <c r="B73" s="482"/>
      <c r="C73" s="482"/>
      <c r="D73" s="482"/>
      <c r="E73" s="158" t="e">
        <f>'5. Identificación de Riesgos'!#REF!</f>
        <v>#REF!</v>
      </c>
      <c r="F73" s="485"/>
      <c r="G73" s="521"/>
      <c r="H73" s="482"/>
      <c r="I73" s="498"/>
      <c r="J73" s="501"/>
      <c r="K73" s="501"/>
      <c r="L73" s="504"/>
      <c r="M73" s="482"/>
      <c r="N73" s="482"/>
      <c r="O73" s="146"/>
      <c r="P73" s="146"/>
      <c r="Q73" s="147"/>
      <c r="R73" s="14"/>
    </row>
    <row r="74" spans="1:18" ht="12" customHeight="1">
      <c r="A74" s="479"/>
      <c r="B74" s="482"/>
      <c r="C74" s="482"/>
      <c r="D74" s="482"/>
      <c r="E74" s="158" t="e">
        <f>'5. Identificación de Riesgos'!#REF!</f>
        <v>#REF!</v>
      </c>
      <c r="F74" s="485"/>
      <c r="G74" s="521"/>
      <c r="H74" s="482"/>
      <c r="I74" s="498"/>
      <c r="J74" s="501"/>
      <c r="K74" s="501"/>
      <c r="L74" s="504"/>
      <c r="M74" s="482"/>
      <c r="N74" s="482"/>
      <c r="O74" s="146"/>
      <c r="P74" s="146"/>
      <c r="Q74" s="147"/>
      <c r="R74" s="14"/>
    </row>
    <row r="75" spans="1:18" ht="12" customHeight="1">
      <c r="A75" s="479"/>
      <c r="B75" s="482"/>
      <c r="C75" s="482"/>
      <c r="D75" s="482"/>
      <c r="E75" s="158" t="e">
        <f>'5. Identificación de Riesgos'!#REF!</f>
        <v>#REF!</v>
      </c>
      <c r="F75" s="485"/>
      <c r="G75" s="521"/>
      <c r="H75" s="482"/>
      <c r="I75" s="498"/>
      <c r="J75" s="501"/>
      <c r="K75" s="501"/>
      <c r="L75" s="504"/>
      <c r="M75" s="482"/>
      <c r="N75" s="482"/>
      <c r="O75" s="146"/>
      <c r="P75" s="146"/>
      <c r="Q75" s="147"/>
      <c r="R75" s="14"/>
    </row>
    <row r="76" spans="1:18" ht="12" customHeight="1">
      <c r="A76" s="479"/>
      <c r="B76" s="482"/>
      <c r="C76" s="482"/>
      <c r="D76" s="482"/>
      <c r="E76" s="158" t="e">
        <f>'5. Identificación de Riesgos'!#REF!</f>
        <v>#REF!</v>
      </c>
      <c r="F76" s="485"/>
      <c r="G76" s="521"/>
      <c r="H76" s="482"/>
      <c r="I76" s="498"/>
      <c r="J76" s="501"/>
      <c r="K76" s="501"/>
      <c r="L76" s="504"/>
      <c r="M76" s="482"/>
      <c r="N76" s="482"/>
      <c r="O76" s="146"/>
      <c r="P76" s="146"/>
      <c r="Q76" s="147"/>
      <c r="R76" s="14"/>
    </row>
    <row r="77" spans="1:18" ht="12" customHeight="1">
      <c r="A77" s="479"/>
      <c r="B77" s="482"/>
      <c r="C77" s="482"/>
      <c r="D77" s="482"/>
      <c r="E77" s="158" t="e">
        <f>'5. Identificación de Riesgos'!#REF!</f>
        <v>#REF!</v>
      </c>
      <c r="F77" s="485"/>
      <c r="G77" s="521"/>
      <c r="H77" s="482"/>
      <c r="I77" s="498"/>
      <c r="J77" s="501"/>
      <c r="K77" s="501"/>
      <c r="L77" s="504"/>
      <c r="M77" s="482"/>
      <c r="N77" s="482"/>
      <c r="O77" s="146"/>
      <c r="P77" s="146"/>
      <c r="Q77" s="147"/>
      <c r="R77" s="14"/>
    </row>
    <row r="78" spans="1:18" ht="12" customHeight="1">
      <c r="A78" s="479"/>
      <c r="B78" s="482"/>
      <c r="C78" s="482"/>
      <c r="D78" s="482"/>
      <c r="E78" s="158" t="e">
        <f>'5. Identificación de Riesgos'!#REF!</f>
        <v>#REF!</v>
      </c>
      <c r="F78" s="485"/>
      <c r="G78" s="521"/>
      <c r="H78" s="482"/>
      <c r="I78" s="498"/>
      <c r="J78" s="501"/>
      <c r="K78" s="501"/>
      <c r="L78" s="504"/>
      <c r="M78" s="482"/>
      <c r="N78" s="482"/>
      <c r="O78" s="146"/>
      <c r="P78" s="146"/>
      <c r="Q78" s="147"/>
      <c r="R78" s="14"/>
    </row>
    <row r="79" spans="1:18" ht="12" customHeight="1" thickBot="1">
      <c r="A79" s="480"/>
      <c r="B79" s="483"/>
      <c r="C79" s="483"/>
      <c r="D79" s="483"/>
      <c r="E79" s="160" t="e">
        <f>'5. Identificación de Riesgos'!#REF!</f>
        <v>#REF!</v>
      </c>
      <c r="F79" s="486"/>
      <c r="G79" s="522"/>
      <c r="H79" s="483"/>
      <c r="I79" s="499"/>
      <c r="J79" s="502"/>
      <c r="K79" s="502"/>
      <c r="L79" s="505"/>
      <c r="M79" s="483"/>
      <c r="N79" s="491"/>
      <c r="O79" s="150"/>
      <c r="P79" s="150"/>
      <c r="Q79" s="151"/>
      <c r="R79" s="14"/>
    </row>
    <row r="80" spans="1:18" ht="24" customHeight="1">
      <c r="A80" s="478">
        <f>'5. Identificación de Riesgos'!A46</f>
        <v>8</v>
      </c>
      <c r="B80" s="481" t="str">
        <f>'5. Identificación de Riesgos'!B46</f>
        <v>Ofrecer, prometer, entregar, aceptar o solicitar una ventaja indebida para conseguir la recepción de Diseños u obras.</v>
      </c>
      <c r="C80" s="481" t="str">
        <f>'5. Identificación de Riesgos'!C46</f>
        <v>Cuando un agente interno o externos, obtiene una ventaja indebida por recibir Estudios y Diseños u Obras, que no cumplan con los requisitos contractuales.</v>
      </c>
      <c r="D80" s="481" t="s">
        <v>312</v>
      </c>
      <c r="E80" s="157" t="str">
        <f>'5. Identificación de Riesgos'!D46</f>
        <v>Falta de ética de los servidores públicos (Debilidades en principios y valores)</v>
      </c>
      <c r="F80" s="484" t="str">
        <f>'5. Identificación de Riesgos'!H46</f>
        <v>Muy Baja - 1</v>
      </c>
      <c r="G80" s="481" t="str">
        <f>'5. Identificación de Riesgos'!M46</f>
        <v>Moderado - 3</v>
      </c>
      <c r="H80" s="481" t="str">
        <f>'5. Identificación de Riesgos'!N46</f>
        <v>Moderado - 3</v>
      </c>
      <c r="I80" s="494"/>
      <c r="J80" s="500" t="str">
        <f>'6. Valoración Controles'!T46</f>
        <v>Baja - 2</v>
      </c>
      <c r="K80" s="500" t="str">
        <f>'6. Valoración Controles'!U46</f>
        <v>Leve - 1</v>
      </c>
      <c r="L80" s="503"/>
      <c r="M80" s="481" t="str">
        <f>'6. Valoración Controles'!V46</f>
        <v>Bajo - 2</v>
      </c>
      <c r="N80" s="481" t="s">
        <v>381</v>
      </c>
      <c r="O80" s="144" t="s">
        <v>383</v>
      </c>
      <c r="P80" s="144" t="s">
        <v>384</v>
      </c>
      <c r="Q80" s="145">
        <v>45366</v>
      </c>
      <c r="R80" s="14"/>
    </row>
    <row r="81" spans="1:18" ht="24" customHeight="1">
      <c r="A81" s="479"/>
      <c r="B81" s="482"/>
      <c r="C81" s="482"/>
      <c r="D81" s="482"/>
      <c r="E81" s="158" t="str">
        <f>'5. Identificación de Riesgos'!D47</f>
        <v>Falta de ética de terceros interesados  (Debilidades principios y valores)</v>
      </c>
      <c r="F81" s="485"/>
      <c r="G81" s="521"/>
      <c r="H81" s="482"/>
      <c r="I81" s="495"/>
      <c r="J81" s="501"/>
      <c r="K81" s="501"/>
      <c r="L81" s="504"/>
      <c r="M81" s="482"/>
      <c r="N81" s="482"/>
      <c r="O81" s="146"/>
      <c r="P81" s="146"/>
      <c r="Q81" s="147"/>
      <c r="R81" s="14"/>
    </row>
    <row r="82" spans="1:18" ht="30.75" customHeight="1">
      <c r="A82" s="479"/>
      <c r="B82" s="482"/>
      <c r="C82" s="482"/>
      <c r="D82" s="482"/>
      <c r="E82" s="158" t="str">
        <f>'5. Identificación de Riesgos'!D48</f>
        <v>Debilidades en los controles de los procedimientos y obligaciones</v>
      </c>
      <c r="F82" s="485"/>
      <c r="G82" s="521"/>
      <c r="H82" s="482"/>
      <c r="I82" s="495"/>
      <c r="J82" s="501"/>
      <c r="K82" s="501"/>
      <c r="L82" s="504"/>
      <c r="M82" s="482"/>
      <c r="N82" s="482"/>
      <c r="O82" s="146"/>
      <c r="P82" s="146"/>
      <c r="Q82" s="147"/>
      <c r="R82" s="14"/>
    </row>
    <row r="83" spans="1:18" ht="12.75" customHeight="1">
      <c r="A83" s="479"/>
      <c r="B83" s="482"/>
      <c r="C83" s="482"/>
      <c r="D83" s="482"/>
      <c r="E83" s="158" t="e">
        <f>'5. Identificación de Riesgos'!#REF!</f>
        <v>#REF!</v>
      </c>
      <c r="F83" s="485"/>
      <c r="G83" s="521"/>
      <c r="H83" s="482"/>
      <c r="I83" s="495"/>
      <c r="J83" s="501"/>
      <c r="K83" s="501"/>
      <c r="L83" s="504"/>
      <c r="M83" s="482"/>
      <c r="N83" s="482"/>
      <c r="O83" s="146"/>
      <c r="P83" s="146"/>
      <c r="Q83" s="147"/>
      <c r="R83" s="14"/>
    </row>
    <row r="84" spans="1:18" ht="12.75" customHeight="1">
      <c r="A84" s="479"/>
      <c r="B84" s="482"/>
      <c r="C84" s="482"/>
      <c r="D84" s="482"/>
      <c r="E84" s="158" t="e">
        <f>'5. Identificación de Riesgos'!#REF!</f>
        <v>#REF!</v>
      </c>
      <c r="F84" s="485"/>
      <c r="G84" s="521"/>
      <c r="H84" s="482"/>
      <c r="I84" s="495"/>
      <c r="J84" s="501"/>
      <c r="K84" s="501"/>
      <c r="L84" s="504"/>
      <c r="M84" s="482"/>
      <c r="N84" s="482"/>
      <c r="O84" s="146"/>
      <c r="P84" s="146"/>
      <c r="Q84" s="147"/>
      <c r="R84" s="14"/>
    </row>
    <row r="85" spans="1:18" ht="12.75" customHeight="1">
      <c r="A85" s="479"/>
      <c r="B85" s="482"/>
      <c r="C85" s="482"/>
      <c r="D85" s="482"/>
      <c r="E85" s="158" t="e">
        <f>'5. Identificación de Riesgos'!#REF!</f>
        <v>#REF!</v>
      </c>
      <c r="F85" s="485"/>
      <c r="G85" s="521"/>
      <c r="H85" s="482"/>
      <c r="I85" s="495"/>
      <c r="J85" s="501"/>
      <c r="K85" s="501"/>
      <c r="L85" s="504"/>
      <c r="M85" s="482"/>
      <c r="N85" s="482"/>
      <c r="O85" s="146"/>
      <c r="P85" s="146"/>
      <c r="Q85" s="147"/>
      <c r="R85" s="14"/>
    </row>
    <row r="86" spans="1:18" ht="12.75" customHeight="1">
      <c r="A86" s="479"/>
      <c r="B86" s="482"/>
      <c r="C86" s="482"/>
      <c r="D86" s="482"/>
      <c r="E86" s="158" t="e">
        <f>'5. Identificación de Riesgos'!#REF!</f>
        <v>#REF!</v>
      </c>
      <c r="F86" s="485"/>
      <c r="G86" s="521"/>
      <c r="H86" s="482"/>
      <c r="I86" s="495"/>
      <c r="J86" s="501"/>
      <c r="K86" s="501"/>
      <c r="L86" s="504"/>
      <c r="M86" s="482"/>
      <c r="N86" s="482"/>
      <c r="O86" s="146"/>
      <c r="P86" s="146"/>
      <c r="Q86" s="147"/>
      <c r="R86" s="14"/>
    </row>
    <row r="87" spans="1:18" ht="12.75" customHeight="1">
      <c r="A87" s="479"/>
      <c r="B87" s="482"/>
      <c r="C87" s="482"/>
      <c r="D87" s="482"/>
      <c r="E87" s="158" t="e">
        <f>'5. Identificación de Riesgos'!#REF!</f>
        <v>#REF!</v>
      </c>
      <c r="F87" s="485"/>
      <c r="G87" s="521"/>
      <c r="H87" s="482"/>
      <c r="I87" s="495"/>
      <c r="J87" s="501"/>
      <c r="K87" s="501"/>
      <c r="L87" s="504"/>
      <c r="M87" s="482"/>
      <c r="N87" s="482"/>
      <c r="O87" s="146"/>
      <c r="P87" s="146"/>
      <c r="Q87" s="147"/>
      <c r="R87" s="14"/>
    </row>
    <row r="88" spans="1:18" ht="12.75" customHeight="1">
      <c r="A88" s="479"/>
      <c r="B88" s="482"/>
      <c r="C88" s="482"/>
      <c r="D88" s="482"/>
      <c r="E88" s="158" t="e">
        <f>'5. Identificación de Riesgos'!#REF!</f>
        <v>#REF!</v>
      </c>
      <c r="F88" s="485"/>
      <c r="G88" s="521"/>
      <c r="H88" s="482"/>
      <c r="I88" s="495"/>
      <c r="J88" s="501"/>
      <c r="K88" s="501"/>
      <c r="L88" s="504"/>
      <c r="M88" s="482"/>
      <c r="N88" s="482"/>
      <c r="O88" s="146"/>
      <c r="P88" s="146"/>
      <c r="Q88" s="147"/>
      <c r="R88" s="14"/>
    </row>
    <row r="89" spans="1:18" ht="12.75" customHeight="1" thickBot="1">
      <c r="A89" s="480"/>
      <c r="B89" s="483"/>
      <c r="C89" s="483"/>
      <c r="D89" s="483"/>
      <c r="E89" s="160" t="e">
        <f>'5. Identificación de Riesgos'!#REF!</f>
        <v>#REF!</v>
      </c>
      <c r="F89" s="486"/>
      <c r="G89" s="522"/>
      <c r="H89" s="483"/>
      <c r="I89" s="496"/>
      <c r="J89" s="502"/>
      <c r="K89" s="502"/>
      <c r="L89" s="505"/>
      <c r="M89" s="483"/>
      <c r="N89" s="483"/>
      <c r="O89" s="150"/>
      <c r="P89" s="150"/>
      <c r="Q89" s="151"/>
      <c r="R89" s="14"/>
    </row>
    <row r="90" spans="1:18">
      <c r="A90"/>
      <c r="B90"/>
      <c r="C90"/>
      <c r="D90"/>
      <c r="E90" s="33"/>
      <c r="F90"/>
      <c r="G90"/>
      <c r="H90"/>
      <c r="I90" s="1"/>
      <c r="J90"/>
      <c r="K90"/>
      <c r="L90" s="156"/>
      <c r="M90"/>
      <c r="N90"/>
      <c r="O90" s="9"/>
      <c r="P90" s="9"/>
      <c r="Q90" s="9"/>
      <c r="R90" s="14"/>
    </row>
  </sheetData>
  <mergeCells count="132">
    <mergeCell ref="G80:G89"/>
    <mergeCell ref="H80:H89"/>
    <mergeCell ref="J80:J89"/>
    <mergeCell ref="K80:K89"/>
    <mergeCell ref="L80:L89"/>
    <mergeCell ref="A1:C3"/>
    <mergeCell ref="E1:Q3"/>
    <mergeCell ref="A6:B6"/>
    <mergeCell ref="I8:I9"/>
    <mergeCell ref="M80:M89"/>
    <mergeCell ref="N80:N89"/>
    <mergeCell ref="A80:A89"/>
    <mergeCell ref="B80:B89"/>
    <mergeCell ref="C80:C89"/>
    <mergeCell ref="D80:D89"/>
    <mergeCell ref="F80:F89"/>
    <mergeCell ref="M60:M69"/>
    <mergeCell ref="N60:N69"/>
    <mergeCell ref="A70:A79"/>
    <mergeCell ref="B70:B79"/>
    <mergeCell ref="C70:C79"/>
    <mergeCell ref="D70:D79"/>
    <mergeCell ref="F70:F79"/>
    <mergeCell ref="G70:G79"/>
    <mergeCell ref="H70:H79"/>
    <mergeCell ref="J70:J79"/>
    <mergeCell ref="K70:K79"/>
    <mergeCell ref="L70:L79"/>
    <mergeCell ref="M70:M79"/>
    <mergeCell ref="N70:N79"/>
    <mergeCell ref="G60:G69"/>
    <mergeCell ref="H60:H69"/>
    <mergeCell ref="J60:J69"/>
    <mergeCell ref="K60:K69"/>
    <mergeCell ref="L60:L69"/>
    <mergeCell ref="N10:N19"/>
    <mergeCell ref="F10:F19"/>
    <mergeCell ref="G10:G19"/>
    <mergeCell ref="H10:H19"/>
    <mergeCell ref="J10:J19"/>
    <mergeCell ref="K10:K19"/>
    <mergeCell ref="M30:M39"/>
    <mergeCell ref="M50:M59"/>
    <mergeCell ref="N50:N59"/>
    <mergeCell ref="G50:G59"/>
    <mergeCell ref="H50:H59"/>
    <mergeCell ref="J50:J59"/>
    <mergeCell ref="K50:K59"/>
    <mergeCell ref="L50:L59"/>
    <mergeCell ref="N30:N39"/>
    <mergeCell ref="H40:H49"/>
    <mergeCell ref="G40:G49"/>
    <mergeCell ref="N40:N49"/>
    <mergeCell ref="M40:M49"/>
    <mergeCell ref="L40:L49"/>
    <mergeCell ref="K40:K49"/>
    <mergeCell ref="J40:J49"/>
    <mergeCell ref="L10:L19"/>
    <mergeCell ref="N20:N29"/>
    <mergeCell ref="B10:B19"/>
    <mergeCell ref="C10:C19"/>
    <mergeCell ref="D10:D19"/>
    <mergeCell ref="M10:M19"/>
    <mergeCell ref="C20:C29"/>
    <mergeCell ref="D20:D29"/>
    <mergeCell ref="F30:F39"/>
    <mergeCell ref="G30:G39"/>
    <mergeCell ref="H30:H39"/>
    <mergeCell ref="J30:J39"/>
    <mergeCell ref="L30:L39"/>
    <mergeCell ref="G20:G29"/>
    <mergeCell ref="H20:H29"/>
    <mergeCell ref="J20:J29"/>
    <mergeCell ref="K20:K29"/>
    <mergeCell ref="C30:C39"/>
    <mergeCell ref="L20:L29"/>
    <mergeCell ref="F20:F29"/>
    <mergeCell ref="M8:M9"/>
    <mergeCell ref="N8:N9"/>
    <mergeCell ref="F8:F9"/>
    <mergeCell ref="G8:G9"/>
    <mergeCell ref="J7:N7"/>
    <mergeCell ref="A4:B4"/>
    <mergeCell ref="A5:B5"/>
    <mergeCell ref="A8:A9"/>
    <mergeCell ref="C4:Q4"/>
    <mergeCell ref="C5:Q5"/>
    <mergeCell ref="C6:Q6"/>
    <mergeCell ref="L8:L9"/>
    <mergeCell ref="J8:J9"/>
    <mergeCell ref="H8:H9"/>
    <mergeCell ref="C8:C9"/>
    <mergeCell ref="K8:K9"/>
    <mergeCell ref="E8:E9"/>
    <mergeCell ref="O8:O9"/>
    <mergeCell ref="P8:P9"/>
    <mergeCell ref="Q8:Q9"/>
    <mergeCell ref="D8:D9"/>
    <mergeCell ref="M20:M29"/>
    <mergeCell ref="I10:I19"/>
    <mergeCell ref="I20:I29"/>
    <mergeCell ref="I30:I39"/>
    <mergeCell ref="I40:I49"/>
    <mergeCell ref="I50:I59"/>
    <mergeCell ref="I60:I69"/>
    <mergeCell ref="I70:I79"/>
    <mergeCell ref="I80:I89"/>
    <mergeCell ref="K30:K39"/>
    <mergeCell ref="A60:A69"/>
    <mergeCell ref="B60:B69"/>
    <mergeCell ref="C60:C69"/>
    <mergeCell ref="D60:D69"/>
    <mergeCell ref="F60:F69"/>
    <mergeCell ref="A7:E7"/>
    <mergeCell ref="F7:H7"/>
    <mergeCell ref="A40:A49"/>
    <mergeCell ref="C40:C49"/>
    <mergeCell ref="D40:D49"/>
    <mergeCell ref="D30:D39"/>
    <mergeCell ref="A30:A39"/>
    <mergeCell ref="B30:B39"/>
    <mergeCell ref="A20:A29"/>
    <mergeCell ref="B20:B29"/>
    <mergeCell ref="B40:B49"/>
    <mergeCell ref="B8:B9"/>
    <mergeCell ref="A50:A59"/>
    <mergeCell ref="B50:B59"/>
    <mergeCell ref="C50:C59"/>
    <mergeCell ref="D50:D59"/>
    <mergeCell ref="F50:F59"/>
    <mergeCell ref="F40:F49"/>
    <mergeCell ref="A10:A19"/>
  </mergeCells>
  <conditionalFormatting sqref="F10 F20 F30 F80">
    <cfRule type="containsText" dxfId="224" priority="183" operator="containsText" text="Muy Baja">
      <formula>NOT(ISERROR(SEARCH("Muy Baja",F10)))</formula>
    </cfRule>
    <cfRule type="containsText" dxfId="223" priority="184" operator="containsText" text="Baja">
      <formula>NOT(ISERROR(SEARCH("Baja",F10)))</formula>
    </cfRule>
    <cfRule type="containsText" dxfId="222" priority="185" operator="containsText" text="Muy Alta">
      <formula>NOT(ISERROR(SEARCH("Muy Alta",F10)))</formula>
    </cfRule>
    <cfRule type="containsText" dxfId="221" priority="186" operator="containsText" text="Alta">
      <formula>NOT(ISERROR(SEARCH("Alta",F10)))</formula>
    </cfRule>
    <cfRule type="containsText" dxfId="220" priority="187" operator="containsText" text="Media">
      <formula>NOT(ISERROR(SEARCH("Media",F10)))</formula>
    </cfRule>
    <cfRule type="containsText" dxfId="219" priority="188" operator="containsText" text="Media">
      <formula>NOT(ISERROR(SEARCH("Media",F10)))</formula>
    </cfRule>
    <cfRule type="containsText" dxfId="218" priority="189" operator="containsText" text="Media">
      <formula>NOT(ISERROR(SEARCH("Media",F10)))</formula>
    </cfRule>
    <cfRule type="containsText" dxfId="217" priority="190" operator="containsText" text="Muy Baja">
      <formula>NOT(ISERROR(SEARCH("Muy Baja",F10)))</formula>
    </cfRule>
    <cfRule type="containsText" dxfId="216" priority="191" operator="containsText" text="Baja">
      <formula>NOT(ISERROR(SEARCH("Baja",F10)))</formula>
    </cfRule>
    <cfRule type="containsText" dxfId="215" priority="192" operator="containsText" text="Muy Baja">
      <formula>NOT(ISERROR(SEARCH("Muy Baja",F10)))</formula>
    </cfRule>
    <cfRule type="containsText" dxfId="214" priority="193" operator="containsText" text="Muy Baja">
      <formula>NOT(ISERROR(SEARCH("Muy Baja",F10)))</formula>
    </cfRule>
    <cfRule type="containsText" dxfId="213" priority="194" operator="containsText" text="Muy Baja">
      <formula>NOT(ISERROR(SEARCH("Muy Baja",F10)))</formula>
    </cfRule>
    <cfRule type="containsText" dxfId="212" priority="195" operator="containsText" text="Muy Baja'Tabla probabilidad'!">
      <formula>NOT(ISERROR(SEARCH("Muy Baja'Tabla probabilidad'!",F10)))</formula>
    </cfRule>
    <cfRule type="containsText" dxfId="211" priority="196" operator="containsText" text="Muy bajo">
      <formula>NOT(ISERROR(SEARCH("Muy bajo",F10)))</formula>
    </cfRule>
    <cfRule type="containsText" dxfId="210" priority="197" operator="containsText" text="Alta">
      <formula>NOT(ISERROR(SEARCH("Alta",F10)))</formula>
    </cfRule>
    <cfRule type="containsText" dxfId="209" priority="198" operator="containsText" text="Media">
      <formula>NOT(ISERROR(SEARCH("Media",F10)))</formula>
    </cfRule>
    <cfRule type="containsText" dxfId="208" priority="199" operator="containsText" text="Baja">
      <formula>NOT(ISERROR(SEARCH("Baja",F10)))</formula>
    </cfRule>
    <cfRule type="containsText" dxfId="207" priority="200" operator="containsText" text="Muy baja">
      <formula>NOT(ISERROR(SEARCH("Muy baja",F10)))</formula>
    </cfRule>
    <cfRule type="cellIs" dxfId="206" priority="203" operator="between">
      <formula>1</formula>
      <formula>2</formula>
    </cfRule>
    <cfRule type="cellIs" dxfId="205" priority="204" operator="between">
      <formula>0</formula>
      <formula>2</formula>
    </cfRule>
  </conditionalFormatting>
  <conditionalFormatting sqref="F40">
    <cfRule type="containsText" dxfId="204" priority="135" operator="containsText" text="Muy Baja">
      <formula>NOT(ISERROR(SEARCH("Muy Baja",F40)))</formula>
    </cfRule>
    <cfRule type="containsText" dxfId="203" priority="136" operator="containsText" text="Baja">
      <formula>NOT(ISERROR(SEARCH("Baja",F40)))</formula>
    </cfRule>
    <cfRule type="containsText" dxfId="202" priority="137" operator="containsText" text="Muy Alta">
      <formula>NOT(ISERROR(SEARCH("Muy Alta",F40)))</formula>
    </cfRule>
    <cfRule type="containsText" dxfId="201" priority="138" operator="containsText" text="Alta">
      <formula>NOT(ISERROR(SEARCH("Alta",F40)))</formula>
    </cfRule>
    <cfRule type="containsText" dxfId="200" priority="139" operator="containsText" text="Media">
      <formula>NOT(ISERROR(SEARCH("Media",F40)))</formula>
    </cfRule>
    <cfRule type="containsText" dxfId="199" priority="140" operator="containsText" text="Media">
      <formula>NOT(ISERROR(SEARCH("Media",F40)))</formula>
    </cfRule>
    <cfRule type="containsText" dxfId="198" priority="141" operator="containsText" text="Media">
      <formula>NOT(ISERROR(SEARCH("Media",F40)))</formula>
    </cfRule>
    <cfRule type="containsText" dxfId="197" priority="142" operator="containsText" text="Muy Baja">
      <formula>NOT(ISERROR(SEARCH("Muy Baja",F40)))</formula>
    </cfRule>
    <cfRule type="containsText" dxfId="196" priority="143" operator="containsText" text="Baja">
      <formula>NOT(ISERROR(SEARCH("Baja",F40)))</formula>
    </cfRule>
    <cfRule type="containsText" dxfId="195" priority="144" operator="containsText" text="Muy Baja">
      <formula>NOT(ISERROR(SEARCH("Muy Baja",F40)))</formula>
    </cfRule>
    <cfRule type="containsText" dxfId="194" priority="145" operator="containsText" text="Muy Baja">
      <formula>NOT(ISERROR(SEARCH("Muy Baja",F40)))</formula>
    </cfRule>
    <cfRule type="containsText" dxfId="193" priority="146" operator="containsText" text="Muy Baja">
      <formula>NOT(ISERROR(SEARCH("Muy Baja",F40)))</formula>
    </cfRule>
    <cfRule type="containsText" dxfId="192" priority="147" operator="containsText" text="Muy Baja'Tabla probabilidad'!">
      <formula>NOT(ISERROR(SEARCH("Muy Baja'Tabla probabilidad'!",F40)))</formula>
    </cfRule>
    <cfRule type="containsText" dxfId="191" priority="148" operator="containsText" text="Muy bajo">
      <formula>NOT(ISERROR(SEARCH("Muy bajo",F40)))</formula>
    </cfRule>
    <cfRule type="containsText" dxfId="190" priority="149" operator="containsText" text="Alta">
      <formula>NOT(ISERROR(SEARCH("Alta",F40)))</formula>
    </cfRule>
    <cfRule type="containsText" dxfId="189" priority="150" operator="containsText" text="Media">
      <formula>NOT(ISERROR(SEARCH("Media",F40)))</formula>
    </cfRule>
    <cfRule type="containsText" dxfId="188" priority="151" operator="containsText" text="Baja">
      <formula>NOT(ISERROR(SEARCH("Baja",F40)))</formula>
    </cfRule>
    <cfRule type="containsText" dxfId="187" priority="152" operator="containsText" text="Muy baja">
      <formula>NOT(ISERROR(SEARCH("Muy baja",F40)))</formula>
    </cfRule>
    <cfRule type="cellIs" dxfId="186" priority="155" operator="between">
      <formula>1</formula>
      <formula>2</formula>
    </cfRule>
    <cfRule type="cellIs" dxfId="185" priority="156" operator="between">
      <formula>0</formula>
      <formula>2</formula>
    </cfRule>
  </conditionalFormatting>
  <conditionalFormatting sqref="F50 F60 F70">
    <cfRule type="containsText" dxfId="184" priority="89" operator="containsText" text="Muy Baja">
      <formula>NOT(ISERROR(SEARCH("Muy Baja",F50)))</formula>
    </cfRule>
    <cfRule type="containsText" dxfId="183" priority="90" operator="containsText" text="Baja">
      <formula>NOT(ISERROR(SEARCH("Baja",F50)))</formula>
    </cfRule>
    <cfRule type="containsText" dxfId="182" priority="91" operator="containsText" text="Muy Alta">
      <formula>NOT(ISERROR(SEARCH("Muy Alta",F50)))</formula>
    </cfRule>
    <cfRule type="containsText" dxfId="181" priority="92" operator="containsText" text="Alta">
      <formula>NOT(ISERROR(SEARCH("Alta",F50)))</formula>
    </cfRule>
    <cfRule type="containsText" dxfId="180" priority="93" operator="containsText" text="Media">
      <formula>NOT(ISERROR(SEARCH("Media",F50)))</formula>
    </cfRule>
    <cfRule type="containsText" dxfId="179" priority="94" operator="containsText" text="Media">
      <formula>NOT(ISERROR(SEARCH("Media",F50)))</formula>
    </cfRule>
    <cfRule type="containsText" dxfId="178" priority="95" operator="containsText" text="Media">
      <formula>NOT(ISERROR(SEARCH("Media",F50)))</formula>
    </cfRule>
    <cfRule type="containsText" dxfId="177" priority="96" operator="containsText" text="Muy Baja">
      <formula>NOT(ISERROR(SEARCH("Muy Baja",F50)))</formula>
    </cfRule>
    <cfRule type="containsText" dxfId="176" priority="97" operator="containsText" text="Baja">
      <formula>NOT(ISERROR(SEARCH("Baja",F50)))</formula>
    </cfRule>
    <cfRule type="containsText" dxfId="175" priority="98" operator="containsText" text="Muy Baja">
      <formula>NOT(ISERROR(SEARCH("Muy Baja",F50)))</formula>
    </cfRule>
    <cfRule type="containsText" dxfId="174" priority="99" operator="containsText" text="Muy Baja">
      <formula>NOT(ISERROR(SEARCH("Muy Baja",F50)))</formula>
    </cfRule>
    <cfRule type="containsText" dxfId="173" priority="100" operator="containsText" text="Muy Baja">
      <formula>NOT(ISERROR(SEARCH("Muy Baja",F50)))</formula>
    </cfRule>
    <cfRule type="containsText" dxfId="172" priority="101" operator="containsText" text="Muy Baja'Tabla probabilidad'!">
      <formula>NOT(ISERROR(SEARCH("Muy Baja'Tabla probabilidad'!",F50)))</formula>
    </cfRule>
    <cfRule type="containsText" dxfId="171" priority="102" operator="containsText" text="Muy bajo">
      <formula>NOT(ISERROR(SEARCH("Muy bajo",F50)))</formula>
    </cfRule>
    <cfRule type="containsText" dxfId="170" priority="103" operator="containsText" text="Alta">
      <formula>NOT(ISERROR(SEARCH("Alta",F50)))</formula>
    </cfRule>
    <cfRule type="containsText" dxfId="169" priority="104" operator="containsText" text="Media">
      <formula>NOT(ISERROR(SEARCH("Media",F50)))</formula>
    </cfRule>
    <cfRule type="containsText" dxfId="168" priority="105" operator="containsText" text="Baja">
      <formula>NOT(ISERROR(SEARCH("Baja",F50)))</formula>
    </cfRule>
    <cfRule type="containsText" dxfId="167" priority="106" operator="containsText" text="Muy baja">
      <formula>NOT(ISERROR(SEARCH("Muy baja",F50)))</formula>
    </cfRule>
    <cfRule type="cellIs" dxfId="166" priority="109" operator="between">
      <formula>1</formula>
      <formula>2</formula>
    </cfRule>
    <cfRule type="cellIs" dxfId="165" priority="110" operator="between">
      <formula>0</formula>
      <formula>2</formula>
    </cfRule>
  </conditionalFormatting>
  <conditionalFormatting sqref="G10 G20 G30 G80">
    <cfRule type="containsText" dxfId="164" priority="177" operator="containsText" text="Catastrófico">
      <formula>NOT(ISERROR(SEARCH("Catastrófico",G10)))</formula>
    </cfRule>
    <cfRule type="containsText" dxfId="163" priority="178" operator="containsText" text="Mayor">
      <formula>NOT(ISERROR(SEARCH("Mayor",G10)))</formula>
    </cfRule>
    <cfRule type="containsText" dxfId="162" priority="179" operator="containsText" text="Alta">
      <formula>NOT(ISERROR(SEARCH("Alta",G10)))</formula>
    </cfRule>
    <cfRule type="containsText" dxfId="161" priority="180" operator="containsText" text="Moderado">
      <formula>NOT(ISERROR(SEARCH("Moderado",G10)))</formula>
    </cfRule>
    <cfRule type="containsText" dxfId="160" priority="181" operator="containsText" text="Menor">
      <formula>NOT(ISERROR(SEARCH("Menor",G10)))</formula>
    </cfRule>
    <cfRule type="containsText" dxfId="159" priority="182" operator="containsText" text="Leve">
      <formula>NOT(ISERROR(SEARCH("Leve",G10)))</formula>
    </cfRule>
  </conditionalFormatting>
  <conditionalFormatting sqref="G40">
    <cfRule type="containsText" dxfId="158" priority="129" operator="containsText" text="Catastrófico">
      <formula>NOT(ISERROR(SEARCH("Catastrófico",G40)))</formula>
    </cfRule>
    <cfRule type="containsText" dxfId="157" priority="130" operator="containsText" text="Mayor">
      <formula>NOT(ISERROR(SEARCH("Mayor",G40)))</formula>
    </cfRule>
    <cfRule type="containsText" dxfId="156" priority="131" operator="containsText" text="Alta">
      <formula>NOT(ISERROR(SEARCH("Alta",G40)))</formula>
    </cfRule>
    <cfRule type="containsText" dxfId="155" priority="132" operator="containsText" text="Moderado">
      <formula>NOT(ISERROR(SEARCH("Moderado",G40)))</formula>
    </cfRule>
    <cfRule type="containsText" dxfId="154" priority="133" operator="containsText" text="Menor">
      <formula>NOT(ISERROR(SEARCH("Menor",G40)))</formula>
    </cfRule>
    <cfRule type="containsText" dxfId="153" priority="134" operator="containsText" text="Leve">
      <formula>NOT(ISERROR(SEARCH("Leve",G40)))</formula>
    </cfRule>
  </conditionalFormatting>
  <conditionalFormatting sqref="G50 G60 G70">
    <cfRule type="containsText" dxfId="152" priority="59" operator="containsText" text="Catastrófico">
      <formula>NOT(ISERROR(SEARCH("Catastrófico",G50)))</formula>
    </cfRule>
    <cfRule type="containsText" dxfId="151" priority="60" operator="containsText" text="Mayor">
      <formula>NOT(ISERROR(SEARCH("Mayor",G50)))</formula>
    </cfRule>
    <cfRule type="containsText" dxfId="150" priority="61" operator="containsText" text="Alta">
      <formula>NOT(ISERROR(SEARCH("Alta",G50)))</formula>
    </cfRule>
    <cfRule type="containsText" dxfId="149" priority="62" operator="containsText" text="Moderado">
      <formula>NOT(ISERROR(SEARCH("Moderado",G50)))</formula>
    </cfRule>
    <cfRule type="containsText" dxfId="148" priority="63" operator="containsText" text="Menor">
      <formula>NOT(ISERROR(SEARCH("Menor",G50)))</formula>
    </cfRule>
    <cfRule type="containsText" dxfId="147" priority="64" operator="containsText" text="Leve">
      <formula>NOT(ISERROR(SEARCH("Leve",G50)))</formula>
    </cfRule>
  </conditionalFormatting>
  <conditionalFormatting sqref="H50 H60 H70">
    <cfRule type="containsText" dxfId="146" priority="54" operator="containsText" text="Extremo">
      <formula>NOT(ISERROR(SEARCH("Extremo",H50)))</formula>
    </cfRule>
    <cfRule type="containsText" dxfId="145" priority="55" operator="containsText" text="Alto">
      <formula>NOT(ISERROR(SEARCH("Alto",H50)))</formula>
    </cfRule>
    <cfRule type="containsText" dxfId="144" priority="56" operator="containsText" text="Bajo">
      <formula>NOT(ISERROR(SEARCH("Bajo",H50)))</formula>
    </cfRule>
    <cfRule type="containsText" dxfId="143" priority="57" operator="containsText" text="Moderado">
      <formula>NOT(ISERROR(SEARCH("Moderado",H50)))</formula>
    </cfRule>
  </conditionalFormatting>
  <conditionalFormatting sqref="H10:I10 H20:I20 H30:I30 H80:I80">
    <cfRule type="containsText" dxfId="142" priority="172" operator="containsText" text="Extremo">
      <formula>NOT(ISERROR(SEARCH("Extremo",H10)))</formula>
    </cfRule>
    <cfRule type="containsText" dxfId="141" priority="173" operator="containsText" text="Alto">
      <formula>NOT(ISERROR(SEARCH("Alto",H10)))</formula>
    </cfRule>
    <cfRule type="containsText" dxfId="140" priority="174" operator="containsText" text="Bajo">
      <formula>NOT(ISERROR(SEARCH("Bajo",H10)))</formula>
    </cfRule>
    <cfRule type="containsText" dxfId="139" priority="175" operator="containsText" text="Moderado">
      <formula>NOT(ISERROR(SEARCH("Moderado",H10)))</formula>
    </cfRule>
    <cfRule type="containsText" dxfId="138" priority="176" operator="containsText" text="Extremo">
      <formula>NOT(ISERROR(SEARCH("Extremo",H10)))</formula>
    </cfRule>
  </conditionalFormatting>
  <conditionalFormatting sqref="H40:I40">
    <cfRule type="containsText" dxfId="137" priority="124" operator="containsText" text="Extremo">
      <formula>NOT(ISERROR(SEARCH("Extremo",H40)))</formula>
    </cfRule>
    <cfRule type="containsText" dxfId="136" priority="125" operator="containsText" text="Alto">
      <formula>NOT(ISERROR(SEARCH("Alto",H40)))</formula>
    </cfRule>
    <cfRule type="containsText" dxfId="135" priority="126" operator="containsText" text="Bajo">
      <formula>NOT(ISERROR(SEARCH("Bajo",H40)))</formula>
    </cfRule>
    <cfRule type="containsText" dxfId="134" priority="127" operator="containsText" text="Moderado">
      <formula>NOT(ISERROR(SEARCH("Moderado",H40)))</formula>
    </cfRule>
    <cfRule type="containsText" dxfId="133" priority="128" operator="containsText" text="Extremo">
      <formula>NOT(ISERROR(SEARCH("Extremo",H40)))</formula>
    </cfRule>
  </conditionalFormatting>
  <conditionalFormatting sqref="H50:I50 H60:I60 H70:I70">
    <cfRule type="containsText" dxfId="132" priority="58" operator="containsText" text="Extremo">
      <formula>NOT(ISERROR(SEARCH("Extremo",H50)))</formula>
    </cfRule>
  </conditionalFormatting>
  <conditionalFormatting sqref="I50 I60 I70">
    <cfRule type="containsText" dxfId="131" priority="85" operator="containsText" text="Alto">
      <formula>NOT(ISERROR(SEARCH("Alto",I50)))</formula>
    </cfRule>
    <cfRule type="containsText" dxfId="130" priority="86" operator="containsText" text="Bajo">
      <formula>NOT(ISERROR(SEARCH("Bajo",I50)))</formula>
    </cfRule>
    <cfRule type="containsText" dxfId="129" priority="87" operator="containsText" text="Moderado">
      <formula>NOT(ISERROR(SEARCH("Moderado",I50)))</formula>
    </cfRule>
    <cfRule type="containsText" dxfId="128" priority="88" operator="containsText" text="Extremo">
      <formula>NOT(ISERROR(SEARCH("Extremo",I50)))</formula>
    </cfRule>
  </conditionalFormatting>
  <conditionalFormatting sqref="J10:J39 J80:J89">
    <cfRule type="containsText" dxfId="127" priority="158" operator="containsText" text="Muy Alta">
      <formula>NOT(ISERROR(SEARCH("Muy Alta",J10)))</formula>
    </cfRule>
    <cfRule type="containsText" dxfId="126" priority="159" operator="containsText" text="Alta">
      <formula>NOT(ISERROR(SEARCH("Alta",J10)))</formula>
    </cfRule>
    <cfRule type="containsText" dxfId="125" priority="160" operator="containsText" text="Media">
      <formula>NOT(ISERROR(SEARCH("Media",J10)))</formula>
    </cfRule>
    <cfRule type="containsText" dxfId="124" priority="161" operator="containsText" text="Baja">
      <formula>NOT(ISERROR(SEARCH("Baja",J10)))</formula>
    </cfRule>
    <cfRule type="containsText" dxfId="123" priority="162" operator="containsText" text="Muy Baja">
      <formula>NOT(ISERROR(SEARCH("Muy Baja",J10)))</formula>
    </cfRule>
  </conditionalFormatting>
  <conditionalFormatting sqref="J10:J49">
    <cfRule type="containsText" dxfId="122" priority="157" operator="containsText" text="Muy Baja">
      <formula>NOT(ISERROR(SEARCH("Muy Baja",J10)))</formula>
    </cfRule>
  </conditionalFormatting>
  <conditionalFormatting sqref="J40:J49">
    <cfRule type="containsText" dxfId="121" priority="111" operator="containsText" text="Muy Alta">
      <formula>NOT(ISERROR(SEARCH("Muy Alta",J40)))</formula>
    </cfRule>
    <cfRule type="containsText" dxfId="120" priority="112" operator="containsText" text="Alta">
      <formula>NOT(ISERROR(SEARCH("Alta",J40)))</formula>
    </cfRule>
    <cfRule type="containsText" dxfId="119" priority="113" operator="containsText" text="Media">
      <formula>NOT(ISERROR(SEARCH("Media",J40)))</formula>
    </cfRule>
    <cfRule type="containsText" dxfId="118" priority="114" operator="containsText" text="Baja">
      <formula>NOT(ISERROR(SEARCH("Baja",J40)))</formula>
    </cfRule>
  </conditionalFormatting>
  <conditionalFormatting sqref="J40:J89">
    <cfRule type="containsText" dxfId="117" priority="75" operator="containsText" text="Muy Baja">
      <formula>NOT(ISERROR(SEARCH("Muy Baja",J40)))</formula>
    </cfRule>
  </conditionalFormatting>
  <conditionalFormatting sqref="J50:J79">
    <cfRule type="containsText" dxfId="116" priority="65" operator="containsText" text="Muy Baja">
      <formula>NOT(ISERROR(SEARCH("Muy Baja",J50)))</formula>
    </cfRule>
    <cfRule type="containsText" dxfId="115" priority="71" operator="containsText" text="Muy Alta">
      <formula>NOT(ISERROR(SEARCH("Muy Alta",J50)))</formula>
    </cfRule>
    <cfRule type="containsText" dxfId="114" priority="72" operator="containsText" text="Alta">
      <formula>NOT(ISERROR(SEARCH("Alta",J50)))</formula>
    </cfRule>
    <cfRule type="containsText" dxfId="113" priority="73" operator="containsText" text="Media">
      <formula>NOT(ISERROR(SEARCH("Media",J50)))</formula>
    </cfRule>
    <cfRule type="containsText" dxfId="112" priority="74" operator="containsText" text="Baja">
      <formula>NOT(ISERROR(SEARCH("Baja",J50)))</formula>
    </cfRule>
  </conditionalFormatting>
  <conditionalFormatting sqref="K10:K89">
    <cfRule type="containsText" dxfId="111" priority="66" operator="containsText" text="Catastrófico">
      <formula>NOT(ISERROR(SEARCH("Catastrófico",K10)))</formula>
    </cfRule>
    <cfRule type="containsText" dxfId="110" priority="67" operator="containsText" text="Moderado">
      <formula>NOT(ISERROR(SEARCH("Moderado",K10)))</formula>
    </cfRule>
    <cfRule type="containsText" dxfId="109" priority="68" operator="containsText" text="Menor">
      <formula>NOT(ISERROR(SEARCH("Menor",K10)))</formula>
    </cfRule>
    <cfRule type="containsText" dxfId="108" priority="69" operator="containsText" text="Leve">
      <formula>NOT(ISERROR(SEARCH("Leve",K10)))</formula>
    </cfRule>
    <cfRule type="containsText" dxfId="107" priority="70" operator="containsText" text="Mayor">
      <formula>NOT(ISERROR(SEARCH("Mayor",K10)))</formula>
    </cfRule>
  </conditionalFormatting>
  <conditionalFormatting sqref="M10 M20 M30 M80">
    <cfRule type="containsText" dxfId="106" priority="163" operator="containsText" text="Extremo">
      <formula>NOT(ISERROR(SEARCH("Extremo",M10)))</formula>
    </cfRule>
    <cfRule type="containsText" dxfId="105" priority="164" operator="containsText" text="Alto">
      <formula>NOT(ISERROR(SEARCH("Alto",M10)))</formula>
    </cfRule>
    <cfRule type="containsText" dxfId="104" priority="165" operator="containsText" text="Moderado">
      <formula>NOT(ISERROR(SEARCH("Moderado",M10)))</formula>
    </cfRule>
    <cfRule type="containsText" dxfId="103" priority="166" operator="containsText" text="Menor">
      <formula>NOT(ISERROR(SEARCH("Menor",M10)))</formula>
    </cfRule>
    <cfRule type="containsText" dxfId="102" priority="167" operator="containsText" text="Bajo">
      <formula>NOT(ISERROR(SEARCH("Bajo",M10)))</formula>
    </cfRule>
    <cfRule type="containsText" dxfId="101" priority="168" operator="containsText" text="Moderado">
      <formula>NOT(ISERROR(SEARCH("Moderado",M10)))</formula>
    </cfRule>
    <cfRule type="containsText" dxfId="100" priority="169" operator="containsText" text="Extremo">
      <formula>NOT(ISERROR(SEARCH("Extremo",M10)))</formula>
    </cfRule>
    <cfRule type="containsText" dxfId="99" priority="170" operator="containsText" text="Baja">
      <formula>NOT(ISERROR(SEARCH("Baja",M10)))</formula>
    </cfRule>
    <cfRule type="containsText" dxfId="98" priority="171" operator="containsText" text="Alto">
      <formula>NOT(ISERROR(SEARCH("Alto",M10)))</formula>
    </cfRule>
  </conditionalFormatting>
  <conditionalFormatting sqref="M40">
    <cfRule type="containsText" dxfId="97" priority="115" operator="containsText" text="Extremo">
      <formula>NOT(ISERROR(SEARCH("Extremo",M40)))</formula>
    </cfRule>
    <cfRule type="containsText" dxfId="96" priority="116" operator="containsText" text="Alto">
      <formula>NOT(ISERROR(SEARCH("Alto",M40)))</formula>
    </cfRule>
    <cfRule type="containsText" dxfId="95" priority="117" operator="containsText" text="Moderado">
      <formula>NOT(ISERROR(SEARCH("Moderado",M40)))</formula>
    </cfRule>
    <cfRule type="containsText" dxfId="94" priority="118" operator="containsText" text="Menor">
      <formula>NOT(ISERROR(SEARCH("Menor",M40)))</formula>
    </cfRule>
    <cfRule type="containsText" dxfId="93" priority="119" operator="containsText" text="Bajo">
      <formula>NOT(ISERROR(SEARCH("Bajo",M40)))</formula>
    </cfRule>
    <cfRule type="containsText" dxfId="92" priority="120" operator="containsText" text="Moderado">
      <formula>NOT(ISERROR(SEARCH("Moderado",M40)))</formula>
    </cfRule>
    <cfRule type="containsText" dxfId="91" priority="121" operator="containsText" text="Extremo">
      <formula>NOT(ISERROR(SEARCH("Extremo",M40)))</formula>
    </cfRule>
    <cfRule type="containsText" dxfId="90" priority="122" operator="containsText" text="Baja">
      <formula>NOT(ISERROR(SEARCH("Baja",M40)))</formula>
    </cfRule>
    <cfRule type="containsText" dxfId="89" priority="123" operator="containsText" text="Alto">
      <formula>NOT(ISERROR(SEARCH("Alto",M40)))</formula>
    </cfRule>
  </conditionalFormatting>
  <conditionalFormatting sqref="M50 M60 M70">
    <cfRule type="containsText" dxfId="88" priority="76" operator="containsText" text="Extremo">
      <formula>NOT(ISERROR(SEARCH("Extremo",M50)))</formula>
    </cfRule>
    <cfRule type="containsText" dxfId="87" priority="77" operator="containsText" text="Alto">
      <formula>NOT(ISERROR(SEARCH("Alto",M50)))</formula>
    </cfRule>
    <cfRule type="containsText" dxfId="86" priority="78" operator="containsText" text="Moderado">
      <formula>NOT(ISERROR(SEARCH("Moderado",M50)))</formula>
    </cfRule>
    <cfRule type="containsText" dxfId="85" priority="79" operator="containsText" text="Menor">
      <formula>NOT(ISERROR(SEARCH("Menor",M50)))</formula>
    </cfRule>
    <cfRule type="containsText" dxfId="84" priority="80" operator="containsText" text="Bajo">
      <formula>NOT(ISERROR(SEARCH("Bajo",M50)))</formula>
    </cfRule>
    <cfRule type="containsText" dxfId="83" priority="81" operator="containsText" text="Moderado">
      <formula>NOT(ISERROR(SEARCH("Moderado",M50)))</formula>
    </cfRule>
    <cfRule type="containsText" dxfId="82" priority="82" operator="containsText" text="Extremo">
      <formula>NOT(ISERROR(SEARCH("Extremo",M50)))</formula>
    </cfRule>
    <cfRule type="containsText" dxfId="81" priority="83" operator="containsText" text="Baja">
      <formula>NOT(ISERROR(SEARCH("Baja",M50)))</formula>
    </cfRule>
    <cfRule type="containsText" dxfId="80" priority="84" operator="containsText" text="Alto">
      <formula>NOT(ISERROR(SEARCH("Alto",M50)))</formula>
    </cfRule>
  </conditionalFormatting>
  <dataValidations count="1">
    <dataValidation type="list" allowBlank="1" showInputMessage="1" showErrorMessage="1" sqref="D10:D89" xr:uid="{00000000-0002-0000-0700-000000000000}">
      <formula1>#REF!</formula1>
    </dataValidation>
  </dataValidations>
  <pageMargins left="0.31496062992125984" right="0.31496062992125984" top="1.1417322834645669" bottom="1.1417322834645669" header="0.31496062992125984" footer="0.31496062992125984"/>
  <pageSetup paperSize="8"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201" operator="containsText" id="{98BBB724-AB29-48E4-B503-1C1E6BC9CA0A}">
            <xm:f>NOT(ISERROR(SEARCH(#REF!,F10)))</xm:f>
            <xm:f>#REF!</xm:f>
            <x14:dxf>
              <font>
                <color rgb="FF006100"/>
              </font>
              <fill>
                <patternFill>
                  <bgColor rgb="FFC6EFCE"/>
                </patternFill>
              </fill>
            </x14:dxf>
          </x14:cfRule>
          <x14:cfRule type="containsText" priority="202" operator="containsText" id="{9743C059-138D-4FED-B692-15559D7665F5}">
            <xm:f>NOT(ISERROR(SEARCH(#REF!,F10)))</xm:f>
            <xm:f>#REF!</xm:f>
            <x14:dxf>
              <font>
                <color rgb="FF9C0006"/>
              </font>
              <fill>
                <patternFill>
                  <bgColor rgb="FFFFC7CE"/>
                </patternFill>
              </fill>
            </x14:dxf>
          </x14:cfRule>
          <xm:sqref>F10 F20 F30 F80</xm:sqref>
        </x14:conditionalFormatting>
        <x14:conditionalFormatting xmlns:xm="http://schemas.microsoft.com/office/excel/2006/main">
          <x14:cfRule type="containsText" priority="153" operator="containsText" id="{DAB74E58-E85C-46C7-B3EE-1EEDAE138768}">
            <xm:f>NOT(ISERROR(SEARCH(#REF!,F40)))</xm:f>
            <xm:f>#REF!</xm:f>
            <x14:dxf>
              <font>
                <color rgb="FF006100"/>
              </font>
              <fill>
                <patternFill>
                  <bgColor rgb="FFC6EFCE"/>
                </patternFill>
              </fill>
            </x14:dxf>
          </x14:cfRule>
          <x14:cfRule type="containsText" priority="154" operator="containsText" id="{CBB22F59-1914-425E-9A56-4050CF4CBCA0}">
            <xm:f>NOT(ISERROR(SEARCH(#REF!,F40)))</xm:f>
            <xm:f>#REF!</xm:f>
            <x14:dxf>
              <font>
                <color rgb="FF9C0006"/>
              </font>
              <fill>
                <patternFill>
                  <bgColor rgb="FFFFC7CE"/>
                </patternFill>
              </fill>
            </x14:dxf>
          </x14:cfRule>
          <xm:sqref>F40</xm:sqref>
        </x14:conditionalFormatting>
        <x14:conditionalFormatting xmlns:xm="http://schemas.microsoft.com/office/excel/2006/main">
          <x14:cfRule type="containsText" priority="107" operator="containsText" id="{E83D0FEC-D883-449B-9A44-44A6090C8F58}">
            <xm:f>NOT(ISERROR(SEARCH(#REF!,F50)))</xm:f>
            <xm:f>#REF!</xm:f>
            <x14:dxf>
              <font>
                <color rgb="FF006100"/>
              </font>
              <fill>
                <patternFill>
                  <bgColor rgb="FFC6EFCE"/>
                </patternFill>
              </fill>
            </x14:dxf>
          </x14:cfRule>
          <x14:cfRule type="containsText" priority="108" operator="containsText" id="{037BFB13-5C54-4805-B1EE-CB9E52C53588}">
            <xm:f>NOT(ISERROR(SEARCH(#REF!,F50)))</xm:f>
            <xm:f>#REF!</xm:f>
            <x14:dxf>
              <font>
                <color rgb="FF9C0006"/>
              </font>
              <fill>
                <patternFill>
                  <bgColor rgb="FFFFC7CE"/>
                </patternFill>
              </fill>
            </x14:dxf>
          </x14:cfRule>
          <xm:sqref>F50 F60 F70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C0CE284D-D50F-40F8-B948-36E640831513}">
          <x14:formula1>
            <xm:f>'9- Matriz de Calor '!$Q$8:$Q$11</xm:f>
          </x14:formula1>
          <xm:sqref>N10:N89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EG718"/>
  <sheetViews>
    <sheetView showGridLines="0" zoomScale="40" zoomScaleNormal="40" workbookViewId="0">
      <selection activeCell="B10" sqref="B10"/>
    </sheetView>
  </sheetViews>
  <sheetFormatPr baseColWidth="10" defaultColWidth="11.42578125" defaultRowHeight="15"/>
  <cols>
    <col min="2" max="2" width="24.28515625" customWidth="1"/>
    <col min="3" max="3" width="62.85546875" customWidth="1"/>
    <col min="4" max="4" width="10.28515625" bestFit="1" customWidth="1"/>
    <col min="5" max="5" width="84.28515625" style="17"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15"/>
    </row>
    <row r="2" spans="1:137" ht="24" thickBot="1">
      <c r="A2" s="1"/>
      <c r="B2" s="532" t="s">
        <v>385</v>
      </c>
      <c r="C2" s="532"/>
      <c r="D2" s="532"/>
      <c r="E2" s="532"/>
      <c r="F2" s="162"/>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95"/>
      <c r="C3" s="95"/>
      <c r="D3" s="95"/>
      <c r="E3" s="96"/>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163"/>
      <c r="C4" s="164" t="s">
        <v>386</v>
      </c>
      <c r="D4" s="165"/>
      <c r="E4" s="166" t="s">
        <v>387</v>
      </c>
      <c r="F4" s="167"/>
      <c r="G4" s="1"/>
      <c r="H4" s="1"/>
      <c r="I4" s="1"/>
      <c r="J4" s="1"/>
      <c r="K4" s="1"/>
      <c r="L4" s="1"/>
      <c r="M4" s="1"/>
      <c r="N4" s="1"/>
      <c r="O4" s="1"/>
      <c r="P4" s="1"/>
      <c r="Q4" s="1"/>
      <c r="R4" s="1"/>
      <c r="S4" s="1"/>
      <c r="T4" s="1"/>
      <c r="U4" s="1"/>
      <c r="V4" s="1"/>
      <c r="W4" s="1"/>
      <c r="X4" s="1"/>
      <c r="Y4" s="1"/>
      <c r="Z4" s="1"/>
      <c r="AA4" s="1"/>
      <c r="AB4" s="1"/>
      <c r="AC4" s="1"/>
      <c r="AD4" s="1"/>
      <c r="AE4" s="1"/>
    </row>
    <row r="5" spans="1:137" ht="40.5">
      <c r="A5" s="1"/>
      <c r="B5" s="163"/>
      <c r="C5" s="168" t="s">
        <v>388</v>
      </c>
      <c r="D5" s="168"/>
      <c r="E5" s="168" t="s">
        <v>389</v>
      </c>
      <c r="F5" s="169" t="s">
        <v>387</v>
      </c>
      <c r="G5" s="1"/>
      <c r="H5" s="1"/>
      <c r="I5" s="1"/>
      <c r="J5" s="1"/>
      <c r="K5" s="1"/>
      <c r="L5" s="1"/>
      <c r="M5" s="1"/>
      <c r="N5" s="1"/>
      <c r="O5" s="1"/>
      <c r="P5" s="1"/>
      <c r="Q5" s="1"/>
      <c r="R5" s="1"/>
      <c r="S5" s="1"/>
      <c r="T5" s="1"/>
      <c r="U5" s="1"/>
      <c r="V5" s="1"/>
      <c r="W5" s="1"/>
      <c r="X5" s="1"/>
      <c r="Y5" s="1"/>
      <c r="Z5" s="1"/>
      <c r="AA5" s="1"/>
      <c r="AB5" s="1"/>
      <c r="AC5" s="1"/>
      <c r="AD5" s="1"/>
      <c r="AE5" s="1"/>
    </row>
    <row r="6" spans="1:137" ht="20.25">
      <c r="A6" s="1"/>
      <c r="B6" s="170" t="s">
        <v>390</v>
      </c>
      <c r="C6" s="171" t="s">
        <v>391</v>
      </c>
      <c r="D6" s="172">
        <v>0.04</v>
      </c>
      <c r="E6" s="173" t="s">
        <v>392</v>
      </c>
      <c r="F6" s="174">
        <v>1</v>
      </c>
      <c r="G6" s="1"/>
      <c r="H6" s="18"/>
      <c r="I6" s="1"/>
      <c r="J6" s="1"/>
      <c r="K6" s="1"/>
      <c r="L6" s="1"/>
      <c r="M6" s="1"/>
      <c r="N6" s="1"/>
      <c r="O6" s="1"/>
      <c r="P6" s="1"/>
      <c r="Q6" s="1"/>
      <c r="R6" s="1"/>
      <c r="S6" s="1"/>
      <c r="T6" s="1"/>
      <c r="U6" s="1"/>
      <c r="V6" s="1"/>
      <c r="W6" s="1"/>
      <c r="X6" s="1"/>
      <c r="Y6" s="1"/>
      <c r="Z6" s="1"/>
      <c r="AA6" s="1"/>
      <c r="AB6" s="1"/>
      <c r="AC6" s="1"/>
      <c r="AD6" s="1"/>
      <c r="AE6" s="1"/>
    </row>
    <row r="7" spans="1:137" ht="20.25">
      <c r="A7" s="1"/>
      <c r="B7" s="175" t="s">
        <v>393</v>
      </c>
      <c r="C7" s="171" t="s">
        <v>394</v>
      </c>
      <c r="D7" s="172">
        <v>0.09</v>
      </c>
      <c r="E7" s="173" t="s">
        <v>395</v>
      </c>
      <c r="F7" s="174">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176" t="s">
        <v>396</v>
      </c>
      <c r="C8" s="171" t="s">
        <v>397</v>
      </c>
      <c r="D8" s="172">
        <v>0.28999999999999998</v>
      </c>
      <c r="E8" s="173" t="s">
        <v>398</v>
      </c>
      <c r="F8" s="174">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177" t="s">
        <v>399</v>
      </c>
      <c r="C9" s="171" t="s">
        <v>400</v>
      </c>
      <c r="D9" s="172">
        <v>0.49</v>
      </c>
      <c r="E9" s="173" t="s">
        <v>401</v>
      </c>
      <c r="F9" s="174">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178" t="s">
        <v>402</v>
      </c>
      <c r="C10" s="171" t="s">
        <v>403</v>
      </c>
      <c r="D10" s="172">
        <v>1</v>
      </c>
      <c r="E10" s="173" t="s">
        <v>404</v>
      </c>
      <c r="F10" s="174">
        <v>5</v>
      </c>
      <c r="G10" s="1"/>
      <c r="H10" s="1"/>
      <c r="I10" s="179" t="s">
        <v>405</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16"/>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15"/>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15"/>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533" t="s">
        <v>406</v>
      </c>
      <c r="C14" s="533"/>
      <c r="D14" s="533"/>
      <c r="E14" s="533"/>
      <c r="F14" s="180"/>
      <c r="G14" s="19"/>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181"/>
      <c r="C15" s="182"/>
      <c r="D15" s="182"/>
      <c r="E15" s="182"/>
      <c r="F15" s="181"/>
      <c r="G15" s="1"/>
      <c r="H15" s="1"/>
      <c r="I15" s="1"/>
      <c r="J15" s="1"/>
      <c r="K15" s="1"/>
      <c r="L15" s="1"/>
      <c r="M15" s="1"/>
      <c r="N15" s="1"/>
      <c r="O15" s="1"/>
      <c r="P15" s="1"/>
      <c r="Q15" s="1"/>
      <c r="R15" s="1"/>
      <c r="S15" s="1"/>
      <c r="T15" s="1"/>
      <c r="U15" s="1"/>
      <c r="V15" s="1"/>
      <c r="W15" s="1"/>
      <c r="X15" s="1"/>
      <c r="Y15" s="1"/>
      <c r="Z15" s="1"/>
      <c r="AA15" s="1"/>
      <c r="AB15" s="1"/>
      <c r="AC15" s="1"/>
      <c r="AD15" s="1"/>
      <c r="AE15" s="1"/>
    </row>
    <row r="16" spans="1:137" s="22" customFormat="1" ht="20.25">
      <c r="A16" s="21"/>
      <c r="B16" s="181"/>
      <c r="C16" s="534" t="s">
        <v>288</v>
      </c>
      <c r="D16" s="534"/>
      <c r="E16" s="534"/>
      <c r="F16" s="181"/>
      <c r="G16" s="21"/>
      <c r="H16" s="21"/>
      <c r="I16" s="183" t="s">
        <v>285</v>
      </c>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c r="DL16" s="21"/>
      <c r="DM16" s="21"/>
      <c r="DN16" s="21"/>
      <c r="DO16" s="21"/>
      <c r="DP16" s="21"/>
      <c r="DQ16" s="21"/>
      <c r="DR16" s="21"/>
      <c r="DS16" s="21"/>
      <c r="DT16" s="21"/>
      <c r="DU16" s="21"/>
      <c r="DV16" s="21"/>
      <c r="DW16" s="21"/>
      <c r="DX16" s="21"/>
      <c r="DY16" s="21"/>
      <c r="DZ16" s="21"/>
      <c r="EA16" s="21"/>
      <c r="EB16" s="21"/>
      <c r="EC16" s="21"/>
      <c r="ED16" s="21"/>
      <c r="EE16" s="21"/>
      <c r="EF16" s="21"/>
      <c r="EG16" s="21"/>
    </row>
    <row r="17" spans="1:137" s="22" customFormat="1" ht="30.75" customHeight="1">
      <c r="A17" s="21"/>
      <c r="B17" s="170" t="s">
        <v>407</v>
      </c>
      <c r="C17" s="234" t="s">
        <v>304</v>
      </c>
      <c r="D17" s="234"/>
      <c r="E17" s="234"/>
      <c r="F17" s="174">
        <v>1</v>
      </c>
      <c r="G17" s="21"/>
      <c r="H17" s="21"/>
      <c r="I17" s="179" t="s">
        <v>288</v>
      </c>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c r="DL17" s="21"/>
      <c r="DM17" s="21"/>
      <c r="DN17" s="21"/>
      <c r="DO17" s="21"/>
      <c r="DP17" s="21"/>
      <c r="DQ17" s="21"/>
      <c r="DR17" s="21"/>
      <c r="DS17" s="21"/>
      <c r="DT17" s="21"/>
      <c r="DU17" s="21"/>
      <c r="DV17" s="21"/>
      <c r="DW17" s="21"/>
      <c r="DX17" s="21"/>
      <c r="DY17" s="21"/>
      <c r="DZ17" s="21"/>
      <c r="EA17" s="21"/>
      <c r="EB17" s="21"/>
      <c r="EC17" s="21"/>
      <c r="ED17" s="21"/>
      <c r="EE17" s="21"/>
      <c r="EF17" s="21"/>
      <c r="EG17" s="21"/>
    </row>
    <row r="18" spans="1:137" s="22" customFormat="1" ht="30.75" customHeight="1">
      <c r="A18" s="21"/>
      <c r="B18" s="175" t="s">
        <v>408</v>
      </c>
      <c r="C18" s="234" t="s">
        <v>289</v>
      </c>
      <c r="D18" s="234"/>
      <c r="E18" s="234"/>
      <c r="F18" s="174">
        <v>2</v>
      </c>
      <c r="G18" s="21"/>
      <c r="H18" s="21"/>
      <c r="I18" s="179" t="s">
        <v>290</v>
      </c>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c r="DL18" s="21"/>
      <c r="DM18" s="21"/>
      <c r="DN18" s="21"/>
      <c r="DO18" s="21"/>
      <c r="DP18" s="21"/>
      <c r="DQ18" s="21"/>
      <c r="DR18" s="21"/>
      <c r="DS18" s="21"/>
      <c r="DT18" s="21"/>
      <c r="DU18" s="21"/>
      <c r="DV18" s="21"/>
      <c r="DW18" s="21"/>
      <c r="DX18" s="21"/>
      <c r="DY18" s="21"/>
      <c r="DZ18" s="21"/>
      <c r="EA18" s="21"/>
      <c r="EB18" s="21"/>
      <c r="EC18" s="21"/>
      <c r="ED18" s="21"/>
      <c r="EE18" s="21"/>
      <c r="EF18" s="21"/>
      <c r="EG18" s="21"/>
    </row>
    <row r="19" spans="1:137" s="22" customFormat="1" ht="30.75" customHeight="1">
      <c r="A19" s="21"/>
      <c r="B19" s="176" t="s">
        <v>409</v>
      </c>
      <c r="C19" s="234" t="s">
        <v>410</v>
      </c>
      <c r="D19" s="234"/>
      <c r="E19" s="234"/>
      <c r="F19" s="174">
        <v>3</v>
      </c>
      <c r="G19" s="21"/>
      <c r="H19" s="21"/>
      <c r="I19" s="179" t="s">
        <v>312</v>
      </c>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c r="DL19" s="21"/>
      <c r="DM19" s="21"/>
      <c r="DN19" s="21"/>
      <c r="DO19" s="21"/>
      <c r="DP19" s="21"/>
      <c r="DQ19" s="21"/>
      <c r="DR19" s="21"/>
      <c r="DS19" s="21"/>
      <c r="DT19" s="21"/>
      <c r="DU19" s="21"/>
      <c r="DV19" s="21"/>
      <c r="DW19" s="21"/>
      <c r="DX19" s="21"/>
      <c r="DY19" s="21"/>
      <c r="DZ19" s="21"/>
      <c r="EA19" s="21"/>
      <c r="EB19" s="21"/>
      <c r="EC19" s="21"/>
      <c r="ED19" s="21"/>
      <c r="EE19" s="21"/>
      <c r="EF19" s="21"/>
      <c r="EG19" s="21"/>
    </row>
    <row r="20" spans="1:137" s="22" customFormat="1" ht="30.75" customHeight="1">
      <c r="A20" s="21"/>
      <c r="B20" s="177" t="s">
        <v>411</v>
      </c>
      <c r="C20" s="234" t="s">
        <v>329</v>
      </c>
      <c r="D20" s="234"/>
      <c r="E20" s="234"/>
      <c r="F20" s="174">
        <v>4</v>
      </c>
      <c r="G20" s="21"/>
      <c r="H20" s="21"/>
      <c r="I20" s="179" t="s">
        <v>292</v>
      </c>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c r="DL20" s="21"/>
      <c r="DM20" s="21"/>
      <c r="DN20" s="21"/>
      <c r="DO20" s="21"/>
      <c r="DP20" s="21"/>
      <c r="DQ20" s="21"/>
      <c r="DR20" s="21"/>
      <c r="DS20" s="21"/>
      <c r="DT20" s="21"/>
      <c r="DU20" s="21"/>
      <c r="DV20" s="21"/>
      <c r="DW20" s="21"/>
      <c r="DX20" s="21"/>
      <c r="DY20" s="21"/>
      <c r="DZ20" s="21"/>
      <c r="EA20" s="21"/>
      <c r="EB20" s="21"/>
      <c r="EC20" s="21"/>
      <c r="ED20" s="21"/>
      <c r="EE20" s="21"/>
      <c r="EF20" s="21"/>
      <c r="EG20" s="21"/>
    </row>
    <row r="21" spans="1:137" s="22" customFormat="1" ht="30.75" customHeight="1">
      <c r="A21" s="21"/>
      <c r="B21" s="178" t="s">
        <v>412</v>
      </c>
      <c r="C21" s="234" t="s">
        <v>319</v>
      </c>
      <c r="D21" s="234"/>
      <c r="E21" s="234"/>
      <c r="F21" s="174">
        <v>5</v>
      </c>
      <c r="G21" s="21"/>
      <c r="H21" s="21"/>
      <c r="I21" s="179" t="str">
        <f>C48</f>
        <v>Interrupción o afectación en la prestación del servicio administrativo</v>
      </c>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c r="DL21" s="21"/>
      <c r="DM21" s="21"/>
      <c r="DN21" s="21"/>
      <c r="DO21" s="21"/>
      <c r="DP21" s="21"/>
      <c r="DQ21" s="21"/>
      <c r="DR21" s="21"/>
      <c r="DS21" s="21"/>
      <c r="DT21" s="21"/>
      <c r="DU21" s="21"/>
      <c r="DV21" s="21"/>
      <c r="DW21" s="21"/>
      <c r="DX21" s="21"/>
      <c r="DY21" s="21"/>
      <c r="DZ21" s="21"/>
      <c r="EA21" s="21"/>
      <c r="EB21" s="21"/>
      <c r="EC21" s="21"/>
      <c r="ED21" s="21"/>
      <c r="EE21" s="21"/>
      <c r="EF21" s="21"/>
      <c r="EG21" s="21"/>
    </row>
    <row r="22" spans="1:137" s="22" customFormat="1" ht="20.25">
      <c r="A22" s="21"/>
      <c r="B22" s="23"/>
      <c r="C22" s="20"/>
      <c r="D22" s="20"/>
      <c r="E22" s="20"/>
      <c r="F22" s="24"/>
      <c r="G22" s="21"/>
      <c r="H22" s="21"/>
      <c r="I22" s="179" t="str">
        <f>C56</f>
        <v>Afectación Ambiental</v>
      </c>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c r="DL22" s="21"/>
      <c r="DM22" s="21"/>
      <c r="DN22" s="21"/>
      <c r="DO22" s="21"/>
      <c r="DP22" s="21"/>
      <c r="DQ22" s="21"/>
      <c r="DR22" s="21"/>
      <c r="DS22" s="21"/>
      <c r="DT22" s="21"/>
      <c r="DU22" s="21"/>
      <c r="DV22" s="21"/>
      <c r="DW22" s="21"/>
      <c r="DX22" s="21"/>
      <c r="DY22" s="21"/>
      <c r="DZ22" s="21"/>
      <c r="EA22" s="21"/>
      <c r="EB22" s="21"/>
      <c r="EC22" s="21"/>
      <c r="ED22" s="21"/>
      <c r="EE22" s="21"/>
      <c r="EF22" s="21"/>
      <c r="EG22" s="21"/>
    </row>
    <row r="23" spans="1:137" s="22" customFormat="1" ht="20.25">
      <c r="A23" s="21"/>
      <c r="B23" s="23"/>
      <c r="C23" s="20"/>
      <c r="D23" s="20"/>
      <c r="E23" s="20"/>
      <c r="F23" s="24"/>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c r="DL23" s="21"/>
      <c r="DM23" s="21"/>
      <c r="DN23" s="21"/>
      <c r="DO23" s="21"/>
      <c r="DP23" s="21"/>
      <c r="DQ23" s="21"/>
      <c r="DR23" s="21"/>
      <c r="DS23" s="21"/>
      <c r="DT23" s="21"/>
      <c r="DU23" s="21"/>
      <c r="DV23" s="21"/>
      <c r="DW23" s="21"/>
      <c r="DX23" s="21"/>
      <c r="DY23" s="21"/>
      <c r="DZ23" s="21"/>
      <c r="EA23" s="21"/>
      <c r="EB23" s="21"/>
      <c r="EC23" s="21"/>
      <c r="ED23" s="21"/>
      <c r="EE23" s="21"/>
      <c r="EF23" s="21"/>
      <c r="EG23" s="21"/>
    </row>
    <row r="24" spans="1:137" s="22" customFormat="1" ht="20.25">
      <c r="A24" s="21"/>
      <c r="B24" s="181"/>
      <c r="C24" s="535" t="s">
        <v>290</v>
      </c>
      <c r="D24" s="535"/>
      <c r="E24" s="535"/>
      <c r="F24" s="24"/>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c r="DL24" s="21"/>
      <c r="DM24" s="21"/>
      <c r="DN24" s="21"/>
      <c r="DO24" s="21"/>
      <c r="DP24" s="21"/>
      <c r="DQ24" s="21"/>
      <c r="DR24" s="21"/>
      <c r="DS24" s="21"/>
      <c r="DT24" s="21"/>
      <c r="DU24" s="21"/>
      <c r="DV24" s="21"/>
      <c r="DW24" s="21"/>
      <c r="DX24" s="21"/>
      <c r="DY24" s="21"/>
      <c r="DZ24" s="21"/>
      <c r="EA24" s="21"/>
      <c r="EB24" s="21"/>
      <c r="EC24" s="21"/>
      <c r="ED24" s="21"/>
      <c r="EE24" s="21"/>
      <c r="EF24" s="21"/>
      <c r="EG24" s="21"/>
    </row>
    <row r="25" spans="1:137" s="22" customFormat="1" ht="20.45" customHeight="1">
      <c r="A25" s="21"/>
      <c r="B25" s="184" t="s">
        <v>407</v>
      </c>
      <c r="C25" s="234" t="s">
        <v>413</v>
      </c>
      <c r="D25" s="234"/>
      <c r="E25" s="234"/>
      <c r="F25" s="174">
        <v>1</v>
      </c>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c r="DL25" s="21"/>
      <c r="DM25" s="21"/>
      <c r="DN25" s="21"/>
      <c r="DO25" s="21"/>
      <c r="DP25" s="21"/>
      <c r="DQ25" s="21"/>
      <c r="DR25" s="21"/>
      <c r="DS25" s="21"/>
      <c r="DT25" s="21"/>
      <c r="DU25" s="21"/>
      <c r="DV25" s="21"/>
      <c r="DW25" s="21"/>
      <c r="DX25" s="21"/>
      <c r="DY25" s="21"/>
      <c r="DZ25" s="21"/>
      <c r="EA25" s="21"/>
      <c r="EB25" s="21"/>
      <c r="EC25" s="21"/>
      <c r="ED25" s="21"/>
      <c r="EE25" s="21"/>
      <c r="EF25" s="21"/>
      <c r="EG25" s="21"/>
    </row>
    <row r="26" spans="1:137" s="22" customFormat="1" ht="20.45" customHeight="1">
      <c r="A26" s="21"/>
      <c r="B26" s="185" t="s">
        <v>408</v>
      </c>
      <c r="C26" s="234" t="s">
        <v>299</v>
      </c>
      <c r="D26" s="234"/>
      <c r="E26" s="234"/>
      <c r="F26" s="174">
        <v>2</v>
      </c>
      <c r="G26" s="21"/>
      <c r="H26" s="21"/>
      <c r="I26" s="23"/>
      <c r="J26" s="23"/>
      <c r="K26" s="23"/>
      <c r="L26" s="23"/>
      <c r="M26" s="23"/>
      <c r="N26" s="23"/>
      <c r="O26" s="23"/>
      <c r="P26" s="23"/>
      <c r="Q26" s="23"/>
      <c r="R26" s="23"/>
      <c r="S26" s="23"/>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c r="DL26" s="21"/>
      <c r="DM26" s="21"/>
      <c r="DN26" s="21"/>
      <c r="DO26" s="21"/>
      <c r="DP26" s="21"/>
      <c r="DQ26" s="21"/>
      <c r="DR26" s="21"/>
      <c r="DS26" s="21"/>
      <c r="DT26" s="21"/>
      <c r="DU26" s="21"/>
      <c r="DV26" s="21"/>
      <c r="DW26" s="21"/>
      <c r="DX26" s="21"/>
      <c r="DY26" s="21"/>
      <c r="DZ26" s="21"/>
      <c r="EA26" s="21"/>
      <c r="EB26" s="21"/>
      <c r="EC26" s="21"/>
      <c r="ED26" s="21"/>
      <c r="EE26" s="21"/>
      <c r="EF26" s="21"/>
      <c r="EG26" s="21"/>
    </row>
    <row r="27" spans="1:137" s="22" customFormat="1" ht="20.45" customHeight="1">
      <c r="A27" s="21"/>
      <c r="B27" s="186" t="s">
        <v>409</v>
      </c>
      <c r="C27" s="234" t="s">
        <v>291</v>
      </c>
      <c r="D27" s="234"/>
      <c r="E27" s="234"/>
      <c r="F27" s="174">
        <v>3</v>
      </c>
      <c r="G27" s="21"/>
      <c r="H27" s="21"/>
      <c r="I27" s="23" t="e">
        <v>#REF!</v>
      </c>
      <c r="J27" s="23"/>
      <c r="K27" s="23"/>
      <c r="L27" s="23"/>
      <c r="M27" s="23"/>
      <c r="N27" s="23"/>
      <c r="O27" s="23"/>
      <c r="P27" s="23"/>
      <c r="Q27" s="23"/>
      <c r="R27" s="23"/>
      <c r="S27" s="23"/>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c r="DL27" s="21"/>
      <c r="DM27" s="21"/>
      <c r="DN27" s="21"/>
      <c r="DO27" s="21"/>
      <c r="DP27" s="21"/>
      <c r="DQ27" s="21"/>
      <c r="DR27" s="21"/>
      <c r="DS27" s="21"/>
      <c r="DT27" s="21"/>
      <c r="DU27" s="21"/>
      <c r="DV27" s="21"/>
      <c r="DW27" s="21"/>
      <c r="DX27" s="21"/>
      <c r="DY27" s="21"/>
      <c r="DZ27" s="21"/>
      <c r="EA27" s="21"/>
      <c r="EB27" s="21"/>
      <c r="EC27" s="21"/>
      <c r="ED27" s="21"/>
      <c r="EE27" s="21"/>
      <c r="EF27" s="21"/>
      <c r="EG27" s="21"/>
    </row>
    <row r="28" spans="1:137" s="22" customFormat="1" ht="20.45" customHeight="1">
      <c r="A28" s="21"/>
      <c r="B28" s="187" t="s">
        <v>411</v>
      </c>
      <c r="C28" s="234" t="s">
        <v>332</v>
      </c>
      <c r="D28" s="234"/>
      <c r="E28" s="234"/>
      <c r="F28" s="174">
        <v>4</v>
      </c>
      <c r="G28" s="21"/>
      <c r="H28" s="21"/>
      <c r="I28" s="23" t="e">
        <v>#REF!</v>
      </c>
      <c r="J28" s="23"/>
      <c r="K28" s="23"/>
      <c r="L28" s="23"/>
      <c r="M28" s="23"/>
      <c r="N28" s="23"/>
      <c r="O28" s="23"/>
      <c r="P28" s="23"/>
      <c r="Q28" s="23"/>
      <c r="R28" s="23"/>
      <c r="S28" s="23"/>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c r="DL28" s="21"/>
      <c r="DM28" s="21"/>
      <c r="DN28" s="21"/>
      <c r="DO28" s="21"/>
      <c r="DP28" s="21"/>
      <c r="DQ28" s="21"/>
      <c r="DR28" s="21"/>
      <c r="DS28" s="21"/>
      <c r="DT28" s="21"/>
      <c r="DU28" s="21"/>
      <c r="DV28" s="21"/>
      <c r="DW28" s="21"/>
      <c r="DX28" s="21"/>
      <c r="DY28" s="21"/>
      <c r="DZ28" s="21"/>
      <c r="EA28" s="21"/>
      <c r="EB28" s="21"/>
      <c r="EC28" s="21"/>
      <c r="ED28" s="21"/>
      <c r="EE28" s="21"/>
      <c r="EF28" s="21"/>
      <c r="EG28" s="21"/>
    </row>
    <row r="29" spans="1:137" s="22" customFormat="1" ht="20.45" customHeight="1">
      <c r="A29" s="21"/>
      <c r="B29" s="188" t="s">
        <v>412</v>
      </c>
      <c r="C29" s="234" t="s">
        <v>310</v>
      </c>
      <c r="D29" s="234"/>
      <c r="E29" s="234"/>
      <c r="F29" s="174">
        <v>5</v>
      </c>
      <c r="G29" s="21"/>
      <c r="H29" s="21"/>
      <c r="I29" s="23" t="e">
        <v>#REF!</v>
      </c>
      <c r="J29" s="23"/>
      <c r="K29" s="23"/>
      <c r="L29" s="23"/>
      <c r="M29" s="23"/>
      <c r="N29" s="23"/>
      <c r="O29" s="23"/>
      <c r="P29" s="23"/>
      <c r="Q29" s="23"/>
      <c r="R29" s="23"/>
      <c r="S29" s="23"/>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c r="DL29" s="21"/>
      <c r="DM29" s="21"/>
      <c r="DN29" s="21"/>
      <c r="DO29" s="21"/>
      <c r="DP29" s="21"/>
      <c r="DQ29" s="21"/>
      <c r="DR29" s="21"/>
      <c r="DS29" s="21"/>
      <c r="DT29" s="21"/>
      <c r="DU29" s="21"/>
      <c r="DV29" s="21"/>
      <c r="DW29" s="21"/>
      <c r="DX29" s="21"/>
      <c r="DY29" s="21"/>
      <c r="DZ29" s="21"/>
      <c r="EA29" s="21"/>
      <c r="EB29" s="21"/>
      <c r="EC29" s="21"/>
      <c r="ED29" s="21"/>
      <c r="EE29" s="21"/>
      <c r="EF29" s="21"/>
      <c r="EG29" s="21"/>
    </row>
    <row r="30" spans="1:137" s="22" customFormat="1" ht="20.25">
      <c r="A30" s="21"/>
      <c r="B30" s="23"/>
      <c r="C30" s="20"/>
      <c r="D30" s="20"/>
      <c r="E30" s="20"/>
      <c r="F30" s="24"/>
      <c r="G30" s="21"/>
      <c r="H30" s="21"/>
      <c r="I30" s="23" t="e">
        <v>#REF!</v>
      </c>
      <c r="J30" s="23"/>
      <c r="K30" s="23"/>
      <c r="L30" s="23"/>
      <c r="M30" s="23"/>
      <c r="N30" s="23"/>
      <c r="O30" s="23"/>
      <c r="P30" s="23"/>
      <c r="Q30" s="23"/>
      <c r="R30" s="23"/>
      <c r="S30" s="23"/>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c r="DL30" s="21"/>
      <c r="DM30" s="21"/>
      <c r="DN30" s="21"/>
      <c r="DO30" s="21"/>
      <c r="DP30" s="21"/>
      <c r="DQ30" s="21"/>
      <c r="DR30" s="21"/>
      <c r="DS30" s="21"/>
      <c r="DT30" s="21"/>
      <c r="DU30" s="21"/>
      <c r="DV30" s="21"/>
      <c r="DW30" s="21"/>
      <c r="DX30" s="21"/>
      <c r="DY30" s="21"/>
      <c r="DZ30" s="21"/>
      <c r="EA30" s="21"/>
      <c r="EB30" s="21"/>
      <c r="EC30" s="21"/>
      <c r="ED30" s="21"/>
      <c r="EE30" s="21"/>
      <c r="EF30" s="21"/>
      <c r="EG30" s="21"/>
    </row>
    <row r="31" spans="1:137" s="21" customFormat="1" ht="20.25">
      <c r="B31" s="25"/>
      <c r="C31" s="25"/>
      <c r="D31" s="25"/>
      <c r="E31" s="25"/>
      <c r="F31" s="24"/>
      <c r="I31" s="23" t="e">
        <v>#REF!</v>
      </c>
      <c r="J31" s="23"/>
      <c r="K31" s="23"/>
      <c r="L31" s="23"/>
      <c r="M31" s="23"/>
      <c r="N31" s="23"/>
      <c r="O31" s="23"/>
      <c r="P31" s="23"/>
      <c r="Q31" s="23"/>
      <c r="R31" s="23"/>
      <c r="S31" s="23"/>
    </row>
    <row r="32" spans="1:137" s="21" customFormat="1" ht="20.25">
      <c r="B32" s="189"/>
      <c r="C32" s="534" t="s">
        <v>312</v>
      </c>
      <c r="D32" s="534"/>
      <c r="E32" s="534"/>
      <c r="F32" s="24"/>
      <c r="I32" s="23"/>
      <c r="J32" s="23"/>
      <c r="K32" s="23"/>
      <c r="L32" s="23"/>
      <c r="M32" s="23"/>
      <c r="N32" s="23"/>
      <c r="O32" s="23"/>
      <c r="P32" s="23"/>
      <c r="Q32" s="23"/>
      <c r="R32" s="23"/>
      <c r="S32" s="23"/>
    </row>
    <row r="33" spans="2:19" s="21" customFormat="1" ht="20.45" customHeight="1">
      <c r="B33" s="170" t="s">
        <v>407</v>
      </c>
      <c r="C33" s="234" t="s">
        <v>326</v>
      </c>
      <c r="D33" s="234"/>
      <c r="E33" s="234"/>
      <c r="F33" s="174">
        <v>1</v>
      </c>
      <c r="I33" s="23" t="e">
        <v>#REF!</v>
      </c>
      <c r="J33" s="23"/>
      <c r="K33" s="23"/>
      <c r="L33" s="23"/>
      <c r="M33" s="23"/>
      <c r="N33" s="23"/>
      <c r="O33" s="23"/>
      <c r="P33" s="23"/>
      <c r="Q33" s="23"/>
      <c r="R33" s="23"/>
      <c r="S33" s="23"/>
    </row>
    <row r="34" spans="2:19" s="21" customFormat="1" ht="20.45" customHeight="1">
      <c r="B34" s="175" t="s">
        <v>408</v>
      </c>
      <c r="C34" s="234" t="s">
        <v>313</v>
      </c>
      <c r="D34" s="234"/>
      <c r="E34" s="234"/>
      <c r="F34" s="174">
        <v>2</v>
      </c>
      <c r="I34" s="23" t="e">
        <v>#REF!</v>
      </c>
      <c r="J34" s="23"/>
      <c r="K34" s="23"/>
      <c r="L34" s="23"/>
      <c r="M34" s="23"/>
      <c r="N34" s="23"/>
      <c r="O34" s="23"/>
      <c r="P34" s="23"/>
      <c r="Q34" s="23"/>
      <c r="R34" s="23"/>
      <c r="S34" s="23"/>
    </row>
    <row r="35" spans="2:19" s="21" customFormat="1" ht="20.45" customHeight="1">
      <c r="B35" s="176" t="s">
        <v>409</v>
      </c>
      <c r="C35" s="234" t="s">
        <v>414</v>
      </c>
      <c r="D35" s="234"/>
      <c r="E35" s="234"/>
      <c r="F35" s="174">
        <v>3</v>
      </c>
      <c r="I35" s="23" t="e">
        <v>#REF!</v>
      </c>
      <c r="J35" s="23"/>
      <c r="K35" s="23"/>
      <c r="L35" s="23"/>
      <c r="M35" s="23"/>
      <c r="N35" s="23"/>
      <c r="O35" s="23"/>
      <c r="P35" s="23"/>
      <c r="Q35" s="23"/>
      <c r="R35" s="23"/>
      <c r="S35" s="23"/>
    </row>
    <row r="36" spans="2:19" s="21" customFormat="1" ht="20.45" customHeight="1">
      <c r="B36" s="177" t="s">
        <v>411</v>
      </c>
      <c r="C36" s="234" t="s">
        <v>415</v>
      </c>
      <c r="D36" s="234"/>
      <c r="E36" s="234"/>
      <c r="F36" s="174">
        <v>4</v>
      </c>
      <c r="I36" s="23" t="e">
        <v>#REF!</v>
      </c>
      <c r="J36" s="23"/>
      <c r="K36" s="23"/>
      <c r="L36" s="23"/>
      <c r="M36" s="23"/>
      <c r="N36" s="23"/>
      <c r="O36" s="23"/>
      <c r="P36" s="23"/>
      <c r="Q36" s="23"/>
      <c r="R36" s="23"/>
      <c r="S36" s="23"/>
    </row>
    <row r="37" spans="2:19" s="21" customFormat="1" ht="20.45" customHeight="1">
      <c r="B37" s="178" t="s">
        <v>412</v>
      </c>
      <c r="C37" s="234" t="s">
        <v>416</v>
      </c>
      <c r="D37" s="234"/>
      <c r="E37" s="234"/>
      <c r="F37" s="174">
        <v>5</v>
      </c>
      <c r="I37" s="23" t="e">
        <v>#REF!</v>
      </c>
      <c r="J37" s="23"/>
      <c r="K37" s="23"/>
      <c r="L37" s="23"/>
      <c r="M37" s="23"/>
      <c r="N37" s="23"/>
      <c r="O37" s="23"/>
      <c r="P37" s="23"/>
      <c r="Q37" s="23"/>
      <c r="R37" s="23"/>
      <c r="S37" s="23"/>
    </row>
    <row r="38" spans="2:19" s="21" customFormat="1" ht="20.25">
      <c r="B38" s="25"/>
      <c r="C38" s="25"/>
      <c r="D38" s="25"/>
      <c r="E38" s="25"/>
      <c r="F38" s="24"/>
      <c r="I38" s="23"/>
      <c r="J38" s="23"/>
      <c r="K38" s="23"/>
      <c r="L38" s="23"/>
      <c r="M38" s="23"/>
      <c r="N38" s="23"/>
      <c r="O38" s="23"/>
      <c r="P38" s="23"/>
      <c r="Q38" s="23"/>
      <c r="R38" s="23"/>
      <c r="S38" s="23"/>
    </row>
    <row r="39" spans="2:19" s="21" customFormat="1" ht="20.25">
      <c r="B39" s="25"/>
      <c r="C39" s="25"/>
      <c r="D39" s="25"/>
      <c r="E39" s="25"/>
      <c r="F39" s="24"/>
    </row>
    <row r="40" spans="2:19" s="21" customFormat="1" ht="20.25">
      <c r="B40" s="181"/>
      <c r="C40" s="534" t="s">
        <v>292</v>
      </c>
      <c r="D40" s="534"/>
      <c r="E40" s="534"/>
      <c r="F40" s="24"/>
    </row>
    <row r="41" spans="2:19" s="21" customFormat="1" ht="20.25">
      <c r="B41" s="190" t="s">
        <v>407</v>
      </c>
      <c r="C41" s="234" t="s">
        <v>293</v>
      </c>
      <c r="D41" s="234"/>
      <c r="E41" s="234"/>
      <c r="F41" s="174">
        <v>1</v>
      </c>
    </row>
    <row r="42" spans="2:19" s="21" customFormat="1" ht="20.25">
      <c r="B42" s="191" t="s">
        <v>408</v>
      </c>
      <c r="C42" s="234" t="s">
        <v>417</v>
      </c>
      <c r="D42" s="234"/>
      <c r="E42" s="234"/>
      <c r="F42" s="174">
        <v>2</v>
      </c>
    </row>
    <row r="43" spans="2:19" s="21" customFormat="1" ht="20.25">
      <c r="B43" s="192" t="s">
        <v>409</v>
      </c>
      <c r="C43" s="234" t="s">
        <v>418</v>
      </c>
      <c r="D43" s="234"/>
      <c r="E43" s="234"/>
      <c r="F43" s="174">
        <v>3</v>
      </c>
    </row>
    <row r="44" spans="2:19" s="21" customFormat="1" ht="20.25">
      <c r="B44" s="193" t="s">
        <v>411</v>
      </c>
      <c r="C44" s="234" t="s">
        <v>301</v>
      </c>
      <c r="D44" s="234"/>
      <c r="E44" s="234"/>
      <c r="F44" s="174">
        <v>4</v>
      </c>
    </row>
    <row r="45" spans="2:19" s="21" customFormat="1" ht="20.25">
      <c r="B45" s="194" t="s">
        <v>412</v>
      </c>
      <c r="C45" s="234" t="s">
        <v>419</v>
      </c>
      <c r="D45" s="234"/>
      <c r="E45" s="234"/>
      <c r="F45" s="174">
        <v>5</v>
      </c>
    </row>
    <row r="46" spans="2:19" s="21" customFormat="1" ht="20.25">
      <c r="B46" s="23"/>
      <c r="C46" s="23" t="s">
        <v>420</v>
      </c>
      <c r="D46" s="23"/>
      <c r="F46" s="24"/>
    </row>
    <row r="47" spans="2:19" s="21" customFormat="1" ht="20.25">
      <c r="B47" s="23"/>
      <c r="C47" s="23"/>
      <c r="D47" s="23"/>
      <c r="F47" s="24"/>
    </row>
    <row r="48" spans="2:19" s="21" customFormat="1" ht="20.25">
      <c r="B48" s="181"/>
      <c r="C48" s="535" t="s">
        <v>294</v>
      </c>
      <c r="D48" s="535"/>
      <c r="E48" s="535"/>
      <c r="F48" s="24"/>
    </row>
    <row r="49" spans="2:11" s="21" customFormat="1" ht="20.25" customHeight="1">
      <c r="B49" s="184" t="s">
        <v>407</v>
      </c>
      <c r="C49" s="234" t="s">
        <v>295</v>
      </c>
      <c r="D49" s="234"/>
      <c r="E49" s="234"/>
      <c r="F49" s="174">
        <v>1</v>
      </c>
    </row>
    <row r="50" spans="2:11" s="21" customFormat="1" ht="20.25" customHeight="1">
      <c r="B50" s="185" t="s">
        <v>408</v>
      </c>
      <c r="C50" s="234" t="s">
        <v>303</v>
      </c>
      <c r="D50" s="234"/>
      <c r="E50" s="234"/>
      <c r="F50" s="174">
        <v>2</v>
      </c>
      <c r="K50" s="181"/>
    </row>
    <row r="51" spans="2:11" s="21" customFormat="1" ht="20.25" customHeight="1">
      <c r="B51" s="186" t="s">
        <v>409</v>
      </c>
      <c r="C51" s="234" t="s">
        <v>421</v>
      </c>
      <c r="D51" s="234"/>
      <c r="E51" s="234"/>
      <c r="F51" s="174">
        <v>3</v>
      </c>
    </row>
    <row r="52" spans="2:11" s="21" customFormat="1" ht="20.25" customHeight="1">
      <c r="B52" s="187" t="s">
        <v>411</v>
      </c>
      <c r="C52" s="234" t="s">
        <v>422</v>
      </c>
      <c r="D52" s="234"/>
      <c r="E52" s="234"/>
      <c r="F52" s="174">
        <v>4</v>
      </c>
    </row>
    <row r="53" spans="2:11" s="21" customFormat="1" ht="20.25" customHeight="1">
      <c r="B53" s="188" t="s">
        <v>412</v>
      </c>
      <c r="C53" s="234" t="s">
        <v>423</v>
      </c>
      <c r="D53" s="234"/>
      <c r="E53" s="234"/>
      <c r="F53" s="174">
        <v>5</v>
      </c>
    </row>
    <row r="54" spans="2:11" s="21" customFormat="1" ht="20.25">
      <c r="B54" s="23"/>
      <c r="C54" s="23"/>
      <c r="D54" s="23"/>
      <c r="E54" s="23"/>
      <c r="F54" s="24"/>
    </row>
    <row r="55" spans="2:11" s="21" customFormat="1" ht="20.25"/>
    <row r="56" spans="2:11" s="21" customFormat="1" ht="20.25" customHeight="1">
      <c r="B56" s="181"/>
      <c r="C56" s="195" t="s">
        <v>405</v>
      </c>
      <c r="D56" s="195"/>
      <c r="E56" s="195"/>
      <c r="F56" s="24"/>
    </row>
    <row r="57" spans="2:11" s="21" customFormat="1" ht="20.25" customHeight="1">
      <c r="B57" s="184" t="s">
        <v>407</v>
      </c>
      <c r="C57" s="235" t="s">
        <v>424</v>
      </c>
      <c r="D57" s="235"/>
      <c r="E57" s="235"/>
      <c r="F57" s="174">
        <v>1</v>
      </c>
    </row>
    <row r="58" spans="2:11" s="21" customFormat="1" ht="20.25" customHeight="1">
      <c r="B58" s="185" t="s">
        <v>408</v>
      </c>
      <c r="C58" s="235" t="s">
        <v>425</v>
      </c>
      <c r="D58" s="235"/>
      <c r="E58" s="235"/>
      <c r="F58" s="174">
        <v>2</v>
      </c>
    </row>
    <row r="59" spans="2:11" s="21" customFormat="1" ht="20.25" customHeight="1">
      <c r="B59" s="186" t="s">
        <v>409</v>
      </c>
      <c r="C59" s="235" t="s">
        <v>426</v>
      </c>
      <c r="D59" s="235"/>
      <c r="E59" s="235"/>
      <c r="F59" s="174">
        <v>3</v>
      </c>
    </row>
    <row r="60" spans="2:11" s="21" customFormat="1" ht="20.25" customHeight="1">
      <c r="B60" s="187" t="s">
        <v>411</v>
      </c>
      <c r="C60" s="235" t="s">
        <v>427</v>
      </c>
      <c r="D60" s="235"/>
      <c r="E60" s="235"/>
      <c r="F60" s="174">
        <v>4</v>
      </c>
    </row>
    <row r="61" spans="2:11" s="21" customFormat="1" ht="20.25" customHeight="1">
      <c r="B61" s="188" t="s">
        <v>412</v>
      </c>
      <c r="C61" s="235" t="s">
        <v>428</v>
      </c>
      <c r="D61" s="235"/>
      <c r="E61" s="235"/>
      <c r="F61" s="174">
        <v>5</v>
      </c>
    </row>
    <row r="62" spans="2:11" s="21" customFormat="1" ht="20.25">
      <c r="E62" s="26"/>
    </row>
    <row r="63" spans="2:11" s="21" customFormat="1" ht="20.25">
      <c r="E63" s="26"/>
    </row>
    <row r="64" spans="2:11" s="21" customFormat="1" ht="20.25">
      <c r="E64" s="26"/>
    </row>
    <row r="65" spans="5:5" s="21" customFormat="1" ht="20.25">
      <c r="E65" s="26"/>
    </row>
    <row r="66" spans="5:5" s="21" customFormat="1" ht="20.25">
      <c r="E66" s="26"/>
    </row>
    <row r="67" spans="5:5" s="21" customFormat="1" ht="20.25">
      <c r="E67" s="26"/>
    </row>
    <row r="68" spans="5:5" s="21" customFormat="1" ht="20.25">
      <c r="E68" s="26"/>
    </row>
    <row r="69" spans="5:5" s="21" customFormat="1" ht="20.25">
      <c r="E69" s="26"/>
    </row>
    <row r="70" spans="5:5" s="21" customFormat="1" ht="20.25">
      <c r="E70" s="26"/>
    </row>
    <row r="71" spans="5:5" s="21" customFormat="1" ht="20.25">
      <c r="E71" s="26"/>
    </row>
    <row r="72" spans="5:5" s="21" customFormat="1" ht="20.25">
      <c r="E72" s="26"/>
    </row>
    <row r="73" spans="5:5" s="21" customFormat="1" ht="20.25">
      <c r="E73" s="26"/>
    </row>
    <row r="74" spans="5:5" s="21" customFormat="1" ht="20.25">
      <c r="E74" s="26"/>
    </row>
    <row r="75" spans="5:5" s="21" customFormat="1" ht="20.25">
      <c r="E75" s="26"/>
    </row>
    <row r="76" spans="5:5" s="21" customFormat="1" ht="20.25">
      <c r="E76" s="26"/>
    </row>
    <row r="77" spans="5:5" s="21" customFormat="1" ht="20.25">
      <c r="E77" s="26"/>
    </row>
    <row r="78" spans="5:5" s="21" customFormat="1" ht="20.25">
      <c r="E78" s="26"/>
    </row>
    <row r="79" spans="5:5" s="21" customFormat="1" ht="20.25">
      <c r="E79" s="26"/>
    </row>
    <row r="80" spans="5:5" s="21" customFormat="1" ht="20.25">
      <c r="E80" s="26"/>
    </row>
    <row r="81" spans="5:5" s="21" customFormat="1" ht="20.25">
      <c r="E81" s="26"/>
    </row>
    <row r="82" spans="5:5" s="21" customFormat="1" ht="20.25">
      <c r="E82" s="26"/>
    </row>
    <row r="83" spans="5:5" s="21" customFormat="1" ht="20.25">
      <c r="E83" s="26"/>
    </row>
    <row r="84" spans="5:5" s="21" customFormat="1" ht="20.25">
      <c r="E84" s="26"/>
    </row>
    <row r="85" spans="5:5" s="21" customFormat="1" ht="20.25">
      <c r="E85" s="26"/>
    </row>
    <row r="86" spans="5:5" s="21" customFormat="1" ht="20.25">
      <c r="E86" s="26"/>
    </row>
    <row r="87" spans="5:5" s="21" customFormat="1" ht="20.25">
      <c r="E87" s="26"/>
    </row>
    <row r="88" spans="5:5" s="21" customFormat="1" ht="20.25">
      <c r="E88" s="26"/>
    </row>
    <row r="89" spans="5:5" s="21" customFormat="1" ht="20.25">
      <c r="E89" s="26"/>
    </row>
    <row r="90" spans="5:5" s="21" customFormat="1" ht="20.25">
      <c r="E90" s="26"/>
    </row>
    <row r="91" spans="5:5" s="21" customFormat="1" ht="20.25">
      <c r="E91" s="26"/>
    </row>
    <row r="92" spans="5:5" s="21" customFormat="1" ht="20.25">
      <c r="E92" s="26"/>
    </row>
    <row r="93" spans="5:5" s="21" customFormat="1" ht="20.25">
      <c r="E93" s="26"/>
    </row>
    <row r="94" spans="5:5" s="21" customFormat="1" ht="20.25">
      <c r="E94" s="26"/>
    </row>
    <row r="95" spans="5:5" s="21" customFormat="1" ht="20.25">
      <c r="E95" s="26"/>
    </row>
    <row r="96" spans="5:5" s="21" customFormat="1" ht="20.25">
      <c r="E96" s="26"/>
    </row>
    <row r="97" spans="5:5" s="21" customFormat="1" ht="20.25">
      <c r="E97" s="26"/>
    </row>
    <row r="98" spans="5:5" s="21" customFormat="1" ht="20.25">
      <c r="E98" s="26"/>
    </row>
    <row r="99" spans="5:5" s="21" customFormat="1" ht="20.25">
      <c r="E99" s="26"/>
    </row>
    <row r="100" spans="5:5" s="21" customFormat="1" ht="20.25">
      <c r="E100" s="26"/>
    </row>
    <row r="101" spans="5:5" s="21" customFormat="1" ht="20.25">
      <c r="E101" s="26"/>
    </row>
    <row r="102" spans="5:5" s="21" customFormat="1" ht="20.25">
      <c r="E102" s="26"/>
    </row>
    <row r="103" spans="5:5" s="21" customFormat="1" ht="20.25">
      <c r="E103" s="26"/>
    </row>
    <row r="104" spans="5:5" s="21" customFormat="1" ht="20.25">
      <c r="E104" s="26"/>
    </row>
    <row r="105" spans="5:5" s="21" customFormat="1" ht="20.25">
      <c r="E105" s="26"/>
    </row>
    <row r="106" spans="5:5" s="21" customFormat="1" ht="20.25">
      <c r="E106" s="26"/>
    </row>
    <row r="107" spans="5:5" s="21" customFormat="1" ht="20.25">
      <c r="E107" s="26"/>
    </row>
    <row r="108" spans="5:5" s="21" customFormat="1" ht="20.25">
      <c r="E108" s="26"/>
    </row>
    <row r="109" spans="5:5" s="21" customFormat="1" ht="20.25">
      <c r="E109" s="26"/>
    </row>
    <row r="110" spans="5:5" s="21" customFormat="1" ht="20.25">
      <c r="E110" s="26"/>
    </row>
    <row r="111" spans="5:5" s="21" customFormat="1" ht="20.25">
      <c r="E111" s="26"/>
    </row>
    <row r="112" spans="5:5" s="21" customFormat="1" ht="20.25">
      <c r="E112" s="26"/>
    </row>
    <row r="113" spans="5:5" s="21" customFormat="1" ht="20.25">
      <c r="E113" s="26"/>
    </row>
    <row r="114" spans="5:5" s="21" customFormat="1" ht="20.25">
      <c r="E114" s="26"/>
    </row>
    <row r="115" spans="5:5" s="21" customFormat="1" ht="20.25">
      <c r="E115" s="26"/>
    </row>
    <row r="116" spans="5:5" s="21" customFormat="1" ht="20.25">
      <c r="E116" s="26"/>
    </row>
    <row r="117" spans="5:5" s="21" customFormat="1" ht="20.25">
      <c r="E117" s="26"/>
    </row>
    <row r="118" spans="5:5" s="21" customFormat="1" ht="20.25">
      <c r="E118" s="26"/>
    </row>
    <row r="119" spans="5:5" s="21" customFormat="1" ht="20.25">
      <c r="E119" s="26"/>
    </row>
    <row r="120" spans="5:5" s="21" customFormat="1" ht="20.25">
      <c r="E120" s="26"/>
    </row>
    <row r="121" spans="5:5" s="21" customFormat="1" ht="20.25">
      <c r="E121" s="26"/>
    </row>
    <row r="122" spans="5:5" s="21" customFormat="1" ht="20.25">
      <c r="E122" s="26"/>
    </row>
    <row r="123" spans="5:5" s="21" customFormat="1" ht="20.25">
      <c r="E123" s="26"/>
    </row>
    <row r="124" spans="5:5" s="21" customFormat="1" ht="20.25">
      <c r="E124" s="26"/>
    </row>
    <row r="125" spans="5:5" s="21" customFormat="1" ht="20.25">
      <c r="E125" s="26"/>
    </row>
    <row r="126" spans="5:5" s="21" customFormat="1" ht="20.25">
      <c r="E126" s="26"/>
    </row>
    <row r="127" spans="5:5" s="21" customFormat="1" ht="20.25">
      <c r="E127" s="26"/>
    </row>
    <row r="128" spans="5:5" s="21" customFormat="1" ht="20.25">
      <c r="E128" s="26"/>
    </row>
    <row r="129" spans="5:5" s="21" customFormat="1" ht="20.25">
      <c r="E129" s="26"/>
    </row>
    <row r="130" spans="5:5" s="21" customFormat="1" ht="20.25">
      <c r="E130" s="26"/>
    </row>
    <row r="131" spans="5:5" s="21" customFormat="1" ht="20.25">
      <c r="E131" s="26"/>
    </row>
    <row r="132" spans="5:5" s="21" customFormat="1" ht="20.25">
      <c r="E132" s="26"/>
    </row>
    <row r="133" spans="5:5" s="21" customFormat="1" ht="20.25">
      <c r="E133" s="26"/>
    </row>
    <row r="134" spans="5:5" s="21" customFormat="1" ht="20.25">
      <c r="E134" s="26"/>
    </row>
    <row r="135" spans="5:5" s="21" customFormat="1" ht="20.25">
      <c r="E135" s="26"/>
    </row>
    <row r="136" spans="5:5" s="21" customFormat="1" ht="20.25">
      <c r="E136" s="26"/>
    </row>
    <row r="137" spans="5:5" s="21" customFormat="1" ht="20.25">
      <c r="E137" s="26"/>
    </row>
    <row r="138" spans="5:5" s="21" customFormat="1" ht="20.25">
      <c r="E138" s="26"/>
    </row>
    <row r="139" spans="5:5" s="21" customFormat="1" ht="20.25">
      <c r="E139" s="26"/>
    </row>
    <row r="140" spans="5:5" s="21" customFormat="1" ht="20.25">
      <c r="E140" s="26"/>
    </row>
    <row r="141" spans="5:5" s="21" customFormat="1" ht="20.25">
      <c r="E141" s="26"/>
    </row>
    <row r="142" spans="5:5" s="21" customFormat="1" ht="20.25">
      <c r="E142" s="26"/>
    </row>
    <row r="143" spans="5:5" s="21" customFormat="1" ht="20.25">
      <c r="E143" s="26"/>
    </row>
    <row r="144" spans="5:5" s="21" customFormat="1" ht="20.25">
      <c r="E144" s="26"/>
    </row>
    <row r="145" spans="5:5" s="21" customFormat="1" ht="20.25">
      <c r="E145" s="26"/>
    </row>
    <row r="146" spans="5:5" s="21" customFormat="1" ht="20.25">
      <c r="E146" s="26"/>
    </row>
    <row r="147" spans="5:5" s="21" customFormat="1" ht="20.25">
      <c r="E147" s="26"/>
    </row>
    <row r="148" spans="5:5" s="21" customFormat="1" ht="20.25">
      <c r="E148" s="26"/>
    </row>
    <row r="149" spans="5:5" s="21" customFormat="1" ht="20.25">
      <c r="E149" s="26"/>
    </row>
    <row r="150" spans="5:5" s="21" customFormat="1" ht="20.25">
      <c r="E150" s="26"/>
    </row>
    <row r="151" spans="5:5" s="21" customFormat="1" ht="20.25">
      <c r="E151" s="26"/>
    </row>
    <row r="152" spans="5:5" s="21" customFormat="1" ht="20.25">
      <c r="E152" s="26"/>
    </row>
    <row r="153" spans="5:5" s="21" customFormat="1" ht="20.25">
      <c r="E153" s="26"/>
    </row>
    <row r="154" spans="5:5" s="21" customFormat="1" ht="20.25">
      <c r="E154" s="26"/>
    </row>
    <row r="155" spans="5:5" s="21" customFormat="1" ht="20.25">
      <c r="E155" s="26"/>
    </row>
    <row r="156" spans="5:5" s="21" customFormat="1" ht="20.25">
      <c r="E156" s="26"/>
    </row>
    <row r="157" spans="5:5" s="21" customFormat="1" ht="20.25">
      <c r="E157" s="26"/>
    </row>
    <row r="158" spans="5:5" s="21" customFormat="1" ht="20.25">
      <c r="E158" s="26"/>
    </row>
    <row r="159" spans="5:5" s="21" customFormat="1" ht="20.25">
      <c r="E159" s="26"/>
    </row>
    <row r="160" spans="5:5" s="21" customFormat="1" ht="20.25">
      <c r="E160" s="26"/>
    </row>
    <row r="161" spans="5:5" s="21" customFormat="1" ht="20.25">
      <c r="E161" s="26"/>
    </row>
    <row r="162" spans="5:5" s="21" customFormat="1" ht="20.25">
      <c r="E162" s="26"/>
    </row>
    <row r="163" spans="5:5" s="21" customFormat="1" ht="20.25">
      <c r="E163" s="26"/>
    </row>
    <row r="164" spans="5:5" s="21" customFormat="1" ht="20.25">
      <c r="E164" s="26"/>
    </row>
    <row r="165" spans="5:5" s="21" customFormat="1" ht="20.25">
      <c r="E165" s="26"/>
    </row>
    <row r="166" spans="5:5" s="21" customFormat="1" ht="20.25">
      <c r="E166" s="26"/>
    </row>
    <row r="167" spans="5:5" s="21" customFormat="1" ht="20.25">
      <c r="E167" s="26"/>
    </row>
    <row r="168" spans="5:5" s="21" customFormat="1" ht="20.25">
      <c r="E168" s="26"/>
    </row>
    <row r="169" spans="5:5" s="21" customFormat="1" ht="20.25">
      <c r="E169" s="26"/>
    </row>
    <row r="170" spans="5:5" s="21" customFormat="1" ht="20.25">
      <c r="E170" s="26"/>
    </row>
    <row r="171" spans="5:5" s="21" customFormat="1" ht="20.25">
      <c r="E171" s="26"/>
    </row>
    <row r="172" spans="5:5" s="21" customFormat="1" ht="20.25">
      <c r="E172" s="26"/>
    </row>
    <row r="173" spans="5:5" s="21" customFormat="1" ht="20.25">
      <c r="E173" s="26"/>
    </row>
    <row r="174" spans="5:5" s="21" customFormat="1" ht="20.25">
      <c r="E174" s="26"/>
    </row>
    <row r="175" spans="5:5" s="21" customFormat="1" ht="20.25">
      <c r="E175" s="26"/>
    </row>
    <row r="176" spans="5:5" s="21" customFormat="1" ht="20.25">
      <c r="E176" s="26"/>
    </row>
    <row r="177" spans="5:5" s="21" customFormat="1" ht="20.25">
      <c r="E177" s="26"/>
    </row>
    <row r="178" spans="5:5" s="21" customFormat="1" ht="20.25">
      <c r="E178" s="26"/>
    </row>
    <row r="179" spans="5:5" s="21" customFormat="1" ht="20.25">
      <c r="E179" s="26"/>
    </row>
    <row r="180" spans="5:5" s="21" customFormat="1" ht="20.25">
      <c r="E180" s="26"/>
    </row>
    <row r="181" spans="5:5" s="21" customFormat="1" ht="20.25">
      <c r="E181" s="26"/>
    </row>
    <row r="182" spans="5:5" s="21" customFormat="1" ht="20.25">
      <c r="E182" s="26"/>
    </row>
    <row r="183" spans="5:5" s="21" customFormat="1" ht="20.25">
      <c r="E183" s="26"/>
    </row>
    <row r="184" spans="5:5" s="21" customFormat="1" ht="20.25">
      <c r="E184" s="26"/>
    </row>
    <row r="185" spans="5:5" s="21" customFormat="1" ht="20.25">
      <c r="E185" s="26"/>
    </row>
    <row r="186" spans="5:5" s="21" customFormat="1" ht="20.25">
      <c r="E186" s="26"/>
    </row>
    <row r="187" spans="5:5" s="21" customFormat="1" ht="20.25">
      <c r="E187" s="26"/>
    </row>
    <row r="188" spans="5:5" s="21" customFormat="1" ht="20.25">
      <c r="E188" s="26"/>
    </row>
    <row r="189" spans="5:5" s="21" customFormat="1" ht="20.25">
      <c r="E189" s="26"/>
    </row>
    <row r="190" spans="5:5" s="21" customFormat="1" ht="20.25">
      <c r="E190" s="26"/>
    </row>
    <row r="191" spans="5:5" s="21" customFormat="1" ht="20.25">
      <c r="E191" s="26"/>
    </row>
    <row r="192" spans="5:5" s="21" customFormat="1" ht="20.25">
      <c r="E192" s="26"/>
    </row>
    <row r="193" spans="5:5" s="21" customFormat="1" ht="20.25">
      <c r="E193" s="26"/>
    </row>
    <row r="194" spans="5:5" s="21" customFormat="1" ht="20.25">
      <c r="E194" s="26"/>
    </row>
    <row r="195" spans="5:5" s="21" customFormat="1" ht="20.25">
      <c r="E195" s="26"/>
    </row>
    <row r="196" spans="5:5" s="21" customFormat="1" ht="20.25">
      <c r="E196" s="26"/>
    </row>
    <row r="197" spans="5:5" s="21" customFormat="1" ht="20.25">
      <c r="E197" s="26"/>
    </row>
    <row r="198" spans="5:5" s="21" customFormat="1" ht="20.25">
      <c r="E198" s="26"/>
    </row>
    <row r="199" spans="5:5" s="1" customFormat="1">
      <c r="E199" s="15"/>
    </row>
    <row r="200" spans="5:5" s="1" customFormat="1">
      <c r="E200" s="15"/>
    </row>
    <row r="201" spans="5:5" s="1" customFormat="1">
      <c r="E201" s="15"/>
    </row>
    <row r="202" spans="5:5" s="1" customFormat="1">
      <c r="E202" s="15"/>
    </row>
    <row r="203" spans="5:5" s="1" customFormat="1">
      <c r="E203" s="15"/>
    </row>
    <row r="204" spans="5:5" s="1" customFormat="1">
      <c r="E204" s="15"/>
    </row>
    <row r="205" spans="5:5" s="1" customFormat="1">
      <c r="E205" s="15"/>
    </row>
    <row r="206" spans="5:5" s="1" customFormat="1">
      <c r="E206" s="15"/>
    </row>
    <row r="207" spans="5:5" s="1" customFormat="1">
      <c r="E207" s="15"/>
    </row>
    <row r="208" spans="5:5" s="1" customFormat="1">
      <c r="E208" s="15"/>
    </row>
    <row r="209" spans="5:5" s="1" customFormat="1">
      <c r="E209" s="15"/>
    </row>
    <row r="210" spans="5:5" s="1" customFormat="1">
      <c r="E210" s="15"/>
    </row>
    <row r="211" spans="5:5" s="1" customFormat="1">
      <c r="E211" s="15"/>
    </row>
    <row r="212" spans="5:5" s="1" customFormat="1">
      <c r="E212" s="15"/>
    </row>
    <row r="213" spans="5:5" s="1" customFormat="1">
      <c r="E213" s="15"/>
    </row>
    <row r="214" spans="5:5" s="1" customFormat="1">
      <c r="E214" s="15"/>
    </row>
    <row r="215" spans="5:5" s="1" customFormat="1">
      <c r="E215" s="15"/>
    </row>
    <row r="216" spans="5:5" s="1" customFormat="1">
      <c r="E216" s="15"/>
    </row>
    <row r="217" spans="5:5" s="1" customFormat="1">
      <c r="E217" s="15"/>
    </row>
    <row r="218" spans="5:5" s="1" customFormat="1">
      <c r="E218" s="15"/>
    </row>
    <row r="219" spans="5:5" s="1" customFormat="1">
      <c r="E219" s="15"/>
    </row>
    <row r="220" spans="5:5" s="1" customFormat="1">
      <c r="E220" s="15"/>
    </row>
    <row r="221" spans="5:5" s="1" customFormat="1">
      <c r="E221" s="15"/>
    </row>
    <row r="222" spans="5:5" s="1" customFormat="1">
      <c r="E222" s="15"/>
    </row>
    <row r="223" spans="5:5" s="1" customFormat="1">
      <c r="E223" s="15"/>
    </row>
    <row r="224" spans="5:5" s="1" customFormat="1">
      <c r="E224" s="15"/>
    </row>
    <row r="225" spans="5:5" s="1" customFormat="1">
      <c r="E225" s="15"/>
    </row>
    <row r="226" spans="5:5" s="1" customFormat="1">
      <c r="E226" s="15"/>
    </row>
    <row r="227" spans="5:5" s="1" customFormat="1">
      <c r="E227" s="15"/>
    </row>
    <row r="228" spans="5:5" s="1" customFormat="1">
      <c r="E228" s="15"/>
    </row>
    <row r="229" spans="5:5" s="1" customFormat="1">
      <c r="E229" s="15"/>
    </row>
    <row r="230" spans="5:5" s="1" customFormat="1">
      <c r="E230" s="15"/>
    </row>
    <row r="231" spans="5:5" s="1" customFormat="1">
      <c r="E231" s="15"/>
    </row>
    <row r="232" spans="5:5" s="1" customFormat="1">
      <c r="E232" s="15"/>
    </row>
    <row r="233" spans="5:5" s="1" customFormat="1">
      <c r="E233" s="15"/>
    </row>
    <row r="234" spans="5:5" s="1" customFormat="1">
      <c r="E234" s="15"/>
    </row>
    <row r="235" spans="5:5" s="1" customFormat="1">
      <c r="E235" s="15"/>
    </row>
    <row r="236" spans="5:5" s="1" customFormat="1">
      <c r="E236" s="15"/>
    </row>
    <row r="237" spans="5:5" s="1" customFormat="1">
      <c r="E237" s="15"/>
    </row>
    <row r="238" spans="5:5" s="1" customFormat="1">
      <c r="E238" s="15"/>
    </row>
    <row r="239" spans="5:5" s="1" customFormat="1">
      <c r="E239" s="15"/>
    </row>
    <row r="240" spans="5:5" s="1" customFormat="1">
      <c r="E240" s="15"/>
    </row>
    <row r="241" spans="5:5" s="1" customFormat="1">
      <c r="E241" s="15"/>
    </row>
    <row r="242" spans="5:5" s="1" customFormat="1">
      <c r="E242" s="15"/>
    </row>
    <row r="243" spans="5:5" s="1" customFormat="1">
      <c r="E243" s="15"/>
    </row>
    <row r="244" spans="5:5" s="1" customFormat="1">
      <c r="E244" s="15"/>
    </row>
    <row r="245" spans="5:5" s="1" customFormat="1">
      <c r="E245" s="15"/>
    </row>
    <row r="246" spans="5:5" s="1" customFormat="1">
      <c r="E246" s="15"/>
    </row>
    <row r="247" spans="5:5" s="1" customFormat="1">
      <c r="E247" s="15"/>
    </row>
    <row r="248" spans="5:5" s="1" customFormat="1">
      <c r="E248" s="15"/>
    </row>
    <row r="249" spans="5:5" s="1" customFormat="1">
      <c r="E249" s="15"/>
    </row>
    <row r="250" spans="5:5" s="1" customFormat="1">
      <c r="E250" s="15"/>
    </row>
    <row r="251" spans="5:5" s="1" customFormat="1">
      <c r="E251" s="15"/>
    </row>
    <row r="252" spans="5:5" s="1" customFormat="1">
      <c r="E252" s="15"/>
    </row>
    <row r="253" spans="5:5" s="1" customFormat="1">
      <c r="E253" s="15"/>
    </row>
    <row r="254" spans="5:5" s="1" customFormat="1">
      <c r="E254" s="15"/>
    </row>
    <row r="255" spans="5:5" s="1" customFormat="1">
      <c r="E255" s="15"/>
    </row>
    <row r="256" spans="5:5" s="1" customFormat="1">
      <c r="E256" s="15"/>
    </row>
    <row r="257" spans="5:5" s="1" customFormat="1">
      <c r="E257" s="15"/>
    </row>
    <row r="258" spans="5:5" s="1" customFormat="1">
      <c r="E258" s="15"/>
    </row>
    <row r="259" spans="5:5" s="1" customFormat="1">
      <c r="E259" s="15"/>
    </row>
    <row r="260" spans="5:5" s="1" customFormat="1">
      <c r="E260" s="15"/>
    </row>
    <row r="261" spans="5:5" s="1" customFormat="1">
      <c r="E261" s="15"/>
    </row>
    <row r="262" spans="5:5" s="1" customFormat="1">
      <c r="E262" s="15"/>
    </row>
    <row r="263" spans="5:5" s="1" customFormat="1">
      <c r="E263" s="15"/>
    </row>
    <row r="264" spans="5:5" s="1" customFormat="1">
      <c r="E264" s="15"/>
    </row>
    <row r="265" spans="5:5" s="1" customFormat="1">
      <c r="E265" s="15"/>
    </row>
    <row r="266" spans="5:5" s="1" customFormat="1">
      <c r="E266" s="15"/>
    </row>
    <row r="267" spans="5:5" s="1" customFormat="1">
      <c r="E267" s="15"/>
    </row>
    <row r="268" spans="5:5" s="1" customFormat="1">
      <c r="E268" s="15"/>
    </row>
    <row r="269" spans="5:5" s="1" customFormat="1">
      <c r="E269" s="15"/>
    </row>
    <row r="270" spans="5:5" s="1" customFormat="1">
      <c r="E270" s="15"/>
    </row>
    <row r="271" spans="5:5" s="1" customFormat="1">
      <c r="E271" s="15"/>
    </row>
    <row r="272" spans="5:5" s="1" customFormat="1">
      <c r="E272" s="15"/>
    </row>
    <row r="273" spans="5:5" s="1" customFormat="1">
      <c r="E273" s="15"/>
    </row>
    <row r="274" spans="5:5" s="1" customFormat="1">
      <c r="E274" s="15"/>
    </row>
    <row r="275" spans="5:5" s="1" customFormat="1">
      <c r="E275" s="15"/>
    </row>
    <row r="276" spans="5:5" s="1" customFormat="1">
      <c r="E276" s="15"/>
    </row>
    <row r="277" spans="5:5" s="1" customFormat="1">
      <c r="E277" s="15"/>
    </row>
    <row r="278" spans="5:5" s="1" customFormat="1">
      <c r="E278" s="15"/>
    </row>
    <row r="279" spans="5:5" s="1" customFormat="1">
      <c r="E279" s="15"/>
    </row>
    <row r="280" spans="5:5" s="1" customFormat="1">
      <c r="E280" s="15"/>
    </row>
    <row r="281" spans="5:5" s="1" customFormat="1">
      <c r="E281" s="15"/>
    </row>
    <row r="282" spans="5:5" s="1" customFormat="1">
      <c r="E282" s="15"/>
    </row>
    <row r="283" spans="5:5" s="1" customFormat="1">
      <c r="E283" s="15"/>
    </row>
    <row r="284" spans="5:5" s="1" customFormat="1">
      <c r="E284" s="15"/>
    </row>
    <row r="285" spans="5:5" s="1" customFormat="1">
      <c r="E285" s="15"/>
    </row>
    <row r="286" spans="5:5" s="1" customFormat="1">
      <c r="E286" s="15"/>
    </row>
    <row r="287" spans="5:5" s="1" customFormat="1">
      <c r="E287" s="15"/>
    </row>
    <row r="288" spans="5:5" s="1" customFormat="1">
      <c r="E288" s="15"/>
    </row>
    <row r="289" spans="5:5" s="1" customFormat="1">
      <c r="E289" s="15"/>
    </row>
    <row r="290" spans="5:5" s="1" customFormat="1">
      <c r="E290" s="15"/>
    </row>
    <row r="291" spans="5:5" s="1" customFormat="1">
      <c r="E291" s="15"/>
    </row>
    <row r="292" spans="5:5" s="1" customFormat="1">
      <c r="E292" s="15"/>
    </row>
    <row r="293" spans="5:5" s="1" customFormat="1">
      <c r="E293" s="15"/>
    </row>
    <row r="294" spans="5:5" s="1" customFormat="1">
      <c r="E294" s="15"/>
    </row>
    <row r="295" spans="5:5" s="1" customFormat="1">
      <c r="E295" s="15"/>
    </row>
    <row r="296" spans="5:5" s="1" customFormat="1">
      <c r="E296" s="15"/>
    </row>
    <row r="297" spans="5:5" s="1" customFormat="1">
      <c r="E297" s="15"/>
    </row>
    <row r="298" spans="5:5" s="1" customFormat="1">
      <c r="E298" s="15"/>
    </row>
    <row r="299" spans="5:5" s="1" customFormat="1">
      <c r="E299" s="15"/>
    </row>
    <row r="300" spans="5:5" s="1" customFormat="1">
      <c r="E300" s="15"/>
    </row>
    <row r="301" spans="5:5" s="1" customFormat="1">
      <c r="E301" s="15"/>
    </row>
    <row r="302" spans="5:5" s="1" customFormat="1">
      <c r="E302" s="15"/>
    </row>
    <row r="303" spans="5:5" s="1" customFormat="1">
      <c r="E303" s="15"/>
    </row>
    <row r="304" spans="5:5" s="1" customFormat="1">
      <c r="E304" s="15"/>
    </row>
    <row r="305" spans="5:5" s="1" customFormat="1">
      <c r="E305" s="15"/>
    </row>
    <row r="306" spans="5:5" s="1" customFormat="1">
      <c r="E306" s="15"/>
    </row>
    <row r="307" spans="5:5" s="1" customFormat="1">
      <c r="E307" s="15"/>
    </row>
    <row r="308" spans="5:5" s="1" customFormat="1">
      <c r="E308" s="15"/>
    </row>
    <row r="309" spans="5:5" s="1" customFormat="1">
      <c r="E309" s="15"/>
    </row>
    <row r="310" spans="5:5" s="1" customFormat="1">
      <c r="E310" s="15"/>
    </row>
    <row r="311" spans="5:5" s="1" customFormat="1">
      <c r="E311" s="15"/>
    </row>
    <row r="312" spans="5:5" s="1" customFormat="1">
      <c r="E312" s="15"/>
    </row>
    <row r="313" spans="5:5" s="1" customFormat="1">
      <c r="E313" s="15"/>
    </row>
    <row r="314" spans="5:5" s="1" customFormat="1">
      <c r="E314" s="15"/>
    </row>
    <row r="315" spans="5:5" s="1" customFormat="1">
      <c r="E315" s="15"/>
    </row>
    <row r="316" spans="5:5" s="1" customFormat="1">
      <c r="E316" s="15"/>
    </row>
    <row r="317" spans="5:5" s="1" customFormat="1">
      <c r="E317" s="15"/>
    </row>
    <row r="318" spans="5:5" s="1" customFormat="1">
      <c r="E318" s="15"/>
    </row>
    <row r="319" spans="5:5" s="1" customFormat="1">
      <c r="E319" s="15"/>
    </row>
    <row r="320" spans="5:5" s="1" customFormat="1">
      <c r="E320" s="15"/>
    </row>
    <row r="321" spans="5:5" s="1" customFormat="1">
      <c r="E321" s="15"/>
    </row>
    <row r="322" spans="5:5" s="1" customFormat="1">
      <c r="E322" s="15"/>
    </row>
    <row r="323" spans="5:5" s="1" customFormat="1">
      <c r="E323" s="15"/>
    </row>
    <row r="324" spans="5:5" s="1" customFormat="1">
      <c r="E324" s="15"/>
    </row>
    <row r="325" spans="5:5" s="1" customFormat="1">
      <c r="E325" s="15"/>
    </row>
    <row r="326" spans="5:5" s="1" customFormat="1">
      <c r="E326" s="15"/>
    </row>
    <row r="327" spans="5:5" s="1" customFormat="1">
      <c r="E327" s="15"/>
    </row>
    <row r="328" spans="5:5" s="1" customFormat="1">
      <c r="E328" s="15"/>
    </row>
    <row r="329" spans="5:5" s="1" customFormat="1">
      <c r="E329" s="15"/>
    </row>
    <row r="330" spans="5:5" s="1" customFormat="1">
      <c r="E330" s="15"/>
    </row>
    <row r="331" spans="5:5" s="1" customFormat="1">
      <c r="E331" s="15"/>
    </row>
    <row r="332" spans="5:5" s="1" customFormat="1">
      <c r="E332" s="15"/>
    </row>
    <row r="333" spans="5:5" s="1" customFormat="1">
      <c r="E333" s="15"/>
    </row>
    <row r="334" spans="5:5" s="1" customFormat="1">
      <c r="E334" s="15"/>
    </row>
    <row r="335" spans="5:5" s="1" customFormat="1">
      <c r="E335" s="15"/>
    </row>
    <row r="336" spans="5:5" s="1" customFormat="1">
      <c r="E336" s="15"/>
    </row>
    <row r="337" spans="5:5" s="1" customFormat="1">
      <c r="E337" s="15"/>
    </row>
    <row r="338" spans="5:5" s="1" customFormat="1">
      <c r="E338" s="15"/>
    </row>
    <row r="339" spans="5:5" s="1" customFormat="1">
      <c r="E339" s="15"/>
    </row>
    <row r="340" spans="5:5" s="1" customFormat="1">
      <c r="E340" s="15"/>
    </row>
    <row r="341" spans="5:5" s="1" customFormat="1">
      <c r="E341" s="15"/>
    </row>
    <row r="342" spans="5:5" s="1" customFormat="1">
      <c r="E342" s="15"/>
    </row>
    <row r="343" spans="5:5" s="1" customFormat="1">
      <c r="E343" s="15"/>
    </row>
    <row r="344" spans="5:5" s="1" customFormat="1">
      <c r="E344" s="15"/>
    </row>
    <row r="345" spans="5:5" s="1" customFormat="1">
      <c r="E345" s="15"/>
    </row>
    <row r="346" spans="5:5" s="1" customFormat="1">
      <c r="E346" s="15"/>
    </row>
    <row r="347" spans="5:5" s="1" customFormat="1">
      <c r="E347" s="15"/>
    </row>
    <row r="348" spans="5:5" s="1" customFormat="1">
      <c r="E348" s="15"/>
    </row>
    <row r="349" spans="5:5" s="1" customFormat="1">
      <c r="E349" s="15"/>
    </row>
    <row r="350" spans="5:5" s="1" customFormat="1">
      <c r="E350" s="15"/>
    </row>
    <row r="351" spans="5:5" s="1" customFormat="1">
      <c r="E351" s="15"/>
    </row>
    <row r="352" spans="5:5" s="1" customFormat="1">
      <c r="E352" s="15"/>
    </row>
    <row r="353" spans="5:5" s="1" customFormat="1">
      <c r="E353" s="15"/>
    </row>
    <row r="354" spans="5:5" s="1" customFormat="1">
      <c r="E354" s="15"/>
    </row>
    <row r="355" spans="5:5" s="1" customFormat="1">
      <c r="E355" s="15"/>
    </row>
    <row r="356" spans="5:5" s="1" customFormat="1">
      <c r="E356" s="15"/>
    </row>
    <row r="357" spans="5:5" s="1" customFormat="1">
      <c r="E357" s="15"/>
    </row>
    <row r="358" spans="5:5" s="1" customFormat="1">
      <c r="E358" s="15"/>
    </row>
    <row r="359" spans="5:5" s="1" customFormat="1">
      <c r="E359" s="15"/>
    </row>
    <row r="360" spans="5:5" s="1" customFormat="1">
      <c r="E360" s="15"/>
    </row>
    <row r="361" spans="5:5" s="1" customFormat="1">
      <c r="E361" s="15"/>
    </row>
    <row r="362" spans="5:5" s="1" customFormat="1">
      <c r="E362" s="15"/>
    </row>
    <row r="363" spans="5:5" s="1" customFormat="1">
      <c r="E363" s="15"/>
    </row>
    <row r="364" spans="5:5" s="1" customFormat="1">
      <c r="E364" s="15"/>
    </row>
    <row r="365" spans="5:5" s="1" customFormat="1">
      <c r="E365" s="15"/>
    </row>
    <row r="366" spans="5:5" s="1" customFormat="1">
      <c r="E366" s="15"/>
    </row>
    <row r="367" spans="5:5" s="1" customFormat="1">
      <c r="E367" s="15"/>
    </row>
    <row r="368" spans="5:5" s="1" customFormat="1">
      <c r="E368" s="15"/>
    </row>
    <row r="369" spans="5:5" s="1" customFormat="1">
      <c r="E369" s="15"/>
    </row>
    <row r="370" spans="5:5" s="1" customFormat="1">
      <c r="E370" s="15"/>
    </row>
    <row r="371" spans="5:5" s="1" customFormat="1">
      <c r="E371" s="15"/>
    </row>
    <row r="372" spans="5:5" s="1" customFormat="1">
      <c r="E372" s="15"/>
    </row>
    <row r="373" spans="5:5" s="1" customFormat="1">
      <c r="E373" s="15"/>
    </row>
    <row r="374" spans="5:5" s="1" customFormat="1">
      <c r="E374" s="15"/>
    </row>
    <row r="375" spans="5:5" s="1" customFormat="1">
      <c r="E375" s="15"/>
    </row>
    <row r="376" spans="5:5" s="1" customFormat="1">
      <c r="E376" s="15"/>
    </row>
    <row r="377" spans="5:5" s="1" customFormat="1">
      <c r="E377" s="15"/>
    </row>
    <row r="378" spans="5:5" s="1" customFormat="1">
      <c r="E378" s="15"/>
    </row>
    <row r="379" spans="5:5" s="1" customFormat="1">
      <c r="E379" s="15"/>
    </row>
    <row r="380" spans="5:5" s="1" customFormat="1">
      <c r="E380" s="15"/>
    </row>
    <row r="381" spans="5:5" s="1" customFormat="1">
      <c r="E381" s="15"/>
    </row>
    <row r="382" spans="5:5" s="1" customFormat="1">
      <c r="E382" s="15"/>
    </row>
    <row r="383" spans="5:5" s="1" customFormat="1">
      <c r="E383" s="15"/>
    </row>
    <row r="384" spans="5:5" s="1" customFormat="1">
      <c r="E384" s="15"/>
    </row>
    <row r="385" spans="5:5" s="1" customFormat="1">
      <c r="E385" s="15"/>
    </row>
    <row r="386" spans="5:5" s="1" customFormat="1">
      <c r="E386" s="15"/>
    </row>
    <row r="387" spans="5:5" s="1" customFormat="1">
      <c r="E387" s="15"/>
    </row>
    <row r="388" spans="5:5" s="1" customFormat="1">
      <c r="E388" s="15"/>
    </row>
    <row r="389" spans="5:5" s="1" customFormat="1">
      <c r="E389" s="15"/>
    </row>
    <row r="390" spans="5:5" s="1" customFormat="1">
      <c r="E390" s="15"/>
    </row>
    <row r="391" spans="5:5" s="1" customFormat="1">
      <c r="E391" s="15"/>
    </row>
    <row r="392" spans="5:5" s="1" customFormat="1">
      <c r="E392" s="15"/>
    </row>
    <row r="393" spans="5:5" s="1" customFormat="1">
      <c r="E393" s="15"/>
    </row>
    <row r="394" spans="5:5" s="1" customFormat="1">
      <c r="E394" s="15"/>
    </row>
    <row r="395" spans="5:5" s="1" customFormat="1">
      <c r="E395" s="15"/>
    </row>
    <row r="396" spans="5:5" s="1" customFormat="1">
      <c r="E396" s="15"/>
    </row>
    <row r="397" spans="5:5" s="1" customFormat="1">
      <c r="E397" s="15"/>
    </row>
    <row r="398" spans="5:5" s="1" customFormat="1">
      <c r="E398" s="15"/>
    </row>
    <row r="399" spans="5:5" s="1" customFormat="1">
      <c r="E399" s="15"/>
    </row>
    <row r="400" spans="5:5" s="1" customFormat="1">
      <c r="E400" s="15"/>
    </row>
    <row r="401" spans="5:5" s="1" customFormat="1">
      <c r="E401" s="15"/>
    </row>
    <row r="402" spans="5:5" s="1" customFormat="1">
      <c r="E402" s="15"/>
    </row>
    <row r="403" spans="5:5" s="1" customFormat="1">
      <c r="E403" s="15"/>
    </row>
    <row r="404" spans="5:5" s="1" customFormat="1">
      <c r="E404" s="15"/>
    </row>
    <row r="405" spans="5:5" s="1" customFormat="1">
      <c r="E405" s="15"/>
    </row>
    <row r="406" spans="5:5" s="1" customFormat="1">
      <c r="E406" s="15"/>
    </row>
    <row r="407" spans="5:5" s="1" customFormat="1">
      <c r="E407" s="15"/>
    </row>
    <row r="408" spans="5:5" s="1" customFormat="1">
      <c r="E408" s="15"/>
    </row>
    <row r="409" spans="5:5" s="1" customFormat="1">
      <c r="E409" s="15"/>
    </row>
    <row r="410" spans="5:5" s="1" customFormat="1">
      <c r="E410" s="15"/>
    </row>
    <row r="411" spans="5:5" s="1" customFormat="1">
      <c r="E411" s="15"/>
    </row>
    <row r="412" spans="5:5" s="1" customFormat="1">
      <c r="E412" s="15"/>
    </row>
    <row r="413" spans="5:5" s="1" customFormat="1">
      <c r="E413" s="15"/>
    </row>
    <row r="414" spans="5:5" s="1" customFormat="1">
      <c r="E414" s="15"/>
    </row>
    <row r="415" spans="5:5" s="1" customFormat="1">
      <c r="E415" s="15"/>
    </row>
    <row r="416" spans="5:5" s="1" customFormat="1">
      <c r="E416" s="15"/>
    </row>
    <row r="417" spans="5:5" s="1" customFormat="1">
      <c r="E417" s="15"/>
    </row>
    <row r="418" spans="5:5" s="1" customFormat="1">
      <c r="E418" s="15"/>
    </row>
    <row r="419" spans="5:5" s="1" customFormat="1">
      <c r="E419" s="15"/>
    </row>
    <row r="420" spans="5:5" s="1" customFormat="1">
      <c r="E420" s="15"/>
    </row>
    <row r="421" spans="5:5" s="1" customFormat="1">
      <c r="E421" s="15"/>
    </row>
    <row r="422" spans="5:5" s="1" customFormat="1">
      <c r="E422" s="15"/>
    </row>
    <row r="423" spans="5:5" s="1" customFormat="1">
      <c r="E423" s="15"/>
    </row>
    <row r="424" spans="5:5" s="1" customFormat="1">
      <c r="E424" s="15"/>
    </row>
    <row r="425" spans="5:5" s="1" customFormat="1">
      <c r="E425" s="15"/>
    </row>
    <row r="426" spans="5:5" s="1" customFormat="1">
      <c r="E426" s="15"/>
    </row>
    <row r="427" spans="5:5" s="1" customFormat="1">
      <c r="E427" s="15"/>
    </row>
    <row r="428" spans="5:5" s="1" customFormat="1">
      <c r="E428" s="15"/>
    </row>
    <row r="429" spans="5:5" s="1" customFormat="1">
      <c r="E429" s="15"/>
    </row>
    <row r="430" spans="5:5" s="1" customFormat="1">
      <c r="E430" s="15"/>
    </row>
    <row r="431" spans="5:5" s="1" customFormat="1">
      <c r="E431" s="15"/>
    </row>
    <row r="432" spans="5:5" s="1" customFormat="1">
      <c r="E432" s="15"/>
    </row>
    <row r="433" spans="5:5" s="1" customFormat="1">
      <c r="E433" s="15"/>
    </row>
    <row r="434" spans="5:5" s="1" customFormat="1">
      <c r="E434" s="15"/>
    </row>
    <row r="435" spans="5:5" s="1" customFormat="1">
      <c r="E435" s="15"/>
    </row>
    <row r="436" spans="5:5" s="1" customFormat="1">
      <c r="E436" s="15"/>
    </row>
    <row r="437" spans="5:5" s="1" customFormat="1">
      <c r="E437" s="15"/>
    </row>
    <row r="438" spans="5:5" s="1" customFormat="1">
      <c r="E438" s="15"/>
    </row>
    <row r="439" spans="5:5" s="1" customFormat="1">
      <c r="E439" s="15"/>
    </row>
    <row r="440" spans="5:5" s="1" customFormat="1">
      <c r="E440" s="15"/>
    </row>
    <row r="441" spans="5:5" s="1" customFormat="1">
      <c r="E441" s="15"/>
    </row>
    <row r="442" spans="5:5" s="1" customFormat="1">
      <c r="E442" s="15"/>
    </row>
    <row r="443" spans="5:5" s="1" customFormat="1">
      <c r="E443" s="15"/>
    </row>
    <row r="444" spans="5:5" s="1" customFormat="1">
      <c r="E444" s="15"/>
    </row>
    <row r="445" spans="5:5" s="1" customFormat="1">
      <c r="E445" s="15"/>
    </row>
    <row r="446" spans="5:5" s="1" customFormat="1">
      <c r="E446" s="15"/>
    </row>
    <row r="447" spans="5:5" s="1" customFormat="1">
      <c r="E447" s="15"/>
    </row>
    <row r="448" spans="5:5" s="1" customFormat="1">
      <c r="E448" s="15"/>
    </row>
    <row r="449" spans="5:5" s="1" customFormat="1">
      <c r="E449" s="15"/>
    </row>
    <row r="450" spans="5:5" s="1" customFormat="1">
      <c r="E450" s="15"/>
    </row>
    <row r="451" spans="5:5" s="1" customFormat="1">
      <c r="E451" s="15"/>
    </row>
    <row r="452" spans="5:5" s="1" customFormat="1">
      <c r="E452" s="15"/>
    </row>
    <row r="453" spans="5:5" s="1" customFormat="1">
      <c r="E453" s="15"/>
    </row>
    <row r="454" spans="5:5" s="1" customFormat="1">
      <c r="E454" s="15"/>
    </row>
    <row r="455" spans="5:5" s="1" customFormat="1">
      <c r="E455" s="15"/>
    </row>
    <row r="456" spans="5:5" s="1" customFormat="1">
      <c r="E456" s="15"/>
    </row>
    <row r="457" spans="5:5" s="1" customFormat="1">
      <c r="E457" s="15"/>
    </row>
    <row r="458" spans="5:5" s="1" customFormat="1">
      <c r="E458" s="15"/>
    </row>
    <row r="459" spans="5:5" s="1" customFormat="1">
      <c r="E459" s="15"/>
    </row>
    <row r="460" spans="5:5" s="1" customFormat="1">
      <c r="E460" s="15"/>
    </row>
    <row r="461" spans="5:5" s="1" customFormat="1">
      <c r="E461" s="15"/>
    </row>
    <row r="462" spans="5:5" s="1" customFormat="1">
      <c r="E462" s="15"/>
    </row>
    <row r="463" spans="5:5" s="1" customFormat="1">
      <c r="E463" s="15"/>
    </row>
    <row r="464" spans="5:5" s="1" customFormat="1">
      <c r="E464" s="15"/>
    </row>
    <row r="465" spans="5:5" s="1" customFormat="1">
      <c r="E465" s="15"/>
    </row>
    <row r="466" spans="5:5" s="1" customFormat="1">
      <c r="E466" s="15"/>
    </row>
    <row r="467" spans="5:5" s="1" customFormat="1">
      <c r="E467" s="15"/>
    </row>
    <row r="468" spans="5:5" s="1" customFormat="1">
      <c r="E468" s="15"/>
    </row>
    <row r="469" spans="5:5" s="1" customFormat="1">
      <c r="E469" s="15"/>
    </row>
    <row r="470" spans="5:5" s="1" customFormat="1">
      <c r="E470" s="15"/>
    </row>
    <row r="471" spans="5:5" s="1" customFormat="1">
      <c r="E471" s="15"/>
    </row>
    <row r="472" spans="5:5" s="1" customFormat="1">
      <c r="E472" s="15"/>
    </row>
    <row r="473" spans="5:5" s="1" customFormat="1">
      <c r="E473" s="15"/>
    </row>
    <row r="474" spans="5:5" s="1" customFormat="1">
      <c r="E474" s="15"/>
    </row>
    <row r="475" spans="5:5" s="1" customFormat="1">
      <c r="E475" s="15"/>
    </row>
    <row r="476" spans="5:5" s="1" customFormat="1">
      <c r="E476" s="15"/>
    </row>
    <row r="477" spans="5:5" s="1" customFormat="1">
      <c r="E477" s="15"/>
    </row>
    <row r="478" spans="5:5" s="1" customFormat="1">
      <c r="E478" s="15"/>
    </row>
    <row r="479" spans="5:5" s="1" customFormat="1">
      <c r="E479" s="15"/>
    </row>
    <row r="480" spans="5:5" s="1" customFormat="1">
      <c r="E480" s="15"/>
    </row>
    <row r="481" spans="5:5" s="1" customFormat="1">
      <c r="E481" s="15"/>
    </row>
    <row r="482" spans="5:5" s="1" customFormat="1">
      <c r="E482" s="15"/>
    </row>
    <row r="483" spans="5:5" s="1" customFormat="1">
      <c r="E483" s="15"/>
    </row>
    <row r="484" spans="5:5" s="1" customFormat="1">
      <c r="E484" s="15"/>
    </row>
    <row r="485" spans="5:5" s="1" customFormat="1">
      <c r="E485" s="15"/>
    </row>
    <row r="486" spans="5:5" s="1" customFormat="1">
      <c r="E486" s="15"/>
    </row>
    <row r="487" spans="5:5" s="1" customFormat="1">
      <c r="E487" s="15"/>
    </row>
    <row r="488" spans="5:5" s="1" customFormat="1">
      <c r="E488" s="15"/>
    </row>
    <row r="489" spans="5:5" s="1" customFormat="1">
      <c r="E489" s="15"/>
    </row>
    <row r="490" spans="5:5" s="1" customFormat="1">
      <c r="E490" s="15"/>
    </row>
    <row r="491" spans="5:5" s="1" customFormat="1">
      <c r="E491" s="15"/>
    </row>
    <row r="492" spans="5:5" s="1" customFormat="1">
      <c r="E492" s="15"/>
    </row>
    <row r="493" spans="5:5" s="1" customFormat="1">
      <c r="E493" s="15"/>
    </row>
    <row r="494" spans="5:5" s="1" customFormat="1">
      <c r="E494" s="15"/>
    </row>
    <row r="495" spans="5:5" s="1" customFormat="1">
      <c r="E495" s="15"/>
    </row>
    <row r="496" spans="5:5" s="1" customFormat="1">
      <c r="E496" s="15"/>
    </row>
    <row r="497" spans="5:5" s="1" customFormat="1">
      <c r="E497" s="15"/>
    </row>
    <row r="498" spans="5:5" s="1" customFormat="1">
      <c r="E498" s="15"/>
    </row>
    <row r="499" spans="5:5" s="1" customFormat="1">
      <c r="E499" s="15"/>
    </row>
    <row r="500" spans="5:5" s="1" customFormat="1">
      <c r="E500" s="15"/>
    </row>
    <row r="501" spans="5:5" s="1" customFormat="1">
      <c r="E501" s="15"/>
    </row>
    <row r="502" spans="5:5" s="1" customFormat="1">
      <c r="E502" s="15"/>
    </row>
    <row r="503" spans="5:5" s="1" customFormat="1">
      <c r="E503" s="15"/>
    </row>
    <row r="504" spans="5:5" s="1" customFormat="1">
      <c r="E504" s="15"/>
    </row>
    <row r="505" spans="5:5" s="1" customFormat="1">
      <c r="E505" s="15"/>
    </row>
    <row r="506" spans="5:5" s="1" customFormat="1">
      <c r="E506" s="15"/>
    </row>
    <row r="507" spans="5:5" s="1" customFormat="1">
      <c r="E507" s="15"/>
    </row>
    <row r="508" spans="5:5" s="1" customFormat="1">
      <c r="E508" s="15"/>
    </row>
    <row r="509" spans="5:5" s="1" customFormat="1">
      <c r="E509" s="15"/>
    </row>
    <row r="510" spans="5:5" s="1" customFormat="1">
      <c r="E510" s="15"/>
    </row>
    <row r="511" spans="5:5" s="1" customFormat="1">
      <c r="E511" s="15"/>
    </row>
    <row r="512" spans="5:5" s="1" customFormat="1">
      <c r="E512" s="15"/>
    </row>
    <row r="513" spans="5:5" s="1" customFormat="1">
      <c r="E513" s="15"/>
    </row>
    <row r="514" spans="5:5" s="1" customFormat="1">
      <c r="E514" s="15"/>
    </row>
    <row r="515" spans="5:5" s="1" customFormat="1">
      <c r="E515" s="15"/>
    </row>
    <row r="516" spans="5:5" s="1" customFormat="1">
      <c r="E516" s="15"/>
    </row>
    <row r="517" spans="5:5" s="1" customFormat="1">
      <c r="E517" s="15"/>
    </row>
    <row r="518" spans="5:5" s="1" customFormat="1">
      <c r="E518" s="15"/>
    </row>
    <row r="519" spans="5:5" s="1" customFormat="1">
      <c r="E519" s="15"/>
    </row>
    <row r="520" spans="5:5" s="1" customFormat="1">
      <c r="E520" s="15"/>
    </row>
    <row r="521" spans="5:5" s="1" customFormat="1">
      <c r="E521" s="15"/>
    </row>
    <row r="522" spans="5:5" s="1" customFormat="1">
      <c r="E522" s="15"/>
    </row>
    <row r="523" spans="5:5" s="1" customFormat="1">
      <c r="E523" s="15"/>
    </row>
    <row r="524" spans="5:5" s="1" customFormat="1">
      <c r="E524" s="15"/>
    </row>
    <row r="525" spans="5:5" s="1" customFormat="1">
      <c r="E525" s="15"/>
    </row>
    <row r="526" spans="5:5" s="1" customFormat="1">
      <c r="E526" s="15"/>
    </row>
    <row r="527" spans="5:5" s="1" customFormat="1">
      <c r="E527" s="15"/>
    </row>
    <row r="528" spans="5:5" s="1" customFormat="1">
      <c r="E528" s="15"/>
    </row>
    <row r="529" spans="5:5" s="1" customFormat="1">
      <c r="E529" s="15"/>
    </row>
    <row r="530" spans="5:5" s="1" customFormat="1">
      <c r="E530" s="15"/>
    </row>
    <row r="531" spans="5:5" s="1" customFormat="1">
      <c r="E531" s="15"/>
    </row>
    <row r="532" spans="5:5" s="1" customFormat="1">
      <c r="E532" s="15"/>
    </row>
    <row r="533" spans="5:5" s="1" customFormat="1">
      <c r="E533" s="15"/>
    </row>
    <row r="534" spans="5:5" s="1" customFormat="1">
      <c r="E534" s="15"/>
    </row>
    <row r="535" spans="5:5" s="1" customFormat="1">
      <c r="E535" s="15"/>
    </row>
    <row r="536" spans="5:5" s="1" customFormat="1">
      <c r="E536" s="15"/>
    </row>
    <row r="537" spans="5:5" s="1" customFormat="1">
      <c r="E537" s="15"/>
    </row>
    <row r="538" spans="5:5" s="1" customFormat="1">
      <c r="E538" s="15"/>
    </row>
    <row r="539" spans="5:5" s="1" customFormat="1">
      <c r="E539" s="15"/>
    </row>
    <row r="540" spans="5:5" s="1" customFormat="1">
      <c r="E540" s="15"/>
    </row>
    <row r="541" spans="5:5" s="1" customFormat="1">
      <c r="E541" s="15"/>
    </row>
    <row r="542" spans="5:5" s="1" customFormat="1">
      <c r="E542" s="15"/>
    </row>
    <row r="543" spans="5:5" s="1" customFormat="1">
      <c r="E543" s="15"/>
    </row>
    <row r="544" spans="5:5" s="1" customFormat="1">
      <c r="E544" s="15"/>
    </row>
    <row r="545" spans="5:5" s="1" customFormat="1">
      <c r="E545" s="15"/>
    </row>
    <row r="546" spans="5:5" s="1" customFormat="1">
      <c r="E546" s="15"/>
    </row>
    <row r="547" spans="5:5" s="1" customFormat="1">
      <c r="E547" s="15"/>
    </row>
    <row r="548" spans="5:5" s="1" customFormat="1">
      <c r="E548" s="15"/>
    </row>
    <row r="549" spans="5:5" s="1" customFormat="1">
      <c r="E549" s="15"/>
    </row>
    <row r="550" spans="5:5" s="1" customFormat="1">
      <c r="E550" s="15"/>
    </row>
    <row r="551" spans="5:5" s="1" customFormat="1">
      <c r="E551" s="15"/>
    </row>
    <row r="552" spans="5:5" s="1" customFormat="1">
      <c r="E552" s="15"/>
    </row>
    <row r="553" spans="5:5" s="1" customFormat="1">
      <c r="E553" s="15"/>
    </row>
    <row r="554" spans="5:5" s="1" customFormat="1">
      <c r="E554" s="15"/>
    </row>
    <row r="555" spans="5:5" s="1" customFormat="1">
      <c r="E555" s="15"/>
    </row>
    <row r="556" spans="5:5" s="1" customFormat="1">
      <c r="E556" s="15"/>
    </row>
    <row r="557" spans="5:5" s="1" customFormat="1">
      <c r="E557" s="15"/>
    </row>
    <row r="558" spans="5:5" s="1" customFormat="1">
      <c r="E558" s="15"/>
    </row>
    <row r="559" spans="5:5" s="1" customFormat="1">
      <c r="E559" s="15"/>
    </row>
    <row r="560" spans="5:5" s="1" customFormat="1">
      <c r="E560" s="15"/>
    </row>
    <row r="561" spans="5:5" s="1" customFormat="1">
      <c r="E561" s="15"/>
    </row>
    <row r="562" spans="5:5" s="1" customFormat="1">
      <c r="E562" s="15"/>
    </row>
    <row r="563" spans="5:5" s="1" customFormat="1">
      <c r="E563" s="15"/>
    </row>
    <row r="564" spans="5:5" s="1" customFormat="1">
      <c r="E564" s="15"/>
    </row>
    <row r="565" spans="5:5" s="1" customFormat="1">
      <c r="E565" s="15"/>
    </row>
    <row r="566" spans="5:5" s="1" customFormat="1">
      <c r="E566" s="15"/>
    </row>
    <row r="567" spans="5:5" s="1" customFormat="1">
      <c r="E567" s="15"/>
    </row>
    <row r="568" spans="5:5" s="1" customFormat="1">
      <c r="E568" s="15"/>
    </row>
    <row r="569" spans="5:5" s="1" customFormat="1">
      <c r="E569" s="15"/>
    </row>
    <row r="570" spans="5:5" s="1" customFormat="1">
      <c r="E570" s="15"/>
    </row>
    <row r="571" spans="5:5" s="1" customFormat="1">
      <c r="E571" s="15"/>
    </row>
    <row r="572" spans="5:5" s="1" customFormat="1">
      <c r="E572" s="15"/>
    </row>
    <row r="573" spans="5:5" s="1" customFormat="1">
      <c r="E573" s="15"/>
    </row>
    <row r="574" spans="5:5" s="1" customFormat="1">
      <c r="E574" s="15"/>
    </row>
    <row r="575" spans="5:5" s="1" customFormat="1">
      <c r="E575" s="15"/>
    </row>
    <row r="576" spans="5:5" s="1" customFormat="1">
      <c r="E576" s="15"/>
    </row>
    <row r="577" spans="5:5" s="1" customFormat="1">
      <c r="E577" s="15"/>
    </row>
    <row r="578" spans="5:5" s="1" customFormat="1">
      <c r="E578" s="15"/>
    </row>
    <row r="579" spans="5:5" s="1" customFormat="1">
      <c r="E579" s="15"/>
    </row>
    <row r="580" spans="5:5" s="1" customFormat="1">
      <c r="E580" s="15"/>
    </row>
    <row r="581" spans="5:5" s="1" customFormat="1">
      <c r="E581" s="15"/>
    </row>
    <row r="582" spans="5:5" s="1" customFormat="1">
      <c r="E582" s="15"/>
    </row>
    <row r="583" spans="5:5" s="1" customFormat="1">
      <c r="E583" s="15"/>
    </row>
    <row r="584" spans="5:5" s="1" customFormat="1">
      <c r="E584" s="15"/>
    </row>
    <row r="585" spans="5:5" s="1" customFormat="1">
      <c r="E585" s="15"/>
    </row>
    <row r="586" spans="5:5" s="1" customFormat="1">
      <c r="E586" s="15"/>
    </row>
    <row r="587" spans="5:5" s="1" customFormat="1">
      <c r="E587" s="15"/>
    </row>
    <row r="588" spans="5:5" s="1" customFormat="1">
      <c r="E588" s="15"/>
    </row>
    <row r="589" spans="5:5" s="1" customFormat="1">
      <c r="E589" s="15"/>
    </row>
    <row r="590" spans="5:5" s="1" customFormat="1">
      <c r="E590" s="15"/>
    </row>
    <row r="591" spans="5:5" s="1" customFormat="1">
      <c r="E591" s="15"/>
    </row>
    <row r="592" spans="5:5" s="1" customFormat="1">
      <c r="E592" s="15"/>
    </row>
    <row r="593" spans="5:5" s="1" customFormat="1">
      <c r="E593" s="15"/>
    </row>
    <row r="594" spans="5:5" s="1" customFormat="1">
      <c r="E594" s="15"/>
    </row>
    <row r="595" spans="5:5" s="1" customFormat="1">
      <c r="E595" s="15"/>
    </row>
    <row r="596" spans="5:5" s="1" customFormat="1">
      <c r="E596" s="15"/>
    </row>
    <row r="597" spans="5:5" s="1" customFormat="1">
      <c r="E597" s="15"/>
    </row>
    <row r="598" spans="5:5" s="1" customFormat="1">
      <c r="E598" s="15"/>
    </row>
    <row r="599" spans="5:5" s="1" customFormat="1">
      <c r="E599" s="15"/>
    </row>
    <row r="600" spans="5:5" s="1" customFormat="1">
      <c r="E600" s="15"/>
    </row>
    <row r="601" spans="5:5" s="1" customFormat="1">
      <c r="E601" s="15"/>
    </row>
    <row r="602" spans="5:5" s="1" customFormat="1">
      <c r="E602" s="15"/>
    </row>
    <row r="603" spans="5:5" s="1" customFormat="1">
      <c r="E603" s="15"/>
    </row>
    <row r="604" spans="5:5" s="1" customFormat="1">
      <c r="E604" s="15"/>
    </row>
    <row r="605" spans="5:5" s="1" customFormat="1">
      <c r="E605" s="15"/>
    </row>
    <row r="606" spans="5:5" s="1" customFormat="1">
      <c r="E606" s="15"/>
    </row>
    <row r="607" spans="5:5" s="1" customFormat="1">
      <c r="E607" s="15"/>
    </row>
    <row r="608" spans="5:5" s="1" customFormat="1">
      <c r="E608" s="15"/>
    </row>
    <row r="609" spans="5:5" s="1" customFormat="1">
      <c r="E609" s="15"/>
    </row>
    <row r="610" spans="5:5" s="1" customFormat="1">
      <c r="E610" s="15"/>
    </row>
    <row r="611" spans="5:5" s="1" customFormat="1">
      <c r="E611" s="15"/>
    </row>
    <row r="612" spans="5:5" s="1" customFormat="1">
      <c r="E612" s="15"/>
    </row>
    <row r="613" spans="5:5" s="1" customFormat="1">
      <c r="E613" s="15"/>
    </row>
    <row r="614" spans="5:5" s="1" customFormat="1">
      <c r="E614" s="15"/>
    </row>
    <row r="615" spans="5:5" s="1" customFormat="1">
      <c r="E615" s="15"/>
    </row>
    <row r="616" spans="5:5" s="1" customFormat="1">
      <c r="E616" s="15"/>
    </row>
    <row r="617" spans="5:5" s="1" customFormat="1">
      <c r="E617" s="15"/>
    </row>
    <row r="618" spans="5:5" s="1" customFormat="1">
      <c r="E618" s="15"/>
    </row>
    <row r="619" spans="5:5" s="1" customFormat="1">
      <c r="E619" s="15"/>
    </row>
    <row r="620" spans="5:5" s="1" customFormat="1">
      <c r="E620" s="15"/>
    </row>
    <row r="621" spans="5:5" s="1" customFormat="1">
      <c r="E621" s="15"/>
    </row>
    <row r="622" spans="5:5" s="1" customFormat="1">
      <c r="E622" s="15"/>
    </row>
    <row r="623" spans="5:5" s="1" customFormat="1">
      <c r="E623" s="15"/>
    </row>
    <row r="624" spans="5:5" s="1" customFormat="1">
      <c r="E624" s="15"/>
    </row>
    <row r="625" spans="5:5" s="1" customFormat="1">
      <c r="E625" s="15"/>
    </row>
    <row r="626" spans="5:5" s="1" customFormat="1">
      <c r="E626" s="15"/>
    </row>
    <row r="627" spans="5:5" s="1" customFormat="1">
      <c r="E627" s="15"/>
    </row>
    <row r="628" spans="5:5" s="1" customFormat="1">
      <c r="E628" s="15"/>
    </row>
    <row r="629" spans="5:5" s="1" customFormat="1">
      <c r="E629" s="15"/>
    </row>
    <row r="630" spans="5:5" s="1" customFormat="1">
      <c r="E630" s="15"/>
    </row>
    <row r="631" spans="5:5" s="1" customFormat="1">
      <c r="E631" s="15"/>
    </row>
    <row r="632" spans="5:5" s="1" customFormat="1">
      <c r="E632" s="15"/>
    </row>
    <row r="633" spans="5:5" s="1" customFormat="1">
      <c r="E633" s="15"/>
    </row>
    <row r="634" spans="5:5" s="1" customFormat="1">
      <c r="E634" s="15"/>
    </row>
    <row r="635" spans="5:5" s="1" customFormat="1">
      <c r="E635" s="15"/>
    </row>
    <row r="636" spans="5:5" s="1" customFormat="1">
      <c r="E636" s="15"/>
    </row>
    <row r="637" spans="5:5" s="1" customFormat="1">
      <c r="E637" s="15"/>
    </row>
    <row r="638" spans="5:5" s="1" customFormat="1">
      <c r="E638" s="15"/>
    </row>
    <row r="639" spans="5:5" s="1" customFormat="1">
      <c r="E639" s="15"/>
    </row>
    <row r="640" spans="5:5" s="1" customFormat="1">
      <c r="E640" s="15"/>
    </row>
    <row r="641" spans="5:5" s="1" customFormat="1">
      <c r="E641" s="15"/>
    </row>
    <row r="642" spans="5:5" s="1" customFormat="1">
      <c r="E642" s="15"/>
    </row>
    <row r="643" spans="5:5" s="1" customFormat="1">
      <c r="E643" s="15"/>
    </row>
    <row r="644" spans="5:5" s="1" customFormat="1">
      <c r="E644" s="15"/>
    </row>
    <row r="645" spans="5:5" s="1" customFormat="1">
      <c r="E645" s="15"/>
    </row>
    <row r="646" spans="5:5" s="1" customFormat="1">
      <c r="E646" s="15"/>
    </row>
    <row r="647" spans="5:5" s="1" customFormat="1">
      <c r="E647" s="15"/>
    </row>
    <row r="648" spans="5:5" s="1" customFormat="1">
      <c r="E648" s="15"/>
    </row>
    <row r="649" spans="5:5" s="1" customFormat="1">
      <c r="E649" s="15"/>
    </row>
    <row r="650" spans="5:5" s="1" customFormat="1">
      <c r="E650" s="15"/>
    </row>
    <row r="651" spans="5:5" s="1" customFormat="1">
      <c r="E651" s="15"/>
    </row>
    <row r="652" spans="5:5" s="1" customFormat="1">
      <c r="E652" s="15"/>
    </row>
    <row r="653" spans="5:5" s="1" customFormat="1">
      <c r="E653" s="15"/>
    </row>
    <row r="654" spans="5:5" s="1" customFormat="1">
      <c r="E654" s="15"/>
    </row>
    <row r="655" spans="5:5" s="1" customFormat="1">
      <c r="E655" s="15"/>
    </row>
    <row r="656" spans="5:5" s="1" customFormat="1">
      <c r="E656" s="15"/>
    </row>
    <row r="657" spans="5:5" s="1" customFormat="1">
      <c r="E657" s="15"/>
    </row>
    <row r="658" spans="5:5" s="1" customFormat="1">
      <c r="E658" s="15"/>
    </row>
    <row r="659" spans="5:5" s="1" customFormat="1">
      <c r="E659" s="15"/>
    </row>
    <row r="660" spans="5:5" s="1" customFormat="1">
      <c r="E660" s="15"/>
    </row>
    <row r="661" spans="5:5" s="1" customFormat="1">
      <c r="E661" s="15"/>
    </row>
    <row r="662" spans="5:5" s="1" customFormat="1">
      <c r="E662" s="15"/>
    </row>
    <row r="663" spans="5:5" s="1" customFormat="1">
      <c r="E663" s="15"/>
    </row>
    <row r="664" spans="5:5" s="1" customFormat="1">
      <c r="E664" s="15"/>
    </row>
    <row r="665" spans="5:5" s="1" customFormat="1">
      <c r="E665" s="15"/>
    </row>
    <row r="666" spans="5:5" s="1" customFormat="1">
      <c r="E666" s="15"/>
    </row>
    <row r="667" spans="5:5" s="1" customFormat="1">
      <c r="E667" s="15"/>
    </row>
    <row r="668" spans="5:5" s="1" customFormat="1">
      <c r="E668" s="15"/>
    </row>
    <row r="669" spans="5:5" s="1" customFormat="1">
      <c r="E669" s="15"/>
    </row>
    <row r="670" spans="5:5" s="1" customFormat="1">
      <c r="E670" s="15"/>
    </row>
    <row r="671" spans="5:5" s="1" customFormat="1">
      <c r="E671" s="15"/>
    </row>
    <row r="672" spans="5:5" s="1" customFormat="1">
      <c r="E672" s="15"/>
    </row>
    <row r="673" spans="5:5" s="1" customFormat="1">
      <c r="E673" s="15"/>
    </row>
    <row r="674" spans="5:5" s="1" customFormat="1">
      <c r="E674" s="15"/>
    </row>
    <row r="675" spans="5:5" s="1" customFormat="1">
      <c r="E675" s="15"/>
    </row>
    <row r="676" spans="5:5" s="1" customFormat="1">
      <c r="E676" s="15"/>
    </row>
    <row r="677" spans="5:5" s="1" customFormat="1">
      <c r="E677" s="15"/>
    </row>
    <row r="678" spans="5:5" s="1" customFormat="1">
      <c r="E678" s="15"/>
    </row>
    <row r="679" spans="5:5" s="1" customFormat="1">
      <c r="E679" s="15"/>
    </row>
    <row r="680" spans="5:5" s="1" customFormat="1">
      <c r="E680" s="15"/>
    </row>
    <row r="681" spans="5:5" s="1" customFormat="1">
      <c r="E681" s="15"/>
    </row>
    <row r="682" spans="5:5" s="1" customFormat="1">
      <c r="E682" s="15"/>
    </row>
    <row r="683" spans="5:5" s="1" customFormat="1">
      <c r="E683" s="15"/>
    </row>
    <row r="684" spans="5:5" s="1" customFormat="1">
      <c r="E684" s="15"/>
    </row>
    <row r="685" spans="5:5" s="1" customFormat="1">
      <c r="E685" s="15"/>
    </row>
    <row r="686" spans="5:5" s="1" customFormat="1">
      <c r="E686" s="15"/>
    </row>
    <row r="687" spans="5:5" s="1" customFormat="1">
      <c r="E687" s="15"/>
    </row>
    <row r="688" spans="5:5" s="1" customFormat="1">
      <c r="E688" s="15"/>
    </row>
    <row r="689" spans="5:5" s="1" customFormat="1">
      <c r="E689" s="15"/>
    </row>
    <row r="690" spans="5:5" s="1" customFormat="1">
      <c r="E690" s="15"/>
    </row>
    <row r="691" spans="5:5" s="1" customFormat="1">
      <c r="E691" s="15"/>
    </row>
    <row r="692" spans="5:5" s="1" customFormat="1">
      <c r="E692" s="15"/>
    </row>
    <row r="693" spans="5:5" s="1" customFormat="1">
      <c r="E693" s="15"/>
    </row>
    <row r="694" spans="5:5" s="1" customFormat="1">
      <c r="E694" s="15"/>
    </row>
    <row r="695" spans="5:5" s="1" customFormat="1">
      <c r="E695" s="15"/>
    </row>
    <row r="696" spans="5:5" s="1" customFormat="1">
      <c r="E696" s="15"/>
    </row>
    <row r="697" spans="5:5" s="1" customFormat="1">
      <c r="E697" s="15"/>
    </row>
    <row r="698" spans="5:5" s="1" customFormat="1">
      <c r="E698" s="15"/>
    </row>
    <row r="699" spans="5:5" s="1" customFormat="1">
      <c r="E699" s="15"/>
    </row>
    <row r="700" spans="5:5" s="1" customFormat="1">
      <c r="E700" s="15"/>
    </row>
    <row r="701" spans="5:5" s="1" customFormat="1">
      <c r="E701" s="15"/>
    </row>
    <row r="702" spans="5:5" s="1" customFormat="1">
      <c r="E702" s="15"/>
    </row>
    <row r="703" spans="5:5" s="1" customFormat="1">
      <c r="E703" s="15"/>
    </row>
    <row r="704" spans="5:5" s="1" customFormat="1">
      <c r="E704" s="15"/>
    </row>
    <row r="705" spans="5:5" s="1" customFormat="1">
      <c r="E705" s="15"/>
    </row>
    <row r="706" spans="5:5" s="1" customFormat="1">
      <c r="E706" s="15"/>
    </row>
    <row r="707" spans="5:5" s="1" customFormat="1">
      <c r="E707" s="15"/>
    </row>
    <row r="708" spans="5:5" s="1" customFormat="1">
      <c r="E708" s="15"/>
    </row>
    <row r="709" spans="5:5" s="1" customFormat="1">
      <c r="E709" s="15"/>
    </row>
    <row r="710" spans="5:5" s="1" customFormat="1">
      <c r="E710" s="15"/>
    </row>
    <row r="711" spans="5:5" s="1" customFormat="1">
      <c r="E711" s="15"/>
    </row>
    <row r="712" spans="5:5" s="1" customFormat="1">
      <c r="E712" s="15"/>
    </row>
    <row r="713" spans="5:5" s="1" customFormat="1">
      <c r="E713" s="15"/>
    </row>
    <row r="714" spans="5:5" s="1" customFormat="1">
      <c r="E714" s="15"/>
    </row>
    <row r="715" spans="5:5" s="1" customFormat="1">
      <c r="E715" s="15"/>
    </row>
    <row r="716" spans="5:5" s="1" customFormat="1">
      <c r="E716" s="15"/>
    </row>
    <row r="717" spans="5:5" s="1" customFormat="1">
      <c r="E717" s="15"/>
    </row>
    <row r="718" spans="5:5" s="1" customFormat="1">
      <c r="E718" s="15"/>
    </row>
  </sheetData>
  <mergeCells count="7">
    <mergeCell ref="C40:E40"/>
    <mergeCell ref="C48:E48"/>
    <mergeCell ref="B2:E2"/>
    <mergeCell ref="B14:E14"/>
    <mergeCell ref="C16:E16"/>
    <mergeCell ref="C24:E24"/>
    <mergeCell ref="C32:E3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33335aa7-e5b3-4bbd-b158-bb1ec804b74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A7E9812CB0D6E1449BF80DF2383037CB" ma:contentTypeVersion="14" ma:contentTypeDescription="Crear nuevo documento." ma:contentTypeScope="" ma:versionID="d458dd50dd5d85b4af9f79140c436f3c">
  <xsd:schema xmlns:xsd="http://www.w3.org/2001/XMLSchema" xmlns:xs="http://www.w3.org/2001/XMLSchema" xmlns:p="http://schemas.microsoft.com/office/2006/metadata/properties" xmlns:ns3="33335aa7-e5b3-4bbd-b158-bb1ec804b749" xmlns:ns4="c2244984-6fb3-4251-8093-6cae6e270f81" targetNamespace="http://schemas.microsoft.com/office/2006/metadata/properties" ma:root="true" ma:fieldsID="697d5660d49d1537479a306051987764" ns3:_="" ns4:_="">
    <xsd:import namespace="33335aa7-e5b3-4bbd-b158-bb1ec804b749"/>
    <xsd:import namespace="c2244984-6fb3-4251-8093-6cae6e270f81"/>
    <xsd:element name="properties">
      <xsd:complexType>
        <xsd:sequence>
          <xsd:element name="documentManagement">
            <xsd:complexType>
              <xsd:all>
                <xsd:element ref="ns3:_activity" minOccurs="0"/>
                <xsd:element ref="ns4:SharedWithUsers" minOccurs="0"/>
                <xsd:element ref="ns4:SharedWithDetails" minOccurs="0"/>
                <xsd:element ref="ns4:SharingHintHash" minOccurs="0"/>
                <xsd:element ref="ns3:MediaServiceMetadata" minOccurs="0"/>
                <xsd:element ref="ns3:MediaServiceFastMetadata" minOccurs="0"/>
                <xsd:element ref="ns3:MediaServiceObjectDetectorVersions" minOccurs="0"/>
                <xsd:element ref="ns3:MediaServiceAutoTags" minOccurs="0"/>
                <xsd:element ref="ns3:MediaServiceOCR" minOccurs="0"/>
                <xsd:element ref="ns3:MediaServiceGenerationTime" minOccurs="0"/>
                <xsd:element ref="ns3:MediaServiceEventHashCode" minOccurs="0"/>
                <xsd:element ref="ns3:MediaServiceSystemTags" minOccurs="0"/>
                <xsd:element ref="ns3:MediaServiceDateTake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335aa7-e5b3-4bbd-b158-bb1ec804b749" elementFormDefault="qualified">
    <xsd:import namespace="http://schemas.microsoft.com/office/2006/documentManagement/types"/>
    <xsd:import namespace="http://schemas.microsoft.com/office/infopath/2007/PartnerControls"/>
    <xsd:element name="_activity" ma:index="8" nillable="true" ma:displayName="_activity" ma:hidden="true" ma:internalName="_activity">
      <xsd:simpleType>
        <xsd:restriction base="dms:Note"/>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ystemTags" ma:index="19" nillable="true" ma:displayName="MediaServiceSystemTags" ma:hidden="true" ma:internalName="MediaServiceSystemTag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2244984-6fb3-4251-8093-6cae6e270f81" elementFormDefault="qualified">
    <xsd:import namespace="http://schemas.microsoft.com/office/2006/documentManagement/types"/>
    <xsd:import namespace="http://schemas.microsoft.com/office/infopath/2007/PartnerControls"/>
    <xsd:element name="SharedWithUsers" ma:index="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Detalles de uso compartido" ma:internalName="SharedWithDetails" ma:readOnly="true">
      <xsd:simpleType>
        <xsd:restriction base="dms:Note">
          <xsd:maxLength value="255"/>
        </xsd:restriction>
      </xsd:simpleType>
    </xsd:element>
    <xsd:element name="SharingHintHash" ma:index="11"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A80E8FA-F9C4-4F93-80D6-2B02395B54A6}">
  <ds:schemaRefs>
    <ds:schemaRef ds:uri="http://schemas.microsoft.com/sharepoint/v3/contenttype/forms"/>
  </ds:schemaRefs>
</ds:datastoreItem>
</file>

<file path=customXml/itemProps2.xml><?xml version="1.0" encoding="utf-8"?>
<ds:datastoreItem xmlns:ds="http://schemas.openxmlformats.org/officeDocument/2006/customXml" ds:itemID="{C32634F9-E90D-47D7-98A9-0DD366F8E5B8}">
  <ds:schemaRefs>
    <ds:schemaRef ds:uri="http://schemas.openxmlformats.org/package/2006/metadata/core-properties"/>
    <ds:schemaRef ds:uri="http://purl.org/dc/dcmitype/"/>
    <ds:schemaRef ds:uri="http://www.w3.org/XML/1998/namespace"/>
    <ds:schemaRef ds:uri="http://schemas.microsoft.com/office/2006/metadata/properties"/>
    <ds:schemaRef ds:uri="http://purl.org/dc/elements/1.1/"/>
    <ds:schemaRef ds:uri="http://schemas.microsoft.com/office/2006/documentManagement/types"/>
    <ds:schemaRef ds:uri="c2244984-6fb3-4251-8093-6cae6e270f81"/>
    <ds:schemaRef ds:uri="http://schemas.microsoft.com/office/infopath/2007/PartnerControls"/>
    <ds:schemaRef ds:uri="http://purl.org/dc/terms/"/>
    <ds:schemaRef ds:uri="33335aa7-e5b3-4bbd-b158-bb1ec804b749"/>
  </ds:schemaRefs>
</ds:datastoreItem>
</file>

<file path=customXml/itemProps3.xml><?xml version="1.0" encoding="utf-8"?>
<ds:datastoreItem xmlns:ds="http://schemas.openxmlformats.org/officeDocument/2006/customXml" ds:itemID="{59B6D829-D9A0-4DE4-BCC0-7FECEF1A50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3335aa7-e5b3-4bbd-b158-bb1ec804b749"/>
    <ds:schemaRef ds:uri="c2244984-6fb3-4251-8093-6cae6e270f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4</vt:i4>
      </vt:variant>
    </vt:vector>
  </HeadingPairs>
  <TitlesOfParts>
    <vt:vector size="15" baseType="lpstr">
      <vt:lpstr>1. Presentacion </vt:lpstr>
      <vt:lpstr>Conceptos 37001</vt:lpstr>
      <vt:lpstr>2. Análisis de Contexto</vt:lpstr>
      <vt:lpstr>3. Estrategias</vt:lpstr>
      <vt:lpstr>4. Instructivo Riesgos </vt:lpstr>
      <vt:lpstr>5. Identificación de Riesgos</vt:lpstr>
      <vt:lpstr>6. Valoración Controles</vt:lpstr>
      <vt:lpstr>7. Mapa Final</vt:lpstr>
      <vt:lpstr>8- Politicas de admiistracion </vt:lpstr>
      <vt:lpstr>9- Matriz de Calor </vt:lpstr>
      <vt:lpstr>Seguimiento 1 Trimestre</vt:lpstr>
      <vt:lpstr>'2. Análisis de Contexto'!Área_de_impresión</vt:lpstr>
      <vt:lpstr>'5. Identificación de Riesgos'!Área_de_impresión</vt:lpstr>
      <vt:lpstr>'6. Valoración Controles'!Área_de_impresión</vt:lpstr>
      <vt:lpstr>'7. Mapa Final'!Área_de_impresión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John Oueimer Martinez Rojas</cp:lastModifiedBy>
  <cp:revision/>
  <dcterms:created xsi:type="dcterms:W3CDTF">2021-04-16T16:11:31Z</dcterms:created>
  <dcterms:modified xsi:type="dcterms:W3CDTF">2025-05-26T20:07:17Z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0x010100A7E9812CB0D6E1449BF80DF2383037CB</vt:lpwstr>
  </property>
  <property fmtid="{D5CDD505-2E9C-101B-9397-08002B2CF9AE}" pid="3" name="MediaServiceImageTags">
    <vt:lpwstr/>
  </property>
</Properties>
</file>