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CENTRO DE SERVICIOS\FORMATOS SIGCMA\Plan de acción\2025\"/>
    </mc:Choice>
  </mc:AlternateContent>
  <xr:revisionPtr revIDLastSave="0" documentId="13_ncr:1_{864E7753-94AE-42C3-9485-7A085439ECC9}" xr6:coauthVersionLast="47" xr6:coauthVersionMax="47" xr10:uidLastSave="{00000000-0000-0000-0000-000000000000}"/>
  <bookViews>
    <workbookView xWindow="-120" yWindow="-120" windowWidth="29040" windowHeight="15840" activeTab="3" xr2:uid="{00000000-000D-0000-FFFF-FFFF00000000}"/>
  </bookViews>
  <sheets>
    <sheet name="Preguntas frecuentes" sheetId="5" r:id="rId1"/>
    <sheet name="Análisis de contexto" sheetId="3" r:id="rId2"/>
    <sheet name="Plan de acción" sheetId="4" r:id="rId3"/>
    <sheet name="Seguimiento Trimestre 1 - 2025" sheetId="6" r:id="rId4"/>
    <sheet name="Listas" sheetId="2" r:id="rId5"/>
  </sheets>
  <externalReferences>
    <externalReference r:id="rId6"/>
    <externalReference r:id="rId7"/>
    <externalReference r:id="rId8"/>
  </externalReferences>
  <definedNames>
    <definedName name="_xlnm._FilterDatabase" localSheetId="2" hidden="1">'Plan de acción'!$A$6:$Q$20</definedName>
    <definedName name="_xlnm._FilterDatabase" localSheetId="3" hidden="1">'Seguimiento Trimestre 1 - 2025'!$A$6:$Q$20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 i="6" l="1"/>
  <c r="S9" i="6"/>
  <c r="S12" i="6"/>
  <c r="S23" i="6"/>
  <c r="S19" i="6"/>
  <c r="S18" i="6"/>
  <c r="S16" i="6"/>
  <c r="S15" i="6"/>
  <c r="AD13" i="6" s="1"/>
  <c r="S14" i="6"/>
  <c r="S24" i="6"/>
  <c r="S17" i="6"/>
  <c r="S13" i="6"/>
  <c r="AB8" i="6"/>
  <c r="AB9" i="6"/>
  <c r="AB10" i="6"/>
  <c r="AB11" i="6"/>
  <c r="AB12" i="6"/>
  <c r="AB13" i="6"/>
  <c r="AB14" i="6"/>
  <c r="AB15" i="6"/>
  <c r="AB16" i="6"/>
  <c r="AB17" i="6"/>
  <c r="AB18" i="6"/>
  <c r="AB19" i="6"/>
  <c r="AB20" i="6"/>
  <c r="AB21" i="6"/>
  <c r="AB22" i="6"/>
  <c r="AB23" i="6"/>
  <c r="AB24" i="6"/>
  <c r="AB7" i="6"/>
  <c r="Y8" i="6"/>
  <c r="Y9" i="6"/>
  <c r="Y10" i="6"/>
  <c r="Y11" i="6"/>
  <c r="Y12" i="6"/>
  <c r="Y13" i="6"/>
  <c r="Y14" i="6"/>
  <c r="Y15" i="6"/>
  <c r="Y16" i="6"/>
  <c r="Y17" i="6"/>
  <c r="Y18" i="6"/>
  <c r="Y19" i="6"/>
  <c r="Y20" i="6"/>
  <c r="Y21" i="6"/>
  <c r="Y22" i="6"/>
  <c r="Y23" i="6"/>
  <c r="Y24" i="6"/>
  <c r="Y7" i="6"/>
  <c r="V8" i="6"/>
  <c r="V9" i="6"/>
  <c r="V10" i="6"/>
  <c r="V11" i="6"/>
  <c r="V12" i="6"/>
  <c r="V13" i="6"/>
  <c r="V14" i="6"/>
  <c r="V15" i="6"/>
  <c r="V16" i="6"/>
  <c r="V17" i="6"/>
  <c r="V18" i="6"/>
  <c r="V19" i="6"/>
  <c r="V20" i="6"/>
  <c r="V21" i="6"/>
  <c r="V22" i="6"/>
  <c r="V23" i="6"/>
  <c r="V24" i="6"/>
  <c r="V7" i="6"/>
  <c r="S8" i="6"/>
  <c r="S11" i="6"/>
  <c r="S20" i="6"/>
  <c r="AD20" i="6" s="1"/>
  <c r="S21" i="6"/>
  <c r="S22" i="6"/>
  <c r="S7" i="6"/>
  <c r="AD7" i="6"/>
  <c r="AD8" i="6" l="1"/>
  <c r="AD17" i="6"/>
  <c r="AD9" i="6"/>
  <c r="AD18" i="6"/>
  <c r="AD21" i="6"/>
  <c r="AD1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E30AA792-2C07-47FC-810A-B99D8278C772}">
      <text>
        <r>
          <rPr>
            <sz val="14"/>
            <color indexed="81"/>
            <rFont val="Tahoma"/>
            <family val="2"/>
          </rPr>
          <t xml:space="preserve">Prueba
</t>
        </r>
      </text>
    </comment>
    <comment ref="I10" authorId="1" shapeId="0" xr:uid="{94B78A28-CAF0-47E4-ABDF-6441BD4A238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<sst xmlns="http://schemas.openxmlformats.org/spreadsheetml/2006/main" count="683" uniqueCount="375">
  <si>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</si>
  <si>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</si>
  <si>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</si>
  <si>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</si>
  <si>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</si>
  <si>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</si>
  <si>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</si>
  <si>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</si>
  <si>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</si>
  <si>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</si>
  <si>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</si>
  <si>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</si>
  <si>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</si>
  <si>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</si>
  <si>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</si>
  <si>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</si>
  <si>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</si>
  <si>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</si>
  <si>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</si>
  <si>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</si>
  <si>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</si>
  <si>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</si>
  <si>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</si>
  <si>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</si>
  <si>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</si>
  <si>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</si>
  <si>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</si>
  <si>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</si>
  <si>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</si>
  <si>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</si>
  <si>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</si>
  <si>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</si>
  <si>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</si>
  <si>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</si>
  <si>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</si>
  <si>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</si>
  <si>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</si>
  <si>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</si>
  <si>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</si>
  <si>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</si>
  <si>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</si>
  <si>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</si>
  <si>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</si>
  <si>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</si>
  <si>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</si>
  <si>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</si>
  <si>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</si>
  <si>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</si>
  <si>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</si>
  <si>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</si>
  <si>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</si>
  <si>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</si>
  <si>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</si>
  <si>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</si>
  <si>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</si>
  <si>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</si>
  <si>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</si>
  <si>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</si>
  <si>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</si>
  <si>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</si>
  <si>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</si>
  <si>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</si>
  <si>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</si>
  <si>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</si>
  <si>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</si>
  <si>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</si>
  <si>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</si>
  <si>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</si>
  <si>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</si>
  <si>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</si>
  <si>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</si>
  <si>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</si>
  <si>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</si>
  <si>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</si>
  <si>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</si>
  <si>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</si>
  <si>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</si>
  <si>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</si>
  <si>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</si>
  <si>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</si>
  <si>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</si>
  <si>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</si>
  <si>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</si>
  <si>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</si>
  <si>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</si>
  <si>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</si>
  <si>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</si>
  <si>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</si>
  <si>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</si>
  <si>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</si>
  <si>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</si>
  <si>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</si>
  <si>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</si>
  <si>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</si>
  <si>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</si>
  <si>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</si>
  <si>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</si>
  <si>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</si>
  <si>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</si>
  <si>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</si>
  <si>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</si>
  <si>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</si>
  <si>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</si>
  <si>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</si>
  <si>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</si>
  <si>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</si>
  <si>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</si>
  <si>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</si>
  <si>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</si>
  <si>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</si>
  <si>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</si>
  <si>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</si>
  <si>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</si>
  <si>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</si>
  <si>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</si>
  <si>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</si>
  <si>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</si>
  <si>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</si>
  <si>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</si>
  <si>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</si>
  <si>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</si>
  <si>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</si>
  <si>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</si>
  <si>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</si>
  <si>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</si>
  <si>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</si>
  <si>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</si>
  <si>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</si>
  <si>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</si>
  <si>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</si>
  <si>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</si>
  <si>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</si>
  <si>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</si>
  <si>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</si>
  <si>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</si>
  <si>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</si>
  <si>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</si>
  <si>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</si>
  <si>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</si>
  <si>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</si>
  <si>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</si>
  <si>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</si>
  <si>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</si>
  <si>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</si>
  <si>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</si>
  <si>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</si>
  <si>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</si>
  <si>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</si>
  <si>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</si>
  <si>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</si>
  <si>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</si>
  <si>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</si>
  <si>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</si>
  <si>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</si>
  <si>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</si>
  <si>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</si>
  <si>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</si>
  <si>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</si>
  <si>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</si>
  <si>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</si>
  <si>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</si>
  <si>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</si>
  <si>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</si>
  <si>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</si>
  <si>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</si>
  <si>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</si>
  <si>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</si>
  <si>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</si>
  <si>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</si>
  <si>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</si>
  <si>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</si>
  <si>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</si>
  <si>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</si>
  <si>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</si>
  <si>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</si>
  <si>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</si>
  <si>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</si>
  <si>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</si>
  <si>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</si>
  <si>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</si>
  <si>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</si>
  <si>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</si>
  <si>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</si>
  <si>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</si>
  <si>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</si>
  <si>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</si>
  <si>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</si>
  <si>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</si>
  <si>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</si>
  <si>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</si>
  <si>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</si>
  <si>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</si>
  <si>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</si>
  <si>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</si>
  <si>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</si>
  <si>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</si>
  <si>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</si>
  <si>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</si>
  <si>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</si>
  <si>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</si>
  <si>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</si>
  <si>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</si>
  <si>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</si>
  <si>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</si>
  <si>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</si>
  <si>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</si>
  <si>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</si>
  <si>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</si>
  <si>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</si>
  <si>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</si>
  <si>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</si>
  <si>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</si>
  <si>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</si>
  <si>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</si>
  <si>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</si>
  <si>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</si>
  <si>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</si>
  <si>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</si>
  <si>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</si>
  <si>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</si>
  <si>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</si>
  <si>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</si>
  <si>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</si>
  <si>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</si>
  <si>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</si>
  <si>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</si>
  <si>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</si>
  <si>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</si>
  <si>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</si>
  <si>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</si>
  <si>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</si>
  <si>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</si>
  <si>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</si>
  <si>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</si>
  <si>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</si>
  <si>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</si>
  <si>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</si>
  <si>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</si>
  <si>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</si>
  <si>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</si>
  <si>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</si>
  <si>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</si>
  <si>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</si>
  <si>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</si>
  <si>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</si>
  <si>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</si>
  <si>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</si>
  <si>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</si>
  <si>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</si>
  <si>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</si>
  <si>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</si>
  <si>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</si>
  <si>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</si>
  <si>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</si>
  <si>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</si>
  <si>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</si>
  <si>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</si>
  <si>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</si>
  <si>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</si>
  <si>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</si>
  <si>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</si>
  <si>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</si>
  <si>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</si>
  <si>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</si>
  <si>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</si>
  <si>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</si>
  <si>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</si>
  <si>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</si>
  <si>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</si>
  <si>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</si>
  <si>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</si>
  <si>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</si>
  <si>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</si>
  <si>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</si>
  <si>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</si>
  <si>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</si>
  <si>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</si>
  <si>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</si>
  <si>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</si>
  <si>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</si>
  <si>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</si>
  <si>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</si>
  <si>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</si>
  <si>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</si>
  <si>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</si>
  <si>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</si>
  <si>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</si>
  <si>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</si>
  <si>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</si>
  <si>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</si>
  <si>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</si>
  <si>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</si>
  <si>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</si>
  <si>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</si>
  <si>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</si>
  <si>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</si>
  <si>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</si>
  <si>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</si>
  <si>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</si>
  <si>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</si>
  <si>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</si>
  <si>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</si>
  <si>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</si>
  <si>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</si>
  <si>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</si>
  <si>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</si>
  <si>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</si>
  <si>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</si>
  <si>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</si>
  <si>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</si>
  <si>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</si>
  <si>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</si>
  <si>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</si>
  <si>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</si>
  <si>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</si>
  <si>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</si>
  <si>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</si>
  <si>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</si>
  <si>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</si>
  <si>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</si>
  <si>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</si>
  <si>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</si>
  <si>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</si>
  <si>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</si>
  <si>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</si>
  <si>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</si>
  <si>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Se plantea una reunión trimestral del comité SIGCMA (cuatro al año),</t>
  </si>
  <si>
    <t>Cumplimiento de la remisión del reporte de forma trimestral</t>
  </si>
  <si>
    <t>Decisiones con aplicación de perspectva durante el trimestre</t>
  </si>
  <si>
    <t>Acciones ejecutadas con relación a la matriz de comunicaciones</t>
  </si>
  <si>
    <t>Informe de las actividades realizadas por el grupo de reparto</t>
  </si>
  <si>
    <t>Informe de las actividades realizadas por el grupo de archivo tecnológico</t>
  </si>
  <si>
    <t>Se plantea una encuesta trimestral (cuatro al año),</t>
  </si>
  <si>
    <t>Respuesta a las PQRS recibidas,</t>
  </si>
  <si>
    <t>Solicitudes efectuadas, especialmente de mantenimiento,</t>
  </si>
  <si>
    <t>Se plantea una reunión trimestral (cuatro al año),</t>
  </si>
  <si>
    <t>Se plantea un seguimiento trimestral (cuatro al año),</t>
  </si>
  <si>
    <t>Se tendran en cuenta las remitidas al comité SIGCMA</t>
  </si>
  <si>
    <t>Se elaborá una de manera anual,</t>
  </si>
  <si>
    <t>DISTRITO JUDICIAL DE ARMENIA - QUINDIO</t>
  </si>
  <si>
    <t>ADMINISTRACIÓN DE JUSTICIA Y ACCIONES CONSTITUCIONALES
(Garantías, Conocimiento, Acciones constitucionales,Atención al Usuario, Gestión de Servicios Judiciales, Gestión Documental, Mejoramiento del SIGCMA,Comunicación.)</t>
  </si>
  <si>
    <t>JUZGADOS PENALES  Y CENTRO DE SERVICIOS PARA ADOLESCENTES DE ARMENIA - QUINDIO</t>
  </si>
  <si>
    <t xml:space="preserve">Definir y orientar la planeación estratégica de la organización, a partir del establecimiento de los principios corporativos (valores, normas, políticas y directrices) que soportan la misión y visión de la Entidad, mediante el diagnóstico e identificación de necesidades y la formulación, ejecución y seguimiento de los planes, programas, proyectos, objetivos y políticas institucionales, tanto a nivel central como seccional, con el propósito de generar las condiciones adecuadas para la gestión de los recursos asignados a la Rama Judicial, dando cumplimiento en el marco del sistema de gestión de calidad, medio ambiente y salud y seguridad en el trabajo.
</t>
  </si>
  <si>
    <t>Gestión Proceso penales de adolescentes</t>
  </si>
  <si>
    <t>Audiencias realizadas durante el período en garantias y conocimiento según indicador de evacuación parcial,</t>
  </si>
  <si>
    <t>Cantidad de acciones evacuadas durante el trimestre conforme lo establecido en el indicador evacuación parcial,</t>
  </si>
  <si>
    <t>Informe de las actividades realizadas por el grupo de comunicaciones conforme el indicador</t>
  </si>
  <si>
    <t>SEGUIMIENTO 1ER TRIMESTRE</t>
  </si>
  <si>
    <t>SEGUIMIENTO 2DO TRIMESTRE</t>
  </si>
  <si>
    <t>SEGUIMIENTO 3ER TRIMESTRE</t>
  </si>
  <si>
    <t>SEGUIMIENTO 4TO TRIMESTRE</t>
  </si>
  <si>
    <t>Cumplimiento total</t>
  </si>
  <si>
    <t>Análisis</t>
  </si>
  <si>
    <t>ETAPA DE SEGUIMIENTO</t>
  </si>
  <si>
    <t>SEGUIMIENTO  TRIMESTRAL</t>
  </si>
  <si>
    <t xml:space="preserve">Cantidad avance de la meta </t>
  </si>
  <si>
    <t>Porcentaje avance de la meta</t>
  </si>
  <si>
    <t>Reunión efectuada el 11 de marzo de 2025</t>
  </si>
  <si>
    <t>Se reporto oportunamente la información por parte de todos los juzgados</t>
  </si>
  <si>
    <t>En reunión no se han planteado acciones con relación a la matriz de comunicaciones</t>
  </si>
  <si>
    <t>En reunión no se han planteado acciones con relación a la remisión de información,</t>
  </si>
  <si>
    <t>Se remitio el informe el 18/03/2025</t>
  </si>
  <si>
    <t>Se actualizo la matriz de riesgos y se remitio el 22/05/2025</t>
  </si>
  <si>
    <t>En reunión no se han planteado acciones de mejora de acuerdo a la información remitida,</t>
  </si>
  <si>
    <t>En reunión no se ha efectuado analisis de la información remitida,</t>
  </si>
  <si>
    <t>Se efectuarón en el mes de abril del presente año</t>
  </si>
  <si>
    <t>Se efectuo la encuesta por el primer trimestre</t>
  </si>
  <si>
    <t>Se dio respuesta oportuna a los requerimientos de los juzgados</t>
  </si>
  <si>
    <t>Se dio respuesta oportuna a los requerimientos de la mesa de ayuda, de igual forma se logro atender los problemas de las salas de audiencias.</t>
  </si>
  <si>
    <t>Se efectuarón las citaciones conforme las solicitudes de los juzgados,</t>
  </si>
  <si>
    <t xml:space="preserve">Se efectuo el reparto oportuno a través de justicia XXI web (TYBA), así mismo se llevo su control, </t>
  </si>
  <si>
    <t>Se efectuo oportunamente la entrega de las citaciones solicitadas por los juzgados.</t>
  </si>
  <si>
    <t>Se registro en la base de datos y se realizo copia de seguridad de todos los expedientes electrónicos remitidos,</t>
  </si>
  <si>
    <r>
      <t xml:space="preserve">Durante el trimestre se tuvierón los siguientes resultados por parte de los juzgados:
Primero penal garantias 98,54%; Segundo penal garantias 102,7%; Tercero penal garantias 96,10%; Primero penal conocimiento 97,37% y Segundo penal conocimiento 90,24%,   Promedio general 96,99%
</t>
    </r>
    <r>
      <rPr>
        <b/>
        <sz val="14"/>
        <color theme="1"/>
        <rFont val="Calibri"/>
        <family val="2"/>
        <scheme val="minor"/>
      </rPr>
      <t>Analisis:</t>
    </r>
    <r>
      <rPr>
        <sz val="14"/>
        <color theme="1"/>
        <rFont val="Calibri"/>
        <family val="2"/>
        <scheme val="minor"/>
      </rPr>
      <t xml:space="preserve"> Se tiene un resultado por parte de todos los juzgados superior a la meta establecida,</t>
    </r>
  </si>
  <si>
    <r>
      <t xml:space="preserve">Durante el trimestre se tuvierón los siguientes resultados por parte de los juzgados:
Primero penal garantias 95%; Segundo penal garantias 100%; Tercero penal garantias 100%; Primero penal conocimiento 166,67% y Segundo penal conocimiento 92,31%,   Promedio general 110,79%
</t>
    </r>
    <r>
      <rPr>
        <b/>
        <sz val="14"/>
        <color theme="1"/>
        <rFont val="Calibri"/>
        <family val="2"/>
        <scheme val="minor"/>
      </rPr>
      <t>Analisis:</t>
    </r>
    <r>
      <rPr>
        <sz val="14"/>
        <color theme="1"/>
        <rFont val="Calibri"/>
        <family val="2"/>
        <scheme val="minor"/>
      </rPr>
      <t xml:space="preserve"> El indicador por encima del 100%. significa que se evacuarón más procesos, de los que ingresaron durante el trimestre,  Es un muy buen resultado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</si>
</sst>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1"/>
      <color theme="1"/>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99">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top style="thin">
        <color auto="1"/>
      </top>
      <bottom style="thin">
        <color auto="1"/>
      </bottom>
      <diagonal/>
    </border>
    <border>
      <left style="thin">
        <color auto="1"/>
      </left>
      <right/>
      <top style="medium">
        <color indexed="64"/>
      </top>
      <bottom style="medium">
        <color indexed="64"/>
      </bottom>
      <diagonal/>
    </border>
    <border>
      <left style="thin">
        <color auto="1"/>
      </left>
      <right/>
      <top style="medium">
        <color indexed="64"/>
      </top>
      <bottom style="thin">
        <color auto="1"/>
      </bottom>
      <diagonal/>
    </border>
    <border>
      <left style="thin">
        <color auto="1"/>
      </left>
      <right style="medium">
        <color indexed="64"/>
      </right>
      <top/>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top/>
      <bottom style="thin">
        <color auto="1"/>
      </bottom>
      <diagonal/>
    </border>
    <border>
      <left style="medium">
        <color indexed="64"/>
      </left>
      <right/>
      <top style="thin">
        <color theme="0"/>
      </top>
      <bottom/>
      <diagonal/>
    </border>
    <border>
      <left/>
      <right/>
      <top style="thin">
        <color theme="0"/>
      </top>
      <bottom/>
      <diagonal/>
    </border>
    <border>
      <left/>
      <right style="medium">
        <color indexed="64"/>
      </right>
      <top style="thin">
        <color theme="0"/>
      </top>
      <bottom/>
      <diagonal/>
    </border>
    <border>
      <left style="medium">
        <color indexed="64"/>
      </left>
      <right/>
      <top/>
      <bottom style="thin">
        <color theme="0"/>
      </bottom>
      <diagonal/>
    </border>
    <border>
      <left/>
      <right/>
      <top/>
      <bottom style="thin">
        <color theme="0"/>
      </bottom>
      <diagonal/>
    </border>
    <border>
      <left style="medium">
        <color indexed="64"/>
      </left>
      <right/>
      <top style="thin">
        <color theme="0"/>
      </top>
      <bottom style="thin">
        <color auto="1"/>
      </bottom>
      <diagonal/>
    </border>
    <border>
      <left/>
      <right/>
      <top style="thin">
        <color theme="0"/>
      </top>
      <bottom style="thin">
        <color auto="1"/>
      </bottom>
      <diagonal/>
    </border>
    <border>
      <left/>
      <right style="dashed">
        <color theme="0"/>
      </right>
      <top style="thin">
        <color theme="0"/>
      </top>
      <bottom style="thin">
        <color auto="1"/>
      </bottom>
      <diagonal/>
    </border>
    <border>
      <left style="dashed">
        <color theme="0"/>
      </left>
      <right/>
      <top style="thin">
        <color theme="0"/>
      </top>
      <bottom style="thin">
        <color auto="1"/>
      </bottom>
      <diagonal/>
    </border>
  </borders>
  <cellStyleXfs count="2">
    <xf numFmtId="0" fontId="0" fillId="0" borderId="0"/>
    <xf numFmtId="9" fontId="25" fillId="0" borderId="0" applyFont="0" applyFill="0" applyBorder="0" applyAlignment="0" applyProtection="0"/>
  </cellStyleXfs>
  <cellXfs count="258">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8" fillId="0" borderId="46" xfId="0" applyFont="1" applyBorder="1" applyAlignment="1">
      <alignment horizontal="left" vertical="top" wrapText="1"/>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17" fillId="0" borderId="43" xfId="0" applyFont="1" applyBorder="1" applyAlignment="1">
      <alignment horizontal="center" vertical="center"/>
    </xf>
    <xf numFmtId="0" fontId="18" fillId="0" borderId="66"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0" fontId="17" fillId="0" borderId="69" xfId="0" applyFont="1" applyBorder="1" applyAlignment="1">
      <alignment horizontal="center" vertical="center"/>
    </xf>
    <xf numFmtId="0" fontId="18" fillId="0" borderId="70" xfId="0" applyFont="1" applyBorder="1" applyAlignment="1">
      <alignment horizontal="justify" vertical="center" wrapText="1"/>
    </xf>
    <xf numFmtId="9" fontId="18" fillId="0" borderId="70" xfId="0" applyNumberFormat="1" applyFont="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justify" vertical="center" wrapText="1"/>
    </xf>
    <xf numFmtId="0" fontId="18" fillId="0" borderId="73" xfId="0" applyFont="1" applyBorder="1" applyAlignment="1">
      <alignment horizontal="justify" vertical="center" wrapText="1"/>
    </xf>
    <xf numFmtId="9" fontId="18" fillId="0" borderId="73" xfId="0" applyNumberFormat="1" applyFont="1" applyBorder="1" applyAlignment="1">
      <alignment horizontal="center" vertical="center"/>
    </xf>
    <xf numFmtId="0" fontId="18" fillId="0" borderId="73" xfId="0" applyFont="1" applyBorder="1" applyAlignment="1">
      <alignment horizontal="center" vertical="center"/>
    </xf>
    <xf numFmtId="0" fontId="17" fillId="0" borderId="73" xfId="0" applyFont="1" applyBorder="1" applyAlignment="1">
      <alignment horizontal="center" vertical="center"/>
    </xf>
    <xf numFmtId="0" fontId="18" fillId="0" borderId="76"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0" fontId="17" fillId="0" borderId="60" xfId="0" applyFont="1" applyBorder="1" applyAlignment="1">
      <alignment horizontal="center" vertical="center"/>
    </xf>
    <xf numFmtId="0" fontId="17" fillId="0" borderId="78"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79" xfId="0" applyFont="1" applyBorder="1" applyAlignment="1">
      <alignment horizontal="justify" vertical="center" wrapText="1"/>
    </xf>
    <xf numFmtId="0" fontId="18" fillId="0" borderId="79" xfId="0" applyFont="1" applyBorder="1" applyAlignment="1">
      <alignment horizontal="justify" vertical="center"/>
    </xf>
    <xf numFmtId="0" fontId="18" fillId="0" borderId="71" xfId="0" applyFont="1" applyBorder="1" applyAlignment="1">
      <alignment horizontal="center" vertical="center" wrapText="1"/>
    </xf>
    <xf numFmtId="0" fontId="15" fillId="4" borderId="34" xfId="0" applyFont="1" applyFill="1" applyBorder="1" applyAlignment="1">
      <alignment horizontal="center" vertical="center" wrapText="1"/>
    </xf>
    <xf numFmtId="9" fontId="17" fillId="0" borderId="43" xfId="0" applyNumberFormat="1" applyFont="1" applyBorder="1" applyAlignment="1">
      <alignment horizontal="center" vertical="center"/>
    </xf>
    <xf numFmtId="9" fontId="17" fillId="0" borderId="64" xfId="0" applyNumberFormat="1" applyFont="1" applyBorder="1" applyAlignment="1">
      <alignment horizontal="center" vertical="center"/>
    </xf>
    <xf numFmtId="9" fontId="17" fillId="0" borderId="32" xfId="0" applyNumberFormat="1" applyFont="1" applyBorder="1" applyAlignment="1">
      <alignment horizontal="center" vertical="center"/>
    </xf>
    <xf numFmtId="9" fontId="17" fillId="0" borderId="28" xfId="0" applyNumberFormat="1" applyFont="1" applyBorder="1" applyAlignment="1">
      <alignment horizontal="center" vertical="center"/>
    </xf>
    <xf numFmtId="9" fontId="17" fillId="0" borderId="39" xfId="0" applyNumberFormat="1" applyFont="1" applyBorder="1" applyAlignment="1">
      <alignment horizontal="center" vertical="center"/>
    </xf>
    <xf numFmtId="9" fontId="17" fillId="0" borderId="69" xfId="0" applyNumberFormat="1" applyFont="1" applyBorder="1" applyAlignment="1">
      <alignment horizontal="center" vertical="center"/>
    </xf>
    <xf numFmtId="9" fontId="17" fillId="0" borderId="70" xfId="0" applyNumberFormat="1" applyFont="1" applyBorder="1" applyAlignment="1">
      <alignment horizontal="center" vertical="center"/>
    </xf>
    <xf numFmtId="10" fontId="18" fillId="0" borderId="45" xfId="0" applyNumberFormat="1" applyFont="1" applyBorder="1" applyAlignment="1">
      <alignment horizontal="center" vertical="center"/>
    </xf>
    <xf numFmtId="0" fontId="18" fillId="0" borderId="45" xfId="0" applyFont="1" applyBorder="1" applyAlignment="1">
      <alignment vertical="top" wrapText="1"/>
    </xf>
    <xf numFmtId="0" fontId="18" fillId="0" borderId="45" xfId="0" applyFont="1" applyBorder="1"/>
    <xf numFmtId="0" fontId="18" fillId="0" borderId="81" xfId="0" applyFont="1" applyBorder="1"/>
    <xf numFmtId="10" fontId="18" fillId="0" borderId="46" xfId="0" applyNumberFormat="1" applyFont="1" applyBorder="1" applyAlignment="1">
      <alignment horizontal="center" vertical="center"/>
    </xf>
    <xf numFmtId="10" fontId="18" fillId="0" borderId="46" xfId="0" applyNumberFormat="1" applyFont="1" applyBorder="1" applyAlignment="1">
      <alignment horizontal="center"/>
    </xf>
    <xf numFmtId="0" fontId="18" fillId="0" borderId="39" xfId="0" applyFont="1" applyBorder="1" applyAlignment="1">
      <alignment vertical="top" wrapText="1"/>
    </xf>
    <xf numFmtId="0" fontId="18" fillId="0" borderId="39" xfId="0" applyFont="1" applyBorder="1"/>
    <xf numFmtId="0" fontId="18" fillId="0" borderId="82" xfId="0" applyFont="1" applyBorder="1"/>
    <xf numFmtId="0" fontId="18" fillId="0" borderId="28" xfId="0" applyFont="1" applyBorder="1" applyAlignment="1">
      <alignment vertical="top" wrapText="1"/>
    </xf>
    <xf numFmtId="0" fontId="18" fillId="0" borderId="28" xfId="0" applyFont="1" applyBorder="1"/>
    <xf numFmtId="0" fontId="18" fillId="0" borderId="80" xfId="0" applyFont="1" applyBorder="1"/>
    <xf numFmtId="0" fontId="18" fillId="0" borderId="84" xfId="0" applyFont="1" applyBorder="1" applyAlignment="1">
      <alignment vertical="top" wrapText="1"/>
    </xf>
    <xf numFmtId="0" fontId="18" fillId="0" borderId="84" xfId="0" applyFont="1" applyBorder="1"/>
    <xf numFmtId="0" fontId="18" fillId="0" borderId="85" xfId="0" applyFont="1" applyBorder="1"/>
    <xf numFmtId="0" fontId="18" fillId="0" borderId="87" xfId="0" applyFont="1" applyBorder="1" applyAlignment="1">
      <alignment horizontal="left" vertical="top" wrapText="1"/>
    </xf>
    <xf numFmtId="0" fontId="18" fillId="0" borderId="87" xfId="0" applyFont="1" applyBorder="1"/>
    <xf numFmtId="0" fontId="18" fillId="0" borderId="88" xfId="0" applyFont="1" applyBorder="1"/>
    <xf numFmtId="0" fontId="18" fillId="0" borderId="32" xfId="0" applyFont="1" applyBorder="1" applyAlignment="1">
      <alignment vertical="top" wrapText="1"/>
    </xf>
    <xf numFmtId="0" fontId="18" fillId="0" borderId="32" xfId="0" applyFont="1" applyBorder="1"/>
    <xf numFmtId="0" fontId="18" fillId="0" borderId="89" xfId="0" applyFont="1" applyBorder="1"/>
    <xf numFmtId="0" fontId="18" fillId="0" borderId="87" xfId="0" applyFont="1" applyBorder="1" applyAlignment="1">
      <alignment vertical="top" wrapText="1"/>
    </xf>
    <xf numFmtId="0" fontId="15" fillId="4" borderId="91" xfId="0" applyFont="1" applyFill="1" applyBorder="1" applyAlignment="1">
      <alignment horizontal="center" vertical="center"/>
    </xf>
    <xf numFmtId="0" fontId="17" fillId="6" borderId="69" xfId="0" applyFont="1" applyFill="1" applyBorder="1" applyAlignment="1">
      <alignment horizontal="center" vertical="center" wrapText="1"/>
    </xf>
    <xf numFmtId="9" fontId="17" fillId="0" borderId="45" xfId="0" applyNumberFormat="1" applyFont="1" applyBorder="1" applyAlignment="1">
      <alignment horizontal="center" vertical="center"/>
    </xf>
    <xf numFmtId="10" fontId="17" fillId="0" borderId="45" xfId="0" applyNumberFormat="1" applyFont="1" applyBorder="1" applyAlignment="1">
      <alignment horizontal="center" vertical="center"/>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69" xfId="0" applyFont="1" applyBorder="1" applyAlignment="1">
      <alignment horizontal="justify" vertical="center"/>
    </xf>
    <xf numFmtId="0" fontId="18" fillId="0" borderId="73" xfId="0" applyFont="1" applyBorder="1" applyAlignment="1">
      <alignment horizontal="justify" vertical="center"/>
    </xf>
    <xf numFmtId="0" fontId="18" fillId="0" borderId="60" xfId="0" applyFont="1" applyBorder="1" applyAlignment="1">
      <alignment horizontal="justify" vertical="center"/>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9" xfId="0" applyFont="1" applyBorder="1" applyAlignment="1">
      <alignment horizontal="justify" vertical="center" wrapText="1"/>
    </xf>
    <xf numFmtId="0" fontId="17" fillId="0" borderId="72"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73" xfId="0" applyFont="1" applyBorder="1" applyAlignment="1">
      <alignment horizontal="justify" vertical="center" wrapText="1"/>
    </xf>
    <xf numFmtId="0" fontId="18" fillId="0" borderId="60" xfId="0" applyFont="1" applyBorder="1" applyAlignment="1">
      <alignment horizontal="justify"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38" xfId="0" applyFont="1" applyBorder="1" applyAlignment="1">
      <alignment horizontal="center" vertical="center" wrapText="1"/>
    </xf>
    <xf numFmtId="0" fontId="18" fillId="0" borderId="39" xfId="0" applyFont="1" applyBorder="1" applyAlignment="1">
      <alignment horizontal="justify" vertical="center" wrapText="1"/>
    </xf>
    <xf numFmtId="0" fontId="17" fillId="0" borderId="74"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77" xfId="0" applyFont="1" applyBorder="1" applyAlignment="1">
      <alignment horizontal="center" vertical="center" wrapText="1"/>
    </xf>
    <xf numFmtId="0" fontId="18" fillId="0" borderId="39" xfId="0" applyFont="1" applyBorder="1" applyAlignment="1">
      <alignment horizontal="justify" vertical="center"/>
    </xf>
    <xf numFmtId="10" fontId="18" fillId="0" borderId="66" xfId="0" applyNumberFormat="1" applyFont="1" applyBorder="1" applyAlignment="1">
      <alignment horizontal="center" vertical="center"/>
    </xf>
    <xf numFmtId="10" fontId="18" fillId="0" borderId="83" xfId="0" applyNumberFormat="1" applyFont="1" applyBorder="1" applyAlignment="1">
      <alignment horizontal="center" vertical="center"/>
    </xf>
    <xf numFmtId="10" fontId="18" fillId="0" borderId="86" xfId="0" applyNumberFormat="1" applyFont="1" applyBorder="1" applyAlignment="1">
      <alignment horizontal="center" vertical="center"/>
    </xf>
    <xf numFmtId="0" fontId="24" fillId="5" borderId="93" xfId="0" applyFont="1" applyFill="1" applyBorder="1" applyAlignment="1">
      <alignment horizontal="center" vertical="center"/>
    </xf>
    <xf numFmtId="0" fontId="24" fillId="5" borderId="94" xfId="0" applyFont="1" applyFill="1" applyBorder="1" applyAlignment="1">
      <alignment horizontal="center" vertical="center"/>
    </xf>
    <xf numFmtId="0" fontId="15" fillId="4" borderId="95" xfId="0" applyFont="1" applyFill="1" applyBorder="1" applyAlignment="1">
      <alignment horizontal="center" vertical="center" wrapText="1"/>
    </xf>
    <xf numFmtId="0" fontId="15" fillId="4" borderId="96" xfId="0" applyFont="1" applyFill="1" applyBorder="1" applyAlignment="1">
      <alignment horizontal="center" vertical="center" wrapText="1"/>
    </xf>
    <xf numFmtId="0" fontId="15" fillId="4" borderId="97" xfId="0" applyFont="1" applyFill="1" applyBorder="1" applyAlignment="1">
      <alignment horizontal="center" vertical="center" wrapText="1"/>
    </xf>
    <xf numFmtId="0" fontId="15" fillId="4" borderId="98" xfId="0" applyFont="1" applyFill="1" applyBorder="1" applyAlignment="1">
      <alignment horizontal="center" vertical="center" wrapText="1"/>
    </xf>
    <xf numFmtId="0" fontId="15" fillId="4" borderId="90" xfId="0" applyFont="1" applyFill="1" applyBorder="1" applyAlignment="1">
      <alignment horizontal="center" vertical="center"/>
    </xf>
    <xf numFmtId="0" fontId="15" fillId="4" borderId="91" xfId="0" applyFont="1" applyFill="1" applyBorder="1" applyAlignment="1">
      <alignment horizontal="center" vertical="center"/>
    </xf>
    <xf numFmtId="0" fontId="15" fillId="4" borderId="92" xfId="0" applyFont="1" applyFill="1" applyBorder="1" applyAlignment="1">
      <alignment horizontal="center" vertical="center"/>
    </xf>
    <xf numFmtId="0" fontId="17" fillId="6" borderId="69" xfId="0" applyFont="1" applyFill="1" applyBorder="1" applyAlignment="1">
      <alignment horizontal="center" vertical="center" textRotation="90" wrapText="1"/>
    </xf>
    <xf numFmtId="0" fontId="17" fillId="6" borderId="87" xfId="0" applyFont="1" applyFill="1" applyBorder="1" applyAlignment="1">
      <alignment horizontal="center" vertical="center" textRotation="90" wrapText="1"/>
    </xf>
    <xf numFmtId="10" fontId="18" fillId="0" borderId="66" xfId="0" applyNumberFormat="1" applyFont="1" applyBorder="1" applyAlignment="1">
      <alignment horizontal="center" vertical="center" wrapText="1"/>
    </xf>
    <xf numFmtId="0" fontId="0" fillId="0" borderId="86" xfId="0" applyBorder="1" applyAlignment="1">
      <alignment horizontal="center" vertical="center" wrapText="1"/>
    </xf>
    <xf numFmtId="0" fontId="20" fillId="9" borderId="50" xfId="0" applyFont="1" applyFill="1" applyBorder="1" applyAlignment="1">
      <alignment horizontal="center" vertical="center"/>
    </xf>
    <xf numFmtId="0" fontId="20" fillId="9" borderId="0" xfId="0" applyFont="1" applyFill="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10" fontId="17" fillId="0" borderId="45" xfId="1"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2" name="Imagen 1">
          <a:extLst>
            <a:ext uri="{FF2B5EF4-FFF2-40B4-BE49-F238E27FC236}">
              <a16:creationId xmlns:a16="http://schemas.microsoft.com/office/drawing/2014/main" id="{D6C94D3B-6DBB-4B2E-A070-2C8ED9C26A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3757" cy="11351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B4" sqref="B4"/>
    </sheetView>
  </sheetViews>
  <sheetFormatPr baseColWidth="10" defaultColWidth="11.42578125" defaultRowHeight="15"/>
  <cols>
    <col min="1" max="1" width="65.42578125" customWidth="1"/>
    <col min="2" max="2" width="151.85546875" customWidth="1"/>
  </cols>
  <sheetData>
    <row r="2" spans="1:2" ht="18.75">
      <c r="A2" s="90" t="s">
        <v>0</v>
      </c>
      <c r="B2" s="90" t="s">
        <v>1</v>
      </c>
    </row>
    <row r="3" spans="1:2" ht="30">
      <c r="A3" s="93" t="s">
        <v>2</v>
      </c>
      <c r="B3" s="92" t="s">
        <v>3</v>
      </c>
    </row>
    <row r="4" spans="1:2" ht="44.25" customHeight="1">
      <c r="A4" s="93" t="s">
        <v>4</v>
      </c>
      <c r="B4" s="92" t="s">
        <v>5</v>
      </c>
    </row>
    <row r="5" spans="1:2" ht="45">
      <c r="A5" s="93" t="s">
        <v>6</v>
      </c>
      <c r="B5" s="92" t="s">
        <v>7</v>
      </c>
    </row>
    <row r="6" spans="1:2" ht="50.25" customHeight="1">
      <c r="A6" s="93" t="s">
        <v>8</v>
      </c>
      <c r="B6" s="92" t="s">
        <v>9</v>
      </c>
    </row>
    <row r="7" spans="1:2" ht="50.25" customHeight="1">
      <c r="A7" s="93" t="s">
        <v>10</v>
      </c>
      <c r="B7" s="92" t="s">
        <v>11</v>
      </c>
    </row>
    <row r="8" spans="1:2" ht="50.25" customHeight="1">
      <c r="A8" s="93" t="s">
        <v>12</v>
      </c>
      <c r="B8" s="92" t="s">
        <v>13</v>
      </c>
    </row>
    <row r="9" spans="1:2" ht="50.25" customHeight="1">
      <c r="A9" s="93" t="s">
        <v>14</v>
      </c>
      <c r="B9" s="92" t="s">
        <v>15</v>
      </c>
    </row>
    <row r="10" spans="1:2" ht="30">
      <c r="A10" s="93" t="s">
        <v>16</v>
      </c>
      <c r="B10" s="92" t="s">
        <v>17</v>
      </c>
    </row>
    <row r="11" spans="1:2" ht="43.5" customHeight="1">
      <c r="A11" s="93" t="s">
        <v>18</v>
      </c>
      <c r="B11" s="93" t="s">
        <v>19</v>
      </c>
    </row>
    <row r="12" spans="1:2" ht="60">
      <c r="A12" s="93" t="s">
        <v>20</v>
      </c>
      <c r="B12" s="92" t="s">
        <v>21</v>
      </c>
    </row>
    <row r="13" spans="1:2" ht="47.25" customHeight="1">
      <c r="A13" s="93" t="s">
        <v>22</v>
      </c>
      <c r="B13" s="92" t="s">
        <v>23</v>
      </c>
    </row>
    <row r="14" spans="1:2" ht="36" customHeight="1">
      <c r="A14" s="93" t="s">
        <v>24</v>
      </c>
      <c r="B14" s="92" t="s">
        <v>25</v>
      </c>
    </row>
    <row r="15" spans="1:2" ht="60">
      <c r="A15" s="93" t="s">
        <v>26</v>
      </c>
      <c r="B15" s="92" t="s">
        <v>27</v>
      </c>
    </row>
    <row r="16" spans="1:2" ht="30">
      <c r="A16" s="93" t="s">
        <v>28</v>
      </c>
      <c r="B16" s="92" t="s">
        <v>29</v>
      </c>
    </row>
    <row r="17" spans="1:2" ht="90">
      <c r="A17" s="93" t="s">
        <v>30</v>
      </c>
      <c r="B17" s="92" t="s">
        <v>31</v>
      </c>
    </row>
    <row r="18" spans="1:2">
      <c r="A18" s="91"/>
      <c r="B18" s="91"/>
    </row>
    <row r="19" spans="1:2" ht="13.5" customHeight="1">
      <c r="A19" s="91"/>
      <c r="B19" s="91"/>
    </row>
    <row r="20" spans="1:2">
      <c r="A20" s="91"/>
      <c r="B20" s="91"/>
    </row>
    <row r="21" spans="1:2">
      <c r="A21" s="91"/>
      <c r="B21" s="91"/>
    </row>
    <row r="22" spans="1:2">
      <c r="A22" s="91"/>
      <c r="B22" s="9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A7" zoomScale="70" zoomScaleNormal="96" zoomScaleSheetLayoutView="70" workbookViewId="0">
      <selection activeCell="E7" sqref="E7:F7"/>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83" t="s">
        <v>32</v>
      </c>
      <c r="D1" s="183"/>
      <c r="E1" s="183"/>
      <c r="F1" s="183"/>
      <c r="G1" s="6"/>
      <c r="H1" s="6"/>
      <c r="I1" s="6"/>
    </row>
    <row r="2" spans="1:9" ht="66.599999999999994" customHeight="1">
      <c r="B2" s="9" t="s">
        <v>33</v>
      </c>
      <c r="C2" s="184" t="s">
        <v>339</v>
      </c>
      <c r="D2" s="185"/>
      <c r="E2" s="10" t="s">
        <v>34</v>
      </c>
      <c r="F2" s="11" t="s">
        <v>340</v>
      </c>
    </row>
    <row r="3" spans="1:9" ht="16.7" customHeight="1">
      <c r="B3" s="12"/>
      <c r="C3" s="13"/>
      <c r="D3" s="13"/>
      <c r="E3" s="14"/>
      <c r="F3" s="13"/>
    </row>
    <row r="4" spans="1:9" ht="54.75" customHeight="1">
      <c r="B4" s="9" t="s">
        <v>35</v>
      </c>
      <c r="C4" s="186" t="s">
        <v>341</v>
      </c>
      <c r="D4" s="187"/>
      <c r="E4" s="187"/>
      <c r="F4" s="187"/>
    </row>
    <row r="5" spans="1:9" ht="13.35" customHeight="1">
      <c r="B5" s="15"/>
      <c r="C5" s="16"/>
      <c r="E5" s="14"/>
      <c r="F5" s="14"/>
    </row>
    <row r="6" spans="1:9" ht="39.6" customHeight="1">
      <c r="B6" s="189" t="s">
        <v>36</v>
      </c>
      <c r="C6" s="188" t="s">
        <v>37</v>
      </c>
      <c r="D6" s="188"/>
      <c r="E6" s="190" t="s">
        <v>38</v>
      </c>
      <c r="F6" s="190"/>
    </row>
    <row r="7" spans="1:9" ht="87.95" customHeight="1">
      <c r="B7" s="189"/>
      <c r="C7" s="191" t="s">
        <v>342</v>
      </c>
      <c r="D7" s="192"/>
      <c r="E7" s="193" t="s">
        <v>341</v>
      </c>
      <c r="F7" s="193"/>
    </row>
    <row r="8" spans="1:9" ht="21" customHeight="1">
      <c r="B8" s="15"/>
      <c r="C8" s="16"/>
      <c r="E8" s="14"/>
      <c r="F8" s="14"/>
    </row>
    <row r="9" spans="1:9" ht="20.100000000000001" customHeight="1">
      <c r="B9" s="173" t="s">
        <v>39</v>
      </c>
      <c r="C9" s="173"/>
      <c r="D9" s="173"/>
      <c r="E9" s="173"/>
      <c r="F9" s="173"/>
    </row>
    <row r="10" spans="1:9" ht="36.75" customHeight="1">
      <c r="B10" s="17" t="s">
        <v>40</v>
      </c>
      <c r="C10" s="17" t="s">
        <v>41</v>
      </c>
      <c r="D10" s="17" t="s">
        <v>42</v>
      </c>
      <c r="E10" s="17" t="s">
        <v>43</v>
      </c>
      <c r="F10" s="17" t="s">
        <v>44</v>
      </c>
    </row>
    <row r="11" spans="1:9" s="18" customFormat="1" ht="50.45" customHeight="1">
      <c r="B11" s="174" t="s">
        <v>45</v>
      </c>
      <c r="C11" s="19">
        <v>1</v>
      </c>
      <c r="D11" s="20" t="s">
        <v>46</v>
      </c>
      <c r="E11" s="21">
        <v>1</v>
      </c>
      <c r="F11" s="20" t="s">
        <v>47</v>
      </c>
    </row>
    <row r="12" spans="1:9" s="18" customFormat="1" ht="113.25" customHeight="1">
      <c r="B12" s="174"/>
      <c r="C12" s="19">
        <v>2</v>
      </c>
      <c r="D12" s="20" t="s">
        <v>48</v>
      </c>
      <c r="E12" s="21"/>
      <c r="F12" s="20"/>
      <c r="I12" s="18" t="s">
        <v>49</v>
      </c>
    </row>
    <row r="13" spans="1:9" ht="80.099999999999994" customHeight="1">
      <c r="B13" s="175" t="s">
        <v>50</v>
      </c>
      <c r="C13" s="22">
        <v>3</v>
      </c>
      <c r="D13" s="23" t="s">
        <v>51</v>
      </c>
      <c r="E13" s="22">
        <v>2</v>
      </c>
      <c r="F13" s="23" t="s">
        <v>52</v>
      </c>
    </row>
    <row r="14" spans="1:9" ht="80.099999999999994" customHeight="1">
      <c r="B14" s="175"/>
      <c r="C14" s="22">
        <v>4</v>
      </c>
      <c r="D14" s="23" t="s">
        <v>53</v>
      </c>
      <c r="E14" s="22"/>
      <c r="F14" s="23"/>
    </row>
    <row r="15" spans="1:9" ht="80.099999999999994" customHeight="1">
      <c r="B15" s="175"/>
      <c r="C15" s="22">
        <v>5</v>
      </c>
      <c r="D15" s="23" t="s">
        <v>54</v>
      </c>
      <c r="E15" s="22"/>
      <c r="F15" s="23"/>
    </row>
    <row r="16" spans="1:9" ht="80.099999999999994" customHeight="1">
      <c r="B16" s="172" t="s">
        <v>55</v>
      </c>
      <c r="C16" s="22">
        <v>6</v>
      </c>
      <c r="D16" s="23" t="s">
        <v>56</v>
      </c>
      <c r="E16" s="22">
        <v>3</v>
      </c>
      <c r="F16" s="20" t="s">
        <v>57</v>
      </c>
    </row>
    <row r="17" spans="2:11" ht="80.099999999999994" customHeight="1">
      <c r="B17" s="172"/>
      <c r="C17" s="22">
        <v>7</v>
      </c>
      <c r="D17" s="23" t="s">
        <v>58</v>
      </c>
      <c r="E17" s="22">
        <v>4</v>
      </c>
      <c r="F17" s="20" t="s">
        <v>59</v>
      </c>
    </row>
    <row r="18" spans="2:11" ht="80.099999999999994" customHeight="1">
      <c r="B18" s="172"/>
      <c r="C18" s="22">
        <v>8</v>
      </c>
      <c r="D18" s="23" t="s">
        <v>60</v>
      </c>
      <c r="E18" s="22"/>
      <c r="F18" s="24"/>
    </row>
    <row r="19" spans="2:11" ht="80.099999999999994" customHeight="1">
      <c r="B19" s="172"/>
      <c r="C19" s="22">
        <v>9</v>
      </c>
      <c r="D19" s="23" t="s">
        <v>61</v>
      </c>
      <c r="E19" s="22"/>
      <c r="F19" s="23"/>
    </row>
    <row r="20" spans="2:11" ht="80.099999999999994" customHeight="1">
      <c r="B20" s="172"/>
      <c r="C20" s="22">
        <v>10</v>
      </c>
      <c r="D20" s="23" t="s">
        <v>62</v>
      </c>
      <c r="E20" s="22"/>
      <c r="F20" s="20"/>
      <c r="K20" s="25"/>
    </row>
    <row r="21" spans="2:11" ht="80.099999999999994" customHeight="1">
      <c r="B21" s="172"/>
      <c r="C21" s="22">
        <v>11</v>
      </c>
      <c r="D21" s="23" t="s">
        <v>63</v>
      </c>
      <c r="E21" s="22"/>
      <c r="F21" s="23"/>
      <c r="K21" s="25"/>
    </row>
    <row r="22" spans="2:11" ht="80.099999999999994" customHeight="1">
      <c r="B22" s="172"/>
      <c r="C22" s="22">
        <v>12</v>
      </c>
      <c r="D22" s="23" t="s">
        <v>64</v>
      </c>
      <c r="E22" s="22"/>
      <c r="F22" s="23"/>
      <c r="K22" s="25"/>
    </row>
    <row r="23" spans="2:11" ht="80.099999999999994" customHeight="1">
      <c r="B23" s="172" t="s">
        <v>65</v>
      </c>
      <c r="C23" s="22">
        <v>13</v>
      </c>
      <c r="D23" s="20" t="s">
        <v>66</v>
      </c>
      <c r="E23" s="19">
        <v>5</v>
      </c>
      <c r="F23" s="20" t="s">
        <v>67</v>
      </c>
    </row>
    <row r="24" spans="2:11" ht="80.099999999999994" customHeight="1">
      <c r="B24" s="172"/>
      <c r="C24" s="22">
        <v>14</v>
      </c>
      <c r="D24" s="20" t="s">
        <v>68</v>
      </c>
      <c r="E24" s="19">
        <v>6</v>
      </c>
      <c r="F24" s="20" t="s">
        <v>69</v>
      </c>
    </row>
    <row r="25" spans="2:11" ht="80.099999999999994" customHeight="1">
      <c r="B25" s="172"/>
      <c r="C25" s="22">
        <v>15</v>
      </c>
      <c r="D25" s="20" t="s">
        <v>70</v>
      </c>
      <c r="E25" s="19">
        <v>7</v>
      </c>
      <c r="F25" s="20" t="s">
        <v>71</v>
      </c>
    </row>
    <row r="26" spans="2:11" ht="80.099999999999994" customHeight="1">
      <c r="B26" s="172"/>
      <c r="C26" s="22">
        <v>16</v>
      </c>
      <c r="D26" s="20" t="s">
        <v>72</v>
      </c>
      <c r="E26" s="19"/>
      <c r="F26" s="20"/>
    </row>
    <row r="27" spans="2:11" ht="174.6" customHeight="1">
      <c r="B27" s="26" t="s">
        <v>73</v>
      </c>
      <c r="C27" s="22">
        <v>17</v>
      </c>
      <c r="D27" s="20" t="s">
        <v>74</v>
      </c>
      <c r="E27" s="19">
        <v>8</v>
      </c>
      <c r="F27" s="20" t="s">
        <v>75</v>
      </c>
    </row>
    <row r="28" spans="2:11" ht="48.75" customHeight="1">
      <c r="B28" s="172" t="s">
        <v>76</v>
      </c>
      <c r="C28" s="22">
        <v>18</v>
      </c>
      <c r="D28" s="27" t="s">
        <v>77</v>
      </c>
      <c r="E28" s="22"/>
      <c r="F28" s="23"/>
    </row>
    <row r="29" spans="2:11" ht="87" customHeight="1">
      <c r="B29" s="172"/>
      <c r="C29" s="22">
        <v>19</v>
      </c>
      <c r="D29" s="27" t="s">
        <v>78</v>
      </c>
      <c r="E29" s="22"/>
      <c r="F29" s="23"/>
    </row>
    <row r="30" spans="2:11" ht="27" customHeight="1">
      <c r="B30" s="173" t="s">
        <v>79</v>
      </c>
      <c r="C30" s="173"/>
      <c r="D30" s="173"/>
      <c r="E30" s="173"/>
      <c r="F30" s="173"/>
    </row>
    <row r="31" spans="2:11" ht="39.75" customHeight="1">
      <c r="B31" s="17" t="s">
        <v>40</v>
      </c>
      <c r="C31" s="17" t="s">
        <v>41</v>
      </c>
      <c r="D31" s="17" t="s">
        <v>80</v>
      </c>
      <c r="E31" s="17" t="s">
        <v>43</v>
      </c>
      <c r="F31" s="17" t="s">
        <v>81</v>
      </c>
    </row>
    <row r="32" spans="2:11" ht="98.45" customHeight="1">
      <c r="B32" s="172" t="s">
        <v>82</v>
      </c>
      <c r="C32" s="19">
        <v>1</v>
      </c>
      <c r="D32" s="20" t="s">
        <v>83</v>
      </c>
      <c r="E32" s="19">
        <v>1</v>
      </c>
      <c r="F32" s="20" t="s">
        <v>84</v>
      </c>
    </row>
    <row r="33" spans="2:6" ht="81" customHeight="1">
      <c r="B33" s="172"/>
      <c r="C33" s="19">
        <v>2</v>
      </c>
      <c r="D33" s="20" t="s">
        <v>85</v>
      </c>
      <c r="E33" s="19">
        <v>2</v>
      </c>
      <c r="F33" s="20" t="s">
        <v>86</v>
      </c>
    </row>
    <row r="34" spans="2:6" ht="92.1" hidden="1" customHeight="1">
      <c r="B34" s="172"/>
      <c r="C34" s="19"/>
      <c r="D34" s="20"/>
      <c r="E34" s="19">
        <v>3</v>
      </c>
      <c r="F34" s="20" t="s">
        <v>87</v>
      </c>
    </row>
    <row r="35" spans="2:6" ht="68.25" hidden="1" customHeight="1">
      <c r="B35" s="172"/>
      <c r="C35" s="19"/>
      <c r="D35" s="20"/>
      <c r="E35" s="19">
        <v>4</v>
      </c>
      <c r="F35" s="20" t="s">
        <v>88</v>
      </c>
    </row>
    <row r="36" spans="2:6" ht="68.25" hidden="1" customHeight="1">
      <c r="B36" s="172"/>
      <c r="C36" s="19"/>
      <c r="D36" s="18"/>
      <c r="E36" s="19">
        <v>5</v>
      </c>
      <c r="F36" s="20" t="s">
        <v>89</v>
      </c>
    </row>
    <row r="37" spans="2:6" ht="41.45" hidden="1" customHeight="1">
      <c r="B37" s="172"/>
      <c r="C37" s="19"/>
      <c r="D37" s="27"/>
      <c r="E37" s="19">
        <v>6</v>
      </c>
      <c r="F37" s="20" t="s">
        <v>90</v>
      </c>
    </row>
    <row r="38" spans="2:6" ht="49.5" hidden="1" customHeight="1">
      <c r="B38" s="172"/>
      <c r="C38" s="19"/>
      <c r="D38" s="27"/>
      <c r="E38" s="19">
        <v>7</v>
      </c>
      <c r="F38" s="27" t="s">
        <v>91</v>
      </c>
    </row>
    <row r="39" spans="2:6" ht="49.5" customHeight="1">
      <c r="B39" s="172" t="s">
        <v>92</v>
      </c>
      <c r="C39" s="19">
        <v>3</v>
      </c>
      <c r="D39" s="27" t="s">
        <v>93</v>
      </c>
      <c r="E39" s="19">
        <v>8</v>
      </c>
      <c r="F39" s="27" t="s">
        <v>94</v>
      </c>
    </row>
    <row r="40" spans="2:6" ht="49.5" customHeight="1">
      <c r="B40" s="172"/>
      <c r="C40" s="19"/>
      <c r="D40" s="27"/>
      <c r="E40" s="19">
        <v>9</v>
      </c>
      <c r="F40" s="27" t="s">
        <v>95</v>
      </c>
    </row>
    <row r="41" spans="2:6" s="28" customFormat="1" ht="68.25" hidden="1" customHeight="1">
      <c r="B41" s="172"/>
      <c r="C41" s="19"/>
      <c r="D41" s="27"/>
      <c r="E41" s="19">
        <v>10</v>
      </c>
      <c r="F41" s="27" t="s">
        <v>96</v>
      </c>
    </row>
    <row r="42" spans="2:6" s="28" customFormat="1" ht="78.75" hidden="1" customHeight="1">
      <c r="B42" s="172"/>
      <c r="C42" s="19"/>
      <c r="D42" s="29"/>
      <c r="E42" s="19">
        <v>11</v>
      </c>
      <c r="F42" s="27" t="s">
        <v>97</v>
      </c>
    </row>
    <row r="43" spans="2:6" s="28" customFormat="1" ht="57">
      <c r="B43" s="172" t="s">
        <v>98</v>
      </c>
      <c r="C43" s="19">
        <v>4</v>
      </c>
      <c r="D43" s="20" t="s">
        <v>99</v>
      </c>
      <c r="E43" s="19">
        <v>12</v>
      </c>
      <c r="F43" s="30" t="s">
        <v>100</v>
      </c>
    </row>
    <row r="44" spans="2:6" s="28" customFormat="1" ht="55.5" customHeight="1">
      <c r="B44" s="172"/>
      <c r="C44" s="19">
        <v>5</v>
      </c>
      <c r="D44" s="20" t="s">
        <v>101</v>
      </c>
      <c r="E44" s="19"/>
      <c r="F44" s="20"/>
    </row>
    <row r="45" spans="2:6" s="28" customFormat="1" ht="85.5">
      <c r="B45" s="172"/>
      <c r="C45" s="19">
        <v>6</v>
      </c>
      <c r="D45" s="20" t="s">
        <v>102</v>
      </c>
      <c r="E45" s="19">
        <v>13</v>
      </c>
      <c r="F45" s="20" t="s">
        <v>103</v>
      </c>
    </row>
    <row r="46" spans="2:6" s="28" customFormat="1" ht="61.5" customHeight="1">
      <c r="B46" s="172"/>
      <c r="C46" s="19">
        <v>7</v>
      </c>
      <c r="D46" s="20" t="s">
        <v>104</v>
      </c>
      <c r="E46" s="19">
        <v>14</v>
      </c>
      <c r="F46" s="20" t="s">
        <v>105</v>
      </c>
    </row>
    <row r="47" spans="2:6" ht="71.25" customHeight="1">
      <c r="B47" s="172"/>
      <c r="C47" s="19">
        <v>8</v>
      </c>
      <c r="D47" s="30" t="s">
        <v>106</v>
      </c>
      <c r="E47" s="19">
        <v>15</v>
      </c>
      <c r="F47" s="20" t="s">
        <v>107</v>
      </c>
    </row>
    <row r="48" spans="2:6" ht="105" customHeight="1">
      <c r="B48" s="172"/>
      <c r="C48" s="19">
        <v>9</v>
      </c>
      <c r="D48" s="20" t="s">
        <v>108</v>
      </c>
      <c r="E48" s="19">
        <v>16</v>
      </c>
      <c r="F48" s="20" t="s">
        <v>109</v>
      </c>
    </row>
    <row r="49" spans="2:6" ht="75.599999999999994" customHeight="1">
      <c r="B49" s="172" t="s">
        <v>110</v>
      </c>
      <c r="C49" s="19">
        <v>10</v>
      </c>
      <c r="D49" s="20" t="s">
        <v>111</v>
      </c>
      <c r="E49" s="19">
        <v>17</v>
      </c>
      <c r="F49" s="20" t="s">
        <v>112</v>
      </c>
    </row>
    <row r="50" spans="2:6" ht="62.45" customHeight="1">
      <c r="B50" s="172"/>
      <c r="C50" s="19">
        <v>11</v>
      </c>
      <c r="D50" s="20" t="s">
        <v>113</v>
      </c>
      <c r="E50" s="21">
        <v>18</v>
      </c>
      <c r="F50" s="20" t="s">
        <v>114</v>
      </c>
    </row>
    <row r="51" spans="2:6" ht="57">
      <c r="B51" s="172"/>
      <c r="C51" s="19">
        <v>12</v>
      </c>
      <c r="D51" s="20" t="s">
        <v>115</v>
      </c>
      <c r="E51" s="21">
        <v>19</v>
      </c>
      <c r="F51" s="20" t="s">
        <v>116</v>
      </c>
    </row>
    <row r="52" spans="2:6" ht="57">
      <c r="B52" s="172" t="s">
        <v>117</v>
      </c>
      <c r="C52" s="19">
        <v>13</v>
      </c>
      <c r="D52" s="20" t="s">
        <v>118</v>
      </c>
      <c r="E52" s="21">
        <v>20</v>
      </c>
      <c r="F52" s="30" t="s">
        <v>119</v>
      </c>
    </row>
    <row r="53" spans="2:6" ht="42.75">
      <c r="B53" s="172"/>
      <c r="C53" s="19">
        <v>14</v>
      </c>
      <c r="D53" s="20" t="s">
        <v>120</v>
      </c>
      <c r="E53" s="21">
        <v>21</v>
      </c>
      <c r="F53" s="30" t="s">
        <v>121</v>
      </c>
    </row>
    <row r="54" spans="2:6" ht="128.25">
      <c r="B54" s="172"/>
      <c r="C54" s="19">
        <v>15</v>
      </c>
      <c r="D54" s="20" t="s">
        <v>122</v>
      </c>
      <c r="E54" s="21"/>
      <c r="F54" s="30"/>
    </row>
    <row r="55" spans="2:6" ht="42.75">
      <c r="B55" s="172"/>
      <c r="C55" s="19">
        <v>16</v>
      </c>
      <c r="D55" s="20" t="s">
        <v>123</v>
      </c>
      <c r="E55" s="21"/>
      <c r="F55" s="30"/>
    </row>
    <row r="56" spans="2:6" ht="28.5">
      <c r="B56" s="172"/>
      <c r="C56" s="19">
        <v>17</v>
      </c>
      <c r="D56" s="20" t="s">
        <v>124</v>
      </c>
      <c r="E56" s="21"/>
      <c r="F56" s="30"/>
    </row>
    <row r="57" spans="2:6" ht="42.75">
      <c r="B57" s="172"/>
      <c r="C57" s="19">
        <v>18</v>
      </c>
      <c r="D57" s="20" t="s">
        <v>125</v>
      </c>
      <c r="E57" s="21"/>
      <c r="F57" s="30"/>
    </row>
    <row r="58" spans="2:6" ht="42.75">
      <c r="B58" s="172"/>
      <c r="C58" s="19">
        <v>19</v>
      </c>
      <c r="D58" s="20" t="s">
        <v>126</v>
      </c>
      <c r="E58" s="21"/>
      <c r="F58" s="30"/>
    </row>
    <row r="59" spans="2:6" ht="57">
      <c r="B59" s="172"/>
      <c r="C59" s="19">
        <v>20</v>
      </c>
      <c r="D59" s="20" t="s">
        <v>127</v>
      </c>
      <c r="E59" s="21"/>
      <c r="F59" s="30"/>
    </row>
    <row r="60" spans="2:6" ht="71.25">
      <c r="B60" s="172"/>
      <c r="C60" s="19">
        <v>21</v>
      </c>
      <c r="D60" s="20" t="s">
        <v>128</v>
      </c>
      <c r="E60" s="21"/>
      <c r="F60" s="30"/>
    </row>
    <row r="61" spans="2:6" ht="42.75">
      <c r="B61" s="172"/>
      <c r="C61" s="19">
        <v>22</v>
      </c>
      <c r="D61" s="20" t="s">
        <v>129</v>
      </c>
      <c r="E61" s="21"/>
      <c r="F61" s="31"/>
    </row>
    <row r="62" spans="2:6" ht="57">
      <c r="B62" s="172" t="s">
        <v>130</v>
      </c>
      <c r="C62" s="19">
        <v>23</v>
      </c>
      <c r="D62" s="20" t="s">
        <v>131</v>
      </c>
      <c r="E62" s="21">
        <v>22</v>
      </c>
      <c r="F62" s="30" t="s">
        <v>132</v>
      </c>
    </row>
    <row r="63" spans="2:6" ht="42.75">
      <c r="B63" s="172"/>
      <c r="C63" s="19">
        <v>24</v>
      </c>
      <c r="D63" s="20" t="s">
        <v>133</v>
      </c>
      <c r="E63" s="21">
        <v>23</v>
      </c>
      <c r="F63" s="20" t="s">
        <v>134</v>
      </c>
    </row>
    <row r="64" spans="2:6" ht="42.75">
      <c r="B64" s="172"/>
      <c r="C64" s="19">
        <v>25</v>
      </c>
      <c r="D64" s="20" t="s">
        <v>135</v>
      </c>
      <c r="E64" s="21"/>
      <c r="F64" s="30"/>
    </row>
    <row r="65" spans="2:11" ht="99.75">
      <c r="B65" s="178" t="s">
        <v>136</v>
      </c>
      <c r="C65" s="19">
        <v>26</v>
      </c>
      <c r="D65" s="20" t="s">
        <v>137</v>
      </c>
      <c r="E65" s="21">
        <v>24</v>
      </c>
      <c r="F65" s="30" t="s">
        <v>138</v>
      </c>
    </row>
    <row r="66" spans="2:11" ht="45" customHeight="1">
      <c r="B66" s="179"/>
      <c r="C66" s="19"/>
      <c r="D66" s="20"/>
      <c r="E66" s="21"/>
      <c r="F66" s="21"/>
    </row>
    <row r="67" spans="2:11" ht="77.099999999999994" customHeight="1">
      <c r="B67" s="172" t="s">
        <v>139</v>
      </c>
      <c r="C67" s="19">
        <v>27</v>
      </c>
      <c r="D67" s="20" t="s">
        <v>140</v>
      </c>
      <c r="E67" s="21">
        <v>25</v>
      </c>
      <c r="F67" s="20" t="s">
        <v>141</v>
      </c>
    </row>
    <row r="68" spans="2:11" ht="15.95" customHeight="1">
      <c r="B68" s="172"/>
      <c r="C68" s="19"/>
      <c r="D68" s="20"/>
      <c r="E68" s="21">
        <v>26</v>
      </c>
      <c r="F68" s="20" t="s">
        <v>142</v>
      </c>
    </row>
    <row r="69" spans="2:11" ht="50.1" customHeight="1">
      <c r="B69" s="172" t="s">
        <v>143</v>
      </c>
      <c r="C69" s="19">
        <v>28</v>
      </c>
      <c r="D69" s="30" t="s">
        <v>144</v>
      </c>
      <c r="E69" s="21">
        <v>27</v>
      </c>
      <c r="F69" s="30" t="s">
        <v>145</v>
      </c>
    </row>
    <row r="70" spans="2:11" ht="50.1" customHeight="1">
      <c r="B70" s="172"/>
      <c r="C70" s="19">
        <v>29</v>
      </c>
      <c r="D70" s="30" t="s">
        <v>146</v>
      </c>
      <c r="E70" s="21">
        <v>28</v>
      </c>
      <c r="F70" s="30" t="s">
        <v>147</v>
      </c>
    </row>
    <row r="71" spans="2:11" ht="50.1" customHeight="1">
      <c r="B71" s="172"/>
      <c r="C71" s="19"/>
      <c r="D71" s="18"/>
      <c r="E71" s="21">
        <v>29</v>
      </c>
      <c r="F71" s="30" t="s">
        <v>148</v>
      </c>
    </row>
    <row r="72" spans="2:11" ht="50.1" customHeight="1">
      <c r="B72" s="172"/>
      <c r="C72" s="19"/>
      <c r="D72" s="32"/>
      <c r="E72" s="21">
        <v>30</v>
      </c>
      <c r="F72" s="30" t="s">
        <v>149</v>
      </c>
    </row>
    <row r="73" spans="2:11" ht="50.1" customHeight="1">
      <c r="B73" s="172"/>
      <c r="C73" s="19"/>
      <c r="D73" s="30"/>
      <c r="E73" s="21">
        <v>31</v>
      </c>
      <c r="F73" s="30" t="s">
        <v>150</v>
      </c>
    </row>
    <row r="74" spans="2:11" ht="50.1" customHeight="1">
      <c r="B74" s="172"/>
      <c r="C74" s="19"/>
      <c r="D74" s="30"/>
      <c r="E74" s="21">
        <v>32</v>
      </c>
      <c r="F74" s="30" t="s">
        <v>151</v>
      </c>
    </row>
    <row r="75" spans="2:11" ht="50.1" customHeight="1">
      <c r="B75" s="172"/>
      <c r="C75" s="19"/>
      <c r="D75" s="30"/>
      <c r="E75" s="21">
        <v>33</v>
      </c>
      <c r="F75" s="32" t="s">
        <v>152</v>
      </c>
    </row>
    <row r="76" spans="2:11" ht="39.950000000000003" customHeight="1">
      <c r="B76" s="172"/>
      <c r="C76" s="19"/>
      <c r="D76" s="21"/>
      <c r="E76" s="21">
        <v>34</v>
      </c>
      <c r="F76" s="30" t="s">
        <v>153</v>
      </c>
    </row>
    <row r="77" spans="2:11" ht="39.950000000000003" customHeight="1">
      <c r="B77" s="178" t="s">
        <v>154</v>
      </c>
      <c r="C77" s="19">
        <v>30</v>
      </c>
      <c r="D77" s="20" t="s">
        <v>155</v>
      </c>
      <c r="E77" s="21">
        <v>35</v>
      </c>
      <c r="F77" s="20" t="s">
        <v>156</v>
      </c>
    </row>
    <row r="78" spans="2:11" ht="72" customHeight="1">
      <c r="B78" s="180"/>
      <c r="C78" s="19">
        <v>31</v>
      </c>
      <c r="D78" s="20" t="s">
        <v>157</v>
      </c>
      <c r="E78" s="21">
        <v>36</v>
      </c>
      <c r="F78" s="20" t="s">
        <v>158</v>
      </c>
    </row>
    <row r="79" spans="2:11" ht="72" customHeight="1">
      <c r="B79" s="180"/>
      <c r="C79" s="19">
        <v>32</v>
      </c>
      <c r="D79" s="20" t="s">
        <v>159</v>
      </c>
      <c r="E79" s="33">
        <v>37</v>
      </c>
      <c r="F79" s="20" t="s">
        <v>160</v>
      </c>
    </row>
    <row r="80" spans="2:11" ht="72" customHeight="1">
      <c r="B80" s="180"/>
      <c r="C80" s="19">
        <v>33</v>
      </c>
      <c r="D80" s="20" t="s">
        <v>161</v>
      </c>
      <c r="E80" s="33">
        <v>38</v>
      </c>
      <c r="F80" s="20" t="s">
        <v>162</v>
      </c>
      <c r="K80" s="8" t="s">
        <v>163</v>
      </c>
    </row>
    <row r="81" spans="1:7" ht="77.25" customHeight="1">
      <c r="B81" s="180"/>
      <c r="C81" s="34">
        <v>34</v>
      </c>
      <c r="D81" s="35" t="s">
        <v>164</v>
      </c>
      <c r="E81" s="36">
        <v>39</v>
      </c>
      <c r="F81" s="35" t="s">
        <v>165</v>
      </c>
    </row>
    <row r="82" spans="1:7">
      <c r="C82" s="38"/>
      <c r="D82" s="39"/>
      <c r="E82" s="38"/>
    </row>
    <row r="83" spans="1:7" ht="45.75" customHeight="1">
      <c r="A83" s="40"/>
      <c r="B83" s="41" t="s">
        <v>166</v>
      </c>
      <c r="C83" s="181" t="s">
        <v>167</v>
      </c>
      <c r="D83" s="182"/>
      <c r="E83" s="42" t="s">
        <v>168</v>
      </c>
      <c r="F83" s="43" t="s">
        <v>169</v>
      </c>
      <c r="G83" s="40"/>
    </row>
    <row r="84" spans="1:7" ht="36" customHeight="1">
      <c r="A84" s="40"/>
      <c r="B84" s="44" t="s">
        <v>170</v>
      </c>
      <c r="C84" s="176" t="s">
        <v>171</v>
      </c>
      <c r="D84" s="177"/>
      <c r="E84" s="45" t="s">
        <v>172</v>
      </c>
      <c r="F84" s="46" t="s">
        <v>173</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opLeftCell="G1" zoomScale="80" zoomScaleNormal="80" workbookViewId="0">
      <selection activeCell="A7" sqref="A7"/>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6"/>
      <c r="B1" s="77"/>
      <c r="C1" s="77"/>
      <c r="D1" s="205" t="s">
        <v>174</v>
      </c>
      <c r="E1" s="205"/>
      <c r="F1" s="205"/>
      <c r="G1" s="205"/>
      <c r="H1" s="205"/>
      <c r="I1" s="205"/>
      <c r="J1" s="95"/>
      <c r="K1" s="95"/>
      <c r="L1" s="95"/>
      <c r="M1" s="95"/>
      <c r="P1" s="78"/>
      <c r="Q1" s="79"/>
    </row>
    <row r="2" spans="1:17" s="50" customFormat="1" ht="19.5" customHeight="1">
      <c r="A2" s="80"/>
      <c r="B2" s="81"/>
      <c r="C2" s="81"/>
      <c r="D2" s="81"/>
      <c r="E2" s="81"/>
      <c r="F2" s="81"/>
      <c r="G2" s="208" t="s">
        <v>175</v>
      </c>
      <c r="H2" s="208"/>
      <c r="I2" s="208"/>
      <c r="J2" s="208"/>
      <c r="K2" s="208"/>
      <c r="L2" s="208"/>
      <c r="M2" s="208"/>
      <c r="N2" s="208"/>
      <c r="O2" s="208"/>
      <c r="P2" s="82"/>
      <c r="Q2" s="83"/>
    </row>
    <row r="3" spans="1:17" ht="30.75" customHeight="1">
      <c r="A3" s="221" t="s">
        <v>176</v>
      </c>
      <c r="B3" s="222"/>
      <c r="C3" s="222"/>
      <c r="D3" s="222"/>
      <c r="E3" s="222"/>
      <c r="F3" s="222"/>
      <c r="G3" s="222"/>
      <c r="H3" s="222"/>
      <c r="I3" s="222"/>
      <c r="J3" s="222"/>
      <c r="K3" s="222"/>
      <c r="L3" s="222"/>
      <c r="M3" s="222"/>
      <c r="N3" s="222"/>
      <c r="O3" s="222"/>
      <c r="P3" s="223"/>
      <c r="Q3" s="88"/>
    </row>
    <row r="4" spans="1:17" s="50" customFormat="1" ht="33" customHeight="1">
      <c r="A4" s="84"/>
      <c r="B4" s="51"/>
      <c r="C4" s="222" t="s">
        <v>177</v>
      </c>
      <c r="D4" s="222"/>
      <c r="E4" s="222"/>
      <c r="F4" s="222"/>
      <c r="G4" s="222"/>
      <c r="H4" s="222"/>
      <c r="I4" s="222"/>
      <c r="J4" s="222"/>
      <c r="K4" s="222"/>
      <c r="L4" s="222"/>
      <c r="M4" s="222"/>
      <c r="N4" s="222"/>
      <c r="O4" s="222"/>
      <c r="P4" s="223"/>
      <c r="Q4" s="88"/>
    </row>
    <row r="5" spans="1:17" ht="34.5" customHeight="1">
      <c r="A5" s="85"/>
      <c r="B5" s="52"/>
      <c r="C5" s="224" t="s">
        <v>178</v>
      </c>
      <c r="D5" s="224"/>
      <c r="E5" s="224"/>
      <c r="F5" s="224"/>
      <c r="G5" s="224"/>
      <c r="H5" s="224"/>
      <c r="I5" s="224"/>
      <c r="J5" s="224"/>
      <c r="K5" s="224"/>
      <c r="L5" s="225"/>
      <c r="M5" s="226" t="s">
        <v>179</v>
      </c>
      <c r="N5" s="226"/>
      <c r="O5" s="219" t="s">
        <v>180</v>
      </c>
      <c r="P5" s="220"/>
      <c r="Q5" s="206" t="s">
        <v>181</v>
      </c>
    </row>
    <row r="6" spans="1:17" ht="91.5" customHeight="1" thickBot="1">
      <c r="A6" s="86" t="s">
        <v>182</v>
      </c>
      <c r="B6" s="87" t="s">
        <v>183</v>
      </c>
      <c r="C6" s="87" t="s">
        <v>184</v>
      </c>
      <c r="D6" s="87" t="s">
        <v>185</v>
      </c>
      <c r="E6" s="87" t="s">
        <v>186</v>
      </c>
      <c r="F6" s="87" t="s">
        <v>187</v>
      </c>
      <c r="G6" s="87" t="s">
        <v>188</v>
      </c>
      <c r="H6" s="87" t="s">
        <v>189</v>
      </c>
      <c r="I6" s="87" t="s">
        <v>190</v>
      </c>
      <c r="J6" s="87" t="s">
        <v>191</v>
      </c>
      <c r="K6" s="87" t="s">
        <v>192</v>
      </c>
      <c r="L6" s="87" t="s">
        <v>193</v>
      </c>
      <c r="M6" s="87" t="s">
        <v>194</v>
      </c>
      <c r="N6" s="87" t="s">
        <v>195</v>
      </c>
      <c r="O6" s="87" t="s">
        <v>196</v>
      </c>
      <c r="P6" s="87" t="s">
        <v>197</v>
      </c>
      <c r="Q6" s="207"/>
    </row>
    <row r="7" spans="1:17" ht="113.25" thickBot="1">
      <c r="A7" s="68">
        <v>1</v>
      </c>
      <c r="B7" s="69" t="s">
        <v>198</v>
      </c>
      <c r="C7" s="70" t="s">
        <v>199</v>
      </c>
      <c r="D7" s="70" t="s">
        <v>200</v>
      </c>
      <c r="E7" s="69" t="s">
        <v>201</v>
      </c>
      <c r="F7" s="69" t="s">
        <v>202</v>
      </c>
      <c r="G7" s="69" t="s">
        <v>203</v>
      </c>
      <c r="H7" s="69" t="s">
        <v>204</v>
      </c>
      <c r="I7" s="69" t="s">
        <v>205</v>
      </c>
      <c r="J7" s="70" t="s">
        <v>206</v>
      </c>
      <c r="K7" s="71">
        <v>1</v>
      </c>
      <c r="L7" s="72" t="s">
        <v>207</v>
      </c>
      <c r="M7" s="73">
        <v>45658</v>
      </c>
      <c r="N7" s="73">
        <v>46022</v>
      </c>
      <c r="O7" s="74">
        <v>4</v>
      </c>
      <c r="P7" s="74" t="s">
        <v>275</v>
      </c>
      <c r="Q7" s="75" t="s">
        <v>326</v>
      </c>
    </row>
    <row r="8" spans="1:17" ht="102.75" customHeight="1" thickBot="1">
      <c r="A8" s="97">
        <v>2</v>
      </c>
      <c r="B8" s="98" t="s">
        <v>208</v>
      </c>
      <c r="C8" s="94" t="s">
        <v>209</v>
      </c>
      <c r="D8" s="94" t="s">
        <v>210</v>
      </c>
      <c r="E8" s="98" t="s">
        <v>211</v>
      </c>
      <c r="F8" s="98" t="s">
        <v>212</v>
      </c>
      <c r="G8" s="98" t="s">
        <v>213</v>
      </c>
      <c r="H8" s="98" t="s">
        <v>204</v>
      </c>
      <c r="I8" s="98" t="s">
        <v>214</v>
      </c>
      <c r="J8" s="94" t="s">
        <v>215</v>
      </c>
      <c r="K8" s="109">
        <v>1</v>
      </c>
      <c r="L8" s="110" t="s">
        <v>207</v>
      </c>
      <c r="M8" s="73">
        <v>45658</v>
      </c>
      <c r="N8" s="73">
        <v>46022</v>
      </c>
      <c r="O8" s="139">
        <v>0.8</v>
      </c>
      <c r="P8" s="111" t="s">
        <v>282</v>
      </c>
      <c r="Q8" s="112" t="s">
        <v>329</v>
      </c>
    </row>
    <row r="9" spans="1:17" ht="75.75" customHeight="1" thickBot="1">
      <c r="A9" s="101">
        <v>3</v>
      </c>
      <c r="B9" s="102" t="s">
        <v>216</v>
      </c>
      <c r="C9" s="103" t="s">
        <v>217</v>
      </c>
      <c r="D9" s="104" t="s">
        <v>200</v>
      </c>
      <c r="E9" s="102" t="s">
        <v>211</v>
      </c>
      <c r="F9" s="102" t="s">
        <v>218</v>
      </c>
      <c r="G9" s="102" t="s">
        <v>213</v>
      </c>
      <c r="H9" s="134" t="s">
        <v>219</v>
      </c>
      <c r="I9" s="134" t="s">
        <v>220</v>
      </c>
      <c r="J9" s="103" t="s">
        <v>221</v>
      </c>
      <c r="K9" s="105">
        <v>1</v>
      </c>
      <c r="L9" s="106" t="s">
        <v>207</v>
      </c>
      <c r="M9" s="73">
        <v>45658</v>
      </c>
      <c r="N9" s="73">
        <v>46022</v>
      </c>
      <c r="O9" s="140">
        <v>0.9</v>
      </c>
      <c r="P9" s="107" t="s">
        <v>282</v>
      </c>
      <c r="Q9" s="108" t="s">
        <v>345</v>
      </c>
    </row>
    <row r="10" spans="1:17" ht="61.5" customHeight="1" thickBot="1">
      <c r="A10" s="209">
        <v>4</v>
      </c>
      <c r="B10" s="199" t="s">
        <v>216</v>
      </c>
      <c r="C10" s="212" t="s">
        <v>217</v>
      </c>
      <c r="D10" s="200" t="s">
        <v>200</v>
      </c>
      <c r="E10" s="199" t="s">
        <v>211</v>
      </c>
      <c r="F10" s="199" t="s">
        <v>222</v>
      </c>
      <c r="G10" s="199" t="s">
        <v>213</v>
      </c>
      <c r="H10" s="196" t="s">
        <v>219</v>
      </c>
      <c r="I10" s="196" t="s">
        <v>343</v>
      </c>
      <c r="J10" s="89" t="s">
        <v>224</v>
      </c>
      <c r="K10" s="113">
        <v>0.5</v>
      </c>
      <c r="L10" s="114" t="s">
        <v>207</v>
      </c>
      <c r="M10" s="73">
        <v>45658</v>
      </c>
      <c r="N10" s="73">
        <v>46022</v>
      </c>
      <c r="O10" s="141">
        <v>0.9</v>
      </c>
      <c r="P10" s="115" t="s">
        <v>282</v>
      </c>
      <c r="Q10" s="116" t="s">
        <v>344</v>
      </c>
    </row>
    <row r="11" spans="1:17" ht="43.5" customHeight="1" thickBot="1">
      <c r="A11" s="210"/>
      <c r="B11" s="197"/>
      <c r="C11" s="213"/>
      <c r="D11" s="201"/>
      <c r="E11" s="197"/>
      <c r="F11" s="197"/>
      <c r="G11" s="197"/>
      <c r="H11" s="197"/>
      <c r="I11" s="197"/>
      <c r="J11" s="58" t="s">
        <v>225</v>
      </c>
      <c r="K11" s="59">
        <v>0.05</v>
      </c>
      <c r="L11" s="60" t="s">
        <v>207</v>
      </c>
      <c r="M11" s="73">
        <v>45658</v>
      </c>
      <c r="N11" s="73">
        <v>46022</v>
      </c>
      <c r="O11" s="142">
        <v>0.9</v>
      </c>
      <c r="P11" s="61" t="s">
        <v>282</v>
      </c>
      <c r="Q11" s="67" t="s">
        <v>328</v>
      </c>
    </row>
    <row r="12" spans="1:17" ht="45" customHeight="1" thickBot="1">
      <c r="A12" s="211"/>
      <c r="B12" s="195"/>
      <c r="C12" s="214"/>
      <c r="D12" s="202"/>
      <c r="E12" s="195"/>
      <c r="F12" s="195"/>
      <c r="G12" s="195"/>
      <c r="H12" s="198"/>
      <c r="I12" s="198"/>
      <c r="J12" s="58" t="s">
        <v>226</v>
      </c>
      <c r="K12" s="59">
        <v>0.45</v>
      </c>
      <c r="L12" s="60" t="s">
        <v>207</v>
      </c>
      <c r="M12" s="73">
        <v>45658</v>
      </c>
      <c r="N12" s="73">
        <v>46022</v>
      </c>
      <c r="O12" s="61">
        <v>4</v>
      </c>
      <c r="P12" s="61" t="s">
        <v>275</v>
      </c>
      <c r="Q12" s="67" t="s">
        <v>327</v>
      </c>
    </row>
    <row r="13" spans="1:17" ht="49.5" customHeight="1" thickBot="1">
      <c r="A13" s="215">
        <v>5</v>
      </c>
      <c r="B13" s="196" t="s">
        <v>216</v>
      </c>
      <c r="C13" s="217" t="s">
        <v>227</v>
      </c>
      <c r="D13" s="203" t="s">
        <v>200</v>
      </c>
      <c r="E13" s="196" t="s">
        <v>228</v>
      </c>
      <c r="F13" s="196" t="s">
        <v>229</v>
      </c>
      <c r="G13" s="196" t="s">
        <v>213</v>
      </c>
      <c r="H13" s="199" t="s">
        <v>230</v>
      </c>
      <c r="I13" s="199" t="s">
        <v>231</v>
      </c>
      <c r="J13" s="62" t="s">
        <v>232</v>
      </c>
      <c r="K13" s="63">
        <v>0.3</v>
      </c>
      <c r="L13" s="64" t="s">
        <v>207</v>
      </c>
      <c r="M13" s="73">
        <v>45658</v>
      </c>
      <c r="N13" s="73">
        <v>46022</v>
      </c>
      <c r="O13" s="143">
        <v>1</v>
      </c>
      <c r="P13" s="65" t="s">
        <v>282</v>
      </c>
      <c r="Q13" s="66" t="s">
        <v>346</v>
      </c>
    </row>
    <row r="14" spans="1:17" ht="36" customHeight="1" thickBot="1">
      <c r="A14" s="210"/>
      <c r="B14" s="197"/>
      <c r="C14" s="213"/>
      <c r="D14" s="201"/>
      <c r="E14" s="197"/>
      <c r="F14" s="197"/>
      <c r="G14" s="197"/>
      <c r="H14" s="197"/>
      <c r="I14" s="197"/>
      <c r="J14" s="58" t="s">
        <v>233</v>
      </c>
      <c r="K14" s="59">
        <v>0.3</v>
      </c>
      <c r="L14" s="60" t="s">
        <v>207</v>
      </c>
      <c r="M14" s="73">
        <v>45658</v>
      </c>
      <c r="N14" s="73">
        <v>46022</v>
      </c>
      <c r="O14" s="142">
        <v>1</v>
      </c>
      <c r="P14" s="61" t="s">
        <v>282</v>
      </c>
      <c r="Q14" s="66" t="s">
        <v>330</v>
      </c>
    </row>
    <row r="15" spans="1:17" ht="36" customHeight="1" thickBot="1">
      <c r="A15" s="210"/>
      <c r="B15" s="197"/>
      <c r="C15" s="213"/>
      <c r="D15" s="201"/>
      <c r="E15" s="197"/>
      <c r="F15" s="197"/>
      <c r="G15" s="197"/>
      <c r="H15" s="197"/>
      <c r="I15" s="197"/>
      <c r="J15" s="117" t="s">
        <v>234</v>
      </c>
      <c r="K15" s="118">
        <v>0.3</v>
      </c>
      <c r="L15" s="119" t="s">
        <v>207</v>
      </c>
      <c r="M15" s="73">
        <v>45658</v>
      </c>
      <c r="N15" s="73">
        <v>46022</v>
      </c>
      <c r="O15" s="144">
        <v>0.95</v>
      </c>
      <c r="P15" s="120" t="s">
        <v>282</v>
      </c>
      <c r="Q15" s="66" t="s">
        <v>346</v>
      </c>
    </row>
    <row r="16" spans="1:17" ht="49.5" customHeight="1" thickBot="1">
      <c r="A16" s="216"/>
      <c r="B16" s="198"/>
      <c r="C16" s="218"/>
      <c r="D16" s="204"/>
      <c r="E16" s="198"/>
      <c r="F16" s="198"/>
      <c r="G16" s="198"/>
      <c r="H16" s="198"/>
      <c r="I16" s="198"/>
      <c r="J16" s="121" t="s">
        <v>235</v>
      </c>
      <c r="K16" s="122">
        <v>0.1</v>
      </c>
      <c r="L16" s="123" t="s">
        <v>207</v>
      </c>
      <c r="M16" s="73">
        <v>45658</v>
      </c>
      <c r="N16" s="73">
        <v>46022</v>
      </c>
      <c r="O16" s="145">
        <v>1</v>
      </c>
      <c r="P16" s="120" t="s">
        <v>282</v>
      </c>
      <c r="Q16" s="66" t="s">
        <v>331</v>
      </c>
    </row>
    <row r="17" spans="1:17" ht="129.75" customHeight="1" thickBot="1">
      <c r="A17" s="99">
        <v>6</v>
      </c>
      <c r="B17" s="100" t="s">
        <v>216</v>
      </c>
      <c r="C17" s="100" t="s">
        <v>236</v>
      </c>
      <c r="D17" s="124" t="s">
        <v>200</v>
      </c>
      <c r="E17" s="100" t="s">
        <v>228</v>
      </c>
      <c r="F17" s="100" t="s">
        <v>237</v>
      </c>
      <c r="G17" s="100" t="s">
        <v>203</v>
      </c>
      <c r="H17" s="137" t="s">
        <v>230</v>
      </c>
      <c r="I17" s="137" t="s">
        <v>238</v>
      </c>
      <c r="J17" s="89" t="s">
        <v>239</v>
      </c>
      <c r="K17" s="113">
        <v>1</v>
      </c>
      <c r="L17" s="114" t="s">
        <v>207</v>
      </c>
      <c r="M17" s="73">
        <v>45658</v>
      </c>
      <c r="N17" s="73">
        <v>46022</v>
      </c>
      <c r="O17" s="141">
        <v>1</v>
      </c>
      <c r="P17" s="115" t="s">
        <v>282</v>
      </c>
      <c r="Q17" s="116" t="s">
        <v>334</v>
      </c>
    </row>
    <row r="18" spans="1:17" ht="78.75" customHeight="1" thickBot="1">
      <c r="A18" s="227">
        <v>7</v>
      </c>
      <c r="B18" s="194" t="s">
        <v>208</v>
      </c>
      <c r="C18" s="228" t="s">
        <v>209</v>
      </c>
      <c r="D18" s="232" t="s">
        <v>210</v>
      </c>
      <c r="E18" s="194" t="s">
        <v>211</v>
      </c>
      <c r="F18" s="194" t="s">
        <v>240</v>
      </c>
      <c r="G18" s="194" t="s">
        <v>203</v>
      </c>
      <c r="H18" s="196" t="s">
        <v>230</v>
      </c>
      <c r="I18" s="196" t="s">
        <v>241</v>
      </c>
      <c r="J18" s="62" t="s">
        <v>242</v>
      </c>
      <c r="K18" s="63">
        <v>0.5</v>
      </c>
      <c r="L18" s="64" t="s">
        <v>207</v>
      </c>
      <c r="M18" s="73">
        <v>45658</v>
      </c>
      <c r="N18" s="73">
        <v>46022</v>
      </c>
      <c r="O18" s="143">
        <v>1</v>
      </c>
      <c r="P18" s="65" t="s">
        <v>282</v>
      </c>
      <c r="Q18" s="66" t="s">
        <v>333</v>
      </c>
    </row>
    <row r="19" spans="1:17" ht="78.75" customHeight="1" thickBot="1">
      <c r="A19" s="211"/>
      <c r="B19" s="195"/>
      <c r="C19" s="214"/>
      <c r="D19" s="202"/>
      <c r="E19" s="195"/>
      <c r="F19" s="195"/>
      <c r="G19" s="195"/>
      <c r="H19" s="198"/>
      <c r="I19" s="198"/>
      <c r="J19" s="58" t="s">
        <v>243</v>
      </c>
      <c r="K19" s="59">
        <v>0.5</v>
      </c>
      <c r="L19" s="64" t="s">
        <v>207</v>
      </c>
      <c r="M19" s="73">
        <v>45658</v>
      </c>
      <c r="N19" s="73">
        <v>46022</v>
      </c>
      <c r="O19" s="61">
        <v>4</v>
      </c>
      <c r="P19" s="61" t="s">
        <v>275</v>
      </c>
      <c r="Q19" s="75" t="s">
        <v>332</v>
      </c>
    </row>
    <row r="20" spans="1:17" ht="111.75" customHeight="1" thickBot="1">
      <c r="A20" s="133">
        <v>8</v>
      </c>
      <c r="B20" s="134" t="s">
        <v>244</v>
      </c>
      <c r="C20" s="135" t="s">
        <v>245</v>
      </c>
      <c r="D20" s="136" t="s">
        <v>246</v>
      </c>
      <c r="E20" s="134" t="s">
        <v>247</v>
      </c>
      <c r="F20" s="134" t="s">
        <v>248</v>
      </c>
      <c r="G20" s="134" t="s">
        <v>213</v>
      </c>
      <c r="H20" s="137" t="s">
        <v>249</v>
      </c>
      <c r="I20" s="137" t="s">
        <v>250</v>
      </c>
      <c r="J20" s="94" t="s">
        <v>251</v>
      </c>
      <c r="K20" s="109">
        <v>1</v>
      </c>
      <c r="L20" s="110" t="s">
        <v>207</v>
      </c>
      <c r="M20" s="73">
        <v>45658</v>
      </c>
      <c r="N20" s="73">
        <v>46022</v>
      </c>
      <c r="O20" s="111">
        <v>4</v>
      </c>
      <c r="P20" s="111" t="s">
        <v>275</v>
      </c>
      <c r="Q20" s="75" t="s">
        <v>335</v>
      </c>
    </row>
    <row r="21" spans="1:17" ht="40.5" customHeight="1" thickBot="1">
      <c r="A21" s="229">
        <v>9</v>
      </c>
      <c r="B21" s="196" t="s">
        <v>208</v>
      </c>
      <c r="C21" s="217" t="s">
        <v>252</v>
      </c>
      <c r="D21" s="203" t="s">
        <v>200</v>
      </c>
      <c r="E21" s="196" t="s">
        <v>201</v>
      </c>
      <c r="F21" s="196" t="s">
        <v>253</v>
      </c>
      <c r="G21" s="196" t="s">
        <v>254</v>
      </c>
      <c r="H21" s="196" t="s">
        <v>249</v>
      </c>
      <c r="I21" s="196" t="s">
        <v>255</v>
      </c>
      <c r="J21" s="125" t="s">
        <v>256</v>
      </c>
      <c r="K21" s="126">
        <v>0.35</v>
      </c>
      <c r="L21" s="127" t="s">
        <v>207</v>
      </c>
      <c r="M21" s="73">
        <v>45658</v>
      </c>
      <c r="N21" s="73">
        <v>46022</v>
      </c>
      <c r="O21" s="128">
        <v>4</v>
      </c>
      <c r="P21" s="128" t="s">
        <v>275</v>
      </c>
      <c r="Q21" s="75" t="s">
        <v>336</v>
      </c>
    </row>
    <row r="22" spans="1:17" ht="38.25" thickBot="1">
      <c r="A22" s="230"/>
      <c r="B22" s="197"/>
      <c r="C22" s="213"/>
      <c r="D22" s="201"/>
      <c r="E22" s="197"/>
      <c r="F22" s="197"/>
      <c r="G22" s="197"/>
      <c r="H22" s="197"/>
      <c r="I22" s="197"/>
      <c r="J22" s="58" t="s">
        <v>257</v>
      </c>
      <c r="K22" s="59">
        <v>0.25</v>
      </c>
      <c r="L22" s="60" t="s">
        <v>207</v>
      </c>
      <c r="M22" s="73">
        <v>45658</v>
      </c>
      <c r="N22" s="73">
        <v>46022</v>
      </c>
      <c r="O22" s="142">
        <v>1</v>
      </c>
      <c r="P22" s="61" t="s">
        <v>282</v>
      </c>
      <c r="Q22" s="129" t="s">
        <v>337</v>
      </c>
    </row>
    <row r="23" spans="1:17" ht="26.25" customHeight="1" thickBot="1">
      <c r="A23" s="230"/>
      <c r="B23" s="197"/>
      <c r="C23" s="213"/>
      <c r="D23" s="201"/>
      <c r="E23" s="197"/>
      <c r="F23" s="197"/>
      <c r="G23" s="197"/>
      <c r="H23" s="197"/>
      <c r="I23" s="197"/>
      <c r="J23" s="58" t="s">
        <v>258</v>
      </c>
      <c r="K23" s="59">
        <v>0.25</v>
      </c>
      <c r="L23" s="60" t="s">
        <v>207</v>
      </c>
      <c r="M23" s="73">
        <v>45658</v>
      </c>
      <c r="N23" s="73">
        <v>46022</v>
      </c>
      <c r="O23" s="61">
        <v>1</v>
      </c>
      <c r="P23" s="61" t="s">
        <v>275</v>
      </c>
      <c r="Q23" s="129" t="s">
        <v>338</v>
      </c>
    </row>
    <row r="24" spans="1:17" ht="38.25" thickBot="1">
      <c r="A24" s="231"/>
      <c r="B24" s="198"/>
      <c r="C24" s="218"/>
      <c r="D24" s="204"/>
      <c r="E24" s="198"/>
      <c r="F24" s="198"/>
      <c r="G24" s="198"/>
      <c r="H24" s="198"/>
      <c r="I24" s="198"/>
      <c r="J24" s="96" t="s">
        <v>259</v>
      </c>
      <c r="K24" s="130">
        <v>0.15</v>
      </c>
      <c r="L24" s="131" t="s">
        <v>207</v>
      </c>
      <c r="M24" s="73">
        <v>45658</v>
      </c>
      <c r="N24" s="73">
        <v>46022</v>
      </c>
      <c r="O24" s="132">
        <v>4</v>
      </c>
      <c r="P24" s="132" t="s">
        <v>275</v>
      </c>
      <c r="Q24" s="75" t="s">
        <v>336</v>
      </c>
    </row>
    <row r="25" spans="1:17" ht="69.95" customHeight="1">
      <c r="C25" s="57"/>
      <c r="D25" s="57"/>
      <c r="J25" s="56"/>
      <c r="O25" s="49"/>
      <c r="P25" s="49"/>
    </row>
  </sheetData>
  <mergeCells count="44">
    <mergeCell ref="E18:E19"/>
    <mergeCell ref="A18:A19"/>
    <mergeCell ref="C18:C19"/>
    <mergeCell ref="B18:B19"/>
    <mergeCell ref="A21:A24"/>
    <mergeCell ref="D18:D19"/>
    <mergeCell ref="H21:H24"/>
    <mergeCell ref="I21:I24"/>
    <mergeCell ref="D21:D24"/>
    <mergeCell ref="B21:B24"/>
    <mergeCell ref="C21:C24"/>
    <mergeCell ref="G21:G24"/>
    <mergeCell ref="E21:E24"/>
    <mergeCell ref="F21:F24"/>
    <mergeCell ref="A10:A12"/>
    <mergeCell ref="B10:B12"/>
    <mergeCell ref="C10:C12"/>
    <mergeCell ref="A13:A16"/>
    <mergeCell ref="B13:B16"/>
    <mergeCell ref="C13:C16"/>
    <mergeCell ref="D10:D12"/>
    <mergeCell ref="F10:F12"/>
    <mergeCell ref="D13:D16"/>
    <mergeCell ref="D1:I1"/>
    <mergeCell ref="Q5:Q6"/>
    <mergeCell ref="G2:O2"/>
    <mergeCell ref="E10:E12"/>
    <mergeCell ref="O5:P5"/>
    <mergeCell ref="A3:P3"/>
    <mergeCell ref="C4:P4"/>
    <mergeCell ref="C5:L5"/>
    <mergeCell ref="M5:N5"/>
    <mergeCell ref="E13:E16"/>
    <mergeCell ref="G18:G19"/>
    <mergeCell ref="F18:F19"/>
    <mergeCell ref="I10:I12"/>
    <mergeCell ref="H18:H19"/>
    <mergeCell ref="I18:I19"/>
    <mergeCell ref="F13:F16"/>
    <mergeCell ref="G13:G16"/>
    <mergeCell ref="I13:I16"/>
    <mergeCell ref="H13:H16"/>
    <mergeCell ref="H10:H12"/>
    <mergeCell ref="G10:G12"/>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00F20-1623-4C36-9F67-938227250A87}">
  <sheetPr>
    <tabColor rgb="FF92D050"/>
  </sheetPr>
  <dimension ref="A1:AD25"/>
  <sheetViews>
    <sheetView showGridLines="0" tabSelected="1" topLeftCell="I1" zoomScale="80" zoomScaleNormal="80" workbookViewId="0">
      <selection activeCell="T11" sqref="T11"/>
    </sheetView>
  </sheetViews>
  <sheetFormatPr baseColWidth="10" defaultColWidth="11.42578125" defaultRowHeight="18.75"/>
  <cols>
    <col min="1" max="1" width="13.5703125" style="49" customWidth="1"/>
    <col min="2" max="2" width="27" style="49" customWidth="1"/>
    <col min="3" max="3" width="46" style="49" customWidth="1"/>
    <col min="4" max="4" width="58.42578125" style="49" customWidth="1"/>
    <col min="5" max="5" width="24.140625" style="49" customWidth="1"/>
    <col min="6" max="6" width="22.28515625" style="49" customWidth="1"/>
    <col min="7" max="7" width="50.85546875" style="49" customWidth="1"/>
    <col min="8" max="8" width="19.5703125" style="49" customWidth="1"/>
    <col min="9" max="9" width="25.28515625" style="53" customWidth="1"/>
    <col min="10" max="10" width="52.7109375" style="49" customWidth="1"/>
    <col min="11" max="11" width="19.28515625" style="49" customWidth="1"/>
    <col min="12" max="12" width="29.140625" style="49" customWidth="1"/>
    <col min="13" max="14" width="16.85546875" style="49" customWidth="1"/>
    <col min="15" max="16" width="16.5703125" style="53" customWidth="1"/>
    <col min="17" max="17" width="38.42578125" style="49" customWidth="1"/>
    <col min="18" max="18" width="15.7109375" style="49" customWidth="1"/>
    <col min="19" max="19" width="14.140625" style="49" customWidth="1"/>
    <col min="20" max="20" width="37" style="49" customWidth="1"/>
    <col min="21" max="21" width="14.5703125" style="49" hidden="1" customWidth="1"/>
    <col min="22" max="22" width="16.42578125" style="49" hidden="1" customWidth="1"/>
    <col min="23" max="23" width="37" style="49" hidden="1" customWidth="1"/>
    <col min="24" max="24" width="14.7109375" style="49" hidden="1" customWidth="1"/>
    <col min="25" max="25" width="16.42578125" style="49" hidden="1" customWidth="1"/>
    <col min="26" max="26" width="37" style="49" hidden="1" customWidth="1"/>
    <col min="27" max="27" width="14" style="49" hidden="1" customWidth="1"/>
    <col min="28" max="28" width="13.28515625" style="49" hidden="1" customWidth="1"/>
    <col min="29" max="29" width="37" style="49" hidden="1" customWidth="1"/>
    <col min="30" max="16384" width="11.42578125" style="49"/>
  </cols>
  <sheetData>
    <row r="1" spans="1:30" ht="42" customHeight="1">
      <c r="A1" s="249" t="s">
        <v>174</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row>
    <row r="2" spans="1:30" s="50" customFormat="1" ht="19.5" customHeight="1">
      <c r="A2" s="236" t="s">
        <v>175</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row>
    <row r="3" spans="1:30" ht="30.75" customHeight="1">
      <c r="A3" s="221" t="s">
        <v>176</v>
      </c>
      <c r="B3" s="222"/>
      <c r="C3" s="222"/>
      <c r="D3" s="222"/>
      <c r="E3" s="222"/>
      <c r="F3" s="222"/>
      <c r="G3" s="222"/>
      <c r="H3" s="222"/>
      <c r="I3" s="222"/>
      <c r="J3" s="222"/>
      <c r="K3" s="222"/>
      <c r="L3" s="222"/>
      <c r="M3" s="222"/>
      <c r="N3" s="222"/>
      <c r="O3" s="222"/>
      <c r="P3" s="223"/>
      <c r="Q3" s="88"/>
      <c r="R3" s="168"/>
      <c r="S3" s="242" t="s">
        <v>353</v>
      </c>
      <c r="T3" s="243"/>
      <c r="U3" s="243"/>
      <c r="V3" s="243"/>
      <c r="W3" s="243"/>
      <c r="X3" s="243"/>
      <c r="Y3" s="243"/>
      <c r="Z3" s="243"/>
      <c r="AA3" s="243"/>
      <c r="AB3" s="243"/>
      <c r="AC3" s="243"/>
      <c r="AD3" s="244"/>
    </row>
    <row r="4" spans="1:30" s="50" customFormat="1" ht="33" customHeight="1">
      <c r="A4" s="84"/>
      <c r="B4" s="51"/>
      <c r="C4" s="222" t="s">
        <v>177</v>
      </c>
      <c r="D4" s="222"/>
      <c r="E4" s="222"/>
      <c r="F4" s="222"/>
      <c r="G4" s="222"/>
      <c r="H4" s="222"/>
      <c r="I4" s="222"/>
      <c r="J4" s="222"/>
      <c r="K4" s="222"/>
      <c r="L4" s="222"/>
      <c r="M4" s="222"/>
      <c r="N4" s="222"/>
      <c r="O4" s="222"/>
      <c r="P4" s="223"/>
      <c r="Q4" s="88"/>
      <c r="R4" s="168"/>
      <c r="S4" s="242" t="s">
        <v>354</v>
      </c>
      <c r="T4" s="243"/>
      <c r="U4" s="243"/>
      <c r="V4" s="243"/>
      <c r="W4" s="243"/>
      <c r="X4" s="243"/>
      <c r="Y4" s="243"/>
      <c r="Z4" s="243"/>
      <c r="AA4" s="243"/>
      <c r="AB4" s="243"/>
      <c r="AC4" s="243"/>
      <c r="AD4" s="244"/>
    </row>
    <row r="5" spans="1:30" ht="34.5" customHeight="1">
      <c r="A5" s="85"/>
      <c r="B5" s="52"/>
      <c r="C5" s="224" t="s">
        <v>178</v>
      </c>
      <c r="D5" s="224"/>
      <c r="E5" s="224"/>
      <c r="F5" s="224"/>
      <c r="G5" s="224"/>
      <c r="H5" s="224"/>
      <c r="I5" s="224"/>
      <c r="J5" s="224"/>
      <c r="K5" s="224"/>
      <c r="L5" s="225"/>
      <c r="M5" s="226" t="s">
        <v>179</v>
      </c>
      <c r="N5" s="226"/>
      <c r="O5" s="219" t="s">
        <v>180</v>
      </c>
      <c r="P5" s="220"/>
      <c r="Q5" s="206" t="s">
        <v>181</v>
      </c>
      <c r="R5" s="238" t="s">
        <v>347</v>
      </c>
      <c r="S5" s="239"/>
      <c r="T5" s="240"/>
      <c r="U5" s="241" t="s">
        <v>348</v>
      </c>
      <c r="V5" s="239"/>
      <c r="W5" s="239"/>
      <c r="X5" s="138"/>
      <c r="Y5" s="219" t="s">
        <v>349</v>
      </c>
      <c r="Z5" s="220"/>
      <c r="AA5" s="138"/>
      <c r="AB5" s="219" t="s">
        <v>350</v>
      </c>
      <c r="AC5" s="220"/>
      <c r="AD5" s="245" t="s">
        <v>351</v>
      </c>
    </row>
    <row r="6" spans="1:30" ht="91.5" customHeight="1" thickBot="1">
      <c r="A6" s="86" t="s">
        <v>182</v>
      </c>
      <c r="B6" s="87" t="s">
        <v>183</v>
      </c>
      <c r="C6" s="87" t="s">
        <v>184</v>
      </c>
      <c r="D6" s="87" t="s">
        <v>185</v>
      </c>
      <c r="E6" s="87" t="s">
        <v>186</v>
      </c>
      <c r="F6" s="87" t="s">
        <v>187</v>
      </c>
      <c r="G6" s="87" t="s">
        <v>188</v>
      </c>
      <c r="H6" s="87" t="s">
        <v>189</v>
      </c>
      <c r="I6" s="87" t="s">
        <v>190</v>
      </c>
      <c r="J6" s="87" t="s">
        <v>191</v>
      </c>
      <c r="K6" s="87" t="s">
        <v>192</v>
      </c>
      <c r="L6" s="87" t="s">
        <v>193</v>
      </c>
      <c r="M6" s="87" t="s">
        <v>194</v>
      </c>
      <c r="N6" s="87" t="s">
        <v>195</v>
      </c>
      <c r="O6" s="87" t="s">
        <v>196</v>
      </c>
      <c r="P6" s="87" t="s">
        <v>197</v>
      </c>
      <c r="Q6" s="207"/>
      <c r="R6" s="169" t="s">
        <v>355</v>
      </c>
      <c r="S6" s="169" t="s">
        <v>356</v>
      </c>
      <c r="T6" s="169" t="s">
        <v>352</v>
      </c>
      <c r="U6" s="169" t="s">
        <v>355</v>
      </c>
      <c r="V6" s="169" t="s">
        <v>356</v>
      </c>
      <c r="W6" s="169" t="s">
        <v>352</v>
      </c>
      <c r="X6" s="169" t="s">
        <v>355</v>
      </c>
      <c r="Y6" s="169" t="s">
        <v>356</v>
      </c>
      <c r="Z6" s="169" t="s">
        <v>352</v>
      </c>
      <c r="AA6" s="169" t="s">
        <v>355</v>
      </c>
      <c r="AB6" s="169" t="s">
        <v>356</v>
      </c>
      <c r="AC6" s="169" t="s">
        <v>352</v>
      </c>
      <c r="AD6" s="246"/>
    </row>
    <row r="7" spans="1:30" ht="132" thickBot="1">
      <c r="A7" s="68">
        <v>1</v>
      </c>
      <c r="B7" s="69" t="s">
        <v>198</v>
      </c>
      <c r="C7" s="70" t="s">
        <v>199</v>
      </c>
      <c r="D7" s="70" t="s">
        <v>200</v>
      </c>
      <c r="E7" s="69" t="s">
        <v>201</v>
      </c>
      <c r="F7" s="69" t="s">
        <v>202</v>
      </c>
      <c r="G7" s="69" t="s">
        <v>203</v>
      </c>
      <c r="H7" s="69" t="s">
        <v>204</v>
      </c>
      <c r="I7" s="69" t="s">
        <v>205</v>
      </c>
      <c r="J7" s="70" t="s">
        <v>206</v>
      </c>
      <c r="K7" s="71">
        <v>1</v>
      </c>
      <c r="L7" s="72" t="s">
        <v>207</v>
      </c>
      <c r="M7" s="73">
        <v>45658</v>
      </c>
      <c r="N7" s="73">
        <v>46022</v>
      </c>
      <c r="O7" s="74">
        <v>4</v>
      </c>
      <c r="P7" s="74" t="s">
        <v>275</v>
      </c>
      <c r="Q7" s="75" t="s">
        <v>326</v>
      </c>
      <c r="R7" s="74">
        <v>1</v>
      </c>
      <c r="S7" s="146">
        <f>R7/O7</f>
        <v>0.25</v>
      </c>
      <c r="T7" s="147" t="s">
        <v>357</v>
      </c>
      <c r="U7" s="74"/>
      <c r="V7" s="146">
        <f>U7/O7</f>
        <v>0</v>
      </c>
      <c r="W7" s="148"/>
      <c r="X7" s="74"/>
      <c r="Y7" s="146">
        <f>X7/O7</f>
        <v>0</v>
      </c>
      <c r="Z7" s="149"/>
      <c r="AA7" s="74"/>
      <c r="AB7" s="146">
        <f>AA7/O7</f>
        <v>0</v>
      </c>
      <c r="AC7" s="149"/>
      <c r="AD7" s="150">
        <f>SUM(S7,V7,Y7,AB7)</f>
        <v>0.25</v>
      </c>
    </row>
    <row r="8" spans="1:30" ht="94.5" thickBot="1">
      <c r="A8" s="97">
        <v>2</v>
      </c>
      <c r="B8" s="98" t="s">
        <v>208</v>
      </c>
      <c r="C8" s="94" t="s">
        <v>209</v>
      </c>
      <c r="D8" s="94" t="s">
        <v>210</v>
      </c>
      <c r="E8" s="98" t="s">
        <v>211</v>
      </c>
      <c r="F8" s="98" t="s">
        <v>212</v>
      </c>
      <c r="G8" s="98" t="s">
        <v>213</v>
      </c>
      <c r="H8" s="98" t="s">
        <v>204</v>
      </c>
      <c r="I8" s="98" t="s">
        <v>214</v>
      </c>
      <c r="J8" s="94" t="s">
        <v>215</v>
      </c>
      <c r="K8" s="109">
        <v>1</v>
      </c>
      <c r="L8" s="110" t="s">
        <v>207</v>
      </c>
      <c r="M8" s="73">
        <v>45658</v>
      </c>
      <c r="N8" s="73">
        <v>46022</v>
      </c>
      <c r="O8" s="139">
        <v>0.8</v>
      </c>
      <c r="P8" s="111" t="s">
        <v>282</v>
      </c>
      <c r="Q8" s="112" t="s">
        <v>329</v>
      </c>
      <c r="R8" s="74">
        <v>0</v>
      </c>
      <c r="S8" s="146">
        <f t="shared" ref="S8:S22" si="0">R8/O8</f>
        <v>0</v>
      </c>
      <c r="T8" s="147" t="s">
        <v>359</v>
      </c>
      <c r="U8" s="74"/>
      <c r="V8" s="146">
        <f t="shared" ref="V8:V24" si="1">U8/O8</f>
        <v>0</v>
      </c>
      <c r="W8" s="148"/>
      <c r="X8" s="74"/>
      <c r="Y8" s="146">
        <f t="shared" ref="Y8:Y24" si="2">X8/O8</f>
        <v>0</v>
      </c>
      <c r="Z8" s="149"/>
      <c r="AA8" s="74"/>
      <c r="AB8" s="146">
        <f t="shared" ref="AB8:AB24" si="3">AA8/O8</f>
        <v>0</v>
      </c>
      <c r="AC8" s="149"/>
      <c r="AD8" s="150">
        <f>SUM(S8,V8,Y8,AB8)</f>
        <v>0</v>
      </c>
    </row>
    <row r="9" spans="1:30" ht="276" customHeight="1" thickBot="1">
      <c r="A9" s="101">
        <v>3</v>
      </c>
      <c r="B9" s="102" t="s">
        <v>216</v>
      </c>
      <c r="C9" s="103" t="s">
        <v>217</v>
      </c>
      <c r="D9" s="104" t="s">
        <v>200</v>
      </c>
      <c r="E9" s="102" t="s">
        <v>211</v>
      </c>
      <c r="F9" s="102" t="s">
        <v>218</v>
      </c>
      <c r="G9" s="102" t="s">
        <v>213</v>
      </c>
      <c r="H9" s="134" t="s">
        <v>219</v>
      </c>
      <c r="I9" s="134" t="s">
        <v>220</v>
      </c>
      <c r="J9" s="103" t="s">
        <v>221</v>
      </c>
      <c r="K9" s="105">
        <v>1</v>
      </c>
      <c r="L9" s="106" t="s">
        <v>207</v>
      </c>
      <c r="M9" s="73">
        <v>45658</v>
      </c>
      <c r="N9" s="73">
        <v>46022</v>
      </c>
      <c r="O9" s="140">
        <v>0.9</v>
      </c>
      <c r="P9" s="107" t="s">
        <v>282</v>
      </c>
      <c r="Q9" s="108" t="s">
        <v>345</v>
      </c>
      <c r="R9" s="257">
        <v>0.96989999999999998</v>
      </c>
      <c r="S9" s="146">
        <f>(R9/O9)/4</f>
        <v>0.26941666666666664</v>
      </c>
      <c r="T9" s="147" t="s">
        <v>373</v>
      </c>
      <c r="U9" s="74"/>
      <c r="V9" s="146">
        <f t="shared" si="1"/>
        <v>0</v>
      </c>
      <c r="W9" s="148"/>
      <c r="X9" s="74"/>
      <c r="Y9" s="146">
        <f t="shared" si="2"/>
        <v>0</v>
      </c>
      <c r="Z9" s="149"/>
      <c r="AA9" s="74"/>
      <c r="AB9" s="146">
        <f t="shared" si="3"/>
        <v>0</v>
      </c>
      <c r="AC9" s="149"/>
      <c r="AD9" s="150">
        <f>SUM(S9,V9,Y9,AB9)</f>
        <v>0.26941666666666664</v>
      </c>
    </row>
    <row r="10" spans="1:30" ht="331.5" customHeight="1" thickBot="1">
      <c r="A10" s="209">
        <v>4</v>
      </c>
      <c r="B10" s="199" t="s">
        <v>216</v>
      </c>
      <c r="C10" s="212" t="s">
        <v>217</v>
      </c>
      <c r="D10" s="200" t="s">
        <v>200</v>
      </c>
      <c r="E10" s="199" t="s">
        <v>211</v>
      </c>
      <c r="F10" s="199" t="s">
        <v>222</v>
      </c>
      <c r="G10" s="199" t="s">
        <v>213</v>
      </c>
      <c r="H10" s="196" t="s">
        <v>219</v>
      </c>
      <c r="I10" s="196" t="s">
        <v>343</v>
      </c>
      <c r="J10" s="89" t="s">
        <v>224</v>
      </c>
      <c r="K10" s="113">
        <v>0.5</v>
      </c>
      <c r="L10" s="114" t="s">
        <v>207</v>
      </c>
      <c r="M10" s="73">
        <v>45658</v>
      </c>
      <c r="N10" s="73">
        <v>46022</v>
      </c>
      <c r="O10" s="141">
        <v>0.9</v>
      </c>
      <c r="P10" s="115" t="s">
        <v>282</v>
      </c>
      <c r="Q10" s="116" t="s">
        <v>344</v>
      </c>
      <c r="R10" s="257">
        <v>1.1079000000000001</v>
      </c>
      <c r="S10" s="146">
        <f>(R10/O10)/4</f>
        <v>0.30775000000000002</v>
      </c>
      <c r="T10" s="147" t="s">
        <v>374</v>
      </c>
      <c r="U10" s="74"/>
      <c r="V10" s="146">
        <f t="shared" si="1"/>
        <v>0</v>
      </c>
      <c r="W10" s="153"/>
      <c r="X10" s="74"/>
      <c r="Y10" s="146">
        <f t="shared" si="2"/>
        <v>0</v>
      </c>
      <c r="Z10" s="154"/>
      <c r="AA10" s="74"/>
      <c r="AB10" s="146">
        <f t="shared" si="3"/>
        <v>0</v>
      </c>
      <c r="AC10" s="154"/>
      <c r="AD10" s="233">
        <f>SUM(S10,S11,S12,V10,V11,V12,Y10,Y11,Y12,AB10,AB11,AB12)</f>
        <v>0.39108333333333334</v>
      </c>
    </row>
    <row r="11" spans="1:30" ht="57.75" customHeight="1" thickBot="1">
      <c r="A11" s="210"/>
      <c r="B11" s="197"/>
      <c r="C11" s="213"/>
      <c r="D11" s="201"/>
      <c r="E11" s="197"/>
      <c r="F11" s="197"/>
      <c r="G11" s="197"/>
      <c r="H11" s="197"/>
      <c r="I11" s="197"/>
      <c r="J11" s="58" t="s">
        <v>225</v>
      </c>
      <c r="K11" s="59">
        <v>0.05</v>
      </c>
      <c r="L11" s="60" t="s">
        <v>207</v>
      </c>
      <c r="M11" s="73">
        <v>45658</v>
      </c>
      <c r="N11" s="73">
        <v>46022</v>
      </c>
      <c r="O11" s="142">
        <v>0.9</v>
      </c>
      <c r="P11" s="61" t="s">
        <v>282</v>
      </c>
      <c r="Q11" s="67" t="s">
        <v>328</v>
      </c>
      <c r="R11" s="74">
        <v>0</v>
      </c>
      <c r="S11" s="146">
        <f t="shared" si="0"/>
        <v>0</v>
      </c>
      <c r="T11" s="147" t="s">
        <v>360</v>
      </c>
      <c r="U11" s="74"/>
      <c r="V11" s="146">
        <f t="shared" si="1"/>
        <v>0</v>
      </c>
      <c r="W11" s="156"/>
      <c r="X11" s="74"/>
      <c r="Y11" s="146">
        <f t="shared" si="2"/>
        <v>0</v>
      </c>
      <c r="Z11" s="157"/>
      <c r="AA11" s="74"/>
      <c r="AB11" s="146">
        <f t="shared" si="3"/>
        <v>0</v>
      </c>
      <c r="AC11" s="157"/>
      <c r="AD11" s="234"/>
    </row>
    <row r="12" spans="1:30" ht="57" thickBot="1">
      <c r="A12" s="211"/>
      <c r="B12" s="195"/>
      <c r="C12" s="214"/>
      <c r="D12" s="202"/>
      <c r="E12" s="195"/>
      <c r="F12" s="195"/>
      <c r="G12" s="195"/>
      <c r="H12" s="198"/>
      <c r="I12" s="198"/>
      <c r="J12" s="58" t="s">
        <v>226</v>
      </c>
      <c r="K12" s="59">
        <v>0.45</v>
      </c>
      <c r="L12" s="60" t="s">
        <v>207</v>
      </c>
      <c r="M12" s="73">
        <v>45658</v>
      </c>
      <c r="N12" s="73">
        <v>46022</v>
      </c>
      <c r="O12" s="61">
        <v>4</v>
      </c>
      <c r="P12" s="61" t="s">
        <v>275</v>
      </c>
      <c r="Q12" s="67" t="s">
        <v>327</v>
      </c>
      <c r="R12" s="74">
        <v>1</v>
      </c>
      <c r="S12" s="146">
        <f>(R12/O12)/3</f>
        <v>8.3333333333333329E-2</v>
      </c>
      <c r="T12" s="158" t="s">
        <v>358</v>
      </c>
      <c r="U12" s="74"/>
      <c r="V12" s="146">
        <f t="shared" si="1"/>
        <v>0</v>
      </c>
      <c r="W12" s="159"/>
      <c r="X12" s="74"/>
      <c r="Y12" s="146">
        <f t="shared" si="2"/>
        <v>0</v>
      </c>
      <c r="Z12" s="160"/>
      <c r="AA12" s="74"/>
      <c r="AB12" s="146">
        <f t="shared" si="3"/>
        <v>0</v>
      </c>
      <c r="AC12" s="160"/>
      <c r="AD12" s="235"/>
    </row>
    <row r="13" spans="1:30" ht="60" customHeight="1" thickBot="1">
      <c r="A13" s="215">
        <v>5</v>
      </c>
      <c r="B13" s="196" t="s">
        <v>216</v>
      </c>
      <c r="C13" s="217" t="s">
        <v>227</v>
      </c>
      <c r="D13" s="203" t="s">
        <v>200</v>
      </c>
      <c r="E13" s="196" t="s">
        <v>228</v>
      </c>
      <c r="F13" s="196" t="s">
        <v>229</v>
      </c>
      <c r="G13" s="196" t="s">
        <v>213</v>
      </c>
      <c r="H13" s="199" t="s">
        <v>230</v>
      </c>
      <c r="I13" s="199" t="s">
        <v>231</v>
      </c>
      <c r="J13" s="62" t="s">
        <v>232</v>
      </c>
      <c r="K13" s="63">
        <v>0.3</v>
      </c>
      <c r="L13" s="64" t="s">
        <v>207</v>
      </c>
      <c r="M13" s="73">
        <v>45658</v>
      </c>
      <c r="N13" s="73">
        <v>46022</v>
      </c>
      <c r="O13" s="143">
        <v>1</v>
      </c>
      <c r="P13" s="65" t="s">
        <v>282</v>
      </c>
      <c r="Q13" s="66" t="s">
        <v>346</v>
      </c>
      <c r="R13" s="170">
        <v>1</v>
      </c>
      <c r="S13" s="146">
        <f>($K$13*R13)/4</f>
        <v>7.4999999999999997E-2</v>
      </c>
      <c r="T13" s="152" t="s">
        <v>369</v>
      </c>
      <c r="U13" s="74"/>
      <c r="V13" s="146">
        <f t="shared" si="1"/>
        <v>0</v>
      </c>
      <c r="W13" s="153"/>
      <c r="X13" s="74"/>
      <c r="Y13" s="146">
        <f t="shared" si="2"/>
        <v>0</v>
      </c>
      <c r="Z13" s="154"/>
      <c r="AA13" s="74"/>
      <c r="AB13" s="146">
        <f t="shared" si="3"/>
        <v>0</v>
      </c>
      <c r="AC13" s="154"/>
      <c r="AD13" s="233">
        <f>SUM(S13:S16,V13:V16,Y13:Y16,AB13:AB16)</f>
        <v>0.24835749999999998</v>
      </c>
    </row>
    <row r="14" spans="1:30" ht="75.75" customHeight="1" thickBot="1">
      <c r="A14" s="210"/>
      <c r="B14" s="197"/>
      <c r="C14" s="213"/>
      <c r="D14" s="201"/>
      <c r="E14" s="197"/>
      <c r="F14" s="197"/>
      <c r="G14" s="197"/>
      <c r="H14" s="197"/>
      <c r="I14" s="197"/>
      <c r="J14" s="58" t="s">
        <v>233</v>
      </c>
      <c r="K14" s="59">
        <v>0.3</v>
      </c>
      <c r="L14" s="60" t="s">
        <v>207</v>
      </c>
      <c r="M14" s="73">
        <v>45658</v>
      </c>
      <c r="N14" s="73">
        <v>46022</v>
      </c>
      <c r="O14" s="142">
        <v>1</v>
      </c>
      <c r="P14" s="61" t="s">
        <v>282</v>
      </c>
      <c r="Q14" s="66" t="s">
        <v>330</v>
      </c>
      <c r="R14" s="170">
        <v>1</v>
      </c>
      <c r="S14" s="146">
        <f>($K$14*R14)/4</f>
        <v>7.4999999999999997E-2</v>
      </c>
      <c r="T14" s="155" t="s">
        <v>370</v>
      </c>
      <c r="U14" s="74"/>
      <c r="V14" s="146">
        <f t="shared" si="1"/>
        <v>0</v>
      </c>
      <c r="W14" s="156"/>
      <c r="X14" s="74"/>
      <c r="Y14" s="146">
        <f t="shared" si="2"/>
        <v>0</v>
      </c>
      <c r="Z14" s="157"/>
      <c r="AA14" s="74"/>
      <c r="AB14" s="146">
        <f t="shared" si="3"/>
        <v>0</v>
      </c>
      <c r="AC14" s="157"/>
      <c r="AD14" s="234"/>
    </row>
    <row r="15" spans="1:30" ht="58.5" customHeight="1" thickBot="1">
      <c r="A15" s="210"/>
      <c r="B15" s="197"/>
      <c r="C15" s="213"/>
      <c r="D15" s="201"/>
      <c r="E15" s="197"/>
      <c r="F15" s="197"/>
      <c r="G15" s="197"/>
      <c r="H15" s="197"/>
      <c r="I15" s="197"/>
      <c r="J15" s="117" t="s">
        <v>234</v>
      </c>
      <c r="K15" s="118">
        <v>0.3</v>
      </c>
      <c r="L15" s="119" t="s">
        <v>207</v>
      </c>
      <c r="M15" s="73">
        <v>45658</v>
      </c>
      <c r="N15" s="73">
        <v>46022</v>
      </c>
      <c r="O15" s="144">
        <v>0.95</v>
      </c>
      <c r="P15" s="120" t="s">
        <v>282</v>
      </c>
      <c r="Q15" s="66" t="s">
        <v>346</v>
      </c>
      <c r="R15" s="171">
        <v>0.97809999999999997</v>
      </c>
      <c r="S15" s="146">
        <f>($K$15*R15)/4</f>
        <v>7.3357499999999992E-2</v>
      </c>
      <c r="T15" s="155" t="s">
        <v>371</v>
      </c>
      <c r="U15" s="74"/>
      <c r="V15" s="146">
        <f t="shared" si="1"/>
        <v>0</v>
      </c>
      <c r="W15" s="156"/>
      <c r="X15" s="74"/>
      <c r="Y15" s="146">
        <f t="shared" si="2"/>
        <v>0</v>
      </c>
      <c r="Z15" s="157"/>
      <c r="AA15" s="74"/>
      <c r="AB15" s="146">
        <f t="shared" si="3"/>
        <v>0</v>
      </c>
      <c r="AC15" s="157"/>
      <c r="AD15" s="234"/>
    </row>
    <row r="16" spans="1:30" ht="81" customHeight="1" thickBot="1">
      <c r="A16" s="216"/>
      <c r="B16" s="198"/>
      <c r="C16" s="218"/>
      <c r="D16" s="204"/>
      <c r="E16" s="198"/>
      <c r="F16" s="198"/>
      <c r="G16" s="198"/>
      <c r="H16" s="198"/>
      <c r="I16" s="198"/>
      <c r="J16" s="121" t="s">
        <v>235</v>
      </c>
      <c r="K16" s="122">
        <v>0.1</v>
      </c>
      <c r="L16" s="123" t="s">
        <v>207</v>
      </c>
      <c r="M16" s="73">
        <v>45658</v>
      </c>
      <c r="N16" s="73">
        <v>46022</v>
      </c>
      <c r="O16" s="145">
        <v>1</v>
      </c>
      <c r="P16" s="120" t="s">
        <v>282</v>
      </c>
      <c r="Q16" s="66" t="s">
        <v>331</v>
      </c>
      <c r="R16" s="170">
        <v>1</v>
      </c>
      <c r="S16" s="146">
        <f>($K$16*R16)/4</f>
        <v>2.5000000000000001E-2</v>
      </c>
      <c r="T16" s="158" t="s">
        <v>372</v>
      </c>
      <c r="U16" s="74"/>
      <c r="V16" s="146">
        <f t="shared" si="1"/>
        <v>0</v>
      </c>
      <c r="W16" s="159"/>
      <c r="X16" s="74"/>
      <c r="Y16" s="146">
        <f t="shared" si="2"/>
        <v>0</v>
      </c>
      <c r="Z16" s="160"/>
      <c r="AA16" s="74"/>
      <c r="AB16" s="146">
        <f t="shared" si="3"/>
        <v>0</v>
      </c>
      <c r="AC16" s="160"/>
      <c r="AD16" s="235"/>
    </row>
    <row r="17" spans="1:30" ht="188.25" thickBot="1">
      <c r="A17" s="99">
        <v>6</v>
      </c>
      <c r="B17" s="100" t="s">
        <v>216</v>
      </c>
      <c r="C17" s="100" t="s">
        <v>236</v>
      </c>
      <c r="D17" s="124" t="s">
        <v>200</v>
      </c>
      <c r="E17" s="100" t="s">
        <v>228</v>
      </c>
      <c r="F17" s="100" t="s">
        <v>237</v>
      </c>
      <c r="G17" s="100" t="s">
        <v>203</v>
      </c>
      <c r="H17" s="137" t="s">
        <v>230</v>
      </c>
      <c r="I17" s="137" t="s">
        <v>238</v>
      </c>
      <c r="J17" s="89" t="s">
        <v>239</v>
      </c>
      <c r="K17" s="113">
        <v>1</v>
      </c>
      <c r="L17" s="114" t="s">
        <v>207</v>
      </c>
      <c r="M17" s="73">
        <v>45658</v>
      </c>
      <c r="N17" s="73">
        <v>46022</v>
      </c>
      <c r="O17" s="141">
        <v>1</v>
      </c>
      <c r="P17" s="115" t="s">
        <v>282</v>
      </c>
      <c r="Q17" s="116" t="s">
        <v>334</v>
      </c>
      <c r="R17" s="170">
        <v>1</v>
      </c>
      <c r="S17" s="146">
        <f>(R17/O17)/4</f>
        <v>0.25</v>
      </c>
      <c r="T17" s="147" t="s">
        <v>368</v>
      </c>
      <c r="U17" s="74"/>
      <c r="V17" s="146">
        <f t="shared" si="1"/>
        <v>0</v>
      </c>
      <c r="W17" s="148"/>
      <c r="X17" s="74"/>
      <c r="Y17" s="146">
        <f t="shared" si="2"/>
        <v>0</v>
      </c>
      <c r="Z17" s="149"/>
      <c r="AA17" s="74"/>
      <c r="AB17" s="146">
        <f t="shared" si="3"/>
        <v>0</v>
      </c>
      <c r="AC17" s="149"/>
      <c r="AD17" s="151">
        <f>SUM(S17,V17,Y17,AB17)</f>
        <v>0.25</v>
      </c>
    </row>
    <row r="18" spans="1:30" ht="78.75" customHeight="1" thickBot="1">
      <c r="A18" s="227">
        <v>7</v>
      </c>
      <c r="B18" s="194" t="s">
        <v>208</v>
      </c>
      <c r="C18" s="228" t="s">
        <v>209</v>
      </c>
      <c r="D18" s="232" t="s">
        <v>210</v>
      </c>
      <c r="E18" s="194" t="s">
        <v>211</v>
      </c>
      <c r="F18" s="194" t="s">
        <v>240</v>
      </c>
      <c r="G18" s="194" t="s">
        <v>203</v>
      </c>
      <c r="H18" s="196" t="s">
        <v>230</v>
      </c>
      <c r="I18" s="196" t="s">
        <v>241</v>
      </c>
      <c r="J18" s="62" t="s">
        <v>242</v>
      </c>
      <c r="K18" s="63">
        <v>0.5</v>
      </c>
      <c r="L18" s="64" t="s">
        <v>207</v>
      </c>
      <c r="M18" s="73">
        <v>45658</v>
      </c>
      <c r="N18" s="73">
        <v>46022</v>
      </c>
      <c r="O18" s="143">
        <v>1</v>
      </c>
      <c r="P18" s="65" t="s">
        <v>282</v>
      </c>
      <c r="Q18" s="66" t="s">
        <v>333</v>
      </c>
      <c r="R18" s="170">
        <v>1</v>
      </c>
      <c r="S18" s="146">
        <f>((R18/O18)/4)/2</f>
        <v>0.125</v>
      </c>
      <c r="T18" s="152" t="s">
        <v>367</v>
      </c>
      <c r="U18" s="74"/>
      <c r="V18" s="146">
        <f t="shared" si="1"/>
        <v>0</v>
      </c>
      <c r="W18" s="153"/>
      <c r="X18" s="74"/>
      <c r="Y18" s="146">
        <f t="shared" si="2"/>
        <v>0</v>
      </c>
      <c r="Z18" s="153"/>
      <c r="AA18" s="74"/>
      <c r="AB18" s="146">
        <f t="shared" si="3"/>
        <v>0</v>
      </c>
      <c r="AC18" s="153"/>
      <c r="AD18" s="247">
        <f>SUM(S18,S19, V18, V19, Y18, Y19, AB18, AB19)</f>
        <v>0.25</v>
      </c>
    </row>
    <row r="19" spans="1:30" ht="38.25" thickBot="1">
      <c r="A19" s="211"/>
      <c r="B19" s="195"/>
      <c r="C19" s="214"/>
      <c r="D19" s="202"/>
      <c r="E19" s="195"/>
      <c r="F19" s="195"/>
      <c r="G19" s="195"/>
      <c r="H19" s="198"/>
      <c r="I19" s="198"/>
      <c r="J19" s="58" t="s">
        <v>243</v>
      </c>
      <c r="K19" s="59">
        <v>0.5</v>
      </c>
      <c r="L19" s="64" t="s">
        <v>207</v>
      </c>
      <c r="M19" s="73">
        <v>45658</v>
      </c>
      <c r="N19" s="73">
        <v>46022</v>
      </c>
      <c r="O19" s="61">
        <v>4</v>
      </c>
      <c r="P19" s="61" t="s">
        <v>275</v>
      </c>
      <c r="Q19" s="75" t="s">
        <v>332</v>
      </c>
      <c r="R19" s="74">
        <v>1</v>
      </c>
      <c r="S19" s="146">
        <f>(R19/O19)/2</f>
        <v>0.125</v>
      </c>
      <c r="T19" s="161" t="s">
        <v>366</v>
      </c>
      <c r="U19" s="74"/>
      <c r="V19" s="146">
        <f t="shared" si="1"/>
        <v>0</v>
      </c>
      <c r="W19" s="162"/>
      <c r="X19" s="74"/>
      <c r="Y19" s="146">
        <f t="shared" si="2"/>
        <v>0</v>
      </c>
      <c r="Z19" s="163"/>
      <c r="AA19" s="74"/>
      <c r="AB19" s="146">
        <f t="shared" si="3"/>
        <v>0</v>
      </c>
      <c r="AC19" s="163"/>
      <c r="AD19" s="248"/>
    </row>
    <row r="20" spans="1:30" ht="111.75" customHeight="1" thickBot="1">
      <c r="A20" s="133">
        <v>8</v>
      </c>
      <c r="B20" s="134" t="s">
        <v>244</v>
      </c>
      <c r="C20" s="135" t="s">
        <v>245</v>
      </c>
      <c r="D20" s="136" t="s">
        <v>246</v>
      </c>
      <c r="E20" s="134" t="s">
        <v>247</v>
      </c>
      <c r="F20" s="134" t="s">
        <v>248</v>
      </c>
      <c r="G20" s="134" t="s">
        <v>213</v>
      </c>
      <c r="H20" s="137" t="s">
        <v>249</v>
      </c>
      <c r="I20" s="137" t="s">
        <v>250</v>
      </c>
      <c r="J20" s="94" t="s">
        <v>251</v>
      </c>
      <c r="K20" s="109">
        <v>1</v>
      </c>
      <c r="L20" s="110" t="s">
        <v>207</v>
      </c>
      <c r="M20" s="73">
        <v>45658</v>
      </c>
      <c r="N20" s="73">
        <v>46022</v>
      </c>
      <c r="O20" s="111">
        <v>4</v>
      </c>
      <c r="P20" s="111" t="s">
        <v>275</v>
      </c>
      <c r="Q20" s="75" t="s">
        <v>335</v>
      </c>
      <c r="R20" s="74">
        <v>1</v>
      </c>
      <c r="S20" s="146">
        <f t="shared" si="0"/>
        <v>0.25</v>
      </c>
      <c r="T20" s="147" t="s">
        <v>365</v>
      </c>
      <c r="U20" s="74"/>
      <c r="V20" s="146">
        <f t="shared" si="1"/>
        <v>0</v>
      </c>
      <c r="W20" s="148"/>
      <c r="X20" s="74"/>
      <c r="Y20" s="146">
        <f t="shared" si="2"/>
        <v>0</v>
      </c>
      <c r="Z20" s="149"/>
      <c r="AA20" s="74"/>
      <c r="AB20" s="146">
        <f t="shared" si="3"/>
        <v>0</v>
      </c>
      <c r="AC20" s="149"/>
      <c r="AD20" s="150">
        <f>SUM(S20,V20,Y20,AB20)</f>
        <v>0.25</v>
      </c>
    </row>
    <row r="21" spans="1:30" ht="61.5" customHeight="1" thickBot="1">
      <c r="A21" s="229">
        <v>9</v>
      </c>
      <c r="B21" s="196" t="s">
        <v>208</v>
      </c>
      <c r="C21" s="217" t="s">
        <v>252</v>
      </c>
      <c r="D21" s="203" t="s">
        <v>200</v>
      </c>
      <c r="E21" s="196" t="s">
        <v>201</v>
      </c>
      <c r="F21" s="196" t="s">
        <v>253</v>
      </c>
      <c r="G21" s="196" t="s">
        <v>254</v>
      </c>
      <c r="H21" s="196" t="s">
        <v>249</v>
      </c>
      <c r="I21" s="196" t="s">
        <v>255</v>
      </c>
      <c r="J21" s="125" t="s">
        <v>256</v>
      </c>
      <c r="K21" s="126">
        <v>0.35</v>
      </c>
      <c r="L21" s="127" t="s">
        <v>207</v>
      </c>
      <c r="M21" s="73">
        <v>45658</v>
      </c>
      <c r="N21" s="73">
        <v>46022</v>
      </c>
      <c r="O21" s="128">
        <v>4</v>
      </c>
      <c r="P21" s="128" t="s">
        <v>275</v>
      </c>
      <c r="Q21" s="75" t="s">
        <v>336</v>
      </c>
      <c r="R21" s="74">
        <v>0</v>
      </c>
      <c r="S21" s="146">
        <f t="shared" si="0"/>
        <v>0</v>
      </c>
      <c r="T21" s="147" t="s">
        <v>364</v>
      </c>
      <c r="U21" s="74"/>
      <c r="V21" s="146">
        <f t="shared" si="1"/>
        <v>0</v>
      </c>
      <c r="W21" s="153"/>
      <c r="X21" s="74"/>
      <c r="Y21" s="146">
        <f t="shared" si="2"/>
        <v>0</v>
      </c>
      <c r="Z21" s="154"/>
      <c r="AA21" s="74"/>
      <c r="AB21" s="146">
        <f t="shared" si="3"/>
        <v>0</v>
      </c>
      <c r="AC21" s="154"/>
      <c r="AD21" s="233">
        <f>SUM(S21,S22,S23,S24,V21, V22,V23,V24, Y21,Y22,Y23,Y24,AB21,AB22,AB23,AB24)</f>
        <v>0.125</v>
      </c>
    </row>
    <row r="22" spans="1:30" ht="57" thickBot="1">
      <c r="A22" s="230"/>
      <c r="B22" s="197"/>
      <c r="C22" s="213"/>
      <c r="D22" s="201"/>
      <c r="E22" s="197"/>
      <c r="F22" s="197"/>
      <c r="G22" s="197"/>
      <c r="H22" s="197"/>
      <c r="I22" s="197"/>
      <c r="J22" s="58" t="s">
        <v>257</v>
      </c>
      <c r="K22" s="59">
        <v>0.25</v>
      </c>
      <c r="L22" s="60" t="s">
        <v>207</v>
      </c>
      <c r="M22" s="73">
        <v>45658</v>
      </c>
      <c r="N22" s="73">
        <v>46022</v>
      </c>
      <c r="O22" s="142">
        <v>1</v>
      </c>
      <c r="P22" s="61" t="s">
        <v>282</v>
      </c>
      <c r="Q22" s="129" t="s">
        <v>337</v>
      </c>
      <c r="R22" s="74">
        <v>0</v>
      </c>
      <c r="S22" s="146">
        <f t="shared" si="0"/>
        <v>0</v>
      </c>
      <c r="T22" s="147" t="s">
        <v>363</v>
      </c>
      <c r="U22" s="74"/>
      <c r="V22" s="146">
        <f t="shared" si="1"/>
        <v>0</v>
      </c>
      <c r="W22" s="156"/>
      <c r="X22" s="74"/>
      <c r="Y22" s="146">
        <f t="shared" si="2"/>
        <v>0</v>
      </c>
      <c r="Z22" s="157"/>
      <c r="AA22" s="74"/>
      <c r="AB22" s="146">
        <f t="shared" si="3"/>
        <v>0</v>
      </c>
      <c r="AC22" s="157"/>
      <c r="AD22" s="234"/>
    </row>
    <row r="23" spans="1:30" ht="44.25" customHeight="1" thickBot="1">
      <c r="A23" s="230"/>
      <c r="B23" s="197"/>
      <c r="C23" s="213"/>
      <c r="D23" s="201"/>
      <c r="E23" s="197"/>
      <c r="F23" s="197"/>
      <c r="G23" s="197"/>
      <c r="H23" s="197"/>
      <c r="I23" s="197"/>
      <c r="J23" s="58" t="s">
        <v>258</v>
      </c>
      <c r="K23" s="59">
        <v>0.25</v>
      </c>
      <c r="L23" s="60" t="s">
        <v>207</v>
      </c>
      <c r="M23" s="73">
        <v>45658</v>
      </c>
      <c r="N23" s="73">
        <v>46022</v>
      </c>
      <c r="O23" s="61">
        <v>1</v>
      </c>
      <c r="P23" s="61" t="s">
        <v>275</v>
      </c>
      <c r="Q23" s="129" t="s">
        <v>338</v>
      </c>
      <c r="R23" s="74">
        <v>1</v>
      </c>
      <c r="S23" s="146">
        <f>((R23/O23)/4)/4</f>
        <v>6.25E-2</v>
      </c>
      <c r="T23" s="164" t="s">
        <v>361</v>
      </c>
      <c r="U23" s="74"/>
      <c r="V23" s="146">
        <f t="shared" si="1"/>
        <v>0</v>
      </c>
      <c r="W23" s="165"/>
      <c r="X23" s="74"/>
      <c r="Y23" s="146">
        <f t="shared" si="2"/>
        <v>0</v>
      </c>
      <c r="Z23" s="166"/>
      <c r="AA23" s="74"/>
      <c r="AB23" s="146">
        <f t="shared" si="3"/>
        <v>0</v>
      </c>
      <c r="AC23" s="166"/>
      <c r="AD23" s="234"/>
    </row>
    <row r="24" spans="1:30" ht="77.25" customHeight="1" thickBot="1">
      <c r="A24" s="231"/>
      <c r="B24" s="198"/>
      <c r="C24" s="218"/>
      <c r="D24" s="204"/>
      <c r="E24" s="198"/>
      <c r="F24" s="198"/>
      <c r="G24" s="198"/>
      <c r="H24" s="198"/>
      <c r="I24" s="198"/>
      <c r="J24" s="96" t="s">
        <v>259</v>
      </c>
      <c r="K24" s="130">
        <v>0.15</v>
      </c>
      <c r="L24" s="131" t="s">
        <v>207</v>
      </c>
      <c r="M24" s="73">
        <v>45658</v>
      </c>
      <c r="N24" s="73">
        <v>46022</v>
      </c>
      <c r="O24" s="132">
        <v>4</v>
      </c>
      <c r="P24" s="132" t="s">
        <v>275</v>
      </c>
      <c r="Q24" s="75" t="s">
        <v>336</v>
      </c>
      <c r="R24" s="74">
        <v>1</v>
      </c>
      <c r="S24" s="146">
        <f>(R24/O24)/4</f>
        <v>6.25E-2</v>
      </c>
      <c r="T24" s="167" t="s">
        <v>362</v>
      </c>
      <c r="U24" s="74"/>
      <c r="V24" s="146">
        <f t="shared" si="1"/>
        <v>0</v>
      </c>
      <c r="W24" s="162"/>
      <c r="X24" s="74"/>
      <c r="Y24" s="146">
        <f t="shared" si="2"/>
        <v>0</v>
      </c>
      <c r="Z24" s="163"/>
      <c r="AA24" s="74"/>
      <c r="AB24" s="146">
        <f t="shared" si="3"/>
        <v>0</v>
      </c>
      <c r="AC24" s="163"/>
      <c r="AD24" s="235"/>
    </row>
    <row r="25" spans="1:30" ht="69.95" customHeight="1">
      <c r="C25" s="57"/>
      <c r="D25" s="57"/>
      <c r="J25" s="56"/>
      <c r="O25" s="49"/>
      <c r="P25" s="49"/>
    </row>
  </sheetData>
  <mergeCells count="55">
    <mergeCell ref="A1:AD1"/>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F18:F19"/>
    <mergeCell ref="G18:G19"/>
    <mergeCell ref="A13:A16"/>
    <mergeCell ref="B13:B16"/>
    <mergeCell ref="C13:C16"/>
    <mergeCell ref="D13:D16"/>
    <mergeCell ref="E13:E16"/>
    <mergeCell ref="F13:F16"/>
    <mergeCell ref="A18:A19"/>
    <mergeCell ref="B18:B19"/>
    <mergeCell ref="C18:C19"/>
    <mergeCell ref="D18:D19"/>
    <mergeCell ref="E18:E19"/>
    <mergeCell ref="G21:G24"/>
    <mergeCell ref="H21:H24"/>
    <mergeCell ref="G13:G16"/>
    <mergeCell ref="H13:H16"/>
    <mergeCell ref="I13:I16"/>
    <mergeCell ref="B21:B24"/>
    <mergeCell ref="C21:C24"/>
    <mergeCell ref="D21:D24"/>
    <mergeCell ref="E21:E24"/>
    <mergeCell ref="F21:F24"/>
    <mergeCell ref="AD21:AD24"/>
    <mergeCell ref="A2:AD2"/>
    <mergeCell ref="R5:T5"/>
    <mergeCell ref="U5:W5"/>
    <mergeCell ref="S4:AD4"/>
    <mergeCell ref="Y5:Z5"/>
    <mergeCell ref="AB5:AC5"/>
    <mergeCell ref="AD5:AD6"/>
    <mergeCell ref="AD10:AD12"/>
    <mergeCell ref="AD13:AD16"/>
    <mergeCell ref="AD18:AD19"/>
    <mergeCell ref="I21:I24"/>
    <mergeCell ref="S3:AD3"/>
    <mergeCell ref="H18:H19"/>
    <mergeCell ref="I18:I19"/>
    <mergeCell ref="A21:A24"/>
  </mergeCells>
  <dataValidations count="7">
    <dataValidation allowBlank="1" showInputMessage="1" showErrorMessage="1" promptTitle="Meta del entregable:" prompt="Valor numérico que representa el resultado esperado para la vigencia, con base en datos históricos y proyecciones futuras" sqref="O6:O24" xr:uid="{8653171F-E499-4D0F-9A1E-F2DED63E5C92}"/>
    <dataValidation allowBlank="1" showInputMessage="1" showErrorMessage="1" promptTitle="Fecha de finalización" prompt="Fecha a partir en la cual se dará fin al entregable y orientará el cierre del seguimiento correspondiente" sqref="N6:N24" xr:uid="{86EE3453-F2CB-4C8F-A158-3E20C5412718}"/>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2707C19D-0998-40AF-9877-C0C3BEC1DA9D}"/>
    <dataValidation allowBlank="1" showInputMessage="1" showErrorMessage="1" promptTitle="Ponderación del entregable:" prompt="Peso porcentual que se le asignan al entregable, y cuya sumatoria debe dar 100% para cada iniciativa" sqref="K6:K24" xr:uid="{1A4E8D7D-DE02-4547-A2BC-582E32710108}"/>
    <dataValidation allowBlank="1" showInputMessage="1" showErrorMessage="1" promptTitle="Proceso SIGCMA" prompt="Seleccione el proceso del SIGCMA que soporta la consecución de la iniciativa" sqref="I6:I24" xr:uid="{62A9F00F-2DC2-4AD3-8CFF-4BEEEDB12CAE}"/>
    <dataValidation allowBlank="1" showInputMessage="1" showErrorMessage="1" promptTitle="Entregable" prompt="Bien o servicio. medible y verificable, para ejecutarse en la anualidad, y puede alcanzado a través de recursos de inversión o de funcionamiento." sqref="J6:J24" xr:uid="{4FB02065-E905-42AB-A4C7-AE592BF80E1B}"/>
    <dataValidation allowBlank="1" showInputMessage="1" showErrorMessage="1" promptTitle="Fecha de inicio:" prompt="Fecha a partir de la cual se dará inició al entregable y orientará los seguimientos correspondientes" sqref="M6:M24" xr:uid="{3AE34DEC-F772-411E-A246-25CA4549ABCF}"/>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EE47E780-4669-40B3-9FE3-547BF98F5D9C}">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r:uid="{032AED00-F94E-4257-A82A-AED53B50964F}">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EBBDE23F-1E75-4BD4-A654-D66F12FA6D43}">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D3339BD6-028C-4C62-ABE4-C801E8F30E4B}">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3BCE0F2C-F04F-4B88-9D69-AE58E6C007F2}">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709347C1-E2CF-457E-ACDA-53A21C04996B}">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33E25533-5696-48A9-940F-9A6E14F473F4}">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2165279B-61F2-4CDE-BFBF-420CC5D1F282}">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68878301-7336-402A-8465-B75817EB508F}">
          <x14:formula1>
            <xm:f>Listas!$A$2:$A$6</xm:f>
          </x14:formula1>
          <xm:sqref>B6:B24</xm:sqref>
        </x14:dataValidation>
        <x14:dataValidation type="list" allowBlank="1" showInputMessage="1" showErrorMessage="1" xr:uid="{13FEC55F-EE50-46EE-A80A-E0FB313FEFF0}">
          <x14:formula1>
            <xm:f>Listas!$W$2:$W$9</xm:f>
          </x14:formula1>
          <xm:sqref>I25</xm:sqref>
        </x14:dataValidation>
        <x14:dataValidation type="list" allowBlank="1" showInputMessage="1" showErrorMessage="1" xr:uid="{3C881E1E-D532-429D-A8C9-A62DA99C493A}">
          <x14:formula1>
            <xm:f>Listas!$F$2:$F$7</xm:f>
          </x14:formula1>
          <xm:sqref>D25:D1048576 D3:D5</xm:sqref>
        </x14:dataValidation>
        <x14:dataValidation type="list" allowBlank="1" showInputMessage="1" showErrorMessage="1" xr:uid="{FAB3C4C8-F363-4D02-89FF-5C3DDEC232F4}">
          <x14:formula1>
            <xm:f>Listas!$I$2:$I$8</xm:f>
          </x14:formula1>
          <xm:sqref>E25</xm:sqref>
        </x14:dataValidation>
        <x14:dataValidation type="list" allowBlank="1" showInputMessage="1" showErrorMessage="1" xr:uid="{C3215EA2-344E-4C72-A96F-C8B32459E4DB}">
          <x14:formula1>
            <xm:f>Listas!$U$2:$U$5</xm:f>
          </x14:formula1>
          <xm:sqref>H25</xm:sqref>
        </x14:dataValidation>
        <x14:dataValidation type="list" allowBlank="1" showInputMessage="1" showErrorMessage="1" xr:uid="{D7F32AC4-FDFD-4435-8BC1-6A7D0A1F4504}">
          <x14:formula1>
            <xm:f>Listas!$A$2:$A$6</xm:f>
          </x14:formula1>
          <xm:sqref>B25:B988</xm:sqref>
        </x14:dataValidation>
        <x14:dataValidation type="list" allowBlank="1" showInputMessage="1" showErrorMessage="1" xr:uid="{D61965AC-9AA9-4101-9094-948577E0DA4A}">
          <x14:formula1>
            <xm:f>Listas!$C$2:$C$26</xm:f>
          </x14:formula1>
          <xm:sqref>C25:C988</xm:sqref>
        </x14:dataValidation>
        <x14:dataValidation type="list" allowBlank="1" showInputMessage="1" showErrorMessage="1" xr:uid="{1F4406D4-DFEB-4EE6-A9B5-DB77981B2E40}">
          <x14:formula1>
            <xm:f>Listas!$K$2:$K$8</xm:f>
          </x14:formula1>
          <xm:sqref>G25 G26:H988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53" t="s">
        <v>260</v>
      </c>
      <c r="B1" s="254"/>
      <c r="C1" s="4" t="s">
        <v>261</v>
      </c>
      <c r="F1" s="55" t="s">
        <v>185</v>
      </c>
      <c r="I1" s="5" t="s">
        <v>262</v>
      </c>
      <c r="K1" s="5" t="s">
        <v>263</v>
      </c>
      <c r="M1" s="5" t="s">
        <v>264</v>
      </c>
      <c r="O1" s="5" t="s">
        <v>265</v>
      </c>
      <c r="Q1" s="5" t="s">
        <v>266</v>
      </c>
      <c r="S1" s="5" t="s">
        <v>267</v>
      </c>
      <c r="U1" s="5" t="s">
        <v>268</v>
      </c>
      <c r="V1" s="5" t="s">
        <v>268</v>
      </c>
      <c r="W1" s="5" t="s">
        <v>190</v>
      </c>
      <c r="Y1" s="5" t="s">
        <v>197</v>
      </c>
    </row>
    <row r="2" spans="1:25" ht="48">
      <c r="A2" s="1" t="s">
        <v>269</v>
      </c>
      <c r="B2" s="251" t="s">
        <v>270</v>
      </c>
      <c r="C2" s="2" t="s">
        <v>227</v>
      </c>
      <c r="F2" s="2" t="s">
        <v>246</v>
      </c>
      <c r="I2" s="2" t="s">
        <v>247</v>
      </c>
      <c r="K2" s="2" t="s">
        <v>213</v>
      </c>
      <c r="M2" s="2" t="s">
        <v>271</v>
      </c>
      <c r="O2" s="2" t="s">
        <v>272</v>
      </c>
      <c r="Q2" s="2" t="s">
        <v>273</v>
      </c>
      <c r="S2" s="2" t="s">
        <v>274</v>
      </c>
      <c r="U2" s="2" t="s">
        <v>204</v>
      </c>
      <c r="V2" s="2" t="s">
        <v>204</v>
      </c>
      <c r="W2" s="2" t="s">
        <v>220</v>
      </c>
      <c r="Y2" s="2" t="s">
        <v>275</v>
      </c>
    </row>
    <row r="3" spans="1:25" ht="48">
      <c r="A3" s="1" t="s">
        <v>276</v>
      </c>
      <c r="B3" s="252"/>
      <c r="C3" s="2" t="s">
        <v>217</v>
      </c>
      <c r="F3" s="2" t="s">
        <v>200</v>
      </c>
      <c r="I3" s="2" t="s">
        <v>277</v>
      </c>
      <c r="K3" s="2" t="s">
        <v>278</v>
      </c>
      <c r="M3" s="2" t="s">
        <v>207</v>
      </c>
      <c r="O3" s="2" t="s">
        <v>279</v>
      </c>
      <c r="Q3" s="2" t="s">
        <v>280</v>
      </c>
      <c r="S3" s="2" t="s">
        <v>281</v>
      </c>
      <c r="U3" s="2" t="s">
        <v>219</v>
      </c>
      <c r="V3" s="2" t="s">
        <v>204</v>
      </c>
      <c r="W3" s="2" t="s">
        <v>241</v>
      </c>
      <c r="Y3" s="2" t="s">
        <v>282</v>
      </c>
    </row>
    <row r="4" spans="1:25" ht="36">
      <c r="A4" s="1" t="s">
        <v>283</v>
      </c>
      <c r="B4" s="252"/>
      <c r="C4" s="2" t="s">
        <v>284</v>
      </c>
      <c r="F4" s="2" t="s">
        <v>210</v>
      </c>
      <c r="I4" s="2" t="s">
        <v>201</v>
      </c>
      <c r="K4" s="2" t="s">
        <v>285</v>
      </c>
      <c r="S4" s="2" t="s">
        <v>286</v>
      </c>
      <c r="U4" s="2" t="s">
        <v>230</v>
      </c>
      <c r="V4" s="2" t="s">
        <v>204</v>
      </c>
      <c r="W4" s="2" t="s">
        <v>231</v>
      </c>
    </row>
    <row r="5" spans="1:25" ht="48">
      <c r="A5" s="1" t="s">
        <v>287</v>
      </c>
      <c r="B5" s="252"/>
      <c r="C5" s="2" t="s">
        <v>236</v>
      </c>
      <c r="F5" s="2" t="s">
        <v>288</v>
      </c>
      <c r="I5" s="2" t="s">
        <v>289</v>
      </c>
      <c r="K5" s="2" t="s">
        <v>254</v>
      </c>
      <c r="S5" s="2" t="s">
        <v>290</v>
      </c>
      <c r="U5" s="2" t="s">
        <v>249</v>
      </c>
      <c r="V5" s="2" t="s">
        <v>219</v>
      </c>
      <c r="W5" s="54" t="s">
        <v>238</v>
      </c>
    </row>
    <row r="6" spans="1:25" ht="48">
      <c r="A6" s="1" t="s">
        <v>291</v>
      </c>
      <c r="B6" s="252"/>
      <c r="C6" s="2" t="s">
        <v>292</v>
      </c>
      <c r="F6" s="2" t="s">
        <v>293</v>
      </c>
      <c r="I6" s="2" t="s">
        <v>211</v>
      </c>
      <c r="K6" s="2" t="s">
        <v>294</v>
      </c>
      <c r="S6" s="2" t="s">
        <v>295</v>
      </c>
      <c r="V6" s="2" t="s">
        <v>219</v>
      </c>
      <c r="W6" s="2" t="s">
        <v>255</v>
      </c>
    </row>
    <row r="7" spans="1:25" ht="60">
      <c r="A7" s="3"/>
      <c r="B7" s="255" t="s">
        <v>296</v>
      </c>
      <c r="C7" s="2" t="s">
        <v>297</v>
      </c>
      <c r="F7" s="2" t="s">
        <v>298</v>
      </c>
      <c r="I7" s="2" t="s">
        <v>228</v>
      </c>
      <c r="K7" s="2" t="s">
        <v>203</v>
      </c>
      <c r="V7" s="2" t="s">
        <v>219</v>
      </c>
      <c r="W7" s="2" t="s">
        <v>205</v>
      </c>
    </row>
    <row r="8" spans="1:25" ht="36">
      <c r="A8" s="3"/>
      <c r="B8" s="256"/>
      <c r="C8" s="2" t="s">
        <v>299</v>
      </c>
      <c r="I8" s="2" t="s">
        <v>300</v>
      </c>
      <c r="K8" s="2" t="s">
        <v>301</v>
      </c>
      <c r="V8" s="2" t="s">
        <v>219</v>
      </c>
      <c r="W8" s="2" t="s">
        <v>302</v>
      </c>
    </row>
    <row r="9" spans="1:25" ht="24">
      <c r="A9" s="3"/>
      <c r="B9" s="256"/>
      <c r="C9" s="2" t="s">
        <v>303</v>
      </c>
      <c r="V9" s="2" t="s">
        <v>219</v>
      </c>
      <c r="W9" s="2" t="s">
        <v>250</v>
      </c>
    </row>
    <row r="10" spans="1:25" ht="39.75" customHeight="1">
      <c r="A10" s="3"/>
      <c r="B10" s="256"/>
      <c r="C10" s="2" t="s">
        <v>304</v>
      </c>
      <c r="V10" s="2" t="s">
        <v>219</v>
      </c>
      <c r="W10" s="5"/>
    </row>
    <row r="11" spans="1:25" ht="36">
      <c r="A11" s="3"/>
      <c r="B11" s="256"/>
      <c r="C11" s="2" t="s">
        <v>305</v>
      </c>
      <c r="I11" t="s">
        <v>163</v>
      </c>
      <c r="V11" s="2" t="s">
        <v>219</v>
      </c>
      <c r="W11" s="2" t="s">
        <v>223</v>
      </c>
    </row>
    <row r="12" spans="1:25" ht="36">
      <c r="A12" s="3"/>
      <c r="B12" s="256"/>
      <c r="C12" s="2" t="s">
        <v>306</v>
      </c>
      <c r="V12" s="2" t="s">
        <v>219</v>
      </c>
      <c r="W12" s="2" t="s">
        <v>307</v>
      </c>
    </row>
    <row r="13" spans="1:25" ht="24">
      <c r="A13" s="3"/>
      <c r="B13" s="251" t="s">
        <v>308</v>
      </c>
      <c r="C13" s="2" t="s">
        <v>309</v>
      </c>
      <c r="V13" s="2" t="s">
        <v>230</v>
      </c>
      <c r="W13" s="2" t="s">
        <v>310</v>
      </c>
    </row>
    <row r="14" spans="1:25" ht="36">
      <c r="A14" s="3"/>
      <c r="B14" s="252"/>
      <c r="C14" s="2" t="s">
        <v>311</v>
      </c>
      <c r="I14" t="s">
        <v>163</v>
      </c>
      <c r="V14" s="2" t="s">
        <v>230</v>
      </c>
      <c r="W14" s="2" t="s">
        <v>312</v>
      </c>
    </row>
    <row r="15" spans="1:25" ht="24">
      <c r="A15" s="3"/>
      <c r="B15" s="252"/>
      <c r="C15" s="2" t="s">
        <v>313</v>
      </c>
      <c r="V15" s="2" t="s">
        <v>230</v>
      </c>
      <c r="W15" s="2" t="s">
        <v>314</v>
      </c>
    </row>
    <row r="16" spans="1:25" ht="24">
      <c r="A16" s="3"/>
      <c r="B16" s="252"/>
      <c r="C16" s="2" t="s">
        <v>209</v>
      </c>
      <c r="V16" s="2" t="s">
        <v>230</v>
      </c>
      <c r="W16" s="2" t="s">
        <v>315</v>
      </c>
    </row>
    <row r="17" spans="1:23" ht="24">
      <c r="A17" s="3"/>
      <c r="B17" s="252"/>
      <c r="C17" s="2" t="s">
        <v>316</v>
      </c>
      <c r="I17" t="s">
        <v>163</v>
      </c>
      <c r="V17" s="2" t="s">
        <v>230</v>
      </c>
      <c r="W17" s="2" t="s">
        <v>317</v>
      </c>
    </row>
    <row r="18" spans="1:23" ht="24">
      <c r="A18" s="3"/>
      <c r="B18" s="252"/>
      <c r="C18" s="2" t="s">
        <v>318</v>
      </c>
      <c r="V18" s="2" t="s">
        <v>230</v>
      </c>
    </row>
    <row r="19" spans="1:23" ht="84">
      <c r="A19" s="3"/>
      <c r="B19" s="252"/>
      <c r="C19" s="2" t="s">
        <v>252</v>
      </c>
      <c r="V19" s="2" t="s">
        <v>230</v>
      </c>
    </row>
    <row r="20" spans="1:23" ht="24">
      <c r="A20" s="3"/>
      <c r="B20" s="251" t="s">
        <v>319</v>
      </c>
      <c r="C20" s="2" t="s">
        <v>245</v>
      </c>
      <c r="I20" t="s">
        <v>163</v>
      </c>
      <c r="V20" s="2" t="s">
        <v>230</v>
      </c>
    </row>
    <row r="21" spans="1:23" ht="48">
      <c r="A21" s="3"/>
      <c r="B21" s="252"/>
      <c r="C21" s="2" t="s">
        <v>320</v>
      </c>
      <c r="V21" s="2" t="s">
        <v>230</v>
      </c>
    </row>
    <row r="22" spans="1:23" ht="36">
      <c r="A22" s="3"/>
      <c r="B22" s="252"/>
      <c r="C22" s="2" t="s">
        <v>321</v>
      </c>
      <c r="V22" s="2" t="s">
        <v>230</v>
      </c>
    </row>
    <row r="23" spans="1:23" ht="60">
      <c r="A23" s="3"/>
      <c r="B23" s="252"/>
      <c r="C23" s="2" t="s">
        <v>322</v>
      </c>
      <c r="I23" t="s">
        <v>163</v>
      </c>
      <c r="V23" s="2" t="s">
        <v>249</v>
      </c>
    </row>
    <row r="24" spans="1:23" ht="36">
      <c r="A24" s="3"/>
      <c r="B24" s="252"/>
      <c r="C24" s="2" t="s">
        <v>323</v>
      </c>
      <c r="V24" s="2" t="s">
        <v>249</v>
      </c>
    </row>
    <row r="25" spans="1:23" ht="30.75" customHeight="1">
      <c r="A25" s="3"/>
      <c r="B25" s="251" t="s">
        <v>324</v>
      </c>
      <c r="C25" s="2" t="s">
        <v>199</v>
      </c>
    </row>
    <row r="26" spans="1:23" ht="30" customHeight="1">
      <c r="A26" s="3"/>
      <c r="B26" s="252"/>
      <c r="C26" s="2" t="s">
        <v>325</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Preguntas frecuentes</vt:lpstr>
      <vt:lpstr>Análisis de contexto</vt:lpstr>
      <vt:lpstr>Plan de acción</vt:lpstr>
      <vt:lpstr>Seguimiento Trimestre 1 - 2025</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Centro Servicios Judiciales Penales Adolescentes - Qui</cp:lastModifiedBy>
  <cp:revision/>
  <dcterms:created xsi:type="dcterms:W3CDTF">2024-10-24T20:08:51Z</dcterms:created>
  <dcterms:modified xsi:type="dcterms:W3CDTF">2025-05-23T21:35:46Z</dcterms:modified>
  <cp:category/>
  <cp:contentStatus/>
</cp:coreProperties>
</file>