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veronica\Downloads\"/>
    </mc:Choice>
  </mc:AlternateContent>
  <xr:revisionPtr revIDLastSave="0" documentId="13_ncr:1_{C19271FD-3A01-4D10-AC10-0FE22BBC16A0}" xr6:coauthVersionLast="47" xr6:coauthVersionMax="47" xr10:uidLastSave="{00000000-0000-0000-0000-000000000000}"/>
  <bookViews>
    <workbookView xWindow="-108" yWindow="-108" windowWidth="23256" windowHeight="12456" firstSheet="3" activeTab="4" xr2:uid="{00000000-000D-0000-FFFF-FFFF00000000}"/>
  </bookViews>
  <sheets>
    <sheet name="Análisis de contexto" sheetId="3" r:id="rId1"/>
    <sheet name="Plan de acción" sheetId="4" state="hidden" r:id="rId2"/>
    <sheet name="Hoja1" sheetId="5" state="hidden" r:id="rId3"/>
    <sheet name="Listas" sheetId="2" r:id="rId4"/>
    <sheet name="Plan de acción UDAE" sheetId="6" r:id="rId5"/>
  </sheets>
  <externalReferences>
    <externalReference r:id="rId6"/>
    <externalReference r:id="rId7"/>
    <externalReference r:id="rId8"/>
    <externalReference r:id="rId9"/>
  </externalReferences>
  <definedNames>
    <definedName name="_xlnm._FilterDatabase" localSheetId="3" hidden="1">Listas!$R$1:$S$24</definedName>
    <definedName name="_xlnm._FilterDatabase" localSheetId="1" hidden="1">'Plan de acción'!$A$7:$BG$17</definedName>
    <definedName name="_xlnm._FilterDatabase" localSheetId="4" hidden="1">'Plan de acción UDAE'!$A$7:$BI$341</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41" i="6" l="1"/>
  <c r="AF341" i="6"/>
  <c r="AE341" i="6"/>
  <c r="AD341" i="6"/>
  <c r="AC341" i="6"/>
  <c r="AB341" i="6"/>
  <c r="AA341" i="6"/>
  <c r="Z341" i="6"/>
  <c r="Y341" i="6"/>
  <c r="X341" i="6"/>
  <c r="W341" i="6"/>
  <c r="V341" i="6"/>
  <c r="U341" i="6"/>
  <c r="Q341" i="6"/>
  <c r="AG340" i="6"/>
  <c r="AF340" i="6"/>
  <c r="AE340" i="6"/>
  <c r="AD340" i="6"/>
  <c r="AC340" i="6"/>
  <c r="AB340" i="6"/>
  <c r="AA340" i="6"/>
  <c r="Z340" i="6"/>
  <c r="Y340" i="6"/>
  <c r="X340" i="6"/>
  <c r="W340" i="6"/>
  <c r="V340" i="6"/>
  <c r="U340" i="6"/>
  <c r="Q340" i="6"/>
  <c r="AG339" i="6"/>
  <c r="AF339" i="6"/>
  <c r="AE339" i="6"/>
  <c r="AD339" i="6"/>
  <c r="AC339" i="6"/>
  <c r="AB339" i="6"/>
  <c r="AA339" i="6"/>
  <c r="Z339" i="6"/>
  <c r="Y339" i="6"/>
  <c r="X339" i="6"/>
  <c r="W339" i="6"/>
  <c r="V339" i="6"/>
  <c r="U339" i="6"/>
  <c r="Q339" i="6"/>
  <c r="AG338" i="6"/>
  <c r="AF338" i="6"/>
  <c r="AE338" i="6"/>
  <c r="AD338" i="6"/>
  <c r="AC338" i="6"/>
  <c r="AB338" i="6"/>
  <c r="AA338" i="6"/>
  <c r="Z338" i="6"/>
  <c r="Y338" i="6"/>
  <c r="X338" i="6"/>
  <c r="W338" i="6"/>
  <c r="V338" i="6"/>
  <c r="U338" i="6"/>
  <c r="Q338" i="6"/>
  <c r="AG337" i="6"/>
  <c r="AF337" i="6"/>
  <c r="AE337" i="6"/>
  <c r="AD337" i="6"/>
  <c r="AC337" i="6"/>
  <c r="AB337" i="6"/>
  <c r="AA337" i="6"/>
  <c r="Z337" i="6"/>
  <c r="Y337" i="6"/>
  <c r="X337" i="6"/>
  <c r="W337" i="6"/>
  <c r="V337" i="6"/>
  <c r="U337" i="6"/>
  <c r="Q337" i="6"/>
  <c r="AG336" i="6"/>
  <c r="AF336" i="6"/>
  <c r="AE336" i="6"/>
  <c r="AD336" i="6"/>
  <c r="AC336" i="6"/>
  <c r="AB336" i="6"/>
  <c r="AA336" i="6"/>
  <c r="Z336" i="6"/>
  <c r="Y336" i="6"/>
  <c r="X336" i="6"/>
  <c r="W336" i="6"/>
  <c r="V336" i="6"/>
  <c r="U336" i="6"/>
  <c r="Q336" i="6"/>
  <c r="AG335" i="6"/>
  <c r="AF335" i="6"/>
  <c r="AE335" i="6"/>
  <c r="AD335" i="6"/>
  <c r="AC335" i="6"/>
  <c r="AB335" i="6"/>
  <c r="AA335" i="6"/>
  <c r="Z335" i="6"/>
  <c r="Y335" i="6"/>
  <c r="X335" i="6"/>
  <c r="W335" i="6"/>
  <c r="V335" i="6"/>
  <c r="U335" i="6"/>
  <c r="Q335" i="6"/>
  <c r="AG334" i="6"/>
  <c r="AF334" i="6"/>
  <c r="AE334" i="6"/>
  <c r="AD334" i="6"/>
  <c r="AC334" i="6"/>
  <c r="AB334" i="6"/>
  <c r="AA334" i="6"/>
  <c r="Z334" i="6"/>
  <c r="Y334" i="6"/>
  <c r="X334" i="6"/>
  <c r="W334" i="6"/>
  <c r="V334" i="6"/>
  <c r="U334" i="6"/>
  <c r="Q334" i="6"/>
  <c r="AG333" i="6"/>
  <c r="AF333" i="6"/>
  <c r="AE333" i="6"/>
  <c r="AD333" i="6"/>
  <c r="AC333" i="6"/>
  <c r="AB333" i="6"/>
  <c r="AA333" i="6"/>
  <c r="Z333" i="6"/>
  <c r="Y333" i="6"/>
  <c r="X333" i="6"/>
  <c r="W333" i="6"/>
  <c r="V333" i="6"/>
  <c r="U333" i="6"/>
  <c r="Q333" i="6"/>
  <c r="AG332" i="6"/>
  <c r="AF332" i="6"/>
  <c r="AE332" i="6"/>
  <c r="AD332" i="6"/>
  <c r="AC332" i="6"/>
  <c r="AB332" i="6"/>
  <c r="AA332" i="6"/>
  <c r="Z332" i="6"/>
  <c r="Y332" i="6"/>
  <c r="X332" i="6"/>
  <c r="W332" i="6"/>
  <c r="V332" i="6"/>
  <c r="U332" i="6"/>
  <c r="Q332" i="6"/>
  <c r="AG331" i="6"/>
  <c r="AF331" i="6"/>
  <c r="AE331" i="6"/>
  <c r="AD331" i="6"/>
  <c r="AC331" i="6"/>
  <c r="AB331" i="6"/>
  <c r="AA331" i="6"/>
  <c r="Z331" i="6"/>
  <c r="Y331" i="6"/>
  <c r="X331" i="6"/>
  <c r="W331" i="6"/>
  <c r="V331" i="6"/>
  <c r="U331" i="6"/>
  <c r="Q331" i="6"/>
  <c r="AG330" i="6"/>
  <c r="AF330" i="6"/>
  <c r="AE330" i="6"/>
  <c r="AD330" i="6"/>
  <c r="AC330" i="6"/>
  <c r="AB330" i="6"/>
  <c r="AA330" i="6"/>
  <c r="Z330" i="6"/>
  <c r="Y330" i="6"/>
  <c r="X330" i="6"/>
  <c r="W330" i="6"/>
  <c r="V330" i="6"/>
  <c r="U330" i="6"/>
  <c r="Q330" i="6"/>
  <c r="AG329" i="6"/>
  <c r="AF329" i="6"/>
  <c r="AE329" i="6"/>
  <c r="AD329" i="6"/>
  <c r="AC329" i="6"/>
  <c r="AB329" i="6"/>
  <c r="AA329" i="6"/>
  <c r="Z329" i="6"/>
  <c r="Y329" i="6"/>
  <c r="X329" i="6"/>
  <c r="W329" i="6"/>
  <c r="V329" i="6"/>
  <c r="U329" i="6"/>
  <c r="Q329" i="6"/>
  <c r="AG328" i="6"/>
  <c r="AF328" i="6"/>
  <c r="AE328" i="6"/>
  <c r="AD328" i="6"/>
  <c r="AC328" i="6"/>
  <c r="AB328" i="6"/>
  <c r="AA328" i="6"/>
  <c r="Z328" i="6"/>
  <c r="Y328" i="6"/>
  <c r="X328" i="6"/>
  <c r="W328" i="6"/>
  <c r="V328" i="6"/>
  <c r="U328" i="6"/>
  <c r="Q328" i="6"/>
  <c r="AG327" i="6"/>
  <c r="AF327" i="6"/>
  <c r="AE327" i="6"/>
  <c r="AD327" i="6"/>
  <c r="AC327" i="6"/>
  <c r="AB327" i="6"/>
  <c r="AA327" i="6"/>
  <c r="Z327" i="6"/>
  <c r="Y327" i="6"/>
  <c r="X327" i="6"/>
  <c r="W327" i="6"/>
  <c r="V327" i="6"/>
  <c r="U327" i="6"/>
  <c r="Q327" i="6"/>
  <c r="AG326" i="6"/>
  <c r="AF326" i="6"/>
  <c r="AE326" i="6"/>
  <c r="AD326" i="6"/>
  <c r="AC326" i="6"/>
  <c r="AB326" i="6"/>
  <c r="AA326" i="6"/>
  <c r="Z326" i="6"/>
  <c r="Y326" i="6"/>
  <c r="X326" i="6"/>
  <c r="W326" i="6"/>
  <c r="V326" i="6"/>
  <c r="U326" i="6"/>
  <c r="Q326" i="6"/>
  <c r="AG325" i="6"/>
  <c r="AF325" i="6"/>
  <c r="AE325" i="6"/>
  <c r="AD325" i="6"/>
  <c r="AC325" i="6"/>
  <c r="AB325" i="6"/>
  <c r="AA325" i="6"/>
  <c r="Z325" i="6"/>
  <c r="Y325" i="6"/>
  <c r="X325" i="6"/>
  <c r="W325" i="6"/>
  <c r="V325" i="6"/>
  <c r="U325" i="6"/>
  <c r="Q325" i="6"/>
  <c r="AG324" i="6"/>
  <c r="AF324" i="6"/>
  <c r="AE324" i="6"/>
  <c r="AD324" i="6"/>
  <c r="AC324" i="6"/>
  <c r="AB324" i="6"/>
  <c r="AA324" i="6"/>
  <c r="Z324" i="6"/>
  <c r="Y324" i="6"/>
  <c r="X324" i="6"/>
  <c r="W324" i="6"/>
  <c r="V324" i="6"/>
  <c r="U324" i="6"/>
  <c r="Q324" i="6"/>
  <c r="AG323" i="6"/>
  <c r="AF323" i="6"/>
  <c r="AE323" i="6"/>
  <c r="AD323" i="6"/>
  <c r="AC323" i="6"/>
  <c r="AB323" i="6"/>
  <c r="AA323" i="6"/>
  <c r="Z323" i="6"/>
  <c r="Y323" i="6"/>
  <c r="X323" i="6"/>
  <c r="W323" i="6"/>
  <c r="V323" i="6"/>
  <c r="U323" i="6"/>
  <c r="Q323" i="6"/>
  <c r="AG322" i="6"/>
  <c r="AF322" i="6"/>
  <c r="AE322" i="6"/>
  <c r="AD322" i="6"/>
  <c r="AC322" i="6"/>
  <c r="AB322" i="6"/>
  <c r="AA322" i="6"/>
  <c r="Z322" i="6"/>
  <c r="Y322" i="6"/>
  <c r="X322" i="6"/>
  <c r="W322" i="6"/>
  <c r="V322" i="6"/>
  <c r="U322" i="6"/>
  <c r="Q322" i="6"/>
  <c r="AG321" i="6"/>
  <c r="AF321" i="6"/>
  <c r="AE321" i="6"/>
  <c r="AD321" i="6"/>
  <c r="AC321" i="6"/>
  <c r="AB321" i="6"/>
  <c r="AA321" i="6"/>
  <c r="Z321" i="6"/>
  <c r="Y321" i="6"/>
  <c r="X321" i="6"/>
  <c r="W321" i="6"/>
  <c r="V321" i="6"/>
  <c r="U321" i="6"/>
  <c r="Q321" i="6"/>
  <c r="AG320" i="6"/>
  <c r="AF320" i="6"/>
  <c r="AE320" i="6"/>
  <c r="AD320" i="6"/>
  <c r="AC320" i="6"/>
  <c r="AB320" i="6"/>
  <c r="AA320" i="6"/>
  <c r="Z320" i="6"/>
  <c r="Y320" i="6"/>
  <c r="X320" i="6"/>
  <c r="W320" i="6"/>
  <c r="V320" i="6"/>
  <c r="U320" i="6"/>
  <c r="Q320" i="6"/>
  <c r="AG319" i="6"/>
  <c r="AF319" i="6"/>
  <c r="AE319" i="6"/>
  <c r="AD319" i="6"/>
  <c r="AC319" i="6"/>
  <c r="AB319" i="6"/>
  <c r="AA319" i="6"/>
  <c r="Z319" i="6"/>
  <c r="Y319" i="6"/>
  <c r="X319" i="6"/>
  <c r="W319" i="6"/>
  <c r="V319" i="6"/>
  <c r="U319" i="6"/>
  <c r="Q319" i="6"/>
  <c r="AG318" i="6"/>
  <c r="AF318" i="6"/>
  <c r="AE318" i="6"/>
  <c r="AD318" i="6"/>
  <c r="AC318" i="6"/>
  <c r="AB318" i="6"/>
  <c r="AA318" i="6"/>
  <c r="Z318" i="6"/>
  <c r="Y318" i="6"/>
  <c r="X318" i="6"/>
  <c r="W318" i="6"/>
  <c r="V318" i="6"/>
  <c r="U318" i="6"/>
  <c r="Q318" i="6"/>
  <c r="AG317" i="6"/>
  <c r="AF317" i="6"/>
  <c r="AE317" i="6"/>
  <c r="AD317" i="6"/>
  <c r="AC317" i="6"/>
  <c r="AB317" i="6"/>
  <c r="AA317" i="6"/>
  <c r="Z317" i="6"/>
  <c r="Y317" i="6"/>
  <c r="X317" i="6"/>
  <c r="W317" i="6"/>
  <c r="V317" i="6"/>
  <c r="U317" i="6"/>
  <c r="Q317" i="6"/>
  <c r="AG316" i="6"/>
  <c r="AF316" i="6"/>
  <c r="AE316" i="6"/>
  <c r="AD316" i="6"/>
  <c r="AC316" i="6"/>
  <c r="AB316" i="6"/>
  <c r="AA316" i="6"/>
  <c r="Z316" i="6"/>
  <c r="Y316" i="6"/>
  <c r="X316" i="6"/>
  <c r="W316" i="6"/>
  <c r="V316" i="6"/>
  <c r="U316" i="6"/>
  <c r="Q316" i="6"/>
  <c r="AG315" i="6"/>
  <c r="AF315" i="6"/>
  <c r="AE315" i="6"/>
  <c r="AD315" i="6"/>
  <c r="AC315" i="6"/>
  <c r="AB315" i="6"/>
  <c r="AA315" i="6"/>
  <c r="Z315" i="6"/>
  <c r="Y315" i="6"/>
  <c r="X315" i="6"/>
  <c r="W315" i="6"/>
  <c r="V315" i="6"/>
  <c r="U315" i="6"/>
  <c r="Q315" i="6"/>
  <c r="AG314" i="6"/>
  <c r="AF314" i="6"/>
  <c r="AE314" i="6"/>
  <c r="AD314" i="6"/>
  <c r="AC314" i="6"/>
  <c r="AB314" i="6"/>
  <c r="AA314" i="6"/>
  <c r="Z314" i="6"/>
  <c r="Y314" i="6"/>
  <c r="X314" i="6"/>
  <c r="W314" i="6"/>
  <c r="V314" i="6"/>
  <c r="U314" i="6"/>
  <c r="Q314" i="6"/>
  <c r="AG313" i="6"/>
  <c r="AF313" i="6"/>
  <c r="AE313" i="6"/>
  <c r="AD313" i="6"/>
  <c r="AC313" i="6"/>
  <c r="AB313" i="6"/>
  <c r="AA313" i="6"/>
  <c r="Z313" i="6"/>
  <c r="Y313" i="6"/>
  <c r="X313" i="6"/>
  <c r="W313" i="6"/>
  <c r="V313" i="6"/>
  <c r="U313" i="6"/>
  <c r="Q313" i="6"/>
  <c r="AG312" i="6"/>
  <c r="AF312" i="6"/>
  <c r="AE312" i="6"/>
  <c r="AD312" i="6"/>
  <c r="AC312" i="6"/>
  <c r="AB312" i="6"/>
  <c r="AA312" i="6"/>
  <c r="Z312" i="6"/>
  <c r="Y312" i="6"/>
  <c r="X312" i="6"/>
  <c r="W312" i="6"/>
  <c r="V312" i="6"/>
  <c r="U312" i="6"/>
  <c r="Q312" i="6"/>
  <c r="AG311" i="6"/>
  <c r="AF311" i="6"/>
  <c r="AE311" i="6"/>
  <c r="AD311" i="6"/>
  <c r="AC311" i="6"/>
  <c r="AB311" i="6"/>
  <c r="AA311" i="6"/>
  <c r="Z311" i="6"/>
  <c r="Y311" i="6"/>
  <c r="X311" i="6"/>
  <c r="W311" i="6"/>
  <c r="V311" i="6"/>
  <c r="U311" i="6"/>
  <c r="Q311" i="6"/>
  <c r="AG310" i="6"/>
  <c r="AF310" i="6"/>
  <c r="AE310" i="6"/>
  <c r="AD310" i="6"/>
  <c r="AC310" i="6"/>
  <c r="AB310" i="6"/>
  <c r="AA310" i="6"/>
  <c r="Z310" i="6"/>
  <c r="Y310" i="6"/>
  <c r="X310" i="6"/>
  <c r="W310" i="6"/>
  <c r="V310" i="6"/>
  <c r="U310" i="6"/>
  <c r="Q310" i="6"/>
  <c r="AG309" i="6"/>
  <c r="AF309" i="6"/>
  <c r="AE309" i="6"/>
  <c r="AD309" i="6"/>
  <c r="AC309" i="6"/>
  <c r="AB309" i="6"/>
  <c r="AA309" i="6"/>
  <c r="Z309" i="6"/>
  <c r="Y309" i="6"/>
  <c r="X309" i="6"/>
  <c r="W309" i="6"/>
  <c r="V309" i="6"/>
  <c r="U309" i="6"/>
  <c r="Q309" i="6"/>
  <c r="AG308" i="6"/>
  <c r="AF308" i="6"/>
  <c r="AE308" i="6"/>
  <c r="AD308" i="6"/>
  <c r="AC308" i="6"/>
  <c r="AB308" i="6"/>
  <c r="AA308" i="6"/>
  <c r="Z308" i="6"/>
  <c r="Y308" i="6"/>
  <c r="X308" i="6"/>
  <c r="W308" i="6"/>
  <c r="V308" i="6"/>
  <c r="U308" i="6"/>
  <c r="Q308" i="6"/>
  <c r="AG307" i="6"/>
  <c r="AF307" i="6"/>
  <c r="AE307" i="6"/>
  <c r="AD307" i="6"/>
  <c r="AC307" i="6"/>
  <c r="AB307" i="6"/>
  <c r="AA307" i="6"/>
  <c r="Z307" i="6"/>
  <c r="Y307" i="6"/>
  <c r="X307" i="6"/>
  <c r="W307" i="6"/>
  <c r="V307" i="6"/>
  <c r="U307" i="6"/>
  <c r="Q307" i="6"/>
  <c r="AG306" i="6"/>
  <c r="AF306" i="6"/>
  <c r="AE306" i="6"/>
  <c r="AD306" i="6"/>
  <c r="AC306" i="6"/>
  <c r="AB306" i="6"/>
  <c r="AA306" i="6"/>
  <c r="Z306" i="6"/>
  <c r="Y306" i="6"/>
  <c r="X306" i="6"/>
  <c r="W306" i="6"/>
  <c r="V306" i="6"/>
  <c r="U306" i="6"/>
  <c r="Q306" i="6"/>
  <c r="AG305" i="6"/>
  <c r="AF305" i="6"/>
  <c r="AE305" i="6"/>
  <c r="AD305" i="6"/>
  <c r="AC305" i="6"/>
  <c r="AB305" i="6"/>
  <c r="AA305" i="6"/>
  <c r="Z305" i="6"/>
  <c r="Y305" i="6"/>
  <c r="X305" i="6"/>
  <c r="W305" i="6"/>
  <c r="V305" i="6"/>
  <c r="U305" i="6"/>
  <c r="Q305" i="6"/>
  <c r="AG304" i="6"/>
  <c r="AF304" i="6"/>
  <c r="AE304" i="6"/>
  <c r="AD304" i="6"/>
  <c r="AC304" i="6"/>
  <c r="AB304" i="6"/>
  <c r="AA304" i="6"/>
  <c r="Z304" i="6"/>
  <c r="Y304" i="6"/>
  <c r="X304" i="6"/>
  <c r="W304" i="6"/>
  <c r="V304" i="6"/>
  <c r="U304" i="6"/>
  <c r="Q304" i="6"/>
  <c r="AG303" i="6"/>
  <c r="AF303" i="6"/>
  <c r="AE303" i="6"/>
  <c r="AD303" i="6"/>
  <c r="AC303" i="6"/>
  <c r="AB303" i="6"/>
  <c r="AA303" i="6"/>
  <c r="Z303" i="6"/>
  <c r="Y303" i="6"/>
  <c r="X303" i="6"/>
  <c r="W303" i="6"/>
  <c r="V303" i="6"/>
  <c r="U303" i="6"/>
  <c r="Q303" i="6"/>
  <c r="AG302" i="6"/>
  <c r="AF302" i="6"/>
  <c r="AE302" i="6"/>
  <c r="AD302" i="6"/>
  <c r="AC302" i="6"/>
  <c r="AB302" i="6"/>
  <c r="AA302" i="6"/>
  <c r="Z302" i="6"/>
  <c r="Y302" i="6"/>
  <c r="X302" i="6"/>
  <c r="W302" i="6"/>
  <c r="V302" i="6"/>
  <c r="U302" i="6"/>
  <c r="Q302" i="6"/>
  <c r="AG301" i="6"/>
  <c r="AF301" i="6"/>
  <c r="AE301" i="6"/>
  <c r="AD301" i="6"/>
  <c r="AC301" i="6"/>
  <c r="AB301" i="6"/>
  <c r="AA301" i="6"/>
  <c r="Z301" i="6"/>
  <c r="Y301" i="6"/>
  <c r="X301" i="6"/>
  <c r="W301" i="6"/>
  <c r="V301" i="6"/>
  <c r="U301" i="6"/>
  <c r="Q301" i="6"/>
  <c r="AG300" i="6"/>
  <c r="AF300" i="6"/>
  <c r="AE300" i="6"/>
  <c r="AD300" i="6"/>
  <c r="AC300" i="6"/>
  <c r="AB300" i="6"/>
  <c r="AA300" i="6"/>
  <c r="Z300" i="6"/>
  <c r="Y300" i="6"/>
  <c r="X300" i="6"/>
  <c r="W300" i="6"/>
  <c r="V300" i="6"/>
  <c r="U300" i="6"/>
  <c r="Q300" i="6"/>
  <c r="AG299" i="6"/>
  <c r="AF299" i="6"/>
  <c r="AE299" i="6"/>
  <c r="AD299" i="6"/>
  <c r="AC299" i="6"/>
  <c r="AB299" i="6"/>
  <c r="AA299" i="6"/>
  <c r="Z299" i="6"/>
  <c r="Y299" i="6"/>
  <c r="X299" i="6"/>
  <c r="W299" i="6"/>
  <c r="V299" i="6"/>
  <c r="U299" i="6"/>
  <c r="Q299" i="6"/>
  <c r="AG297" i="6"/>
  <c r="AF297" i="6"/>
  <c r="AE297" i="6"/>
  <c r="AD297" i="6"/>
  <c r="AC297" i="6"/>
  <c r="AB297" i="6"/>
  <c r="AA297" i="6"/>
  <c r="Z297" i="6"/>
  <c r="Y297" i="6"/>
  <c r="X297" i="6"/>
  <c r="W297" i="6"/>
  <c r="V297" i="6"/>
  <c r="U297" i="6"/>
  <c r="Q297" i="6"/>
  <c r="AG296" i="6"/>
  <c r="AF296" i="6"/>
  <c r="AE296" i="6"/>
  <c r="AD296" i="6"/>
  <c r="AC296" i="6"/>
  <c r="AB296" i="6"/>
  <c r="AA296" i="6"/>
  <c r="Z296" i="6"/>
  <c r="Y296" i="6"/>
  <c r="X296" i="6"/>
  <c r="W296" i="6"/>
  <c r="V296" i="6"/>
  <c r="U296" i="6"/>
  <c r="Q296" i="6"/>
  <c r="AG295" i="6"/>
  <c r="AF295" i="6"/>
  <c r="AE295" i="6"/>
  <c r="AD295" i="6"/>
  <c r="AC295" i="6"/>
  <c r="AB295" i="6"/>
  <c r="AA295" i="6"/>
  <c r="Z295" i="6"/>
  <c r="Y295" i="6"/>
  <c r="X295" i="6"/>
  <c r="W295" i="6"/>
  <c r="V295" i="6"/>
  <c r="U295" i="6"/>
  <c r="Q295" i="6"/>
  <c r="AG294" i="6"/>
  <c r="AF294" i="6"/>
  <c r="AE294" i="6"/>
  <c r="AD294" i="6"/>
  <c r="AC294" i="6"/>
  <c r="AB294" i="6"/>
  <c r="AA294" i="6"/>
  <c r="Z294" i="6"/>
  <c r="Y294" i="6"/>
  <c r="X294" i="6"/>
  <c r="W294" i="6"/>
  <c r="V294" i="6"/>
  <c r="U294" i="6"/>
  <c r="Q294" i="6"/>
  <c r="AG293" i="6"/>
  <c r="AF293" i="6"/>
  <c r="AE293" i="6"/>
  <c r="AD293" i="6"/>
  <c r="AC293" i="6"/>
  <c r="AB293" i="6"/>
  <c r="AA293" i="6"/>
  <c r="Z293" i="6"/>
  <c r="Y293" i="6"/>
  <c r="X293" i="6"/>
  <c r="W293" i="6"/>
  <c r="V293" i="6"/>
  <c r="U293" i="6"/>
  <c r="Q293" i="6"/>
  <c r="AG291" i="6"/>
  <c r="AF291" i="6"/>
  <c r="AE291" i="6"/>
  <c r="AD291" i="6"/>
  <c r="AC291" i="6"/>
  <c r="AB291" i="6"/>
  <c r="AA291" i="6"/>
  <c r="Z291" i="6"/>
  <c r="Y291" i="6"/>
  <c r="X291" i="6"/>
  <c r="W291" i="6"/>
  <c r="V291" i="6"/>
  <c r="U291" i="6"/>
  <c r="Q291" i="6"/>
  <c r="AG290" i="6"/>
  <c r="AF290" i="6"/>
  <c r="AE290" i="6"/>
  <c r="AD290" i="6"/>
  <c r="AC290" i="6"/>
  <c r="AB290" i="6"/>
  <c r="AA290" i="6"/>
  <c r="Z290" i="6"/>
  <c r="Y290" i="6"/>
  <c r="X290" i="6"/>
  <c r="W290" i="6"/>
  <c r="V290" i="6"/>
  <c r="U290" i="6"/>
  <c r="Q290" i="6"/>
  <c r="AG289" i="6"/>
  <c r="AF289" i="6"/>
  <c r="AE289" i="6"/>
  <c r="AD289" i="6"/>
  <c r="AC289" i="6"/>
  <c r="AB289" i="6"/>
  <c r="AA289" i="6"/>
  <c r="Z289" i="6"/>
  <c r="Y289" i="6"/>
  <c r="X289" i="6"/>
  <c r="W289" i="6"/>
  <c r="V289" i="6"/>
  <c r="U289" i="6"/>
  <c r="Q289" i="6"/>
  <c r="AG288" i="6"/>
  <c r="AF288" i="6"/>
  <c r="AE288" i="6"/>
  <c r="AD288" i="6"/>
  <c r="AC288" i="6"/>
  <c r="AB288" i="6"/>
  <c r="AA288" i="6"/>
  <c r="Z288" i="6"/>
  <c r="Y288" i="6"/>
  <c r="X288" i="6"/>
  <c r="W288" i="6"/>
  <c r="V288" i="6"/>
  <c r="U288" i="6"/>
  <c r="Q288" i="6"/>
  <c r="AG287" i="6"/>
  <c r="AF287" i="6"/>
  <c r="AE287" i="6"/>
  <c r="AD287" i="6"/>
  <c r="AC287" i="6"/>
  <c r="AB287" i="6"/>
  <c r="AA287" i="6"/>
  <c r="Z287" i="6"/>
  <c r="Y287" i="6"/>
  <c r="X287" i="6"/>
  <c r="W287" i="6"/>
  <c r="V287" i="6"/>
  <c r="U287" i="6"/>
  <c r="Q287" i="6"/>
  <c r="AG285" i="6"/>
  <c r="AF285" i="6"/>
  <c r="AE285" i="6"/>
  <c r="AD285" i="6"/>
  <c r="AC285" i="6"/>
  <c r="AB285" i="6"/>
  <c r="AA285" i="6"/>
  <c r="Z285" i="6"/>
  <c r="Y285" i="6"/>
  <c r="X285" i="6"/>
  <c r="W285" i="6"/>
  <c r="V285" i="6"/>
  <c r="U285" i="6"/>
  <c r="Q285" i="6"/>
  <c r="AG284" i="6"/>
  <c r="AF284" i="6"/>
  <c r="AE284" i="6"/>
  <c r="AD284" i="6"/>
  <c r="AC284" i="6"/>
  <c r="AB284" i="6"/>
  <c r="AA284" i="6"/>
  <c r="Z284" i="6"/>
  <c r="Y284" i="6"/>
  <c r="X284" i="6"/>
  <c r="W284" i="6"/>
  <c r="V284" i="6"/>
  <c r="U284" i="6"/>
  <c r="Q284" i="6"/>
  <c r="AG283" i="6"/>
  <c r="AF283" i="6"/>
  <c r="AE283" i="6"/>
  <c r="AD283" i="6"/>
  <c r="AC283" i="6"/>
  <c r="AB283" i="6"/>
  <c r="AA283" i="6"/>
  <c r="Z283" i="6"/>
  <c r="Y283" i="6"/>
  <c r="X283" i="6"/>
  <c r="W283" i="6"/>
  <c r="V283" i="6"/>
  <c r="U283" i="6"/>
  <c r="Q283" i="6"/>
  <c r="AG282" i="6"/>
  <c r="AF282" i="6"/>
  <c r="AE282" i="6"/>
  <c r="AD282" i="6"/>
  <c r="AC282" i="6"/>
  <c r="AB282" i="6"/>
  <c r="AA282" i="6"/>
  <c r="Z282" i="6"/>
  <c r="Y282" i="6"/>
  <c r="X282" i="6"/>
  <c r="W282" i="6"/>
  <c r="V282" i="6"/>
  <c r="U282" i="6"/>
  <c r="Q282" i="6"/>
  <c r="AG281" i="6"/>
  <c r="AF281" i="6"/>
  <c r="AE281" i="6"/>
  <c r="AD281" i="6"/>
  <c r="AC281" i="6"/>
  <c r="AB281" i="6"/>
  <c r="AA281" i="6"/>
  <c r="Z281" i="6"/>
  <c r="Y281" i="6"/>
  <c r="X281" i="6"/>
  <c r="W281" i="6"/>
  <c r="V281" i="6"/>
  <c r="U281" i="6"/>
  <c r="Q281" i="6"/>
  <c r="AG279" i="6"/>
  <c r="AF279" i="6"/>
  <c r="AE279" i="6"/>
  <c r="AD279" i="6"/>
  <c r="AC279" i="6"/>
  <c r="AB279" i="6"/>
  <c r="AA279" i="6"/>
  <c r="Z279" i="6"/>
  <c r="Y279" i="6"/>
  <c r="X279" i="6"/>
  <c r="W279" i="6"/>
  <c r="V279" i="6"/>
  <c r="U279" i="6"/>
  <c r="Q279" i="6"/>
  <c r="AG278" i="6"/>
  <c r="AF278" i="6"/>
  <c r="AE278" i="6"/>
  <c r="AD278" i="6"/>
  <c r="AC278" i="6"/>
  <c r="AB278" i="6"/>
  <c r="AA278" i="6"/>
  <c r="Z278" i="6"/>
  <c r="Y278" i="6"/>
  <c r="X278" i="6"/>
  <c r="W278" i="6"/>
  <c r="V278" i="6"/>
  <c r="U278" i="6"/>
  <c r="Q278" i="6"/>
  <c r="AG277" i="6"/>
  <c r="AF277" i="6"/>
  <c r="AE277" i="6"/>
  <c r="AD277" i="6"/>
  <c r="AC277" i="6"/>
  <c r="AB277" i="6"/>
  <c r="AA277" i="6"/>
  <c r="Z277" i="6"/>
  <c r="Y277" i="6"/>
  <c r="X277" i="6"/>
  <c r="W277" i="6"/>
  <c r="V277" i="6"/>
  <c r="U277" i="6"/>
  <c r="Q277" i="6"/>
  <c r="AG276" i="6"/>
  <c r="AF276" i="6"/>
  <c r="AE276" i="6"/>
  <c r="AD276" i="6"/>
  <c r="AC276" i="6"/>
  <c r="AB276" i="6"/>
  <c r="AA276" i="6"/>
  <c r="Z276" i="6"/>
  <c r="Y276" i="6"/>
  <c r="X276" i="6"/>
  <c r="W276" i="6"/>
  <c r="V276" i="6"/>
  <c r="U276" i="6"/>
  <c r="Q276" i="6"/>
  <c r="AG275" i="6"/>
  <c r="AF275" i="6"/>
  <c r="AE275" i="6"/>
  <c r="AD275" i="6"/>
  <c r="AC275" i="6"/>
  <c r="AB275" i="6"/>
  <c r="AA275" i="6"/>
  <c r="Z275" i="6"/>
  <c r="Y275" i="6"/>
  <c r="X275" i="6"/>
  <c r="W275" i="6"/>
  <c r="V275" i="6"/>
  <c r="U275" i="6"/>
  <c r="Q275" i="6"/>
  <c r="AG273" i="6"/>
  <c r="AF273" i="6"/>
  <c r="AE273" i="6"/>
  <c r="AD273" i="6"/>
  <c r="AC273" i="6"/>
  <c r="AB273" i="6"/>
  <c r="AA273" i="6"/>
  <c r="Z273" i="6"/>
  <c r="Y273" i="6"/>
  <c r="X273" i="6"/>
  <c r="W273" i="6"/>
  <c r="V273" i="6"/>
  <c r="U273" i="6"/>
  <c r="Q273" i="6"/>
  <c r="AG272" i="6"/>
  <c r="AF272" i="6"/>
  <c r="AE272" i="6"/>
  <c r="AD272" i="6"/>
  <c r="AC272" i="6"/>
  <c r="AB272" i="6"/>
  <c r="AA272" i="6"/>
  <c r="Z272" i="6"/>
  <c r="Y272" i="6"/>
  <c r="X272" i="6"/>
  <c r="W272" i="6"/>
  <c r="V272" i="6"/>
  <c r="U272" i="6"/>
  <c r="Q272" i="6"/>
  <c r="AG271" i="6"/>
  <c r="AF271" i="6"/>
  <c r="AE271" i="6"/>
  <c r="AD271" i="6"/>
  <c r="AC271" i="6"/>
  <c r="AB271" i="6"/>
  <c r="AA271" i="6"/>
  <c r="Z271" i="6"/>
  <c r="Y271" i="6"/>
  <c r="X271" i="6"/>
  <c r="W271" i="6"/>
  <c r="V271" i="6"/>
  <c r="U271" i="6"/>
  <c r="Q271" i="6"/>
  <c r="AG270" i="6"/>
  <c r="AF270" i="6"/>
  <c r="AE270" i="6"/>
  <c r="AD270" i="6"/>
  <c r="AC270" i="6"/>
  <c r="AB270" i="6"/>
  <c r="AA270" i="6"/>
  <c r="Z270" i="6"/>
  <c r="Y270" i="6"/>
  <c r="X270" i="6"/>
  <c r="W270" i="6"/>
  <c r="V270" i="6"/>
  <c r="U270" i="6"/>
  <c r="Q270" i="6"/>
  <c r="AG269" i="6"/>
  <c r="AF269" i="6"/>
  <c r="AE269" i="6"/>
  <c r="AD269" i="6"/>
  <c r="AC269" i="6"/>
  <c r="AB269" i="6"/>
  <c r="AA269" i="6"/>
  <c r="Z269" i="6"/>
  <c r="Y269" i="6"/>
  <c r="X269" i="6"/>
  <c r="W269" i="6"/>
  <c r="V269" i="6"/>
  <c r="U269" i="6"/>
  <c r="Q269" i="6"/>
  <c r="AG267" i="6"/>
  <c r="AF267" i="6"/>
  <c r="AE267" i="6"/>
  <c r="AD267" i="6"/>
  <c r="AC267" i="6"/>
  <c r="AB267" i="6"/>
  <c r="AA267" i="6"/>
  <c r="Z267" i="6"/>
  <c r="Y267" i="6"/>
  <c r="X267" i="6"/>
  <c r="W267" i="6"/>
  <c r="V267" i="6"/>
  <c r="U267" i="6"/>
  <c r="Q267" i="6"/>
  <c r="AG266" i="6"/>
  <c r="AF266" i="6"/>
  <c r="AE266" i="6"/>
  <c r="AD266" i="6"/>
  <c r="AC266" i="6"/>
  <c r="AB266" i="6"/>
  <c r="AA266" i="6"/>
  <c r="Z266" i="6"/>
  <c r="Y266" i="6"/>
  <c r="X266" i="6"/>
  <c r="W266" i="6"/>
  <c r="V266" i="6"/>
  <c r="U266" i="6"/>
  <c r="Q266" i="6"/>
  <c r="AG265" i="6"/>
  <c r="AF265" i="6"/>
  <c r="AE265" i="6"/>
  <c r="AD265" i="6"/>
  <c r="AC265" i="6"/>
  <c r="AB265" i="6"/>
  <c r="AA265" i="6"/>
  <c r="Z265" i="6"/>
  <c r="Y265" i="6"/>
  <c r="X265" i="6"/>
  <c r="W265" i="6"/>
  <c r="V265" i="6"/>
  <c r="U265" i="6"/>
  <c r="Q265" i="6"/>
  <c r="AG264" i="6"/>
  <c r="AF264" i="6"/>
  <c r="AE264" i="6"/>
  <c r="AD264" i="6"/>
  <c r="AC264" i="6"/>
  <c r="AB264" i="6"/>
  <c r="AA264" i="6"/>
  <c r="Z264" i="6"/>
  <c r="Y264" i="6"/>
  <c r="X264" i="6"/>
  <c r="W264" i="6"/>
  <c r="V264" i="6"/>
  <c r="U264" i="6"/>
  <c r="Q264" i="6"/>
  <c r="AG263" i="6"/>
  <c r="AF263" i="6"/>
  <c r="AE263" i="6"/>
  <c r="AD263" i="6"/>
  <c r="AC263" i="6"/>
  <c r="AB263" i="6"/>
  <c r="AA263" i="6"/>
  <c r="Z263" i="6"/>
  <c r="Y263" i="6"/>
  <c r="X263" i="6"/>
  <c r="W263" i="6"/>
  <c r="V263" i="6"/>
  <c r="U263" i="6"/>
  <c r="Q263" i="6"/>
  <c r="AG262" i="6"/>
  <c r="AF262" i="6"/>
  <c r="AE262" i="6"/>
  <c r="AD262" i="6"/>
  <c r="AC262" i="6"/>
  <c r="AB262" i="6"/>
  <c r="AA262" i="6"/>
  <c r="Z262" i="6"/>
  <c r="Y262" i="6"/>
  <c r="X262" i="6"/>
  <c r="W262" i="6"/>
  <c r="V262" i="6"/>
  <c r="U262" i="6"/>
  <c r="Q262" i="6"/>
  <c r="AG261" i="6"/>
  <c r="AF261" i="6"/>
  <c r="AE261" i="6"/>
  <c r="AD261" i="6"/>
  <c r="AC261" i="6"/>
  <c r="AB261" i="6"/>
  <c r="AA261" i="6"/>
  <c r="Z261" i="6"/>
  <c r="Y261" i="6"/>
  <c r="X261" i="6"/>
  <c r="W261" i="6"/>
  <c r="V261" i="6"/>
  <c r="U261" i="6"/>
  <c r="Q261" i="6"/>
  <c r="AG260" i="6"/>
  <c r="AF260" i="6"/>
  <c r="AE260" i="6"/>
  <c r="AD260" i="6"/>
  <c r="AC260" i="6"/>
  <c r="AB260" i="6"/>
  <c r="AA260" i="6"/>
  <c r="Z260" i="6"/>
  <c r="Y260" i="6"/>
  <c r="X260" i="6"/>
  <c r="W260" i="6"/>
  <c r="V260" i="6"/>
  <c r="U260" i="6"/>
  <c r="Q260" i="6"/>
  <c r="AG259" i="6"/>
  <c r="AF259" i="6"/>
  <c r="AE259" i="6"/>
  <c r="AD259" i="6"/>
  <c r="AC259" i="6"/>
  <c r="AB259" i="6"/>
  <c r="AA259" i="6"/>
  <c r="Z259" i="6"/>
  <c r="Y259" i="6"/>
  <c r="X259" i="6"/>
  <c r="W259" i="6"/>
  <c r="V259" i="6"/>
  <c r="U259" i="6"/>
  <c r="Q259" i="6"/>
  <c r="AG258" i="6"/>
  <c r="AF258" i="6"/>
  <c r="AE258" i="6"/>
  <c r="AD258" i="6"/>
  <c r="AC258" i="6"/>
  <c r="AB258" i="6"/>
  <c r="AA258" i="6"/>
  <c r="Z258" i="6"/>
  <c r="Y258" i="6"/>
  <c r="X258" i="6"/>
  <c r="W258" i="6"/>
  <c r="V258" i="6"/>
  <c r="U258" i="6"/>
  <c r="Q258" i="6"/>
  <c r="AG257" i="6"/>
  <c r="AF257" i="6"/>
  <c r="AE257" i="6"/>
  <c r="AD257" i="6"/>
  <c r="AC257" i="6"/>
  <c r="AB257" i="6"/>
  <c r="AA257" i="6"/>
  <c r="Z257" i="6"/>
  <c r="Y257" i="6"/>
  <c r="X257" i="6"/>
  <c r="W257" i="6"/>
  <c r="V257" i="6"/>
  <c r="U257" i="6"/>
  <c r="Q257" i="6"/>
  <c r="AG256" i="6"/>
  <c r="AF256" i="6"/>
  <c r="AE256" i="6"/>
  <c r="AD256" i="6"/>
  <c r="AC256" i="6"/>
  <c r="AB256" i="6"/>
  <c r="AA256" i="6"/>
  <c r="Z256" i="6"/>
  <c r="Y256" i="6"/>
  <c r="X256" i="6"/>
  <c r="W256" i="6"/>
  <c r="V256" i="6"/>
  <c r="U256" i="6"/>
  <c r="Q256" i="6"/>
  <c r="AG255" i="6"/>
  <c r="AF255" i="6"/>
  <c r="AE255" i="6"/>
  <c r="AD255" i="6"/>
  <c r="AC255" i="6"/>
  <c r="AB255" i="6"/>
  <c r="AA255" i="6"/>
  <c r="Z255" i="6"/>
  <c r="Y255" i="6"/>
  <c r="X255" i="6"/>
  <c r="W255" i="6"/>
  <c r="V255" i="6"/>
  <c r="U255" i="6"/>
  <c r="Q255" i="6"/>
  <c r="AG254" i="6"/>
  <c r="AF254" i="6"/>
  <c r="AE254" i="6"/>
  <c r="AD254" i="6"/>
  <c r="AC254" i="6"/>
  <c r="AB254" i="6"/>
  <c r="AA254" i="6"/>
  <c r="Z254" i="6"/>
  <c r="Y254" i="6"/>
  <c r="X254" i="6"/>
  <c r="W254" i="6"/>
  <c r="V254" i="6"/>
  <c r="U254" i="6"/>
  <c r="Q254" i="6"/>
  <c r="AG253" i="6"/>
  <c r="AF253" i="6"/>
  <c r="AE253" i="6"/>
  <c r="AD253" i="6"/>
  <c r="AC253" i="6"/>
  <c r="AB253" i="6"/>
  <c r="AA253" i="6"/>
  <c r="Z253" i="6"/>
  <c r="Y253" i="6"/>
  <c r="X253" i="6"/>
  <c r="W253" i="6"/>
  <c r="V253" i="6"/>
  <c r="U253" i="6"/>
  <c r="Q253" i="6"/>
  <c r="AG252" i="6"/>
  <c r="AF252" i="6"/>
  <c r="AE252" i="6"/>
  <c r="AD252" i="6"/>
  <c r="AC252" i="6"/>
  <c r="AB252" i="6"/>
  <c r="AA252" i="6"/>
  <c r="Z252" i="6"/>
  <c r="Y252" i="6"/>
  <c r="X252" i="6"/>
  <c r="W252" i="6"/>
  <c r="V252" i="6"/>
  <c r="U252" i="6"/>
  <c r="Q252" i="6"/>
  <c r="AG251" i="6"/>
  <c r="AF251" i="6"/>
  <c r="AE251" i="6"/>
  <c r="AD251" i="6"/>
  <c r="AC251" i="6"/>
  <c r="AB251" i="6"/>
  <c r="AA251" i="6"/>
  <c r="Z251" i="6"/>
  <c r="Y251" i="6"/>
  <c r="X251" i="6"/>
  <c r="W251" i="6"/>
  <c r="V251" i="6"/>
  <c r="U251" i="6"/>
  <c r="Q251" i="6"/>
  <c r="AG250" i="6"/>
  <c r="AF250" i="6"/>
  <c r="AE250" i="6"/>
  <c r="AD250" i="6"/>
  <c r="AC250" i="6"/>
  <c r="AB250" i="6"/>
  <c r="AA250" i="6"/>
  <c r="Z250" i="6"/>
  <c r="Y250" i="6"/>
  <c r="X250" i="6"/>
  <c r="W250" i="6"/>
  <c r="V250" i="6"/>
  <c r="U250" i="6"/>
  <c r="Q250" i="6"/>
  <c r="AG249" i="6"/>
  <c r="AF249" i="6"/>
  <c r="AE249" i="6"/>
  <c r="AD249" i="6"/>
  <c r="AC249" i="6"/>
  <c r="AB249" i="6"/>
  <c r="AA249" i="6"/>
  <c r="Z249" i="6"/>
  <c r="Y249" i="6"/>
  <c r="X249" i="6"/>
  <c r="W249" i="6"/>
  <c r="V249" i="6"/>
  <c r="U249" i="6"/>
  <c r="Q249" i="6"/>
  <c r="AG248" i="6"/>
  <c r="AF248" i="6"/>
  <c r="AE248" i="6"/>
  <c r="AD248" i="6"/>
  <c r="AC248" i="6"/>
  <c r="AB248" i="6"/>
  <c r="AA248" i="6"/>
  <c r="Z248" i="6"/>
  <c r="Y248" i="6"/>
  <c r="X248" i="6"/>
  <c r="W248" i="6"/>
  <c r="V248" i="6"/>
  <c r="U248" i="6"/>
  <c r="Q248" i="6"/>
  <c r="AG247" i="6"/>
  <c r="AF247" i="6"/>
  <c r="AE247" i="6"/>
  <c r="AD247" i="6"/>
  <c r="AC247" i="6"/>
  <c r="AB247" i="6"/>
  <c r="AA247" i="6"/>
  <c r="Z247" i="6"/>
  <c r="Y247" i="6"/>
  <c r="X247" i="6"/>
  <c r="W247" i="6"/>
  <c r="V247" i="6"/>
  <c r="U247" i="6"/>
  <c r="Q247" i="6"/>
  <c r="AG246" i="6"/>
  <c r="AF246" i="6"/>
  <c r="AE246" i="6"/>
  <c r="AD246" i="6"/>
  <c r="AC246" i="6"/>
  <c r="AB246" i="6"/>
  <c r="AA246" i="6"/>
  <c r="Z246" i="6"/>
  <c r="Y246" i="6"/>
  <c r="X246" i="6"/>
  <c r="W246" i="6"/>
  <c r="V246" i="6"/>
  <c r="U246" i="6"/>
  <c r="Q246" i="6"/>
  <c r="AG245" i="6"/>
  <c r="AF245" i="6"/>
  <c r="AE245" i="6"/>
  <c r="AD245" i="6"/>
  <c r="AC245" i="6"/>
  <c r="AB245" i="6"/>
  <c r="AA245" i="6"/>
  <c r="Z245" i="6"/>
  <c r="Y245" i="6"/>
  <c r="X245" i="6"/>
  <c r="W245" i="6"/>
  <c r="V245" i="6"/>
  <c r="U245" i="6"/>
  <c r="Q245" i="6"/>
  <c r="AG244" i="6"/>
  <c r="AF244" i="6"/>
  <c r="AE244" i="6"/>
  <c r="AD244" i="6"/>
  <c r="AC244" i="6"/>
  <c r="AB244" i="6"/>
  <c r="AA244" i="6"/>
  <c r="Z244" i="6"/>
  <c r="Y244" i="6"/>
  <c r="X244" i="6"/>
  <c r="W244" i="6"/>
  <c r="V244" i="6"/>
  <c r="U244" i="6"/>
  <c r="Q244" i="6"/>
  <c r="AG243" i="6"/>
  <c r="AF243" i="6"/>
  <c r="AE243" i="6"/>
  <c r="AD243" i="6"/>
  <c r="AC243" i="6"/>
  <c r="AB243" i="6"/>
  <c r="AA243" i="6"/>
  <c r="Z243" i="6"/>
  <c r="Y243" i="6"/>
  <c r="X243" i="6"/>
  <c r="W243" i="6"/>
  <c r="V243" i="6"/>
  <c r="U243" i="6"/>
  <c r="Q243" i="6"/>
  <c r="AG242" i="6"/>
  <c r="AF242" i="6"/>
  <c r="AE242" i="6"/>
  <c r="AD242" i="6"/>
  <c r="AC242" i="6"/>
  <c r="AB242" i="6"/>
  <c r="AA242" i="6"/>
  <c r="Z242" i="6"/>
  <c r="Y242" i="6"/>
  <c r="X242" i="6"/>
  <c r="W242" i="6"/>
  <c r="V242" i="6"/>
  <c r="U242" i="6"/>
  <c r="Q242" i="6"/>
  <c r="AG241" i="6"/>
  <c r="AF241" i="6"/>
  <c r="AE241" i="6"/>
  <c r="AD241" i="6"/>
  <c r="AC241" i="6"/>
  <c r="AB241" i="6"/>
  <c r="AA241" i="6"/>
  <c r="Z241" i="6"/>
  <c r="Y241" i="6"/>
  <c r="X241" i="6"/>
  <c r="W241" i="6"/>
  <c r="V241" i="6"/>
  <c r="U241" i="6"/>
  <c r="Q241" i="6"/>
  <c r="AG240" i="6"/>
  <c r="AF240" i="6"/>
  <c r="AE240" i="6"/>
  <c r="AD240" i="6"/>
  <c r="AC240" i="6"/>
  <c r="AB240" i="6"/>
  <c r="AA240" i="6"/>
  <c r="Z240" i="6"/>
  <c r="Y240" i="6"/>
  <c r="X240" i="6"/>
  <c r="W240" i="6"/>
  <c r="V240" i="6"/>
  <c r="U240" i="6"/>
  <c r="Q240" i="6"/>
  <c r="AG239" i="6"/>
  <c r="AF239" i="6"/>
  <c r="AE239" i="6"/>
  <c r="AD239" i="6"/>
  <c r="AC239" i="6"/>
  <c r="AB239" i="6"/>
  <c r="AA239" i="6"/>
  <c r="Z239" i="6"/>
  <c r="Y239" i="6"/>
  <c r="X239" i="6"/>
  <c r="W239" i="6"/>
  <c r="V239" i="6"/>
  <c r="U239" i="6"/>
  <c r="Q239" i="6"/>
  <c r="AG238" i="6"/>
  <c r="AF238" i="6"/>
  <c r="AE238" i="6"/>
  <c r="AD238" i="6"/>
  <c r="AC238" i="6"/>
  <c r="AB238" i="6"/>
  <c r="AA238" i="6"/>
  <c r="Z238" i="6"/>
  <c r="Y238" i="6"/>
  <c r="X238" i="6"/>
  <c r="W238" i="6"/>
  <c r="V238" i="6"/>
  <c r="U238" i="6"/>
  <c r="Q238" i="6"/>
  <c r="AG237" i="6"/>
  <c r="AF237" i="6"/>
  <c r="AE237" i="6"/>
  <c r="AD237" i="6"/>
  <c r="AC237" i="6"/>
  <c r="AB237" i="6"/>
  <c r="AA237" i="6"/>
  <c r="Z237" i="6"/>
  <c r="Y237" i="6"/>
  <c r="X237" i="6"/>
  <c r="W237" i="6"/>
  <c r="V237" i="6"/>
  <c r="U237" i="6"/>
  <c r="Q237" i="6"/>
  <c r="AG236" i="6"/>
  <c r="AF236" i="6"/>
  <c r="AE236" i="6"/>
  <c r="AD236" i="6"/>
  <c r="AC236" i="6"/>
  <c r="AB236" i="6"/>
  <c r="AA236" i="6"/>
  <c r="Z236" i="6"/>
  <c r="Y236" i="6"/>
  <c r="X236" i="6"/>
  <c r="W236" i="6"/>
  <c r="V236" i="6"/>
  <c r="U236" i="6"/>
  <c r="Q236" i="6"/>
  <c r="AG235" i="6"/>
  <c r="AF235" i="6"/>
  <c r="AE235" i="6"/>
  <c r="AD235" i="6"/>
  <c r="AC235" i="6"/>
  <c r="AB235" i="6"/>
  <c r="AA235" i="6"/>
  <c r="Z235" i="6"/>
  <c r="Y235" i="6"/>
  <c r="X235" i="6"/>
  <c r="W235" i="6"/>
  <c r="V235" i="6"/>
  <c r="U235" i="6"/>
  <c r="Q235" i="6"/>
  <c r="AG234" i="6"/>
  <c r="AF234" i="6"/>
  <c r="AE234" i="6"/>
  <c r="AD234" i="6"/>
  <c r="AC234" i="6"/>
  <c r="AB234" i="6"/>
  <c r="AA234" i="6"/>
  <c r="Z234" i="6"/>
  <c r="Y234" i="6"/>
  <c r="X234" i="6"/>
  <c r="W234" i="6"/>
  <c r="V234" i="6"/>
  <c r="U234" i="6"/>
  <c r="Q234" i="6"/>
  <c r="AG233" i="6"/>
  <c r="AF233" i="6"/>
  <c r="AE233" i="6"/>
  <c r="AD233" i="6"/>
  <c r="AC233" i="6"/>
  <c r="AB233" i="6"/>
  <c r="AA233" i="6"/>
  <c r="Z233" i="6"/>
  <c r="Y233" i="6"/>
  <c r="X233" i="6"/>
  <c r="W233" i="6"/>
  <c r="V233" i="6"/>
  <c r="U233" i="6"/>
  <c r="Q233" i="6"/>
  <c r="AG232" i="6"/>
  <c r="AF232" i="6"/>
  <c r="AE232" i="6"/>
  <c r="AD232" i="6"/>
  <c r="AC232" i="6"/>
  <c r="AB232" i="6"/>
  <c r="AA232" i="6"/>
  <c r="Z232" i="6"/>
  <c r="Y232" i="6"/>
  <c r="X232" i="6"/>
  <c r="W232" i="6"/>
  <c r="V232" i="6"/>
  <c r="U232" i="6"/>
  <c r="Q232" i="6"/>
  <c r="AG231" i="6"/>
  <c r="AF231" i="6"/>
  <c r="AE231" i="6"/>
  <c r="AD231" i="6"/>
  <c r="AC231" i="6"/>
  <c r="AB231" i="6"/>
  <c r="AA231" i="6"/>
  <c r="Z231" i="6"/>
  <c r="Y231" i="6"/>
  <c r="X231" i="6"/>
  <c r="W231" i="6"/>
  <c r="V231" i="6"/>
  <c r="U231" i="6"/>
  <c r="Q231" i="6"/>
  <c r="AG230" i="6"/>
  <c r="AF230" i="6"/>
  <c r="AE230" i="6"/>
  <c r="AD230" i="6"/>
  <c r="AC230" i="6"/>
  <c r="AB230" i="6"/>
  <c r="AA230" i="6"/>
  <c r="Z230" i="6"/>
  <c r="Y230" i="6"/>
  <c r="X230" i="6"/>
  <c r="W230" i="6"/>
  <c r="V230" i="6"/>
  <c r="U230" i="6"/>
  <c r="Q230" i="6"/>
  <c r="AG229" i="6"/>
  <c r="AF229" i="6"/>
  <c r="AE229" i="6"/>
  <c r="AD229" i="6"/>
  <c r="AC229" i="6"/>
  <c r="AB229" i="6"/>
  <c r="AA229" i="6"/>
  <c r="Z229" i="6"/>
  <c r="Y229" i="6"/>
  <c r="X229" i="6"/>
  <c r="W229" i="6"/>
  <c r="V229" i="6"/>
  <c r="U229" i="6"/>
  <c r="Q229" i="6"/>
  <c r="AG228" i="6"/>
  <c r="AF228" i="6"/>
  <c r="AE228" i="6"/>
  <c r="AD228" i="6"/>
  <c r="AC228" i="6"/>
  <c r="AB228" i="6"/>
  <c r="AA228" i="6"/>
  <c r="Z228" i="6"/>
  <c r="Y228" i="6"/>
  <c r="X228" i="6"/>
  <c r="W228" i="6"/>
  <c r="V228" i="6"/>
  <c r="U228" i="6"/>
  <c r="Q228" i="6"/>
  <c r="AG227" i="6"/>
  <c r="AF227" i="6"/>
  <c r="AE227" i="6"/>
  <c r="AD227" i="6"/>
  <c r="AC227" i="6"/>
  <c r="AB227" i="6"/>
  <c r="AA227" i="6"/>
  <c r="Z227" i="6"/>
  <c r="Y227" i="6"/>
  <c r="X227" i="6"/>
  <c r="W227" i="6"/>
  <c r="V227" i="6"/>
  <c r="U227" i="6"/>
  <c r="Q227" i="6"/>
  <c r="AG226" i="6"/>
  <c r="AF226" i="6"/>
  <c r="AE226" i="6"/>
  <c r="AD226" i="6"/>
  <c r="AC226" i="6"/>
  <c r="AB226" i="6"/>
  <c r="AA226" i="6"/>
  <c r="Z226" i="6"/>
  <c r="Y226" i="6"/>
  <c r="X226" i="6"/>
  <c r="W226" i="6"/>
  <c r="V226" i="6"/>
  <c r="U226" i="6"/>
  <c r="Q226" i="6"/>
  <c r="AG225" i="6"/>
  <c r="AF225" i="6"/>
  <c r="AE225" i="6"/>
  <c r="AD225" i="6"/>
  <c r="AC225" i="6"/>
  <c r="AB225" i="6"/>
  <c r="AA225" i="6"/>
  <c r="Z225" i="6"/>
  <c r="Y225" i="6"/>
  <c r="X225" i="6"/>
  <c r="W225" i="6"/>
  <c r="V225" i="6"/>
  <c r="U225" i="6"/>
  <c r="Q225" i="6"/>
  <c r="AG224" i="6"/>
  <c r="AF224" i="6"/>
  <c r="AE224" i="6"/>
  <c r="AD224" i="6"/>
  <c r="AC224" i="6"/>
  <c r="AB224" i="6"/>
  <c r="AA224" i="6"/>
  <c r="Z224" i="6"/>
  <c r="Y224" i="6"/>
  <c r="X224" i="6"/>
  <c r="W224" i="6"/>
  <c r="V224" i="6"/>
  <c r="U224" i="6"/>
  <c r="Q224" i="6"/>
  <c r="AG223" i="6"/>
  <c r="AF223" i="6"/>
  <c r="AE223" i="6"/>
  <c r="AD223" i="6"/>
  <c r="AC223" i="6"/>
  <c r="AB223" i="6"/>
  <c r="AA223" i="6"/>
  <c r="Z223" i="6"/>
  <c r="Y223" i="6"/>
  <c r="X223" i="6"/>
  <c r="W223" i="6"/>
  <c r="V223" i="6"/>
  <c r="U223" i="6"/>
  <c r="Q223" i="6"/>
  <c r="AG222" i="6"/>
  <c r="AF222" i="6"/>
  <c r="AE222" i="6"/>
  <c r="AD222" i="6"/>
  <c r="AC222" i="6"/>
  <c r="AB222" i="6"/>
  <c r="AA222" i="6"/>
  <c r="Z222" i="6"/>
  <c r="Y222" i="6"/>
  <c r="X222" i="6"/>
  <c r="W222" i="6"/>
  <c r="V222" i="6"/>
  <c r="U222" i="6"/>
  <c r="Q222" i="6"/>
  <c r="AG221" i="6"/>
  <c r="AF221" i="6"/>
  <c r="AE221" i="6"/>
  <c r="AD221" i="6"/>
  <c r="AC221" i="6"/>
  <c r="AB221" i="6"/>
  <c r="AA221" i="6"/>
  <c r="Z221" i="6"/>
  <c r="Y221" i="6"/>
  <c r="X221" i="6"/>
  <c r="W221" i="6"/>
  <c r="V221" i="6"/>
  <c r="U221" i="6"/>
  <c r="Q221" i="6"/>
  <c r="AG220" i="6"/>
  <c r="AF220" i="6"/>
  <c r="AE220" i="6"/>
  <c r="AD220" i="6"/>
  <c r="AC220" i="6"/>
  <c r="AB220" i="6"/>
  <c r="AA220" i="6"/>
  <c r="Z220" i="6"/>
  <c r="Y220" i="6"/>
  <c r="X220" i="6"/>
  <c r="W220" i="6"/>
  <c r="V220" i="6"/>
  <c r="U220" i="6"/>
  <c r="Q220" i="6"/>
  <c r="AG219" i="6"/>
  <c r="AF219" i="6"/>
  <c r="AE219" i="6"/>
  <c r="AD219" i="6"/>
  <c r="AC219" i="6"/>
  <c r="AB219" i="6"/>
  <c r="AA219" i="6"/>
  <c r="Z219" i="6"/>
  <c r="Y219" i="6"/>
  <c r="X219" i="6"/>
  <c r="W219" i="6"/>
  <c r="V219" i="6"/>
  <c r="U219" i="6"/>
  <c r="Q219" i="6"/>
  <c r="AG218" i="6"/>
  <c r="AF218" i="6"/>
  <c r="AE218" i="6"/>
  <c r="AD218" i="6"/>
  <c r="AC218" i="6"/>
  <c r="AB218" i="6"/>
  <c r="AA218" i="6"/>
  <c r="Z218" i="6"/>
  <c r="Y218" i="6"/>
  <c r="X218" i="6"/>
  <c r="W218" i="6"/>
  <c r="V218" i="6"/>
  <c r="U218" i="6"/>
  <c r="Q218" i="6"/>
  <c r="AG217" i="6"/>
  <c r="AF217" i="6"/>
  <c r="AE217" i="6"/>
  <c r="AD217" i="6"/>
  <c r="AC217" i="6"/>
  <c r="AB217" i="6"/>
  <c r="AA217" i="6"/>
  <c r="Z217" i="6"/>
  <c r="Y217" i="6"/>
  <c r="X217" i="6"/>
  <c r="W217" i="6"/>
  <c r="V217" i="6"/>
  <c r="U217" i="6"/>
  <c r="Q217" i="6"/>
  <c r="AG216" i="6"/>
  <c r="AF216" i="6"/>
  <c r="AE216" i="6"/>
  <c r="AD216" i="6"/>
  <c r="AC216" i="6"/>
  <c r="AB216" i="6"/>
  <c r="AA216" i="6"/>
  <c r="Z216" i="6"/>
  <c r="Y216" i="6"/>
  <c r="X216" i="6"/>
  <c r="W216" i="6"/>
  <c r="V216" i="6"/>
  <c r="U216" i="6"/>
  <c r="Q216" i="6"/>
  <c r="AG215" i="6"/>
  <c r="AF215" i="6"/>
  <c r="AE215" i="6"/>
  <c r="AD215" i="6"/>
  <c r="AC215" i="6"/>
  <c r="AB215" i="6"/>
  <c r="AA215" i="6"/>
  <c r="Z215" i="6"/>
  <c r="Y215" i="6"/>
  <c r="X215" i="6"/>
  <c r="W215" i="6"/>
  <c r="V215" i="6"/>
  <c r="U215" i="6"/>
  <c r="Q215" i="6"/>
  <c r="AG214" i="6"/>
  <c r="AF214" i="6"/>
  <c r="AE214" i="6"/>
  <c r="AD214" i="6"/>
  <c r="AC214" i="6"/>
  <c r="AB214" i="6"/>
  <c r="AA214" i="6"/>
  <c r="Z214" i="6"/>
  <c r="Y214" i="6"/>
  <c r="X214" i="6"/>
  <c r="W214" i="6"/>
  <c r="V214" i="6"/>
  <c r="U214" i="6"/>
  <c r="Q214" i="6"/>
  <c r="AG213" i="6"/>
  <c r="AF213" i="6"/>
  <c r="AE213" i="6"/>
  <c r="AD213" i="6"/>
  <c r="AC213" i="6"/>
  <c r="AB213" i="6"/>
  <c r="AA213" i="6"/>
  <c r="Z213" i="6"/>
  <c r="Y213" i="6"/>
  <c r="X213" i="6"/>
  <c r="W213" i="6"/>
  <c r="V213" i="6"/>
  <c r="U213" i="6"/>
  <c r="Q213" i="6"/>
  <c r="AG212" i="6"/>
  <c r="AF212" i="6"/>
  <c r="AE212" i="6"/>
  <c r="AD212" i="6"/>
  <c r="AC212" i="6"/>
  <c r="AB212" i="6"/>
  <c r="AA212" i="6"/>
  <c r="Z212" i="6"/>
  <c r="Y212" i="6"/>
  <c r="X212" i="6"/>
  <c r="W212" i="6"/>
  <c r="V212" i="6"/>
  <c r="U212" i="6"/>
  <c r="Q212" i="6"/>
  <c r="AG211" i="6"/>
  <c r="AF211" i="6"/>
  <c r="AE211" i="6"/>
  <c r="AD211" i="6"/>
  <c r="AC211" i="6"/>
  <c r="AB211" i="6"/>
  <c r="AA211" i="6"/>
  <c r="Z211" i="6"/>
  <c r="Y211" i="6"/>
  <c r="X211" i="6"/>
  <c r="W211" i="6"/>
  <c r="V211" i="6"/>
  <c r="U211" i="6"/>
  <c r="Q211" i="6"/>
  <c r="AG210" i="6"/>
  <c r="AF210" i="6"/>
  <c r="AE210" i="6"/>
  <c r="AD210" i="6"/>
  <c r="AC210" i="6"/>
  <c r="AB210" i="6"/>
  <c r="AA210" i="6"/>
  <c r="Z210" i="6"/>
  <c r="Y210" i="6"/>
  <c r="X210" i="6"/>
  <c r="W210" i="6"/>
  <c r="V210" i="6"/>
  <c r="U210" i="6"/>
  <c r="Q210" i="6"/>
  <c r="AG209" i="6"/>
  <c r="AF209" i="6"/>
  <c r="AE209" i="6"/>
  <c r="AD209" i="6"/>
  <c r="AC209" i="6"/>
  <c r="AB209" i="6"/>
  <c r="AA209" i="6"/>
  <c r="Z209" i="6"/>
  <c r="Y209" i="6"/>
  <c r="X209" i="6"/>
  <c r="W209" i="6"/>
  <c r="V209" i="6"/>
  <c r="U209" i="6"/>
  <c r="Q209" i="6"/>
  <c r="AG208" i="6"/>
  <c r="AF208" i="6"/>
  <c r="AE208" i="6"/>
  <c r="AD208" i="6"/>
  <c r="AC208" i="6"/>
  <c r="AB208" i="6"/>
  <c r="AA208" i="6"/>
  <c r="Z208" i="6"/>
  <c r="Y208" i="6"/>
  <c r="X208" i="6"/>
  <c r="W208" i="6"/>
  <c r="V208" i="6"/>
  <c r="U208" i="6"/>
  <c r="Q208" i="6"/>
  <c r="AG207" i="6"/>
  <c r="AF207" i="6"/>
  <c r="AE207" i="6"/>
  <c r="AD207" i="6"/>
  <c r="AC207" i="6"/>
  <c r="AB207" i="6"/>
  <c r="AA207" i="6"/>
  <c r="Z207" i="6"/>
  <c r="Y207" i="6"/>
  <c r="X207" i="6"/>
  <c r="W207" i="6"/>
  <c r="V207" i="6"/>
  <c r="U207" i="6"/>
  <c r="Q207" i="6"/>
  <c r="AG206" i="6"/>
  <c r="AF206" i="6"/>
  <c r="AE206" i="6"/>
  <c r="AD206" i="6"/>
  <c r="AC206" i="6"/>
  <c r="AB206" i="6"/>
  <c r="AA206" i="6"/>
  <c r="Z206" i="6"/>
  <c r="Y206" i="6"/>
  <c r="X206" i="6"/>
  <c r="W206" i="6"/>
  <c r="V206" i="6"/>
  <c r="U206" i="6"/>
  <c r="Q206" i="6"/>
  <c r="AG205" i="6"/>
  <c r="AF205" i="6"/>
  <c r="AE205" i="6"/>
  <c r="AD205" i="6"/>
  <c r="AC205" i="6"/>
  <c r="AB205" i="6"/>
  <c r="AA205" i="6"/>
  <c r="Z205" i="6"/>
  <c r="Y205" i="6"/>
  <c r="X205" i="6"/>
  <c r="W205" i="6"/>
  <c r="V205" i="6"/>
  <c r="U205" i="6"/>
  <c r="Q205" i="6"/>
  <c r="AG204" i="6"/>
  <c r="AF204" i="6"/>
  <c r="AE204" i="6"/>
  <c r="AD204" i="6"/>
  <c r="AC204" i="6"/>
  <c r="AB204" i="6"/>
  <c r="AA204" i="6"/>
  <c r="Z204" i="6"/>
  <c r="Y204" i="6"/>
  <c r="X204" i="6"/>
  <c r="W204" i="6"/>
  <c r="V204" i="6"/>
  <c r="U204" i="6"/>
  <c r="Q204" i="6"/>
  <c r="AG203" i="6"/>
  <c r="AF203" i="6"/>
  <c r="AE203" i="6"/>
  <c r="AD203" i="6"/>
  <c r="AC203" i="6"/>
  <c r="AB203" i="6"/>
  <c r="AA203" i="6"/>
  <c r="Z203" i="6"/>
  <c r="Y203" i="6"/>
  <c r="X203" i="6"/>
  <c r="W203" i="6"/>
  <c r="V203" i="6"/>
  <c r="U203" i="6"/>
  <c r="Q203" i="6"/>
  <c r="AG202" i="6"/>
  <c r="AF202" i="6"/>
  <c r="AE202" i="6"/>
  <c r="AD202" i="6"/>
  <c r="AC202" i="6"/>
  <c r="AB202" i="6"/>
  <c r="AA202" i="6"/>
  <c r="Z202" i="6"/>
  <c r="Y202" i="6"/>
  <c r="X202" i="6"/>
  <c r="W202" i="6"/>
  <c r="V202" i="6"/>
  <c r="U202" i="6"/>
  <c r="Q202" i="6"/>
  <c r="AG201" i="6"/>
  <c r="AF201" i="6"/>
  <c r="AE201" i="6"/>
  <c r="AD201" i="6"/>
  <c r="AC201" i="6"/>
  <c r="AB201" i="6"/>
  <c r="AA201" i="6"/>
  <c r="Z201" i="6"/>
  <c r="Y201" i="6"/>
  <c r="X201" i="6"/>
  <c r="W201" i="6"/>
  <c r="V201" i="6"/>
  <c r="U201" i="6"/>
  <c r="Q201" i="6"/>
  <c r="AG200" i="6"/>
  <c r="AF200" i="6"/>
  <c r="AE200" i="6"/>
  <c r="AD200" i="6"/>
  <c r="AC200" i="6"/>
  <c r="AB200" i="6"/>
  <c r="AA200" i="6"/>
  <c r="Z200" i="6"/>
  <c r="Y200" i="6"/>
  <c r="X200" i="6"/>
  <c r="W200" i="6"/>
  <c r="V200" i="6"/>
  <c r="U200" i="6"/>
  <c r="Q200" i="6"/>
  <c r="AG199" i="6"/>
  <c r="AF199" i="6"/>
  <c r="AE199" i="6"/>
  <c r="AD199" i="6"/>
  <c r="AC199" i="6"/>
  <c r="AB199" i="6"/>
  <c r="AA199" i="6"/>
  <c r="Z199" i="6"/>
  <c r="Y199" i="6"/>
  <c r="X199" i="6"/>
  <c r="W199" i="6"/>
  <c r="V199" i="6"/>
  <c r="U199" i="6"/>
  <c r="Q199" i="6"/>
  <c r="AG198" i="6"/>
  <c r="AF198" i="6"/>
  <c r="AE198" i="6"/>
  <c r="AD198" i="6"/>
  <c r="AC198" i="6"/>
  <c r="AB198" i="6"/>
  <c r="AA198" i="6"/>
  <c r="Z198" i="6"/>
  <c r="Y198" i="6"/>
  <c r="X198" i="6"/>
  <c r="W198" i="6"/>
  <c r="V198" i="6"/>
  <c r="U198" i="6"/>
  <c r="Q198" i="6"/>
  <c r="AG197" i="6"/>
  <c r="AF197" i="6"/>
  <c r="AE197" i="6"/>
  <c r="AD197" i="6"/>
  <c r="AC197" i="6"/>
  <c r="AB197" i="6"/>
  <c r="AA197" i="6"/>
  <c r="Z197" i="6"/>
  <c r="Y197" i="6"/>
  <c r="X197" i="6"/>
  <c r="W197" i="6"/>
  <c r="V197" i="6"/>
  <c r="U197" i="6"/>
  <c r="Q197" i="6"/>
  <c r="AG196" i="6"/>
  <c r="AF196" i="6"/>
  <c r="AE196" i="6"/>
  <c r="AD196" i="6"/>
  <c r="AC196" i="6"/>
  <c r="AB196" i="6"/>
  <c r="AA196" i="6"/>
  <c r="Z196" i="6"/>
  <c r="Y196" i="6"/>
  <c r="X196" i="6"/>
  <c r="W196" i="6"/>
  <c r="V196" i="6"/>
  <c r="U196" i="6"/>
  <c r="Q196" i="6"/>
  <c r="AG195" i="6"/>
  <c r="AF195" i="6"/>
  <c r="AE195" i="6"/>
  <c r="AD195" i="6"/>
  <c r="AC195" i="6"/>
  <c r="AB195" i="6"/>
  <c r="AA195" i="6"/>
  <c r="Z195" i="6"/>
  <c r="Y195" i="6"/>
  <c r="X195" i="6"/>
  <c r="W195" i="6"/>
  <c r="V195" i="6"/>
  <c r="U195" i="6"/>
  <c r="Q195" i="6"/>
  <c r="AG194" i="6"/>
  <c r="AF194" i="6"/>
  <c r="AE194" i="6"/>
  <c r="AD194" i="6"/>
  <c r="AC194" i="6"/>
  <c r="AB194" i="6"/>
  <c r="AA194" i="6"/>
  <c r="Z194" i="6"/>
  <c r="Y194" i="6"/>
  <c r="X194" i="6"/>
  <c r="W194" i="6"/>
  <c r="V194" i="6"/>
  <c r="U194" i="6"/>
  <c r="Q194" i="6"/>
  <c r="AG193" i="6"/>
  <c r="AF193" i="6"/>
  <c r="AE193" i="6"/>
  <c r="AD193" i="6"/>
  <c r="AC193" i="6"/>
  <c r="AB193" i="6"/>
  <c r="AA193" i="6"/>
  <c r="Z193" i="6"/>
  <c r="Y193" i="6"/>
  <c r="X193" i="6"/>
  <c r="W193" i="6"/>
  <c r="V193" i="6"/>
  <c r="U193" i="6"/>
  <c r="Q193" i="6"/>
  <c r="AG192" i="6"/>
  <c r="AF192" i="6"/>
  <c r="AE192" i="6"/>
  <c r="AD192" i="6"/>
  <c r="AC192" i="6"/>
  <c r="AB192" i="6"/>
  <c r="AA192" i="6"/>
  <c r="Z192" i="6"/>
  <c r="Y192" i="6"/>
  <c r="X192" i="6"/>
  <c r="W192" i="6"/>
  <c r="V192" i="6"/>
  <c r="U192" i="6"/>
  <c r="Q192" i="6"/>
  <c r="AG191" i="6"/>
  <c r="AF191" i="6"/>
  <c r="AE191" i="6"/>
  <c r="AD191" i="6"/>
  <c r="AC191" i="6"/>
  <c r="AB191" i="6"/>
  <c r="AA191" i="6"/>
  <c r="Z191" i="6"/>
  <c r="Y191" i="6"/>
  <c r="X191" i="6"/>
  <c r="W191" i="6"/>
  <c r="V191" i="6"/>
  <c r="U191" i="6"/>
  <c r="Q191" i="6"/>
  <c r="AG190" i="6"/>
  <c r="AF190" i="6"/>
  <c r="AE190" i="6"/>
  <c r="AD190" i="6"/>
  <c r="AC190" i="6"/>
  <c r="AB190" i="6"/>
  <c r="AA190" i="6"/>
  <c r="Z190" i="6"/>
  <c r="Y190" i="6"/>
  <c r="X190" i="6"/>
  <c r="W190" i="6"/>
  <c r="V190" i="6"/>
  <c r="U190" i="6"/>
  <c r="Q190" i="6"/>
  <c r="AG189" i="6"/>
  <c r="AF189" i="6"/>
  <c r="AE189" i="6"/>
  <c r="AD189" i="6"/>
  <c r="AC189" i="6"/>
  <c r="AB189" i="6"/>
  <c r="AA189" i="6"/>
  <c r="Z189" i="6"/>
  <c r="Y189" i="6"/>
  <c r="X189" i="6"/>
  <c r="W189" i="6"/>
  <c r="V189" i="6"/>
  <c r="U189" i="6"/>
  <c r="Q189" i="6"/>
  <c r="AG188" i="6"/>
  <c r="AF188" i="6"/>
  <c r="AE188" i="6"/>
  <c r="AD188" i="6"/>
  <c r="AC188" i="6"/>
  <c r="AB188" i="6"/>
  <c r="AA188" i="6"/>
  <c r="Z188" i="6"/>
  <c r="Y188" i="6"/>
  <c r="X188" i="6"/>
  <c r="W188" i="6"/>
  <c r="V188" i="6"/>
  <c r="U188" i="6"/>
  <c r="Q188" i="6"/>
  <c r="AG187" i="6"/>
  <c r="AF187" i="6"/>
  <c r="AE187" i="6"/>
  <c r="AD187" i="6"/>
  <c r="AC187" i="6"/>
  <c r="AB187" i="6"/>
  <c r="AA187" i="6"/>
  <c r="Z187" i="6"/>
  <c r="Y187" i="6"/>
  <c r="X187" i="6"/>
  <c r="W187" i="6"/>
  <c r="V187" i="6"/>
  <c r="U187" i="6"/>
  <c r="Q187" i="6"/>
  <c r="AG186" i="6"/>
  <c r="AF186" i="6"/>
  <c r="AE186" i="6"/>
  <c r="AD186" i="6"/>
  <c r="AC186" i="6"/>
  <c r="AB186" i="6"/>
  <c r="AA186" i="6"/>
  <c r="Z186" i="6"/>
  <c r="Y186" i="6"/>
  <c r="X186" i="6"/>
  <c r="W186" i="6"/>
  <c r="V186" i="6"/>
  <c r="U186" i="6"/>
  <c r="Q186" i="6"/>
  <c r="AG185" i="6"/>
  <c r="AF185" i="6"/>
  <c r="AE185" i="6"/>
  <c r="AD185" i="6"/>
  <c r="AC185" i="6"/>
  <c r="AB185" i="6"/>
  <c r="AA185" i="6"/>
  <c r="Z185" i="6"/>
  <c r="Y185" i="6"/>
  <c r="X185" i="6"/>
  <c r="W185" i="6"/>
  <c r="V185" i="6"/>
  <c r="U185" i="6"/>
  <c r="Q185" i="6"/>
  <c r="AG184" i="6"/>
  <c r="AF184" i="6"/>
  <c r="AE184" i="6"/>
  <c r="AD184" i="6"/>
  <c r="AC184" i="6"/>
  <c r="AB184" i="6"/>
  <c r="AA184" i="6"/>
  <c r="Z184" i="6"/>
  <c r="Y184" i="6"/>
  <c r="X184" i="6"/>
  <c r="W184" i="6"/>
  <c r="V184" i="6"/>
  <c r="U184" i="6"/>
  <c r="Q184" i="6"/>
  <c r="AG183" i="6"/>
  <c r="AF183" i="6"/>
  <c r="AE183" i="6"/>
  <c r="AD183" i="6"/>
  <c r="AC183" i="6"/>
  <c r="AB183" i="6"/>
  <c r="AA183" i="6"/>
  <c r="Z183" i="6"/>
  <c r="Y183" i="6"/>
  <c r="X183" i="6"/>
  <c r="W183" i="6"/>
  <c r="V183" i="6"/>
  <c r="U183" i="6"/>
  <c r="Q183" i="6"/>
  <c r="AG182" i="6"/>
  <c r="AF182" i="6"/>
  <c r="AE182" i="6"/>
  <c r="AD182" i="6"/>
  <c r="AC182" i="6"/>
  <c r="AB182" i="6"/>
  <c r="AA182" i="6"/>
  <c r="Z182" i="6"/>
  <c r="Y182" i="6"/>
  <c r="X182" i="6"/>
  <c r="W182" i="6"/>
  <c r="V182" i="6"/>
  <c r="U182" i="6"/>
  <c r="Q182" i="6"/>
  <c r="AG181" i="6"/>
  <c r="AF181" i="6"/>
  <c r="AE181" i="6"/>
  <c r="AD181" i="6"/>
  <c r="AC181" i="6"/>
  <c r="AB181" i="6"/>
  <c r="AA181" i="6"/>
  <c r="Z181" i="6"/>
  <c r="Y181" i="6"/>
  <c r="X181" i="6"/>
  <c r="W181" i="6"/>
  <c r="V181" i="6"/>
  <c r="U181" i="6"/>
  <c r="Q181" i="6"/>
  <c r="AG180" i="6"/>
  <c r="AF180" i="6"/>
  <c r="AE180" i="6"/>
  <c r="AD180" i="6"/>
  <c r="AC180" i="6"/>
  <c r="AB180" i="6"/>
  <c r="AA180" i="6"/>
  <c r="Z180" i="6"/>
  <c r="Y180" i="6"/>
  <c r="X180" i="6"/>
  <c r="W180" i="6"/>
  <c r="V180" i="6"/>
  <c r="U180" i="6"/>
  <c r="Q180" i="6"/>
  <c r="AG179" i="6"/>
  <c r="AF179" i="6"/>
  <c r="AE179" i="6"/>
  <c r="AD179" i="6"/>
  <c r="AC179" i="6"/>
  <c r="AB179" i="6"/>
  <c r="AA179" i="6"/>
  <c r="Z179" i="6"/>
  <c r="Y179" i="6"/>
  <c r="X179" i="6"/>
  <c r="W179" i="6"/>
  <c r="V179" i="6"/>
  <c r="U179" i="6"/>
  <c r="Q179" i="6"/>
  <c r="AG178" i="6"/>
  <c r="AF178" i="6"/>
  <c r="AE178" i="6"/>
  <c r="AD178" i="6"/>
  <c r="AC178" i="6"/>
  <c r="AB178" i="6"/>
  <c r="AA178" i="6"/>
  <c r="Z178" i="6"/>
  <c r="Y178" i="6"/>
  <c r="X178" i="6"/>
  <c r="W178" i="6"/>
  <c r="V178" i="6"/>
  <c r="U178" i="6"/>
  <c r="Q178" i="6"/>
  <c r="AG177" i="6"/>
  <c r="AF177" i="6"/>
  <c r="AE177" i="6"/>
  <c r="AD177" i="6"/>
  <c r="AC177" i="6"/>
  <c r="AB177" i="6"/>
  <c r="AA177" i="6"/>
  <c r="Z177" i="6"/>
  <c r="Y177" i="6"/>
  <c r="X177" i="6"/>
  <c r="W177" i="6"/>
  <c r="V177" i="6"/>
  <c r="U177" i="6"/>
  <c r="Q177" i="6"/>
  <c r="AG176" i="6"/>
  <c r="AF176" i="6"/>
  <c r="AE176" i="6"/>
  <c r="AD176" i="6"/>
  <c r="AC176" i="6"/>
  <c r="AB176" i="6"/>
  <c r="AA176" i="6"/>
  <c r="Z176" i="6"/>
  <c r="Y176" i="6"/>
  <c r="X176" i="6"/>
  <c r="W176" i="6"/>
  <c r="V176" i="6"/>
  <c r="U176" i="6"/>
  <c r="Q176" i="6"/>
  <c r="AG175" i="6"/>
  <c r="AF175" i="6"/>
  <c r="AE175" i="6"/>
  <c r="AD175" i="6"/>
  <c r="AC175" i="6"/>
  <c r="AB175" i="6"/>
  <c r="AA175" i="6"/>
  <c r="Z175" i="6"/>
  <c r="Y175" i="6"/>
  <c r="X175" i="6"/>
  <c r="W175" i="6"/>
  <c r="V175" i="6"/>
  <c r="U175" i="6"/>
  <c r="Q175" i="6"/>
  <c r="AG174" i="6"/>
  <c r="AF174" i="6"/>
  <c r="AE174" i="6"/>
  <c r="AD174" i="6"/>
  <c r="AC174" i="6"/>
  <c r="AB174" i="6"/>
  <c r="AA174" i="6"/>
  <c r="Z174" i="6"/>
  <c r="Y174" i="6"/>
  <c r="X174" i="6"/>
  <c r="W174" i="6"/>
  <c r="V174" i="6"/>
  <c r="U174" i="6"/>
  <c r="Q174" i="6"/>
  <c r="AG173" i="6"/>
  <c r="AF173" i="6"/>
  <c r="AE173" i="6"/>
  <c r="AD173" i="6"/>
  <c r="AC173" i="6"/>
  <c r="AB173" i="6"/>
  <c r="AA173" i="6"/>
  <c r="Z173" i="6"/>
  <c r="Y173" i="6"/>
  <c r="X173" i="6"/>
  <c r="W173" i="6"/>
  <c r="V173" i="6"/>
  <c r="U173" i="6"/>
  <c r="Q173" i="6"/>
  <c r="AG172" i="6"/>
  <c r="AF172" i="6"/>
  <c r="AE172" i="6"/>
  <c r="AD172" i="6"/>
  <c r="AC172" i="6"/>
  <c r="AB172" i="6"/>
  <c r="AA172" i="6"/>
  <c r="Z172" i="6"/>
  <c r="Y172" i="6"/>
  <c r="X172" i="6"/>
  <c r="W172" i="6"/>
  <c r="V172" i="6"/>
  <c r="U172" i="6"/>
  <c r="Q172" i="6"/>
  <c r="AG171" i="6"/>
  <c r="AF171" i="6"/>
  <c r="AE171" i="6"/>
  <c r="AD171" i="6"/>
  <c r="AC171" i="6"/>
  <c r="AB171" i="6"/>
  <c r="AA171" i="6"/>
  <c r="Z171" i="6"/>
  <c r="Y171" i="6"/>
  <c r="X171" i="6"/>
  <c r="W171" i="6"/>
  <c r="V171" i="6"/>
  <c r="U171" i="6"/>
  <c r="Q171" i="6"/>
  <c r="AG170" i="6"/>
  <c r="AF170" i="6"/>
  <c r="AE170" i="6"/>
  <c r="AD170" i="6"/>
  <c r="AC170" i="6"/>
  <c r="AB170" i="6"/>
  <c r="AA170" i="6"/>
  <c r="Z170" i="6"/>
  <c r="Y170" i="6"/>
  <c r="X170" i="6"/>
  <c r="W170" i="6"/>
  <c r="V170" i="6"/>
  <c r="U170" i="6"/>
  <c r="Q170" i="6"/>
  <c r="AG169" i="6"/>
  <c r="AF169" i="6"/>
  <c r="AE169" i="6"/>
  <c r="AD169" i="6"/>
  <c r="AC169" i="6"/>
  <c r="AB169" i="6"/>
  <c r="AA169" i="6"/>
  <c r="Z169" i="6"/>
  <c r="Y169" i="6"/>
  <c r="X169" i="6"/>
  <c r="W169" i="6"/>
  <c r="V169" i="6"/>
  <c r="U169" i="6"/>
  <c r="Q169" i="6"/>
  <c r="AG168" i="6"/>
  <c r="AF168" i="6"/>
  <c r="AE168" i="6"/>
  <c r="AD168" i="6"/>
  <c r="AC168" i="6"/>
  <c r="AB168" i="6"/>
  <c r="AA168" i="6"/>
  <c r="Z168" i="6"/>
  <c r="Y168" i="6"/>
  <c r="X168" i="6"/>
  <c r="W168" i="6"/>
  <c r="V168" i="6"/>
  <c r="U168" i="6"/>
  <c r="Q168" i="6"/>
  <c r="AG167" i="6"/>
  <c r="AF167" i="6"/>
  <c r="AE167" i="6"/>
  <c r="AD167" i="6"/>
  <c r="AC167" i="6"/>
  <c r="AB167" i="6"/>
  <c r="AA167" i="6"/>
  <c r="Z167" i="6"/>
  <c r="Y167" i="6"/>
  <c r="X167" i="6"/>
  <c r="W167" i="6"/>
  <c r="V167" i="6"/>
  <c r="U167" i="6"/>
  <c r="Q167" i="6"/>
  <c r="AG166" i="6"/>
  <c r="AF166" i="6"/>
  <c r="AE166" i="6"/>
  <c r="AD166" i="6"/>
  <c r="AC166" i="6"/>
  <c r="AB166" i="6"/>
  <c r="AA166" i="6"/>
  <c r="Z166" i="6"/>
  <c r="Y166" i="6"/>
  <c r="X166" i="6"/>
  <c r="W166" i="6"/>
  <c r="V166" i="6"/>
  <c r="U166" i="6"/>
  <c r="Q166" i="6"/>
  <c r="AG165" i="6"/>
  <c r="AF165" i="6"/>
  <c r="AE165" i="6"/>
  <c r="AD165" i="6"/>
  <c r="AC165" i="6"/>
  <c r="AB165" i="6"/>
  <c r="AA165" i="6"/>
  <c r="Z165" i="6"/>
  <c r="Y165" i="6"/>
  <c r="X165" i="6"/>
  <c r="W165" i="6"/>
  <c r="V165" i="6"/>
  <c r="U165" i="6"/>
  <c r="Q165" i="6"/>
  <c r="AG164" i="6"/>
  <c r="AF164" i="6"/>
  <c r="AE164" i="6"/>
  <c r="AD164" i="6"/>
  <c r="AC164" i="6"/>
  <c r="AB164" i="6"/>
  <c r="AA164" i="6"/>
  <c r="Z164" i="6"/>
  <c r="Y164" i="6"/>
  <c r="X164" i="6"/>
  <c r="W164" i="6"/>
  <c r="V164" i="6"/>
  <c r="U164" i="6"/>
  <c r="Q164" i="6"/>
  <c r="AG163" i="6"/>
  <c r="AF163" i="6"/>
  <c r="AE163" i="6"/>
  <c r="AD163" i="6"/>
  <c r="AC163" i="6"/>
  <c r="AB163" i="6"/>
  <c r="AA163" i="6"/>
  <c r="Z163" i="6"/>
  <c r="Y163" i="6"/>
  <c r="X163" i="6"/>
  <c r="W163" i="6"/>
  <c r="V163" i="6"/>
  <c r="U163" i="6"/>
  <c r="Q163" i="6"/>
  <c r="AG162" i="6"/>
  <c r="AF162" i="6"/>
  <c r="AE162" i="6"/>
  <c r="AD162" i="6"/>
  <c r="AC162" i="6"/>
  <c r="AB162" i="6"/>
  <c r="AA162" i="6"/>
  <c r="Z162" i="6"/>
  <c r="Y162" i="6"/>
  <c r="X162" i="6"/>
  <c r="W162" i="6"/>
  <c r="V162" i="6"/>
  <c r="U162" i="6"/>
  <c r="Q162" i="6"/>
  <c r="AG161" i="6"/>
  <c r="AF161" i="6"/>
  <c r="AE161" i="6"/>
  <c r="AD161" i="6"/>
  <c r="AC161" i="6"/>
  <c r="AB161" i="6"/>
  <c r="AA161" i="6"/>
  <c r="Z161" i="6"/>
  <c r="Y161" i="6"/>
  <c r="X161" i="6"/>
  <c r="W161" i="6"/>
  <c r="V161" i="6"/>
  <c r="U161" i="6"/>
  <c r="Q161" i="6"/>
  <c r="AG160" i="6"/>
  <c r="AF160" i="6"/>
  <c r="AE160" i="6"/>
  <c r="AD160" i="6"/>
  <c r="AC160" i="6"/>
  <c r="AB160" i="6"/>
  <c r="AA160" i="6"/>
  <c r="Z160" i="6"/>
  <c r="Y160" i="6"/>
  <c r="X160" i="6"/>
  <c r="W160" i="6"/>
  <c r="V160" i="6"/>
  <c r="U160" i="6"/>
  <c r="Q160" i="6"/>
  <c r="AG159" i="6"/>
  <c r="AF159" i="6"/>
  <c r="AE159" i="6"/>
  <c r="AD159" i="6"/>
  <c r="AC159" i="6"/>
  <c r="AB159" i="6"/>
  <c r="AA159" i="6"/>
  <c r="Z159" i="6"/>
  <c r="Y159" i="6"/>
  <c r="X159" i="6"/>
  <c r="W159" i="6"/>
  <c r="V159" i="6"/>
  <c r="U159" i="6"/>
  <c r="Q159" i="6"/>
  <c r="AG158" i="6"/>
  <c r="AF158" i="6"/>
  <c r="AE158" i="6"/>
  <c r="AD158" i="6"/>
  <c r="AC158" i="6"/>
  <c r="AB158" i="6"/>
  <c r="AA158" i="6"/>
  <c r="Z158" i="6"/>
  <c r="Y158" i="6"/>
  <c r="X158" i="6"/>
  <c r="W158" i="6"/>
  <c r="V158" i="6"/>
  <c r="U158" i="6"/>
  <c r="Q158" i="6"/>
  <c r="AG157" i="6"/>
  <c r="AF157" i="6"/>
  <c r="AE157" i="6"/>
  <c r="AD157" i="6"/>
  <c r="AC157" i="6"/>
  <c r="AB157" i="6"/>
  <c r="AA157" i="6"/>
  <c r="Z157" i="6"/>
  <c r="Y157" i="6"/>
  <c r="X157" i="6"/>
  <c r="W157" i="6"/>
  <c r="V157" i="6"/>
  <c r="U157" i="6"/>
  <c r="Q157" i="6"/>
  <c r="AG156" i="6"/>
  <c r="AF156" i="6"/>
  <c r="AE156" i="6"/>
  <c r="AD156" i="6"/>
  <c r="AC156" i="6"/>
  <c r="AB156" i="6"/>
  <c r="AA156" i="6"/>
  <c r="Z156" i="6"/>
  <c r="Y156" i="6"/>
  <c r="X156" i="6"/>
  <c r="W156" i="6"/>
  <c r="V156" i="6"/>
  <c r="U156" i="6"/>
  <c r="Q156" i="6"/>
  <c r="AG155" i="6"/>
  <c r="AF155" i="6"/>
  <c r="AE155" i="6"/>
  <c r="AD155" i="6"/>
  <c r="AC155" i="6"/>
  <c r="AB155" i="6"/>
  <c r="AA155" i="6"/>
  <c r="Z155" i="6"/>
  <c r="Y155" i="6"/>
  <c r="X155" i="6"/>
  <c r="W155" i="6"/>
  <c r="V155" i="6"/>
  <c r="U155" i="6"/>
  <c r="Q155" i="6"/>
  <c r="AG154" i="6"/>
  <c r="AF154" i="6"/>
  <c r="AE154" i="6"/>
  <c r="AD154" i="6"/>
  <c r="AC154" i="6"/>
  <c r="AB154" i="6"/>
  <c r="AA154" i="6"/>
  <c r="Z154" i="6"/>
  <c r="Y154" i="6"/>
  <c r="X154" i="6"/>
  <c r="W154" i="6"/>
  <c r="V154" i="6"/>
  <c r="U154" i="6"/>
  <c r="Q154" i="6"/>
  <c r="AG153" i="6"/>
  <c r="AF153" i="6"/>
  <c r="AE153" i="6"/>
  <c r="AD153" i="6"/>
  <c r="AC153" i="6"/>
  <c r="AB153" i="6"/>
  <c r="AA153" i="6"/>
  <c r="Z153" i="6"/>
  <c r="Y153" i="6"/>
  <c r="X153" i="6"/>
  <c r="W153" i="6"/>
  <c r="V153" i="6"/>
  <c r="U153" i="6"/>
  <c r="Q153" i="6"/>
  <c r="AG152" i="6"/>
  <c r="AF152" i="6"/>
  <c r="AE152" i="6"/>
  <c r="AD152" i="6"/>
  <c r="AC152" i="6"/>
  <c r="AB152" i="6"/>
  <c r="AA152" i="6"/>
  <c r="Z152" i="6"/>
  <c r="Y152" i="6"/>
  <c r="X152" i="6"/>
  <c r="W152" i="6"/>
  <c r="V152" i="6"/>
  <c r="U152" i="6"/>
  <c r="Q152" i="6"/>
  <c r="AG151" i="6"/>
  <c r="AF151" i="6"/>
  <c r="AE151" i="6"/>
  <c r="AD151" i="6"/>
  <c r="AC151" i="6"/>
  <c r="AB151" i="6"/>
  <c r="AA151" i="6"/>
  <c r="Z151" i="6"/>
  <c r="Y151" i="6"/>
  <c r="X151" i="6"/>
  <c r="W151" i="6"/>
  <c r="V151" i="6"/>
  <c r="U151" i="6"/>
  <c r="Q151" i="6"/>
  <c r="AG150" i="6"/>
  <c r="AF150" i="6"/>
  <c r="AE150" i="6"/>
  <c r="AD150" i="6"/>
  <c r="AC150" i="6"/>
  <c r="AB150" i="6"/>
  <c r="AA150" i="6"/>
  <c r="Z150" i="6"/>
  <c r="Y150" i="6"/>
  <c r="X150" i="6"/>
  <c r="W150" i="6"/>
  <c r="V150" i="6"/>
  <c r="U150" i="6"/>
  <c r="Q150" i="6"/>
  <c r="AG149" i="6"/>
  <c r="AF149" i="6"/>
  <c r="AE149" i="6"/>
  <c r="AD149" i="6"/>
  <c r="AC149" i="6"/>
  <c r="AB149" i="6"/>
  <c r="AA149" i="6"/>
  <c r="Z149" i="6"/>
  <c r="Y149" i="6"/>
  <c r="X149" i="6"/>
  <c r="W149" i="6"/>
  <c r="V149" i="6"/>
  <c r="U149" i="6"/>
  <c r="Q149" i="6"/>
  <c r="AG148" i="6"/>
  <c r="AF148" i="6"/>
  <c r="AE148" i="6"/>
  <c r="AD148" i="6"/>
  <c r="AC148" i="6"/>
  <c r="AB148" i="6"/>
  <c r="AA148" i="6"/>
  <c r="Z148" i="6"/>
  <c r="Y148" i="6"/>
  <c r="X148" i="6"/>
  <c r="W148" i="6"/>
  <c r="V148" i="6"/>
  <c r="U148" i="6"/>
  <c r="Q148" i="6"/>
  <c r="AG147" i="6"/>
  <c r="AF147" i="6"/>
  <c r="AE147" i="6"/>
  <c r="AD147" i="6"/>
  <c r="AC147" i="6"/>
  <c r="AB147" i="6"/>
  <c r="AA147" i="6"/>
  <c r="Z147" i="6"/>
  <c r="Y147" i="6"/>
  <c r="X147" i="6"/>
  <c r="W147" i="6"/>
  <c r="V147" i="6"/>
  <c r="U147" i="6"/>
  <c r="Q147" i="6"/>
  <c r="AG146" i="6"/>
  <c r="AF146" i="6"/>
  <c r="AE146" i="6"/>
  <c r="AD146" i="6"/>
  <c r="AC146" i="6"/>
  <c r="AB146" i="6"/>
  <c r="AA146" i="6"/>
  <c r="Z146" i="6"/>
  <c r="Y146" i="6"/>
  <c r="X146" i="6"/>
  <c r="W146" i="6"/>
  <c r="V146" i="6"/>
  <c r="U146" i="6"/>
  <c r="Q146" i="6"/>
  <c r="AG145" i="6"/>
  <c r="AF145" i="6"/>
  <c r="AE145" i="6"/>
  <c r="AD145" i="6"/>
  <c r="AC145" i="6"/>
  <c r="AB145" i="6"/>
  <c r="AA145" i="6"/>
  <c r="Z145" i="6"/>
  <c r="Y145" i="6"/>
  <c r="X145" i="6"/>
  <c r="W145" i="6"/>
  <c r="V145" i="6"/>
  <c r="U145" i="6"/>
  <c r="Q145" i="6"/>
  <c r="AG144" i="6"/>
  <c r="AF144" i="6"/>
  <c r="AE144" i="6"/>
  <c r="AD144" i="6"/>
  <c r="AC144" i="6"/>
  <c r="AB144" i="6"/>
  <c r="AA144" i="6"/>
  <c r="Z144" i="6"/>
  <c r="Y144" i="6"/>
  <c r="X144" i="6"/>
  <c r="W144" i="6"/>
  <c r="V144" i="6"/>
  <c r="U144" i="6"/>
  <c r="Q144" i="6"/>
  <c r="AG143" i="6"/>
  <c r="AF143" i="6"/>
  <c r="AE143" i="6"/>
  <c r="AD143" i="6"/>
  <c r="AC143" i="6"/>
  <c r="AB143" i="6"/>
  <c r="AA143" i="6"/>
  <c r="Z143" i="6"/>
  <c r="Y143" i="6"/>
  <c r="X143" i="6"/>
  <c r="W143" i="6"/>
  <c r="V143" i="6"/>
  <c r="U143" i="6"/>
  <c r="Q143" i="6"/>
  <c r="AG142" i="6"/>
  <c r="AF142" i="6"/>
  <c r="AE142" i="6"/>
  <c r="AD142" i="6"/>
  <c r="AC142" i="6"/>
  <c r="AB142" i="6"/>
  <c r="AA142" i="6"/>
  <c r="Z142" i="6"/>
  <c r="Y142" i="6"/>
  <c r="X142" i="6"/>
  <c r="W142" i="6"/>
  <c r="V142" i="6"/>
  <c r="U142" i="6"/>
  <c r="Q142" i="6"/>
  <c r="AG141" i="6"/>
  <c r="AF141" i="6"/>
  <c r="AE141" i="6"/>
  <c r="AD141" i="6"/>
  <c r="AC141" i="6"/>
  <c r="AB141" i="6"/>
  <c r="AA141" i="6"/>
  <c r="Z141" i="6"/>
  <c r="Y141" i="6"/>
  <c r="X141" i="6"/>
  <c r="W141" i="6"/>
  <c r="V141" i="6"/>
  <c r="U141" i="6"/>
  <c r="Q141" i="6"/>
  <c r="AG140" i="6"/>
  <c r="AF140" i="6"/>
  <c r="AE140" i="6"/>
  <c r="AD140" i="6"/>
  <c r="AC140" i="6"/>
  <c r="AB140" i="6"/>
  <c r="AA140" i="6"/>
  <c r="Z140" i="6"/>
  <c r="Y140" i="6"/>
  <c r="X140" i="6"/>
  <c r="W140" i="6"/>
  <c r="V140" i="6"/>
  <c r="U140" i="6"/>
  <c r="Q140" i="6"/>
  <c r="AG139" i="6"/>
  <c r="AF139" i="6"/>
  <c r="AE139" i="6"/>
  <c r="AD139" i="6"/>
  <c r="AC139" i="6"/>
  <c r="AB139" i="6"/>
  <c r="AA139" i="6"/>
  <c r="Z139" i="6"/>
  <c r="Y139" i="6"/>
  <c r="X139" i="6"/>
  <c r="W139" i="6"/>
  <c r="V139" i="6"/>
  <c r="U139" i="6"/>
  <c r="Q139" i="6"/>
  <c r="AG138" i="6"/>
  <c r="AF138" i="6"/>
  <c r="AE138" i="6"/>
  <c r="AD138" i="6"/>
  <c r="AC138" i="6"/>
  <c r="AB138" i="6"/>
  <c r="AA138" i="6"/>
  <c r="Z138" i="6"/>
  <c r="Y138" i="6"/>
  <c r="X138" i="6"/>
  <c r="W138" i="6"/>
  <c r="V138" i="6"/>
  <c r="U138" i="6"/>
  <c r="Q138" i="6"/>
  <c r="AG137" i="6"/>
  <c r="AF137" i="6"/>
  <c r="AE137" i="6"/>
  <c r="AD137" i="6"/>
  <c r="AC137" i="6"/>
  <c r="AB137" i="6"/>
  <c r="AA137" i="6"/>
  <c r="Z137" i="6"/>
  <c r="Y137" i="6"/>
  <c r="X137" i="6"/>
  <c r="W137" i="6"/>
  <c r="V137" i="6"/>
  <c r="U137" i="6"/>
  <c r="Q137" i="6"/>
  <c r="AG136" i="6"/>
  <c r="AF136" i="6"/>
  <c r="AE136" i="6"/>
  <c r="AD136" i="6"/>
  <c r="AC136" i="6"/>
  <c r="AB136" i="6"/>
  <c r="AA136" i="6"/>
  <c r="Z136" i="6"/>
  <c r="Y136" i="6"/>
  <c r="X136" i="6"/>
  <c r="W136" i="6"/>
  <c r="V136" i="6"/>
  <c r="U136" i="6"/>
  <c r="Q136" i="6"/>
  <c r="AG135" i="6"/>
  <c r="AF135" i="6"/>
  <c r="AE135" i="6"/>
  <c r="AD135" i="6"/>
  <c r="AC135" i="6"/>
  <c r="AB135" i="6"/>
  <c r="AA135" i="6"/>
  <c r="Z135" i="6"/>
  <c r="Y135" i="6"/>
  <c r="X135" i="6"/>
  <c r="W135" i="6"/>
  <c r="V135" i="6"/>
  <c r="U135" i="6"/>
  <c r="Q135" i="6"/>
  <c r="AG134" i="6"/>
  <c r="AF134" i="6"/>
  <c r="AE134" i="6"/>
  <c r="AD134" i="6"/>
  <c r="AC134" i="6"/>
  <c r="AB134" i="6"/>
  <c r="AA134" i="6"/>
  <c r="Z134" i="6"/>
  <c r="Y134" i="6"/>
  <c r="X134" i="6"/>
  <c r="W134" i="6"/>
  <c r="V134" i="6"/>
  <c r="U134" i="6"/>
  <c r="Q134" i="6"/>
  <c r="AG133" i="6"/>
  <c r="AF133" i="6"/>
  <c r="AE133" i="6"/>
  <c r="AD133" i="6"/>
  <c r="AC133" i="6"/>
  <c r="AB133" i="6"/>
  <c r="AA133" i="6"/>
  <c r="Z133" i="6"/>
  <c r="Y133" i="6"/>
  <c r="X133" i="6"/>
  <c r="W133" i="6"/>
  <c r="V133" i="6"/>
  <c r="U133" i="6"/>
  <c r="Q133" i="6"/>
  <c r="AG132" i="6"/>
  <c r="AF132" i="6"/>
  <c r="AE132" i="6"/>
  <c r="AD132" i="6"/>
  <c r="AC132" i="6"/>
  <c r="AB132" i="6"/>
  <c r="AA132" i="6"/>
  <c r="Z132" i="6"/>
  <c r="Y132" i="6"/>
  <c r="X132" i="6"/>
  <c r="W132" i="6"/>
  <c r="V132" i="6"/>
  <c r="U132" i="6"/>
  <c r="Q132" i="6"/>
  <c r="AG131" i="6"/>
  <c r="AF131" i="6"/>
  <c r="AE131" i="6"/>
  <c r="AD131" i="6"/>
  <c r="AC131" i="6"/>
  <c r="AB131" i="6"/>
  <c r="AA131" i="6"/>
  <c r="Z131" i="6"/>
  <c r="Y131" i="6"/>
  <c r="X131" i="6"/>
  <c r="W131" i="6"/>
  <c r="V131" i="6"/>
  <c r="U131" i="6"/>
  <c r="Q131" i="6"/>
  <c r="AG130" i="6"/>
  <c r="AF130" i="6"/>
  <c r="AE130" i="6"/>
  <c r="AD130" i="6"/>
  <c r="AC130" i="6"/>
  <c r="AB130" i="6"/>
  <c r="AA130" i="6"/>
  <c r="Z130" i="6"/>
  <c r="Y130" i="6"/>
  <c r="X130" i="6"/>
  <c r="W130" i="6"/>
  <c r="V130" i="6"/>
  <c r="U130" i="6"/>
  <c r="Q130" i="6"/>
  <c r="AG129" i="6"/>
  <c r="AF129" i="6"/>
  <c r="AE129" i="6"/>
  <c r="AD129" i="6"/>
  <c r="AC129" i="6"/>
  <c r="AB129" i="6"/>
  <c r="AA129" i="6"/>
  <c r="Z129" i="6"/>
  <c r="Y129" i="6"/>
  <c r="X129" i="6"/>
  <c r="W129" i="6"/>
  <c r="V129" i="6"/>
  <c r="U129" i="6"/>
  <c r="Q129" i="6"/>
  <c r="AG128" i="6"/>
  <c r="AF128" i="6"/>
  <c r="AE128" i="6"/>
  <c r="AD128" i="6"/>
  <c r="AC128" i="6"/>
  <c r="AB128" i="6"/>
  <c r="AA128" i="6"/>
  <c r="Z128" i="6"/>
  <c r="Y128" i="6"/>
  <c r="X128" i="6"/>
  <c r="W128" i="6"/>
  <c r="V128" i="6"/>
  <c r="U128" i="6"/>
  <c r="Q128" i="6"/>
  <c r="AG127" i="6"/>
  <c r="AF127" i="6"/>
  <c r="AE127" i="6"/>
  <c r="AD127" i="6"/>
  <c r="AC127" i="6"/>
  <c r="AB127" i="6"/>
  <c r="AA127" i="6"/>
  <c r="Z127" i="6"/>
  <c r="Y127" i="6"/>
  <c r="X127" i="6"/>
  <c r="W127" i="6"/>
  <c r="V127" i="6"/>
  <c r="U127" i="6"/>
  <c r="Q127" i="6"/>
  <c r="AG126" i="6"/>
  <c r="AF126" i="6"/>
  <c r="AE126" i="6"/>
  <c r="AD126" i="6"/>
  <c r="AC126" i="6"/>
  <c r="AB126" i="6"/>
  <c r="AA126" i="6"/>
  <c r="Z126" i="6"/>
  <c r="Y126" i="6"/>
  <c r="X126" i="6"/>
  <c r="W126" i="6"/>
  <c r="V126" i="6"/>
  <c r="U126" i="6"/>
  <c r="Q126" i="6"/>
  <c r="AG125" i="6"/>
  <c r="AF125" i="6"/>
  <c r="AE125" i="6"/>
  <c r="AD125" i="6"/>
  <c r="AC125" i="6"/>
  <c r="AB125" i="6"/>
  <c r="AA125" i="6"/>
  <c r="Z125" i="6"/>
  <c r="Y125" i="6"/>
  <c r="X125" i="6"/>
  <c r="W125" i="6"/>
  <c r="V125" i="6"/>
  <c r="U125" i="6"/>
  <c r="Q125" i="6"/>
  <c r="AG124" i="6"/>
  <c r="AF124" i="6"/>
  <c r="AE124" i="6"/>
  <c r="AD124" i="6"/>
  <c r="AC124" i="6"/>
  <c r="AB124" i="6"/>
  <c r="AA124" i="6"/>
  <c r="Z124" i="6"/>
  <c r="Y124" i="6"/>
  <c r="X124" i="6"/>
  <c r="W124" i="6"/>
  <c r="V124" i="6"/>
  <c r="U124" i="6"/>
  <c r="Q124" i="6"/>
  <c r="AG123" i="6"/>
  <c r="AF123" i="6"/>
  <c r="AE123" i="6"/>
  <c r="AD123" i="6"/>
  <c r="AC123" i="6"/>
  <c r="AB123" i="6"/>
  <c r="AA123" i="6"/>
  <c r="Z123" i="6"/>
  <c r="Y123" i="6"/>
  <c r="X123" i="6"/>
  <c r="W123" i="6"/>
  <c r="V123" i="6"/>
  <c r="U123" i="6"/>
  <c r="Q123" i="6"/>
  <c r="AG122" i="6"/>
  <c r="AF122" i="6"/>
  <c r="AE122" i="6"/>
  <c r="AD122" i="6"/>
  <c r="AC122" i="6"/>
  <c r="AB122" i="6"/>
  <c r="AA122" i="6"/>
  <c r="Z122" i="6"/>
  <c r="Y122" i="6"/>
  <c r="X122" i="6"/>
  <c r="W122" i="6"/>
  <c r="V122" i="6"/>
  <c r="U122" i="6"/>
  <c r="Q122" i="6"/>
  <c r="AG121" i="6"/>
  <c r="AF121" i="6"/>
  <c r="AE121" i="6"/>
  <c r="AD121" i="6"/>
  <c r="AC121" i="6"/>
  <c r="AB121" i="6"/>
  <c r="AA121" i="6"/>
  <c r="Z121" i="6"/>
  <c r="Y121" i="6"/>
  <c r="X121" i="6"/>
  <c r="W121" i="6"/>
  <c r="V121" i="6"/>
  <c r="U121" i="6"/>
  <c r="Q121" i="6"/>
  <c r="AG120" i="6"/>
  <c r="AF120" i="6"/>
  <c r="AE120" i="6"/>
  <c r="AD120" i="6"/>
  <c r="AC120" i="6"/>
  <c r="AB120" i="6"/>
  <c r="AA120" i="6"/>
  <c r="Z120" i="6"/>
  <c r="Y120" i="6"/>
  <c r="X120" i="6"/>
  <c r="W120" i="6"/>
  <c r="V120" i="6"/>
  <c r="U120" i="6"/>
  <c r="Q120" i="6"/>
  <c r="AG119" i="6"/>
  <c r="AF119" i="6"/>
  <c r="AE119" i="6"/>
  <c r="AD119" i="6"/>
  <c r="AC119" i="6"/>
  <c r="AB119" i="6"/>
  <c r="AA119" i="6"/>
  <c r="Z119" i="6"/>
  <c r="Y119" i="6"/>
  <c r="X119" i="6"/>
  <c r="W119" i="6"/>
  <c r="V119" i="6"/>
  <c r="U119" i="6"/>
  <c r="Q119" i="6"/>
  <c r="AG118" i="6"/>
  <c r="AF118" i="6"/>
  <c r="AE118" i="6"/>
  <c r="AD118" i="6"/>
  <c r="AC118" i="6"/>
  <c r="AB118" i="6"/>
  <c r="AA118" i="6"/>
  <c r="Z118" i="6"/>
  <c r="Y118" i="6"/>
  <c r="X118" i="6"/>
  <c r="W118" i="6"/>
  <c r="V118" i="6"/>
  <c r="U118" i="6"/>
  <c r="Q118" i="6"/>
  <c r="AG117" i="6"/>
  <c r="AF117" i="6"/>
  <c r="AE117" i="6"/>
  <c r="AD117" i="6"/>
  <c r="AC117" i="6"/>
  <c r="AB117" i="6"/>
  <c r="AA117" i="6"/>
  <c r="Z117" i="6"/>
  <c r="Y117" i="6"/>
  <c r="X117" i="6"/>
  <c r="W117" i="6"/>
  <c r="V117" i="6"/>
  <c r="U117" i="6"/>
  <c r="Q117" i="6"/>
  <c r="AG116" i="6"/>
  <c r="AF116" i="6"/>
  <c r="AE116" i="6"/>
  <c r="AD116" i="6"/>
  <c r="AC116" i="6"/>
  <c r="AB116" i="6"/>
  <c r="AA116" i="6"/>
  <c r="Z116" i="6"/>
  <c r="Y116" i="6"/>
  <c r="X116" i="6"/>
  <c r="W116" i="6"/>
  <c r="V116" i="6"/>
  <c r="U116" i="6"/>
  <c r="Q116" i="6"/>
  <c r="AG115" i="6"/>
  <c r="AF115" i="6"/>
  <c r="AE115" i="6"/>
  <c r="AD115" i="6"/>
  <c r="AC115" i="6"/>
  <c r="AB115" i="6"/>
  <c r="AA115" i="6"/>
  <c r="Z115" i="6"/>
  <c r="Y115" i="6"/>
  <c r="X115" i="6"/>
  <c r="W115" i="6"/>
  <c r="V115" i="6"/>
  <c r="U115" i="6"/>
  <c r="Q115" i="6"/>
  <c r="AG114" i="6"/>
  <c r="AF114" i="6"/>
  <c r="AE114" i="6"/>
  <c r="AD114" i="6"/>
  <c r="AC114" i="6"/>
  <c r="AB114" i="6"/>
  <c r="AA114" i="6"/>
  <c r="Z114" i="6"/>
  <c r="Y114" i="6"/>
  <c r="X114" i="6"/>
  <c r="W114" i="6"/>
  <c r="V114" i="6"/>
  <c r="U114" i="6"/>
  <c r="Q114" i="6"/>
  <c r="AG113" i="6"/>
  <c r="AF113" i="6"/>
  <c r="AE113" i="6"/>
  <c r="AD113" i="6"/>
  <c r="AC113" i="6"/>
  <c r="AB113" i="6"/>
  <c r="AA113" i="6"/>
  <c r="Z113" i="6"/>
  <c r="Y113" i="6"/>
  <c r="X113" i="6"/>
  <c r="W113" i="6"/>
  <c r="V113" i="6"/>
  <c r="U113" i="6"/>
  <c r="Q113" i="6"/>
  <c r="AG112" i="6"/>
  <c r="AF112" i="6"/>
  <c r="AE112" i="6"/>
  <c r="AD112" i="6"/>
  <c r="AC112" i="6"/>
  <c r="AB112" i="6"/>
  <c r="AA112" i="6"/>
  <c r="Z112" i="6"/>
  <c r="Y112" i="6"/>
  <c r="X112" i="6"/>
  <c r="W112" i="6"/>
  <c r="V112" i="6"/>
  <c r="U112" i="6"/>
  <c r="Q112" i="6"/>
  <c r="V51" i="6" l="1"/>
  <c r="V50" i="6"/>
  <c r="Z50" i="6" l="1"/>
  <c r="Q50" i="6"/>
  <c r="AG49" i="6"/>
  <c r="AF49" i="6"/>
  <c r="AE49" i="6"/>
  <c r="AD49" i="6"/>
  <c r="AC49" i="6"/>
  <c r="AB49" i="6"/>
  <c r="Z49" i="6"/>
  <c r="Q49" i="6"/>
  <c r="Q298" i="6" l="1"/>
  <c r="Q292" i="6"/>
  <c r="Q286" i="6"/>
  <c r="Q280" i="6"/>
  <c r="Q274" i="6"/>
  <c r="Q268" i="6" l="1"/>
  <c r="N341" i="6" l="1"/>
  <c r="N340" i="6"/>
  <c r="N339" i="6"/>
  <c r="N336" i="6"/>
  <c r="N335" i="6"/>
  <c r="N334" i="6"/>
  <c r="N333" i="6"/>
  <c r="N332" i="6"/>
  <c r="N331" i="6"/>
  <c r="N330" i="6"/>
  <c r="N329" i="6"/>
  <c r="N328" i="6"/>
  <c r="N327" i="6"/>
  <c r="N326" i="6"/>
  <c r="N325" i="6"/>
  <c r="N324" i="6"/>
  <c r="N323" i="6"/>
  <c r="N322" i="6"/>
  <c r="N321" i="6"/>
  <c r="N320" i="6"/>
  <c r="N319" i="6"/>
  <c r="N318" i="6"/>
  <c r="Z13" i="6" l="1"/>
  <c r="AG107" i="6"/>
  <c r="AF107" i="6"/>
  <c r="AE107" i="6"/>
  <c r="AD107" i="6"/>
  <c r="AC107" i="6"/>
  <c r="AB107" i="6"/>
  <c r="AA107" i="6"/>
  <c r="Z107" i="6"/>
  <c r="Y107" i="6"/>
  <c r="X107" i="6"/>
  <c r="W107" i="6"/>
  <c r="V107" i="6"/>
  <c r="U107" i="6"/>
  <c r="Q107" i="6"/>
  <c r="AG95" i="6"/>
  <c r="AF95" i="6"/>
  <c r="AE95" i="6"/>
  <c r="AD95" i="6"/>
  <c r="AC95" i="6"/>
  <c r="AB95" i="6"/>
  <c r="AA95" i="6"/>
  <c r="Z95" i="6"/>
  <c r="Y95" i="6"/>
  <c r="X95" i="6"/>
  <c r="W95" i="6"/>
  <c r="V95" i="6"/>
  <c r="U95" i="6"/>
  <c r="Q95" i="6"/>
  <c r="AG101" i="6"/>
  <c r="AF101" i="6"/>
  <c r="AE101" i="6"/>
  <c r="AD101" i="6"/>
  <c r="AC101" i="6"/>
  <c r="AB101" i="6"/>
  <c r="AA101" i="6"/>
  <c r="Z101" i="6"/>
  <c r="Y101" i="6"/>
  <c r="X101" i="6"/>
  <c r="W101" i="6"/>
  <c r="V101" i="6"/>
  <c r="U101" i="6"/>
  <c r="Q101" i="6"/>
  <c r="AG89" i="6"/>
  <c r="AF89" i="6"/>
  <c r="AE89" i="6"/>
  <c r="AD89" i="6"/>
  <c r="AC89" i="6"/>
  <c r="AB89" i="6"/>
  <c r="AA89" i="6"/>
  <c r="Z89" i="6"/>
  <c r="Y89" i="6"/>
  <c r="X89" i="6"/>
  <c r="W89" i="6"/>
  <c r="V89" i="6"/>
  <c r="U89" i="6"/>
  <c r="Q89" i="6"/>
  <c r="AG83" i="6"/>
  <c r="AF83" i="6"/>
  <c r="AE83" i="6"/>
  <c r="AD83" i="6"/>
  <c r="AC83" i="6"/>
  <c r="AB83" i="6"/>
  <c r="AA83" i="6"/>
  <c r="Z83" i="6"/>
  <c r="Y83" i="6"/>
  <c r="X83" i="6"/>
  <c r="W83" i="6"/>
  <c r="V83" i="6"/>
  <c r="U83" i="6"/>
  <c r="Q83" i="6"/>
  <c r="AG77" i="6"/>
  <c r="AF77" i="6"/>
  <c r="AE77" i="6"/>
  <c r="AD77" i="6"/>
  <c r="AC77" i="6"/>
  <c r="AB77" i="6"/>
  <c r="AA77" i="6"/>
  <c r="Z77" i="6"/>
  <c r="Y77" i="6"/>
  <c r="X77" i="6"/>
  <c r="W77" i="6"/>
  <c r="V77" i="6"/>
  <c r="U77" i="6"/>
  <c r="Q77" i="6"/>
  <c r="AG71" i="6"/>
  <c r="AF71" i="6"/>
  <c r="AE71" i="6"/>
  <c r="AD71" i="6"/>
  <c r="AC71" i="6"/>
  <c r="AB71" i="6"/>
  <c r="AA71" i="6"/>
  <c r="Z71" i="6"/>
  <c r="Y71" i="6"/>
  <c r="X71" i="6"/>
  <c r="W71" i="6"/>
  <c r="V71" i="6"/>
  <c r="U71" i="6"/>
  <c r="Q71" i="6"/>
  <c r="AG65" i="6"/>
  <c r="AF65" i="6"/>
  <c r="AE65" i="6"/>
  <c r="AD65" i="6"/>
  <c r="AC65" i="6"/>
  <c r="AB65" i="6"/>
  <c r="AA65" i="6"/>
  <c r="Z65" i="6"/>
  <c r="Y65" i="6"/>
  <c r="X65" i="6"/>
  <c r="W65" i="6"/>
  <c r="V65" i="6"/>
  <c r="U65" i="6"/>
  <c r="Q65" i="6"/>
  <c r="AG59" i="6"/>
  <c r="AF59" i="6"/>
  <c r="AE59" i="6"/>
  <c r="AD59" i="6"/>
  <c r="AC59" i="6"/>
  <c r="AB59" i="6"/>
  <c r="AA59" i="6"/>
  <c r="Z59" i="6"/>
  <c r="Y59" i="6"/>
  <c r="X59" i="6"/>
  <c r="W59" i="6"/>
  <c r="V59" i="6"/>
  <c r="U59" i="6"/>
  <c r="Q59" i="6"/>
  <c r="AG53" i="6"/>
  <c r="AF53" i="6"/>
  <c r="AE53" i="6"/>
  <c r="AD53" i="6"/>
  <c r="AC53" i="6"/>
  <c r="AB53" i="6"/>
  <c r="AA53" i="6"/>
  <c r="Z53" i="6"/>
  <c r="Y53" i="6"/>
  <c r="X53" i="6"/>
  <c r="W53" i="6"/>
  <c r="V53" i="6"/>
  <c r="U53" i="6"/>
  <c r="Q53" i="6"/>
  <c r="AG45" i="6"/>
  <c r="AF45" i="6"/>
  <c r="AE45" i="6"/>
  <c r="AD45" i="6"/>
  <c r="AC45" i="6"/>
  <c r="AB45" i="6"/>
  <c r="AA45" i="6"/>
  <c r="Z45" i="6"/>
  <c r="Y45" i="6"/>
  <c r="X45" i="6"/>
  <c r="W45" i="6"/>
  <c r="V45" i="6"/>
  <c r="U45" i="6"/>
  <c r="Q45" i="6"/>
  <c r="AG39" i="6"/>
  <c r="AF39" i="6"/>
  <c r="AE39" i="6"/>
  <c r="AD39" i="6"/>
  <c r="AC39" i="6"/>
  <c r="AB39" i="6"/>
  <c r="AA39" i="6"/>
  <c r="Z39" i="6"/>
  <c r="Y39" i="6"/>
  <c r="X39" i="6"/>
  <c r="W39" i="6"/>
  <c r="V39" i="6"/>
  <c r="U39" i="6"/>
  <c r="Q39" i="6"/>
  <c r="AG33" i="6"/>
  <c r="AF33" i="6"/>
  <c r="AE33" i="6"/>
  <c r="AD33" i="6"/>
  <c r="AC33" i="6"/>
  <c r="AB33" i="6"/>
  <c r="AA33" i="6"/>
  <c r="Z33" i="6"/>
  <c r="Y33" i="6"/>
  <c r="X33" i="6"/>
  <c r="W33" i="6"/>
  <c r="V33" i="6"/>
  <c r="U33" i="6"/>
  <c r="Q33" i="6"/>
  <c r="AG27" i="6"/>
  <c r="AF27" i="6"/>
  <c r="AE27" i="6"/>
  <c r="AD27" i="6"/>
  <c r="AC27" i="6"/>
  <c r="AB27" i="6"/>
  <c r="AA27" i="6"/>
  <c r="Z27" i="6"/>
  <c r="Y27" i="6"/>
  <c r="X27" i="6"/>
  <c r="W27" i="6"/>
  <c r="V27" i="6"/>
  <c r="U27" i="6"/>
  <c r="Q27" i="6"/>
  <c r="AG21" i="6"/>
  <c r="AF21" i="6"/>
  <c r="AE21" i="6"/>
  <c r="AD21" i="6"/>
  <c r="AC21" i="6"/>
  <c r="AB21" i="6"/>
  <c r="AA21" i="6"/>
  <c r="Z21" i="6"/>
  <c r="Y21" i="6"/>
  <c r="X21" i="6"/>
  <c r="W21" i="6"/>
  <c r="V21" i="6"/>
  <c r="U21" i="6"/>
  <c r="Q21" i="6"/>
  <c r="AG15" i="6"/>
  <c r="AF15" i="6"/>
  <c r="AE15" i="6"/>
  <c r="AD15" i="6"/>
  <c r="AC15" i="6"/>
  <c r="AB15" i="6"/>
  <c r="AA15" i="6"/>
  <c r="Z15" i="6"/>
  <c r="Y15" i="6"/>
  <c r="X15" i="6"/>
  <c r="W15" i="6"/>
  <c r="V15" i="6"/>
  <c r="U15" i="6"/>
  <c r="Q15" i="6"/>
  <c r="AG9" i="6"/>
  <c r="AF9" i="6"/>
  <c r="AE9" i="6"/>
  <c r="AD9" i="6"/>
  <c r="AC9" i="6"/>
  <c r="AB9" i="6"/>
  <c r="AA9" i="6"/>
  <c r="Z9" i="6"/>
  <c r="Y9" i="6"/>
  <c r="X9" i="6"/>
  <c r="W9" i="6"/>
  <c r="V9" i="6"/>
  <c r="U9" i="6"/>
  <c r="Q9" i="6"/>
  <c r="AG111" i="6"/>
  <c r="AF111" i="6"/>
  <c r="AE111" i="6"/>
  <c r="AD111" i="6"/>
  <c r="AC111" i="6"/>
  <c r="AB111" i="6"/>
  <c r="Z111" i="6"/>
  <c r="Q111" i="6"/>
  <c r="AG110" i="6"/>
  <c r="AF110" i="6"/>
  <c r="AE110" i="6"/>
  <c r="AD110" i="6"/>
  <c r="AC110" i="6"/>
  <c r="AB110" i="6"/>
  <c r="AA110" i="6"/>
  <c r="Z110" i="6"/>
  <c r="Y110" i="6"/>
  <c r="X110" i="6"/>
  <c r="W110" i="6"/>
  <c r="V110" i="6"/>
  <c r="U110" i="6"/>
  <c r="Q110" i="6"/>
  <c r="AG109" i="6"/>
  <c r="AF109" i="6"/>
  <c r="AE109" i="6"/>
  <c r="AD109" i="6"/>
  <c r="AC109" i="6"/>
  <c r="AB109" i="6"/>
  <c r="AA109" i="6"/>
  <c r="Z109" i="6"/>
  <c r="Y109" i="6"/>
  <c r="X109" i="6"/>
  <c r="W109" i="6"/>
  <c r="V109" i="6"/>
  <c r="U109" i="6"/>
  <c r="Q109" i="6"/>
  <c r="AG108" i="6"/>
  <c r="AF108" i="6"/>
  <c r="AE108" i="6"/>
  <c r="AD108" i="6"/>
  <c r="AC108" i="6"/>
  <c r="AB108" i="6"/>
  <c r="AA108" i="6"/>
  <c r="Z108" i="6"/>
  <c r="Y108" i="6"/>
  <c r="X108" i="6"/>
  <c r="W108" i="6"/>
  <c r="V108" i="6"/>
  <c r="U108" i="6"/>
  <c r="Q108" i="6"/>
  <c r="AG106" i="6"/>
  <c r="AF106" i="6"/>
  <c r="AE106" i="6"/>
  <c r="AD106" i="6"/>
  <c r="AC106" i="6"/>
  <c r="AB106" i="6"/>
  <c r="AA106" i="6"/>
  <c r="Z106" i="6"/>
  <c r="Y106" i="6"/>
  <c r="X106" i="6"/>
  <c r="W106" i="6"/>
  <c r="V106" i="6"/>
  <c r="U106" i="6"/>
  <c r="Q106" i="6"/>
  <c r="AG105" i="6"/>
  <c r="AF105" i="6"/>
  <c r="AE105" i="6"/>
  <c r="AD105" i="6"/>
  <c r="AC105" i="6"/>
  <c r="AB105" i="6"/>
  <c r="Z105" i="6"/>
  <c r="Q105" i="6"/>
  <c r="AG104" i="6"/>
  <c r="AF104" i="6"/>
  <c r="AE104" i="6"/>
  <c r="AD104" i="6"/>
  <c r="AC104" i="6"/>
  <c r="AB104" i="6"/>
  <c r="AA104" i="6"/>
  <c r="Z104" i="6"/>
  <c r="Y104" i="6"/>
  <c r="X104" i="6"/>
  <c r="W104" i="6"/>
  <c r="V104" i="6"/>
  <c r="U104" i="6"/>
  <c r="Q104" i="6"/>
  <c r="AG103" i="6"/>
  <c r="AF103" i="6"/>
  <c r="AE103" i="6"/>
  <c r="AD103" i="6"/>
  <c r="AC103" i="6"/>
  <c r="AB103" i="6"/>
  <c r="AA103" i="6"/>
  <c r="Z103" i="6"/>
  <c r="Y103" i="6"/>
  <c r="X103" i="6"/>
  <c r="W103" i="6"/>
  <c r="V103" i="6"/>
  <c r="U103" i="6"/>
  <c r="Q103" i="6"/>
  <c r="AG102" i="6"/>
  <c r="AF102" i="6"/>
  <c r="AE102" i="6"/>
  <c r="AD102" i="6"/>
  <c r="AC102" i="6"/>
  <c r="AB102" i="6"/>
  <c r="AA102" i="6"/>
  <c r="Z102" i="6"/>
  <c r="Y102" i="6"/>
  <c r="X102" i="6"/>
  <c r="W102" i="6"/>
  <c r="V102" i="6"/>
  <c r="U102" i="6"/>
  <c r="Q102" i="6"/>
  <c r="AG100" i="6"/>
  <c r="AF100" i="6"/>
  <c r="AE100" i="6"/>
  <c r="AD100" i="6"/>
  <c r="AC100" i="6"/>
  <c r="AB100" i="6"/>
  <c r="AA100" i="6"/>
  <c r="Z100" i="6"/>
  <c r="Y100" i="6"/>
  <c r="X100" i="6"/>
  <c r="W100" i="6"/>
  <c r="V100" i="6"/>
  <c r="U100" i="6"/>
  <c r="Q100" i="6"/>
  <c r="AG99" i="6"/>
  <c r="AF99" i="6"/>
  <c r="AE99" i="6"/>
  <c r="AD99" i="6"/>
  <c r="AC99" i="6"/>
  <c r="AB99" i="6"/>
  <c r="Z99" i="6"/>
  <c r="Q99" i="6"/>
  <c r="AG98" i="6"/>
  <c r="AF98" i="6"/>
  <c r="AE98" i="6"/>
  <c r="AD98" i="6"/>
  <c r="AC98" i="6"/>
  <c r="AB98" i="6"/>
  <c r="AA98" i="6"/>
  <c r="Z98" i="6"/>
  <c r="Y98" i="6"/>
  <c r="X98" i="6"/>
  <c r="W98" i="6"/>
  <c r="V98" i="6"/>
  <c r="U98" i="6"/>
  <c r="Q98" i="6"/>
  <c r="AG97" i="6"/>
  <c r="AF97" i="6"/>
  <c r="AE97" i="6"/>
  <c r="AD97" i="6"/>
  <c r="AC97" i="6"/>
  <c r="AB97" i="6"/>
  <c r="AA97" i="6"/>
  <c r="Z97" i="6"/>
  <c r="Y97" i="6"/>
  <c r="X97" i="6"/>
  <c r="W97" i="6"/>
  <c r="V97" i="6"/>
  <c r="U97" i="6"/>
  <c r="Q97" i="6"/>
  <c r="AG96" i="6"/>
  <c r="AF96" i="6"/>
  <c r="AE96" i="6"/>
  <c r="AD96" i="6"/>
  <c r="AC96" i="6"/>
  <c r="AB96" i="6"/>
  <c r="AA96" i="6"/>
  <c r="Z96" i="6"/>
  <c r="Y96" i="6"/>
  <c r="X96" i="6"/>
  <c r="W96" i="6"/>
  <c r="V96" i="6"/>
  <c r="U96" i="6"/>
  <c r="Q96" i="6"/>
  <c r="AG94" i="6"/>
  <c r="AF94" i="6"/>
  <c r="AE94" i="6"/>
  <c r="AD94" i="6"/>
  <c r="AC94" i="6"/>
  <c r="AB94" i="6"/>
  <c r="AA94" i="6"/>
  <c r="Z94" i="6"/>
  <c r="Y94" i="6"/>
  <c r="X94" i="6"/>
  <c r="W94" i="6"/>
  <c r="V94" i="6"/>
  <c r="U94" i="6"/>
  <c r="Q94" i="6"/>
  <c r="AG93" i="6"/>
  <c r="AF93" i="6"/>
  <c r="AE93" i="6"/>
  <c r="AD93" i="6"/>
  <c r="AC93" i="6"/>
  <c r="AB93" i="6"/>
  <c r="Z93" i="6"/>
  <c r="Q93" i="6"/>
  <c r="AG92" i="6"/>
  <c r="AF92" i="6"/>
  <c r="AE92" i="6"/>
  <c r="AD92" i="6"/>
  <c r="AC92" i="6"/>
  <c r="AB92" i="6"/>
  <c r="AA92" i="6"/>
  <c r="Z92" i="6"/>
  <c r="Y92" i="6"/>
  <c r="X92" i="6"/>
  <c r="W92" i="6"/>
  <c r="V92" i="6"/>
  <c r="U92" i="6"/>
  <c r="Q92" i="6"/>
  <c r="AG91" i="6"/>
  <c r="AF91" i="6"/>
  <c r="AE91" i="6"/>
  <c r="AD91" i="6"/>
  <c r="AC91" i="6"/>
  <c r="AB91" i="6"/>
  <c r="AA91" i="6"/>
  <c r="Z91" i="6"/>
  <c r="Y91" i="6"/>
  <c r="X91" i="6"/>
  <c r="W91" i="6"/>
  <c r="V91" i="6"/>
  <c r="U91" i="6"/>
  <c r="Q91" i="6"/>
  <c r="AG90" i="6"/>
  <c r="AF90" i="6"/>
  <c r="AE90" i="6"/>
  <c r="AD90" i="6"/>
  <c r="AC90" i="6"/>
  <c r="AB90" i="6"/>
  <c r="AA90" i="6"/>
  <c r="Z90" i="6"/>
  <c r="Y90" i="6"/>
  <c r="X90" i="6"/>
  <c r="W90" i="6"/>
  <c r="V90" i="6"/>
  <c r="U90" i="6"/>
  <c r="Q90" i="6"/>
  <c r="AG88" i="6"/>
  <c r="AF88" i="6"/>
  <c r="AE88" i="6"/>
  <c r="AD88" i="6"/>
  <c r="AC88" i="6"/>
  <c r="AB88" i="6"/>
  <c r="AA88" i="6"/>
  <c r="Z88" i="6"/>
  <c r="Y88" i="6"/>
  <c r="X88" i="6"/>
  <c r="W88" i="6"/>
  <c r="V88" i="6"/>
  <c r="U88" i="6"/>
  <c r="Q88" i="6"/>
  <c r="AG87" i="6"/>
  <c r="AF87" i="6"/>
  <c r="AE87" i="6"/>
  <c r="AD87" i="6"/>
  <c r="AC87" i="6"/>
  <c r="AB87" i="6"/>
  <c r="Z87" i="6"/>
  <c r="Q87" i="6"/>
  <c r="AG86" i="6"/>
  <c r="AF86" i="6"/>
  <c r="AE86" i="6"/>
  <c r="AD86" i="6"/>
  <c r="AC86" i="6"/>
  <c r="AB86" i="6"/>
  <c r="AA86" i="6"/>
  <c r="Z86" i="6"/>
  <c r="Y86" i="6"/>
  <c r="X86" i="6"/>
  <c r="W86" i="6"/>
  <c r="V86" i="6"/>
  <c r="U86" i="6"/>
  <c r="Q86" i="6"/>
  <c r="AG85" i="6"/>
  <c r="AF85" i="6"/>
  <c r="AE85" i="6"/>
  <c r="AD85" i="6"/>
  <c r="AC85" i="6"/>
  <c r="AB85" i="6"/>
  <c r="AA85" i="6"/>
  <c r="Z85" i="6"/>
  <c r="Y85" i="6"/>
  <c r="X85" i="6"/>
  <c r="W85" i="6"/>
  <c r="V85" i="6"/>
  <c r="U85" i="6"/>
  <c r="Q85" i="6"/>
  <c r="AG84" i="6"/>
  <c r="AF84" i="6"/>
  <c r="AE84" i="6"/>
  <c r="AD84" i="6"/>
  <c r="AC84" i="6"/>
  <c r="AB84" i="6"/>
  <c r="AA84" i="6"/>
  <c r="Z84" i="6"/>
  <c r="Y84" i="6"/>
  <c r="X84" i="6"/>
  <c r="W84" i="6"/>
  <c r="V84" i="6"/>
  <c r="U84" i="6"/>
  <c r="Q84" i="6"/>
  <c r="AG82" i="6"/>
  <c r="AF82" i="6"/>
  <c r="AE82" i="6"/>
  <c r="AD82" i="6"/>
  <c r="AC82" i="6"/>
  <c r="AB82" i="6"/>
  <c r="AA82" i="6"/>
  <c r="Z82" i="6"/>
  <c r="Y82" i="6"/>
  <c r="X82" i="6"/>
  <c r="W82" i="6"/>
  <c r="V82" i="6"/>
  <c r="U82" i="6"/>
  <c r="Q82" i="6"/>
  <c r="AG81" i="6"/>
  <c r="AF81" i="6"/>
  <c r="AE81" i="6"/>
  <c r="AD81" i="6"/>
  <c r="AC81" i="6"/>
  <c r="AB81" i="6"/>
  <c r="Z81" i="6"/>
  <c r="Q81" i="6"/>
  <c r="AG80" i="6"/>
  <c r="AF80" i="6"/>
  <c r="AE80" i="6"/>
  <c r="AD80" i="6"/>
  <c r="AC80" i="6"/>
  <c r="AB80" i="6"/>
  <c r="AA80" i="6"/>
  <c r="Z80" i="6"/>
  <c r="Y80" i="6"/>
  <c r="X80" i="6"/>
  <c r="W80" i="6"/>
  <c r="V80" i="6"/>
  <c r="U80" i="6"/>
  <c r="Q80" i="6"/>
  <c r="AG79" i="6"/>
  <c r="AF79" i="6"/>
  <c r="AE79" i="6"/>
  <c r="AD79" i="6"/>
  <c r="AC79" i="6"/>
  <c r="AB79" i="6"/>
  <c r="AA79" i="6"/>
  <c r="Z79" i="6"/>
  <c r="Y79" i="6"/>
  <c r="X79" i="6"/>
  <c r="W79" i="6"/>
  <c r="V79" i="6"/>
  <c r="U79" i="6"/>
  <c r="Q79" i="6"/>
  <c r="AG78" i="6"/>
  <c r="AF78" i="6"/>
  <c r="AE78" i="6"/>
  <c r="AD78" i="6"/>
  <c r="AC78" i="6"/>
  <c r="AB78" i="6"/>
  <c r="AA78" i="6"/>
  <c r="Z78" i="6"/>
  <c r="Y78" i="6"/>
  <c r="X78" i="6"/>
  <c r="W78" i="6"/>
  <c r="V78" i="6"/>
  <c r="U78" i="6"/>
  <c r="Q78" i="6"/>
  <c r="AG76" i="6"/>
  <c r="AF76" i="6"/>
  <c r="AE76" i="6"/>
  <c r="AD76" i="6"/>
  <c r="AC76" i="6"/>
  <c r="AB76" i="6"/>
  <c r="AA76" i="6"/>
  <c r="Z76" i="6"/>
  <c r="Y76" i="6"/>
  <c r="X76" i="6"/>
  <c r="W76" i="6"/>
  <c r="V76" i="6"/>
  <c r="U76" i="6"/>
  <c r="Q76" i="6"/>
  <c r="AG75" i="6"/>
  <c r="AF75" i="6"/>
  <c r="AE75" i="6"/>
  <c r="AD75" i="6"/>
  <c r="AC75" i="6"/>
  <c r="AB75" i="6"/>
  <c r="Z75" i="6"/>
  <c r="Q75" i="6"/>
  <c r="AG74" i="6"/>
  <c r="AF74" i="6"/>
  <c r="AE74" i="6"/>
  <c r="AD74" i="6"/>
  <c r="AC74" i="6"/>
  <c r="AB74" i="6"/>
  <c r="AA74" i="6"/>
  <c r="Z74" i="6"/>
  <c r="Y74" i="6"/>
  <c r="X74" i="6"/>
  <c r="W74" i="6"/>
  <c r="V74" i="6"/>
  <c r="U74" i="6"/>
  <c r="Q74" i="6"/>
  <c r="AG73" i="6"/>
  <c r="AF73" i="6"/>
  <c r="AE73" i="6"/>
  <c r="AD73" i="6"/>
  <c r="AC73" i="6"/>
  <c r="AB73" i="6"/>
  <c r="AA73" i="6"/>
  <c r="Z73" i="6"/>
  <c r="Y73" i="6"/>
  <c r="X73" i="6"/>
  <c r="W73" i="6"/>
  <c r="V73" i="6"/>
  <c r="U73" i="6"/>
  <c r="Q73" i="6"/>
  <c r="AG72" i="6"/>
  <c r="AF72" i="6"/>
  <c r="AE72" i="6"/>
  <c r="AD72" i="6"/>
  <c r="AC72" i="6"/>
  <c r="AB72" i="6"/>
  <c r="AA72" i="6"/>
  <c r="Z72" i="6"/>
  <c r="Y72" i="6"/>
  <c r="X72" i="6"/>
  <c r="W72" i="6"/>
  <c r="V72" i="6"/>
  <c r="U72" i="6"/>
  <c r="Q72" i="6"/>
  <c r="AG70" i="6"/>
  <c r="AF70" i="6"/>
  <c r="AE70" i="6"/>
  <c r="AD70" i="6"/>
  <c r="AC70" i="6"/>
  <c r="AB70" i="6"/>
  <c r="AA70" i="6"/>
  <c r="Z70" i="6"/>
  <c r="Y70" i="6"/>
  <c r="X70" i="6"/>
  <c r="W70" i="6"/>
  <c r="V70" i="6"/>
  <c r="U70" i="6"/>
  <c r="Q70" i="6"/>
  <c r="AG69" i="6" l="1"/>
  <c r="AF69" i="6"/>
  <c r="AE69" i="6"/>
  <c r="AD69" i="6"/>
  <c r="AC69" i="6"/>
  <c r="AB69" i="6"/>
  <c r="Z69" i="6"/>
  <c r="Q69" i="6"/>
  <c r="AG68" i="6"/>
  <c r="AF68" i="6"/>
  <c r="AE68" i="6"/>
  <c r="AD68" i="6"/>
  <c r="AC68" i="6"/>
  <c r="AB68" i="6"/>
  <c r="AA68" i="6"/>
  <c r="Z68" i="6"/>
  <c r="Y68" i="6"/>
  <c r="X68" i="6"/>
  <c r="W68" i="6"/>
  <c r="V68" i="6"/>
  <c r="U68" i="6"/>
  <c r="Q68" i="6"/>
  <c r="AG67" i="6"/>
  <c r="AF67" i="6"/>
  <c r="AE67" i="6"/>
  <c r="AD67" i="6"/>
  <c r="AC67" i="6"/>
  <c r="AB67" i="6"/>
  <c r="AA67" i="6"/>
  <c r="Z67" i="6"/>
  <c r="Y67" i="6"/>
  <c r="X67" i="6"/>
  <c r="W67" i="6"/>
  <c r="V67" i="6"/>
  <c r="U67" i="6"/>
  <c r="Q67" i="6"/>
  <c r="AG66" i="6"/>
  <c r="AF66" i="6"/>
  <c r="AE66" i="6"/>
  <c r="AD66" i="6"/>
  <c r="AC66" i="6"/>
  <c r="AB66" i="6"/>
  <c r="AA66" i="6"/>
  <c r="Z66" i="6"/>
  <c r="Y66" i="6"/>
  <c r="X66" i="6"/>
  <c r="W66" i="6"/>
  <c r="V66" i="6"/>
  <c r="U66" i="6"/>
  <c r="Q66" i="6"/>
  <c r="AG64" i="6"/>
  <c r="AF64" i="6"/>
  <c r="AE64" i="6"/>
  <c r="AD64" i="6"/>
  <c r="AC64" i="6"/>
  <c r="AB64" i="6"/>
  <c r="AA64" i="6"/>
  <c r="Z64" i="6"/>
  <c r="Y64" i="6"/>
  <c r="X64" i="6"/>
  <c r="W64" i="6"/>
  <c r="V64" i="6"/>
  <c r="U64" i="6"/>
  <c r="Q64" i="6"/>
  <c r="AG63" i="6"/>
  <c r="AF63" i="6"/>
  <c r="AE63" i="6"/>
  <c r="AD63" i="6"/>
  <c r="AC63" i="6"/>
  <c r="AB63" i="6"/>
  <c r="Z63" i="6"/>
  <c r="Q63" i="6"/>
  <c r="AG62" i="6"/>
  <c r="AF62" i="6"/>
  <c r="AE62" i="6"/>
  <c r="AD62" i="6"/>
  <c r="AC62" i="6"/>
  <c r="AB62" i="6"/>
  <c r="AA62" i="6"/>
  <c r="Z62" i="6"/>
  <c r="Y62" i="6"/>
  <c r="X62" i="6"/>
  <c r="W62" i="6"/>
  <c r="V62" i="6"/>
  <c r="U62" i="6"/>
  <c r="Q62" i="6"/>
  <c r="AG61" i="6"/>
  <c r="AF61" i="6"/>
  <c r="AE61" i="6"/>
  <c r="AD61" i="6"/>
  <c r="AC61" i="6"/>
  <c r="AB61" i="6"/>
  <c r="AA61" i="6"/>
  <c r="Z61" i="6"/>
  <c r="Y61" i="6"/>
  <c r="X61" i="6"/>
  <c r="W61" i="6"/>
  <c r="V61" i="6"/>
  <c r="U61" i="6"/>
  <c r="Q61" i="6"/>
  <c r="AG60" i="6"/>
  <c r="AF60" i="6"/>
  <c r="AE60" i="6"/>
  <c r="AD60" i="6"/>
  <c r="AC60" i="6"/>
  <c r="AB60" i="6"/>
  <c r="AA60" i="6"/>
  <c r="Z60" i="6"/>
  <c r="Y60" i="6"/>
  <c r="X60" i="6"/>
  <c r="W60" i="6"/>
  <c r="V60" i="6"/>
  <c r="U60" i="6"/>
  <c r="Q60" i="6"/>
  <c r="AG58" i="6"/>
  <c r="AF58" i="6"/>
  <c r="AE58" i="6"/>
  <c r="AD58" i="6"/>
  <c r="AC58" i="6"/>
  <c r="AB58" i="6"/>
  <c r="AA58" i="6"/>
  <c r="Z58" i="6"/>
  <c r="Y58" i="6"/>
  <c r="X58" i="6"/>
  <c r="W58" i="6"/>
  <c r="V58" i="6"/>
  <c r="U58" i="6"/>
  <c r="Q58" i="6"/>
  <c r="AG18" i="6"/>
  <c r="AF18" i="6"/>
  <c r="AE18" i="6"/>
  <c r="AD18" i="6"/>
  <c r="AC18" i="6"/>
  <c r="AB18" i="6"/>
  <c r="AA18" i="6"/>
  <c r="Z18" i="6"/>
  <c r="Y18" i="6"/>
  <c r="X18" i="6"/>
  <c r="W18" i="6"/>
  <c r="V18" i="6"/>
  <c r="U18" i="6"/>
  <c r="Q18" i="6"/>
  <c r="AG24" i="6"/>
  <c r="AF24" i="6"/>
  <c r="AE24" i="6"/>
  <c r="AD24" i="6"/>
  <c r="AC24" i="6"/>
  <c r="AB24" i="6"/>
  <c r="AA24" i="6"/>
  <c r="Z24" i="6"/>
  <c r="Y24" i="6"/>
  <c r="X24" i="6"/>
  <c r="W24" i="6"/>
  <c r="V24" i="6"/>
  <c r="U24" i="6"/>
  <c r="Q24" i="6"/>
  <c r="AG30" i="6"/>
  <c r="AF30" i="6"/>
  <c r="AE30" i="6"/>
  <c r="AD30" i="6"/>
  <c r="AC30" i="6"/>
  <c r="AB30" i="6"/>
  <c r="AA30" i="6"/>
  <c r="Z30" i="6"/>
  <c r="Y30" i="6"/>
  <c r="X30" i="6"/>
  <c r="W30" i="6"/>
  <c r="V30" i="6"/>
  <c r="U30" i="6"/>
  <c r="Q30" i="6"/>
  <c r="AG36" i="6"/>
  <c r="AF36" i="6"/>
  <c r="AE36" i="6"/>
  <c r="AD36" i="6"/>
  <c r="AC36" i="6"/>
  <c r="AB36" i="6"/>
  <c r="AA36" i="6"/>
  <c r="Z36" i="6"/>
  <c r="Y36" i="6"/>
  <c r="X36" i="6"/>
  <c r="W36" i="6"/>
  <c r="V36" i="6"/>
  <c r="U36" i="6"/>
  <c r="Q36" i="6"/>
  <c r="AG42" i="6"/>
  <c r="AF42" i="6"/>
  <c r="AE42" i="6"/>
  <c r="AD42" i="6"/>
  <c r="AC42" i="6"/>
  <c r="AB42" i="6"/>
  <c r="AA42" i="6"/>
  <c r="Z42" i="6"/>
  <c r="Y42" i="6"/>
  <c r="X42" i="6"/>
  <c r="W42" i="6"/>
  <c r="V42" i="6"/>
  <c r="U42" i="6"/>
  <c r="Q42" i="6"/>
  <c r="AG48" i="6"/>
  <c r="AF48" i="6"/>
  <c r="AE48" i="6"/>
  <c r="AD48" i="6"/>
  <c r="AC48" i="6"/>
  <c r="AB48" i="6"/>
  <c r="AA48" i="6"/>
  <c r="Z48" i="6"/>
  <c r="Y48" i="6"/>
  <c r="X48" i="6"/>
  <c r="W48" i="6"/>
  <c r="V48" i="6"/>
  <c r="U48" i="6"/>
  <c r="Q48" i="6"/>
  <c r="AG56" i="6"/>
  <c r="AF56" i="6"/>
  <c r="AE56" i="6"/>
  <c r="AD56" i="6"/>
  <c r="AC56" i="6"/>
  <c r="AB56" i="6"/>
  <c r="AA56" i="6"/>
  <c r="Z56" i="6"/>
  <c r="Y56" i="6"/>
  <c r="X56" i="6"/>
  <c r="W56" i="6"/>
  <c r="V56" i="6"/>
  <c r="U56" i="6"/>
  <c r="Q56" i="6"/>
  <c r="AG57" i="6"/>
  <c r="AF57" i="6"/>
  <c r="AE57" i="6"/>
  <c r="AD57" i="6"/>
  <c r="AC57" i="6"/>
  <c r="AB57" i="6"/>
  <c r="Z57" i="6"/>
  <c r="Q57" i="6"/>
  <c r="AG55" i="6"/>
  <c r="AF55" i="6"/>
  <c r="AE55" i="6"/>
  <c r="AD55" i="6"/>
  <c r="AC55" i="6"/>
  <c r="AB55" i="6"/>
  <c r="AA55" i="6"/>
  <c r="Z55" i="6"/>
  <c r="Y55" i="6"/>
  <c r="X55" i="6"/>
  <c r="W55" i="6"/>
  <c r="V55" i="6"/>
  <c r="U55" i="6"/>
  <c r="Q55" i="6"/>
  <c r="AG54" i="6"/>
  <c r="AF54" i="6"/>
  <c r="AE54" i="6"/>
  <c r="AD54" i="6"/>
  <c r="AC54" i="6"/>
  <c r="AB54" i="6"/>
  <c r="AA54" i="6"/>
  <c r="Z54" i="6"/>
  <c r="Y54" i="6"/>
  <c r="X54" i="6"/>
  <c r="W54" i="6"/>
  <c r="V54" i="6"/>
  <c r="U54" i="6"/>
  <c r="Q54" i="6"/>
  <c r="AG52" i="6"/>
  <c r="AF52" i="6"/>
  <c r="AE52" i="6"/>
  <c r="AD52" i="6"/>
  <c r="AC52" i="6"/>
  <c r="AB52" i="6"/>
  <c r="AA52" i="6"/>
  <c r="Z52" i="6"/>
  <c r="Y52" i="6"/>
  <c r="X52" i="6"/>
  <c r="W52" i="6"/>
  <c r="V52" i="6"/>
  <c r="U52" i="6"/>
  <c r="Q52" i="6"/>
  <c r="AG51" i="6"/>
  <c r="AF51" i="6"/>
  <c r="AE51" i="6"/>
  <c r="AD51" i="6"/>
  <c r="AC51" i="6"/>
  <c r="AB51" i="6"/>
  <c r="Z51" i="6"/>
  <c r="Q51" i="6"/>
  <c r="AG47" i="6"/>
  <c r="AF47" i="6"/>
  <c r="AE47" i="6"/>
  <c r="AD47" i="6"/>
  <c r="AC47" i="6"/>
  <c r="AB47" i="6"/>
  <c r="AA47" i="6"/>
  <c r="Z47" i="6"/>
  <c r="Y47" i="6"/>
  <c r="X47" i="6"/>
  <c r="W47" i="6"/>
  <c r="V47" i="6"/>
  <c r="U47" i="6"/>
  <c r="Q47" i="6"/>
  <c r="AG46" i="6"/>
  <c r="AF46" i="6"/>
  <c r="AE46" i="6"/>
  <c r="AD46" i="6"/>
  <c r="AC46" i="6"/>
  <c r="AB46" i="6"/>
  <c r="AA46" i="6"/>
  <c r="Z46" i="6"/>
  <c r="Y46" i="6"/>
  <c r="X46" i="6"/>
  <c r="W46" i="6"/>
  <c r="V46" i="6"/>
  <c r="U46" i="6"/>
  <c r="Q46" i="6"/>
  <c r="AG44" i="6"/>
  <c r="AF44" i="6"/>
  <c r="AE44" i="6"/>
  <c r="AD44" i="6"/>
  <c r="AC44" i="6"/>
  <c r="AB44" i="6"/>
  <c r="AA44" i="6"/>
  <c r="Z44" i="6"/>
  <c r="Y44" i="6"/>
  <c r="X44" i="6"/>
  <c r="W44" i="6"/>
  <c r="V44" i="6"/>
  <c r="U44" i="6"/>
  <c r="Q44" i="6"/>
  <c r="AG43" i="6"/>
  <c r="AF43" i="6"/>
  <c r="AE43" i="6"/>
  <c r="AD43" i="6"/>
  <c r="AC43" i="6"/>
  <c r="AB43" i="6"/>
  <c r="Z43" i="6"/>
  <c r="Q43" i="6"/>
  <c r="AG41" i="6"/>
  <c r="AF41" i="6"/>
  <c r="AE41" i="6"/>
  <c r="AD41" i="6"/>
  <c r="AC41" i="6"/>
  <c r="AB41" i="6"/>
  <c r="AA41" i="6"/>
  <c r="Z41" i="6"/>
  <c r="Y41" i="6"/>
  <c r="X41" i="6"/>
  <c r="W41" i="6"/>
  <c r="V41" i="6"/>
  <c r="U41" i="6"/>
  <c r="Q41" i="6"/>
  <c r="AG40" i="6"/>
  <c r="AF40" i="6"/>
  <c r="AE40" i="6"/>
  <c r="AD40" i="6"/>
  <c r="AC40" i="6"/>
  <c r="AB40" i="6"/>
  <c r="AA40" i="6"/>
  <c r="Z40" i="6"/>
  <c r="Y40" i="6"/>
  <c r="X40" i="6"/>
  <c r="W40" i="6"/>
  <c r="V40" i="6"/>
  <c r="U40" i="6"/>
  <c r="Q40" i="6"/>
  <c r="AG38" i="6"/>
  <c r="AF38" i="6"/>
  <c r="AE38" i="6"/>
  <c r="AD38" i="6"/>
  <c r="AC38" i="6"/>
  <c r="AB38" i="6"/>
  <c r="AA38" i="6"/>
  <c r="Z38" i="6"/>
  <c r="Y38" i="6"/>
  <c r="X38" i="6"/>
  <c r="W38" i="6"/>
  <c r="V38" i="6"/>
  <c r="U38" i="6"/>
  <c r="Q38" i="6"/>
  <c r="Z37" i="6"/>
  <c r="Q37" i="6"/>
  <c r="AA35" i="6"/>
  <c r="Z35" i="6"/>
  <c r="Y35" i="6"/>
  <c r="X35" i="6"/>
  <c r="W35" i="6"/>
  <c r="V35" i="6"/>
  <c r="U35" i="6"/>
  <c r="Q35" i="6"/>
  <c r="AA34" i="6"/>
  <c r="Z34" i="6"/>
  <c r="Y34" i="6"/>
  <c r="X34" i="6"/>
  <c r="W34" i="6"/>
  <c r="V34" i="6"/>
  <c r="U34" i="6"/>
  <c r="Q34" i="6"/>
  <c r="AA32" i="6"/>
  <c r="Z32" i="6"/>
  <c r="Y32" i="6"/>
  <c r="X32" i="6"/>
  <c r="W32" i="6"/>
  <c r="V32" i="6"/>
  <c r="U32" i="6"/>
  <c r="Q32" i="6"/>
  <c r="Z31" i="6"/>
  <c r="Q31" i="6"/>
  <c r="AA29" i="6"/>
  <c r="Z29" i="6"/>
  <c r="Y29" i="6"/>
  <c r="X29" i="6"/>
  <c r="W29" i="6"/>
  <c r="V29" i="6"/>
  <c r="U29" i="6"/>
  <c r="Q29" i="6"/>
  <c r="AA28" i="6"/>
  <c r="Z28" i="6"/>
  <c r="Y28" i="6"/>
  <c r="X28" i="6"/>
  <c r="W28" i="6"/>
  <c r="V28" i="6"/>
  <c r="U28" i="6"/>
  <c r="Q28" i="6"/>
  <c r="AA26" i="6"/>
  <c r="Z26" i="6"/>
  <c r="Y26" i="6"/>
  <c r="X26" i="6"/>
  <c r="W26" i="6"/>
  <c r="V26" i="6"/>
  <c r="U26" i="6"/>
  <c r="Q26" i="6"/>
  <c r="Q25" i="6"/>
  <c r="Q19" i="6"/>
  <c r="Q12" i="6"/>
  <c r="U12" i="6"/>
  <c r="V12" i="6"/>
  <c r="W12" i="6"/>
  <c r="X12" i="6"/>
  <c r="Y12" i="6"/>
  <c r="Z12" i="6"/>
  <c r="AA12" i="6"/>
  <c r="AB12" i="6"/>
  <c r="AC12" i="6"/>
  <c r="AD12" i="6"/>
  <c r="AE12" i="6"/>
  <c r="AF12" i="6"/>
  <c r="AG12" i="6"/>
  <c r="AG37" i="6" l="1"/>
  <c r="AF37" i="6"/>
  <c r="AE37" i="6"/>
  <c r="AD37" i="6"/>
  <c r="AC37" i="6"/>
  <c r="AB37" i="6"/>
  <c r="AG35" i="6"/>
  <c r="AF35" i="6"/>
  <c r="AE35" i="6"/>
  <c r="AD35" i="6"/>
  <c r="AC35" i="6"/>
  <c r="AB35" i="6"/>
  <c r="AG34" i="6"/>
  <c r="AF34" i="6"/>
  <c r="AE34" i="6"/>
  <c r="AD34" i="6"/>
  <c r="AC34" i="6"/>
  <c r="AB34" i="6"/>
  <c r="AG32" i="6"/>
  <c r="AF32" i="6"/>
  <c r="AE32" i="6"/>
  <c r="AD32" i="6"/>
  <c r="AC32" i="6"/>
  <c r="AB32" i="6"/>
  <c r="AG31" i="6"/>
  <c r="AF31" i="6"/>
  <c r="AE31" i="6"/>
  <c r="AD31" i="6"/>
  <c r="AC31" i="6"/>
  <c r="AB31" i="6"/>
  <c r="AG29" i="6"/>
  <c r="AF29" i="6"/>
  <c r="AE29" i="6"/>
  <c r="AD29" i="6"/>
  <c r="AC29" i="6"/>
  <c r="AB29" i="6"/>
  <c r="AG28" i="6"/>
  <c r="AF28" i="6"/>
  <c r="AE28" i="6"/>
  <c r="AD28" i="6"/>
  <c r="AC28" i="6"/>
  <c r="AB28" i="6"/>
  <c r="AG26" i="6"/>
  <c r="AF26" i="6"/>
  <c r="AE26" i="6"/>
  <c r="AD26" i="6"/>
  <c r="AC26" i="6"/>
  <c r="AB26" i="6"/>
  <c r="AG25" i="6"/>
  <c r="AF25" i="6"/>
  <c r="AE25" i="6"/>
  <c r="AD25" i="6"/>
  <c r="AC25" i="6"/>
  <c r="AB25" i="6"/>
  <c r="Z25" i="6"/>
  <c r="AG23" i="6"/>
  <c r="AF23" i="6"/>
  <c r="AE23" i="6"/>
  <c r="AD23" i="6"/>
  <c r="AC23" i="6"/>
  <c r="AB23" i="6"/>
  <c r="AA23" i="6"/>
  <c r="Z23" i="6"/>
  <c r="Y23" i="6"/>
  <c r="X23" i="6"/>
  <c r="W23" i="6"/>
  <c r="V23" i="6"/>
  <c r="U23" i="6"/>
  <c r="Q23" i="6"/>
  <c r="AG22" i="6"/>
  <c r="AF22" i="6"/>
  <c r="AE22" i="6"/>
  <c r="AD22" i="6"/>
  <c r="AC22" i="6"/>
  <c r="AB22" i="6"/>
  <c r="AA22" i="6"/>
  <c r="Z22" i="6"/>
  <c r="Y22" i="6"/>
  <c r="X22" i="6"/>
  <c r="W22" i="6"/>
  <c r="V22" i="6"/>
  <c r="U22" i="6"/>
  <c r="Q22" i="6"/>
  <c r="AG20" i="6"/>
  <c r="AF20" i="6"/>
  <c r="AE20" i="6"/>
  <c r="AD20" i="6"/>
  <c r="AC20" i="6"/>
  <c r="AB20" i="6"/>
  <c r="AA20" i="6"/>
  <c r="Z20" i="6"/>
  <c r="Y20" i="6"/>
  <c r="X20" i="6"/>
  <c r="W20" i="6"/>
  <c r="V20" i="6"/>
  <c r="U20" i="6"/>
  <c r="Q20" i="6"/>
  <c r="AG19" i="6"/>
  <c r="AF19" i="6"/>
  <c r="AE19" i="6"/>
  <c r="AD19" i="6"/>
  <c r="AC19" i="6"/>
  <c r="AB19" i="6"/>
  <c r="Z19" i="6"/>
  <c r="AG17" i="6"/>
  <c r="AF17" i="6"/>
  <c r="AE17" i="6"/>
  <c r="AD17" i="6"/>
  <c r="AC17" i="6"/>
  <c r="AB17" i="6"/>
  <c r="AA17" i="6"/>
  <c r="Z17" i="6"/>
  <c r="Y17" i="6"/>
  <c r="X17" i="6"/>
  <c r="W17" i="6"/>
  <c r="V17" i="6"/>
  <c r="U17" i="6"/>
  <c r="Q17" i="6"/>
  <c r="AG16" i="6"/>
  <c r="AF16" i="6"/>
  <c r="AE16" i="6"/>
  <c r="AD16" i="6"/>
  <c r="AC16" i="6"/>
  <c r="AB16" i="6"/>
  <c r="AA16" i="6"/>
  <c r="Z16" i="6"/>
  <c r="Y16" i="6"/>
  <c r="X16" i="6"/>
  <c r="W16" i="6"/>
  <c r="V16" i="6"/>
  <c r="U16" i="6"/>
  <c r="Q16" i="6"/>
  <c r="AG14" i="6"/>
  <c r="AF14" i="6"/>
  <c r="AE14" i="6"/>
  <c r="AD14" i="6"/>
  <c r="AC14" i="6"/>
  <c r="AB14" i="6"/>
  <c r="AA14" i="6"/>
  <c r="Z14" i="6"/>
  <c r="Y14" i="6"/>
  <c r="X14" i="6"/>
  <c r="W14" i="6"/>
  <c r="V14" i="6"/>
  <c r="U14" i="6"/>
  <c r="Q14" i="6"/>
  <c r="AG13" i="6"/>
  <c r="AF13" i="6"/>
  <c r="AE13" i="6"/>
  <c r="AD13" i="6"/>
  <c r="AC13" i="6"/>
  <c r="AB13" i="6"/>
  <c r="Q13" i="6"/>
  <c r="AG11" i="6"/>
  <c r="AF11" i="6"/>
  <c r="AE11" i="6"/>
  <c r="AD11" i="6"/>
  <c r="AC11" i="6"/>
  <c r="AB11" i="6"/>
  <c r="AA11" i="6"/>
  <c r="Z11" i="6"/>
  <c r="Y11" i="6"/>
  <c r="X11" i="6"/>
  <c r="W11" i="6"/>
  <c r="V11" i="6"/>
  <c r="U11" i="6"/>
  <c r="Q11" i="6"/>
  <c r="AG10" i="6"/>
  <c r="AF10" i="6"/>
  <c r="AE10" i="6"/>
  <c r="AD10" i="6"/>
  <c r="AC10" i="6"/>
  <c r="AB10" i="6"/>
  <c r="AA10" i="6"/>
  <c r="Z10" i="6"/>
  <c r="Y10" i="6"/>
  <c r="X10" i="6"/>
  <c r="W10" i="6"/>
  <c r="V10" i="6"/>
  <c r="U10" i="6"/>
  <c r="Q10" i="6"/>
  <c r="AG8" i="6"/>
  <c r="AF8" i="6"/>
  <c r="AE8" i="6"/>
  <c r="AD8" i="6"/>
  <c r="AC8" i="6"/>
  <c r="AB8" i="6"/>
  <c r="AA8" i="6"/>
  <c r="Z8" i="6"/>
  <c r="Y8" i="6"/>
  <c r="X8" i="6"/>
  <c r="W8" i="6"/>
  <c r="V8" i="6"/>
  <c r="U8" i="6"/>
  <c r="Q8" i="6"/>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 r="AI2" i="2"/>
  <c r="AH2" i="2"/>
  <c r="AB3" i="2"/>
  <c r="AA3" i="2"/>
  <c r="Z3" i="2"/>
  <c r="AB2" i="2"/>
  <c r="AA2"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<sst xmlns="http://schemas.openxmlformats.org/spreadsheetml/2006/main" count="3730" uniqueCount="733">
  <si>
    <t>CONSEJO SUPERIOR DE LA JUDICATURA</t>
  </si>
  <si>
    <t>OBJETIVO ESTRATÉGICO PSD</t>
  </si>
  <si>
    <t>LÍNEA DE ACCIÓN</t>
  </si>
  <si>
    <t>INICIATIVA</t>
  </si>
  <si>
    <t>¿DE DÓNDE SURGE LA INICIATIVA?</t>
  </si>
  <si>
    <t>OBJETIVO ESPECÍFICO PSD</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</si>
  <si>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</si>
  <si>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</si>
  <si>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</si>
  <si>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</si>
  <si>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</si>
  <si>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</si>
  <si>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</si>
  <si>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</si>
  <si>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</si>
  <si>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</si>
  <si>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</si>
  <si>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</si>
  <si>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</si>
  <si>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2.2. Integrar y hacer compatibles todos los aplicativos de transición con SIUGJ, para que la migración de los expedientes judiciales a dicha plataforma sea real y no suponga afectaciones en la prestación del servicio de justicia.</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</si>
  <si>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</si>
  <si>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</si>
  <si>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</si>
  <si>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</si>
  <si>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3.</t>
  </si>
  <si>
    <t>3.1. Incrementar la cantidad, la calidad y pertinencia de los datos sobre el funcionamiento del servicio de justicia bajo un modelo de gobierno de datos y un liderazgo unificado.</t>
  </si>
  <si>
    <t>3.2. Consolidar la administración de la información entendida como todas las acciones orientadas a garantizar el acceso, consulta, uso y conservación de la información de justicia de manera ágil, flexible e inteligente, bajo un enfoque de innovación.</t>
  </si>
  <si>
    <t>3.3. Fortalecer el Sistema integrado de Gestión de la Rama, orientado a la implementación y certificación de las normas antisoborno.</t>
  </si>
  <si>
    <t>3.4. Aumentar la confianza, la cercanía y acceso a los servicios de la Rama Judicial a través, entre otros, de una comunicación clara y asertiva con la ciudadanía.</t>
  </si>
  <si>
    <t>3.5. Prevenir fenómenos asociados con actos de corrupción en la Rama Judicial y reducir las experiencias de corrupción de usuarios y servidores judiciales.</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</si>
  <si>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</si>
  <si>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</si>
  <si>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</si>
  <si>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</si>
  <si>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</si>
  <si>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</si>
  <si>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</si>
  <si>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</si>
  <si>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</si>
  <si>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</si>
  <si>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</si>
  <si>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Exigencia o requerimiento normativo</t>
  </si>
  <si>
    <t>Plan Sectorial de Desarrollo</t>
  </si>
  <si>
    <t>Cumplimiento o modificación de las funciones de la Unidad</t>
  </si>
  <si>
    <t>Solicitud expresa de la Corporación</t>
  </si>
  <si>
    <t>Solicitud de los grupos de valor de la Rama Judicial, en el marco de las funciones y competencias de la Rama y la unidad encargada de implementarla</t>
  </si>
  <si>
    <t>Otros instrumentos de planeación</t>
  </si>
  <si>
    <t>¿DE DÓNDE SURGE LA INICIATIVA</t>
  </si>
  <si>
    <t>ENTREGABLE</t>
  </si>
  <si>
    <t>TIPO DE ENTREGABLE (GESTIÓN E INVERSIÓN)</t>
  </si>
  <si>
    <t>Inversión</t>
  </si>
  <si>
    <t>TIEMPO DE EJECUCIÓN</t>
  </si>
  <si>
    <t>FECHA DE INICIO</t>
  </si>
  <si>
    <t>FECHA DE FINALIZACIÓN</t>
  </si>
  <si>
    <t>TRIMESTRE 1</t>
  </si>
  <si>
    <t>TRIMESTRE 2</t>
  </si>
  <si>
    <t>TRIMESTRE 3</t>
  </si>
  <si>
    <t>TRIMESTRE 4</t>
  </si>
  <si>
    <t>VIGENCIA FUTURA</t>
  </si>
  <si>
    <t>RUBRO PRESUPUESTAL</t>
  </si>
  <si>
    <t>PRODUCTO PROYECTO DE INVERSIÓN (PIIP)</t>
  </si>
  <si>
    <t>NOMBRE DEL PROYECTO DE INVERSIÓN</t>
  </si>
  <si>
    <t>INFORMACIÓN GENERAL DE INICIATIVAS Y ENTREGABLES</t>
  </si>
  <si>
    <t>FUENTE DE FINANCIACIÓN</t>
  </si>
  <si>
    <t>BID</t>
  </si>
  <si>
    <t>RECURSOS ASIGNADOS EN LA VIGENCIA</t>
  </si>
  <si>
    <t>CÓDIGO BPIN DEL PROYECTO DE INVERSIÓN</t>
  </si>
  <si>
    <t>INSTANCIA QUE APROBÓ</t>
  </si>
  <si>
    <t>Junta de contratación - DEAJ</t>
  </si>
  <si>
    <t>Consejo Superior de la Judicatura</t>
  </si>
  <si>
    <t>ACTO ADMINISTRATIVO DE APROBACIÓN DE CONTRATACIÓN</t>
  </si>
  <si>
    <t>VALOR DEL CONTRATO</t>
  </si>
  <si>
    <t>OBJETO DEL CONTRATO</t>
  </si>
  <si>
    <t>PLAZO DEL CONTRATO</t>
  </si>
  <si>
    <t>SEGUIMIENTO EJECUCIÓN FÍSICA Y PRESUPUESTAL</t>
  </si>
  <si>
    <t xml:space="preserve">INFORMACIÓN DEL PROYECTO DE INVERSIÓN </t>
  </si>
  <si>
    <t>INFORMACIÓN APLICABLE A ENTREGABLES DE INVERSIÓN</t>
  </si>
  <si>
    <t xml:space="preserve">% EJECUCIÓN PRESUPUESTAL DEL ENTREGABLE </t>
  </si>
  <si>
    <t>VALOR RECURSOS OBLIGADOS</t>
  </si>
  <si>
    <t>AVANCE ACUMULADO</t>
  </si>
  <si>
    <t>FORMULACIÓN DE LAS INICIATIVAS Y ENTREGABLES</t>
  </si>
  <si>
    <t>ANÁLISIS DE CONTEXTO</t>
  </si>
  <si>
    <t>CONSEJO SECCIONAL/DIRECCIÓN SECCIONAL DE ADMINISTRACIÓN JUDICIAL Y/O DISTRITO JUDICIAL SEGÚN SEA EL CASO</t>
  </si>
  <si>
    <t xml:space="preserve">PROCESO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</si>
  <si>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</si>
  <si>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</si>
  <si>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</si>
  <si>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</si>
  <si>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</si>
  <si>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</si>
  <si>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</si>
  <si>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</si>
  <si>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</si>
  <si>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</si>
  <si>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</si>
  <si>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</si>
  <si>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</si>
  <si>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</si>
  <si>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</si>
  <si>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</si>
  <si>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</si>
  <si>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</si>
  <si>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</si>
  <si>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</si>
  <si>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</si>
  <si>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</si>
  <si>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</si>
  <si>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</si>
  <si>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</si>
  <si>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</si>
  <si>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</si>
  <si>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</si>
  <si>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</si>
  <si>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</si>
  <si>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</si>
  <si>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</si>
  <si>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</si>
  <si>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</si>
  <si>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</si>
  <si>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</si>
  <si>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</si>
  <si>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</si>
  <si>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</si>
  <si>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</si>
  <si>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</si>
  <si>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</si>
  <si>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</si>
  <si>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</si>
  <si>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</si>
  <si>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</si>
  <si>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</si>
  <si>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</si>
  <si>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</si>
  <si>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</si>
  <si>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</si>
  <si>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</si>
  <si>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</si>
  <si>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</si>
  <si>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</si>
  <si>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</si>
  <si>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</si>
  <si>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</si>
  <si>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</si>
  <si>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</si>
  <si>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</si>
  <si>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</si>
  <si>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</si>
  <si>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</si>
  <si>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</si>
  <si>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</si>
  <si>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</si>
  <si>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</si>
  <si>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</si>
  <si>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</si>
  <si>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</si>
  <si>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</si>
  <si>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</si>
  <si>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</si>
  <si>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</si>
  <si>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</si>
  <si>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</si>
  <si>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</si>
  <si>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</si>
  <si>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</si>
  <si>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</si>
  <si>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</si>
  <si>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</si>
  <si>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</si>
  <si>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</si>
  <si>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</si>
  <si>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</si>
  <si>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</si>
  <si>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</si>
  <si>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</si>
  <si>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</si>
  <si>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</si>
  <si>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</si>
  <si>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</si>
  <si>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</si>
  <si>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</si>
  <si>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</si>
  <si>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</si>
  <si>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</si>
  <si>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</si>
  <si>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</si>
  <si>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</si>
  <si>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</si>
  <si>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</si>
  <si>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</si>
  <si>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</si>
  <si>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</si>
  <si>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</si>
  <si>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</si>
  <si>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</si>
  <si>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</si>
  <si>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</si>
  <si>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</si>
  <si>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</si>
  <si>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</si>
  <si>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</si>
  <si>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</si>
  <si>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</si>
  <si>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</si>
  <si>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</si>
  <si>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</si>
  <si>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</si>
  <si>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</si>
  <si>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</si>
  <si>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</si>
  <si>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</si>
  <si>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</si>
  <si>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</si>
  <si>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</si>
  <si>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</si>
  <si>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</si>
  <si>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</si>
  <si>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</si>
  <si>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</si>
  <si>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</si>
  <si>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</si>
  <si>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</si>
  <si>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</si>
  <si>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Contratación directa</t>
  </si>
  <si>
    <t>Concurso de méritos</t>
  </si>
  <si>
    <t>Licitación pública</t>
  </si>
  <si>
    <t>Mínima cuantía</t>
  </si>
  <si>
    <t>Selección abreviada</t>
  </si>
  <si>
    <t>MODALIDAD DE CONTRATACIÓN</t>
  </si>
  <si>
    <t>META DEL ENTREGABLE EN LA VIGENCIA</t>
  </si>
  <si>
    <t>N/A</t>
  </si>
  <si>
    <t>EJECUCIÓN PRESUPUESTAL DE LOS ENTREGABLES</t>
  </si>
  <si>
    <t>% CUMPLIMIENTO DE LOS ENTREGABLES</t>
  </si>
  <si>
    <t>3. ¿El proyecto de inversión presentó modificaciones presupuestal? Justifique.</t>
  </si>
  <si>
    <t>1. ¿Qué dificultades o restricciones se han presentado en la ejecución de las acciones que han perjudicado el cumplimiento del plan de acción?</t>
  </si>
  <si>
    <t>ANÁLISIS CUALITATIVO</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</si>
  <si>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</si>
  <si>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</si>
  <si>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REPORTE CUALITATIVO DEL PLAN DE ACCIÓN</t>
  </si>
  <si>
    <t>ACTIVIDAD DEL PROYECTO DE INVERSIÓN (PIIP)</t>
  </si>
  <si>
    <t>INFORMACIÓN PRESUPUESTAL</t>
  </si>
  <si>
    <t>META EJECUTADA
TRIMESTRE 1</t>
  </si>
  <si>
    <t>META EJECUTADA
TRIMESTRE 2</t>
  </si>
  <si>
    <t>META EJECUTADA
TRIMESTRE 3</t>
  </si>
  <si>
    <t>META EJECUTADA
TRIMESTRE 4</t>
  </si>
  <si>
    <t>% AVANCE META
TRIMESTRE 1</t>
  </si>
  <si>
    <t>META EJECUTADA</t>
  </si>
  <si>
    <t>% DE EJECUCIÓN DE LA META</t>
  </si>
  <si>
    <t>AVANCE ACUMULADO DE LA META</t>
  </si>
  <si>
    <t>META PROGAMADA</t>
  </si>
  <si>
    <t>% AVANCE META
TRIMESTRE 2</t>
  </si>
  <si>
    <t>% AVANCE META
TRIMESTRE 3</t>
  </si>
  <si>
    <t>% AVANCE META
TRIMESTRE 4</t>
  </si>
  <si>
    <t>ARTICULACIÓN PLANES E INSTRUMENTOS TEMÁTICOS</t>
  </si>
  <si>
    <t>PLANES E INSTRUMENTOS TEMÁTICOS</t>
  </si>
  <si>
    <t>Funcionamiento</t>
  </si>
  <si>
    <t>PGN</t>
  </si>
  <si>
    <t>4. Talento Humano</t>
  </si>
  <si>
    <t>NO. DE LA INICIATIVA</t>
  </si>
  <si>
    <t>Iniciativa de las unidades para el cumplimiento y/o mejoramiento de los objetivos, la plataforma estratégica y/o el desempeño institucional y/o la satisfacción de los clientes, siempre dentro del alcance misional de la Rama Judicial.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</si>
  <si>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</si>
  <si>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</si>
  <si>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</si>
  <si>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</si>
  <si>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</si>
  <si>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</si>
  <si>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</si>
  <si>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</si>
  <si>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</si>
  <si>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</si>
  <si>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</si>
  <si>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</si>
  <si>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</si>
  <si>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DEPENDENCIA ADMINISTRATIVA O JUDICIAL</t>
  </si>
  <si>
    <t>ETAPA DE FORMULACIÓN</t>
  </si>
  <si>
    <t>INFORMACIÓN CONTRACTUAL</t>
  </si>
  <si>
    <t>ALINEACIÓN CON EL PLAN ANUAL DE ADQUISICIONES PAA</t>
  </si>
  <si>
    <t>ETAPA DE SEGUIMIENTO</t>
  </si>
  <si>
    <t>ETAPA DE EJECUCIÓN</t>
  </si>
  <si>
    <t>Total avance iniciativa 7</t>
  </si>
  <si>
    <t>OBJETIVO ESTRATÉGICO PLAN SECTORIAL DE DESARROLLO</t>
  </si>
  <si>
    <t>OBJETIVO ESPECÍFICO
PLAN SECTORIAL DE DESARROLLO</t>
  </si>
  <si>
    <t>PROCESO SIGCMA</t>
  </si>
  <si>
    <t>MACRO PROCESO SIGCMA</t>
  </si>
  <si>
    <t>Estratégicos</t>
  </si>
  <si>
    <t>Planeación estratégica</t>
  </si>
  <si>
    <t>Comunicación institucional</t>
  </si>
  <si>
    <t>Gestión para la integración de listas de altas cortes</t>
  </si>
  <si>
    <t>Misionales</t>
  </si>
  <si>
    <t>Reordenamiento judicial</t>
  </si>
  <si>
    <t>Modernización de la gestión judicial</t>
  </si>
  <si>
    <t>Mejoramiento de la infraestructura física</t>
  </si>
  <si>
    <t>Administración de la carrera judicial</t>
  </si>
  <si>
    <t>Gestión de la formación judicial</t>
  </si>
  <si>
    <t>Gestión de la información judicial</t>
  </si>
  <si>
    <t>Registro y control de abogados y auxiliares de justicia</t>
  </si>
  <si>
    <t>Vigilancias judiciales</t>
  </si>
  <si>
    <t>Apoyo</t>
  </si>
  <si>
    <t>Gestión documental</t>
  </si>
  <si>
    <t>Gestión humana</t>
  </si>
  <si>
    <t>Asistencia legal</t>
  </si>
  <si>
    <t>Gestión administrativa</t>
  </si>
  <si>
    <t>Gestión tecnológica</t>
  </si>
  <si>
    <t>Compras públicas</t>
  </si>
  <si>
    <t>Gestión de seguridad y salud en el trabajo</t>
  </si>
  <si>
    <t>Administración de la seguridad</t>
  </si>
  <si>
    <t>Gestión de la información estadística</t>
  </si>
  <si>
    <t>Gestión financiera y presupuestal</t>
  </si>
  <si>
    <t>Evaluación y mejora</t>
  </si>
  <si>
    <t>Gestión de control interno y auditoría</t>
  </si>
  <si>
    <t>Mejoramiento del Sistema Integrado de Gestión y Control de la Calidad y del Medio Ambiente SIGCMA</t>
  </si>
  <si>
    <t>AVANCE CUALITATIVO DEL RESULTADO</t>
  </si>
  <si>
    <t>AVANCE CUALITATIVO DE LA EJECUCCIÓN PRESUPUESTAL</t>
  </si>
  <si>
    <t>ACTIVDAD POAI SEGÚN ACUERDO DEL CONSEJO SUPERIOR DE LA JUDICATURA</t>
  </si>
  <si>
    <t>Número</t>
  </si>
  <si>
    <t>Líneas de acción</t>
  </si>
  <si>
    <t>GOBERNANZA</t>
  </si>
  <si>
    <t>INFRAESTRUCTURA FÍSICA</t>
  </si>
  <si>
    <t>ARTICULACIÓN DE LA INICIATIVA CON LOS PLANES E INSTRUMENTOS TEMÁTICOS</t>
  </si>
  <si>
    <t>UNIDAD DE MEDIDA DE LA META</t>
  </si>
  <si>
    <t>Porcentaje</t>
  </si>
  <si>
    <t>OBJETO CONTRACTUAL DEL PLAN  ANUL DE ADQUISICIONES PAA</t>
  </si>
  <si>
    <t>PONDERACIÓN DEL ENTREGABLE EN LA INICIATIVA</t>
  </si>
  <si>
    <t>INFORMACIÓN CONTRACTUAL ALINEADA AL PLAN ANUAL DE ADQUISICIONES APLICABLE A ENTREGABLES DE INVERSIÓN</t>
  </si>
  <si>
    <t>NO. DE CONTRATO</t>
  </si>
  <si>
    <t>CARRERA JUDICIAL</t>
  </si>
  <si>
    <t>FORMACIÓN JUDICIAL</t>
  </si>
  <si>
    <t>SERVICIO AL CIUDADANO</t>
  </si>
  <si>
    <t>SERVICIO AL JUEZ</t>
  </si>
  <si>
    <t>TRANSFORMACIÓN DIGITAL Y TECNOLÓGICA</t>
  </si>
  <si>
    <t>Plan de Acción Oficina de Coordinación y Asuntos Internacionales y Asesoría Jurídica de la Rama Judicial</t>
  </si>
  <si>
    <t>VIGENCIA 2025</t>
  </si>
  <si>
    <t>5. Gobernanza, planeación estratégica y capacidad de toma de decisiones</t>
  </si>
  <si>
    <t>Trámite de solicitudes de demandas de alimentos que se presenten en cumplimiento de la Convención de Nueva York aprobada por la Ley 471 de 1998</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</si>
  <si>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</si>
  <si>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</si>
  <si>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</si>
  <si>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</si>
  <si>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</si>
  <si>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</si>
  <si>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TALENTO HUMANO</t>
  </si>
  <si>
    <t>JUSTICIA ABIERTA</t>
  </si>
  <si>
    <t>BPIN</t>
  </si>
  <si>
    <t>PROYECTO</t>
  </si>
  <si>
    <t>PRODUCTO</t>
  </si>
  <si>
    <t>Fortalecimiento de los servicios digitales y tecnología para la transformación digital de la Rama Judicial a nivel nacional </t>
  </si>
  <si>
    <t>Documentos de planeación - DIRECCIONAMIENTO Y GOBERNABILIDAD DE TI PARA LA RAMA JUDICIAL</t>
  </si>
  <si>
    <t>Servicio de información de procesos judiciales actualizados - SISTEMA INTEGRADO ÚNICO DE GESTIÓN JUDICIAL</t>
  </si>
  <si>
    <t>Servicios de información implementados - SISTEMAS DE INFORMACIÓN MISIONALES Y ADMINISTRIVOS DE LA RAMA JUDICIAL</t>
  </si>
  <si>
    <t>Modernización de la infraestructura física de la Rama Judicial como instrumento estratégico de acceso a la justicia a nivel nacional</t>
  </si>
  <si>
    <t>Despachos judiciales construidos y dotados - Adquisiciones y construcciones de palacios, sedes judiciales y administrativas de la Rama Judicial a nivel nacional</t>
  </si>
  <si>
    <t xml:space="preserve">Despachos judiciales adecuados y dotados - Adecuaciones mantenimientos y mejoramiento de Palacios de justicia y sedes judiciales y administrativas de la Rama Judicial a nivel nacional </t>
  </si>
  <si>
    <t>Documentos de planeación - Plan Maestro de Infraestructura Física y documentos orientadores</t>
  </si>
  <si>
    <t>Construcción y dotación de infraestructura física asociada a la prestación del servicio de justicia a nivel nacional </t>
  </si>
  <si>
    <t>Palacios de justicia construidos y dotados</t>
  </si>
  <si>
    <t>Construcción y dotación del palacio de justicia de Medellín </t>
  </si>
  <si>
    <t>Mejoramiento de la gestión del talento humano para fortalecer la integridad, el conocimiento, el bienestar y la seguridad a nivel nacional</t>
  </si>
  <si>
    <t>Servicio de apoyo en la gestión Judicial - Programas de bienestar y seguridad integral de los servidores judiciales a nivel nacional</t>
  </si>
  <si>
    <t>Documentos metodológicos - Metodologías y orientaciones para el mejoramiento del sistema de carrera</t>
  </si>
  <si>
    <t>Servicio de conformación de registros de elegibles de la rama judicial - Sistema de ingreso y acceso a cargos por mérito</t>
  </si>
  <si>
    <t>Servicio de educación informal en competencias judiciales y gerenciales_ Plan de formación de la Rama Judicial</t>
  </si>
  <si>
    <t>Fortalecimiento de Mecanismos de Justicia Abierta Y Gestión de la Calidad- Sigcma- de la Rama Judicial a Nivel Nacional</t>
  </si>
  <si>
    <t>Servicio de apoyo en la gestión Judicial - SIGCMA</t>
  </si>
  <si>
    <t>Servicio de procesamiento de información jurisprudencial, normativa y doctrinaria - para la gestión del conocimiento de las fuentes formales del derecho</t>
  </si>
  <si>
    <t>Servicio de expedición de licencias, tarjeta profesional y carné - para el ejercicio profesional de abogados y acreditación de jueces de paz</t>
  </si>
  <si>
    <t xml:space="preserve">Documentos de lineamientos técnicos - para la gestión documental y acceso a la información de la Rama Judicial </t>
  </si>
  <si>
    <t>Servicio de producción de contenido socio-jurídico - Mecanismos para poner a disposición la información de la Rama Judicial con transparencia y oportunidad</t>
  </si>
  <si>
    <t>Fortalecimiento de la unidad de registro nacional de abogados y auxiliares de la justicia, sistemas de control e información  nacional</t>
  </si>
  <si>
    <t>Servicio de información de Registro Nacional de Abogados.</t>
  </si>
  <si>
    <t>Servicio de expedición de licencias, tarjeta profesional y carnets</t>
  </si>
  <si>
    <t>Fortalecimiento del sistema de gobierno basado en evidencia para una gobernanza confiable y gerencial de la Rama Judicial a nivel nacional</t>
  </si>
  <si>
    <t>Documentos de planeación</t>
  </si>
  <si>
    <t>Unidad básica de atención judicial construida y dotada</t>
  </si>
  <si>
    <t>Documentos de investigación</t>
  </si>
  <si>
    <t>ACTIVIDAD POAI</t>
  </si>
  <si>
    <t xml:space="preserve">Cultura digital  </t>
  </si>
  <si>
    <t xml:space="preserve">Capacidades para la transformación digital  </t>
  </si>
  <si>
    <t xml:space="preserve">Gestión Institucional Digital </t>
  </si>
  <si>
    <t xml:space="preserve">Servicios digitales para el ciudadano y grupos de valor </t>
  </si>
  <si>
    <t xml:space="preserve">Seguridad y resiliencia digital </t>
  </si>
  <si>
    <t xml:space="preserve">Inteligencia Judicial </t>
  </si>
  <si>
    <t xml:space="preserve">Gestión Judicial Digital </t>
  </si>
  <si>
    <t xml:space="preserve">Gestionar el proceso de adquisición y adecuación de bienes inmuebles a nivel nacional. </t>
  </si>
  <si>
    <t>Estudios técnicos, diseños y licencias para la construcción sedes judiciales a nivel nacional.</t>
  </si>
  <si>
    <t xml:space="preserve">Construcción y dotación de sedes judiciales a nivel nacional. </t>
  </si>
  <si>
    <t>Mantenimiento e Intervención de sedes judiciales.</t>
  </si>
  <si>
    <t xml:space="preserve">Adecuación de comedores comunitarios y Salas Amigas de la Familia Lactante. </t>
  </si>
  <si>
    <t>Suministro e instalación de equipos y sistemas de seguridad electrónica.</t>
  </si>
  <si>
    <t>Construcción y dotación de sedes judiciales a nivel nacional</t>
  </si>
  <si>
    <t>Etapa 2 establecida en el Acuerdo Específico de Cooperación y Colaboración 230 suscrito con la ANIM, Contratos de obra, interventoría y mobiliario.</t>
  </si>
  <si>
    <t>Actualización e implementación del Plan Nacional de Bienestar Social.</t>
  </si>
  <si>
    <t xml:space="preserve">Desarrollo del Programa de Salud y Seguridad en el trabajo con un enfoque de cultura basada en valores, entre otros. </t>
  </si>
  <si>
    <t>Fortalecimiento de la capacidad técnico-administrativa del SG-SST para avanzar en el cumplimiento de los requisitos y procedimientos de ley.</t>
  </si>
  <si>
    <t>Realizar Curso de Formación Judicial Inicial</t>
  </si>
  <si>
    <t>Construir y/o actualizar material académico acorde al modelo pedagógico.</t>
  </si>
  <si>
    <t>Realizar Cursos de Actualización Presencial y Virtual para los Servidores Judiciales.</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</si>
  <si>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</si>
  <si>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</si>
  <si>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</si>
  <si>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</si>
  <si>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</si>
  <si>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</si>
  <si>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</si>
  <si>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</si>
  <si>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</si>
  <si>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</si>
  <si>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</si>
  <si>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</si>
  <si>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</si>
  <si>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</si>
  <si>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</si>
  <si>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</si>
  <si>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Apoyo para la autorización de contratación</t>
  </si>
  <si>
    <t>Estandarización de Procesos en Dependencias Judiciales y Administrativas</t>
  </si>
  <si>
    <t>Ejecución contractual</t>
  </si>
  <si>
    <t>Estudios previos elaborados</t>
  </si>
  <si>
    <t>Evaluación de proponentes y adjudicación del contrato</t>
  </si>
  <si>
    <t>Publicación de la convocatoria en SECOP</t>
  </si>
  <si>
    <t xml:space="preserve">Prospectiva de la remuneración salarial para los cargos de la Rama Judicial </t>
  </si>
  <si>
    <t>C-2701-0800-38-20111D-2701055</t>
  </si>
  <si>
    <t>No</t>
  </si>
  <si>
    <t>Autorización de contratación</t>
  </si>
  <si>
    <t xml:space="preserve">Protocolo de atención al usuario de justicia con enfoque étnico indígena orientado a los pueblos Jiw y Nükak </t>
  </si>
  <si>
    <t>Propuesta metodológica para la implementación del plan de acción para la transversalización del enfoque de género en la Rama Judicial y el logro de la igualdad sustantiva entre hombres y mujeres.</t>
  </si>
  <si>
    <t>1. Acceso e infraestructura física</t>
  </si>
  <si>
    <t>Visibilización del rol de la subespecialidad de justicia y paz desde su implementación conforme las disposiciones de la Ley 975 de 2005.</t>
  </si>
  <si>
    <t>3. Confianza pública, transparencia y rendición de cuentas</t>
  </si>
  <si>
    <t xml:space="preserve">Mapeo de las variables de género en la gestión judicial para el Sistema Integrado de Información de Violencias de Género –SIVIGE. </t>
  </si>
  <si>
    <t>Caracterización de los cargos de la planta de personal de la Rama Judicial</t>
  </si>
  <si>
    <t>Propuestas de rutas de acceso para la atención con enfoque diferencial de personas en situación de discapacidad</t>
  </si>
  <si>
    <t>C-2701-0800-38-20111D-2701057</t>
  </si>
  <si>
    <t>Medición de los resultados alcanzados en las vigencias 2023 y 2024 del Plan Sectorial de Desarrollo 2023-2026 "Hacia una justicia confiable, digital e incluyente</t>
  </si>
  <si>
    <t xml:space="preserve">Ejecución contractual: Diseño e implementación de metodología ágil e instrumentos orientados a la atención (respuesta) oportuna y eficaz de los requerimientos, necesidades y propuestas formuladas por los Juzgados y Tribunales </t>
  </si>
  <si>
    <t xml:space="preserve">Metodología ágil e instrumentos orientados a la atención oportuna y eficaz de los requerimientos, necesidades y propuestas formuladas por los Juzgados y Tribunales </t>
  </si>
  <si>
    <t>Medición de impacto en el acceso a la justicia y el debido proceso de la implementación de las TIC en las actuaciones judiciaes, según lo establecido en la Ley 2213 de 2022.</t>
  </si>
  <si>
    <t xml:space="preserve">Divisiones Unidad de Desarrollo y Análisis Estadístico </t>
  </si>
  <si>
    <t>División de Planeación Estratégica y Modernización Institucional.</t>
  </si>
  <si>
    <t>División de Investigación</t>
  </si>
  <si>
    <t>División de Gestión de Calidad y Medio Ambiente</t>
  </si>
  <si>
    <t>División de Optimización y Organización Territorial</t>
  </si>
  <si>
    <t>Dirección de la Unidad de Desarrollo y Análisis Estadístico</t>
  </si>
  <si>
    <t>División de Información, Datos y Estadística</t>
  </si>
  <si>
    <t>DIVISIÓN RESPONSABLE</t>
  </si>
  <si>
    <t>TIPO DE PROCESO SIGCMA</t>
  </si>
  <si>
    <t>Implementación del Plan de Descongestión para la Subespecialidad de Restitución de Tierras - Cumplimiento sentencia T-341 de 2023</t>
  </si>
  <si>
    <t>Elaboración de los informes de seguimiento del Plan de Descongestión de la Especialidad Penal T-099 y SU122</t>
  </si>
  <si>
    <t>Elaboración del plan para el cumplimiento de las órdendes dadas en la sentencia SU288 de 2022</t>
  </si>
  <si>
    <t>Seguimiento medidas permanentes adoptadas en los años 2020, 2022 y 2023 en las diferentes jurisdicciones</t>
  </si>
  <si>
    <t xml:space="preserve">Seguimiento medidas con enfoque diferencial que se han adoptado </t>
  </si>
  <si>
    <t>Seguimiento medida conocimiento exclusivo OIT</t>
  </si>
  <si>
    <t>Evaluación modalidad de teletrabajo 2025</t>
  </si>
  <si>
    <t>Elaboración del plan para la implementación de la Jurisdicción Agraria y Rural</t>
  </si>
  <si>
    <t>Compilación de acuerdos de mapas judiciales</t>
  </si>
  <si>
    <t>Estudio para evaluar el funcionamiento de los juzgados de pequeñas causas y competencia múltiple</t>
  </si>
  <si>
    <t>Caracterizar la conflictividad y la litigiosidad a nivel territorial a partir del análisis de variables sociales, económicas, culturales y de la demanda efectiva de justicia</t>
  </si>
  <si>
    <t>Presentar un estudio a la corporación sobre el funcionamiento de la comisión y comisiones seccionales de disciplina judicial</t>
  </si>
  <si>
    <t>Elaboración de un manual de escritura en lenguaje claro y neutro al género</t>
  </si>
  <si>
    <t>Capacitación y socialización sobre el registro de información a los servidores judiciales de la subespecialidad</t>
  </si>
  <si>
    <t>Validación e implementación de los modelos de referencia con los funcionarios judiciales</t>
  </si>
  <si>
    <t>Evaluación de los perfiles transitorios creados mediante Acuerdos PCSJA17-10671 de 2017 y PCSJA18-10907 de 2018</t>
  </si>
  <si>
    <t>Levantamiento de cargas de los despachos de restitución de tierras</t>
  </si>
  <si>
    <t>Identificación de requerimientos de talento humano en los despachos de restitución de tierras</t>
  </si>
  <si>
    <t>Implementación de la propuesta de mejoramiento del modelo de gestión</t>
  </si>
  <si>
    <t>Evaluación de la implementación de la propuesta de mejoramiento del modelo de gestión</t>
  </si>
  <si>
    <t>Identificación de perfiles requeridos para apoyar los despachos</t>
  </si>
  <si>
    <t>Evaluación de los resultados de la implementación de los planes de trabajo de los despachos</t>
  </si>
  <si>
    <t>Evaluación de los resultados de las medidas transitorias que se han tomado en la especialidad que no se refieren a la creación de cargos o despachos</t>
  </si>
  <si>
    <t>División de Optimización y Organización
Territorial</t>
  </si>
  <si>
    <t>División de Planeación  Estratégica y Modernización Institucional</t>
  </si>
  <si>
    <t xml:space="preserve">Presentación del documento a la sala </t>
  </si>
  <si>
    <t>Estudio sobre las salas especiales de seguimiento de la Corte Constitucional</t>
  </si>
  <si>
    <t>Seguimiento al cumplimiento de la Ley 1996 de 2019 de la capacidad legal de las personas con discapacidad mayores de edad.</t>
  </si>
  <si>
    <t>Informe de seguimiento sobre la gestión administrativa del juez de enlace ante el Convenio de la Haya sobre sustracción internacional de menores</t>
  </si>
  <si>
    <t>Adopción e implementación del Plan de Barreras y de Acceso a la Justicia</t>
  </si>
  <si>
    <t xml:space="preserve">Informe del cumplimiento del plan </t>
  </si>
  <si>
    <t xml:space="preserve">Presentación  del documento a la corporación </t>
  </si>
  <si>
    <t>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 Contrato 133 de 2024</t>
  </si>
  <si>
    <t>Propuesta del modelo de seguimiento y evaluación de la politica pública</t>
  </si>
  <si>
    <t>Informe al Congreso publicado en la pagina web</t>
  </si>
  <si>
    <t>Proceso de contratación y ejecución presupuestal del proyecto de inversión 2025</t>
  </si>
  <si>
    <t>Plan anual de adquisiciones - PAA 2025 y marco lógico 2025 actualizado</t>
  </si>
  <si>
    <t>Documento de necesidad elaborado</t>
  </si>
  <si>
    <t>Documento de diagnóstico</t>
  </si>
  <si>
    <t>Anteproyecto Presupuesto Inversión 2026</t>
  </si>
  <si>
    <t>Fichas técnicas de anteproyecto 2026 recopiladas y revisadas</t>
  </si>
  <si>
    <t>Documento anteproyecto de inversión 2026 consolidado y remitido a DEAJ</t>
  </si>
  <si>
    <t>Cortes oficiales de información estadística</t>
  </si>
  <si>
    <t>Procesamiento de la gestión judicial - Informe al Congreso de la República</t>
  </si>
  <si>
    <t>Formar a los servidores judiciales en los sistemas de gestión</t>
  </si>
  <si>
    <t>Eventos SIGCMA (taller de auditores, talleres regionales y encuentro nacional e internacional)</t>
  </si>
  <si>
    <t>Acompañamiento técnico en el proceso de implementación de la Norma de la Rama Judicial y la guía técnica de la Rama Judicial en las dependencias administrativas y judiciales certificadas y por certificar determinadas en el alcance establecido por la Coordinación Nacional del SIGCMA</t>
  </si>
  <si>
    <t>Identificación, documentación, evaluación y publicación de las Buenas Prácticas que contribuyan a la optimización de la gestión del servicio de administración de justicia</t>
  </si>
  <si>
    <t>Estandarización de los procesos en las diferentes dependencias judiciales y administrativas</t>
  </si>
  <si>
    <t>Aplicación de auditorías externas en gestión de calidad y ambiental que den cumplimiento a los requisitos de Norma.</t>
  </si>
  <si>
    <t>Aplicación de auditorías internas en gestión de calidad y ambiental que den cumplimiento a los requisitos de Norma.</t>
  </si>
  <si>
    <t>Programa de auditorías internas</t>
  </si>
  <si>
    <t>Documentación de la planeación de segundo nivel (Planificación del cambios, gestión de riesgos, gestión documental, salidas no conformes, acciones de mejora, indicadores de proceso, revisión por la dirección)</t>
  </si>
  <si>
    <t>Documentos aprobados y socializados</t>
  </si>
  <si>
    <t>Análisis sobre el nivel de maduración del SIGCMA</t>
  </si>
  <si>
    <t>Planes de acción actualizados para cada dependencia</t>
  </si>
  <si>
    <t>Acciones de gestión implementadas y verificadas</t>
  </si>
  <si>
    <t>Validar y depurar la base de datos de la planta de cargos permanentes de la Rama judicial</t>
  </si>
  <si>
    <t>Base de datos con planta de cargos</t>
  </si>
  <si>
    <t>Mesas de trabajo con consejos y direcciones seccionales</t>
  </si>
  <si>
    <t>Relación actos administrativos</t>
  </si>
  <si>
    <t>Actas de formalización de la planta de cargos</t>
  </si>
  <si>
    <t xml:space="preserve">Desarrollar el plan de trabajo del Eje de cargas razonables a nivel nacional </t>
  </si>
  <si>
    <t>Revisión y ajuste del diseño del instrumento de captura de información en el operativo de campo</t>
  </si>
  <si>
    <t>Diseñar estrategía para el diseño de la muestra</t>
  </si>
  <si>
    <t>Elaborar terminos de referencia para contratación  por prestación de servicios  para realizar trabajo de campo</t>
  </si>
  <si>
    <t>Realizar trabajo de campo</t>
  </si>
  <si>
    <t>Conceptuar y dar respuesta a solicitudes de Reordenamiento</t>
  </si>
  <si>
    <t>Proyectos de respuesta</t>
  </si>
  <si>
    <t xml:space="preserve">Verificar que los acuerdos expedidos por los consejos seccionales con base en el Acuerdo 10561, estén acordes con las facultades otorgadas en este. </t>
  </si>
  <si>
    <t>Revisar y consolidar la información en archivo Excel</t>
  </si>
  <si>
    <t>Realizar el análisis jurídico de cada uno de los actos administrativos exepdidos por lo seccionales</t>
  </si>
  <si>
    <t>Realizar el análisis del comprtamieinto del uso de las delegaciones</t>
  </si>
  <si>
    <t>Elaborar notificaciones a los seccionales cuyo acto admsinitrativo no se ajuste al Acuerdo 10561, hacer seguimiento y cerrar el caso  con propuestas a al direción</t>
  </si>
  <si>
    <t xml:space="preserve">Elaboración de  informes </t>
  </si>
  <si>
    <t>Evaluación del mapa judicial</t>
  </si>
  <si>
    <t>Elaborar metodología para la  evaluación del mapa judicial</t>
  </si>
  <si>
    <t>Preparar información para la evaluación</t>
  </si>
  <si>
    <t xml:space="preserve">Análisis de la información </t>
  </si>
  <si>
    <t>Presentar informe y propuestas a la dirección</t>
  </si>
  <si>
    <t>Base de datos con registro de solicitudes</t>
  </si>
  <si>
    <t>Consolidación de información</t>
  </si>
  <si>
    <t xml:space="preserve">Informe a la Corporación del primer semestre de gestión de los despachos judiciales con enfoque étnico analizando el impacto que han tenido los perfiles interdisciplinarios.  </t>
  </si>
  <si>
    <t xml:space="preserve">Acompañamiento a los despachos judiciales en el reporte de la información estadística. </t>
  </si>
  <si>
    <t xml:space="preserve">Reunión de sensibilización sobre la gestión particular de los despachos judiciales con enfoque étnico para evaluar periódicamente las cargas de trabajo y revisar aspectos relacionados con el reparto. </t>
  </si>
  <si>
    <t xml:space="preserve">Informe de seguimiento de las funciones de los cargos de profesional universitario grado 16, perfiles interdisciplinarios </t>
  </si>
  <si>
    <t>Informe de evaluación del impacto de la implementación de los planes de trabajo en la gestión judicial de los despachos</t>
  </si>
  <si>
    <t>Modelo de referencia para la planeación y seguimiento de los despachos de tierras</t>
  </si>
  <si>
    <t>Modelo o protocolo de referencia para la priorización al interior de los despachos de restitución de tierras con enfoque diferencial</t>
  </si>
  <si>
    <t>Repositorio o Banco de buenas prácticas</t>
  </si>
  <si>
    <t>Mapas interpretativos de los datos georreferenciables</t>
  </si>
  <si>
    <t>Propuesta para la optimización del mapa judicial de tierras</t>
  </si>
  <si>
    <t>Propuesta de creación de despachos de restitución de tierras para las vigencias 2025 - 2027</t>
  </si>
  <si>
    <t xml:space="preserve">Documento de seguimiento al Plan de Descongestión para la Subespecialidad de Restitución de Tierras - Cumplimiento sentencia T-341 de 2023 </t>
  </si>
  <si>
    <t>Información recopilada para ser analizada</t>
  </si>
  <si>
    <t xml:space="preserve">Información procesada </t>
  </si>
  <si>
    <t xml:space="preserve">Documento técnico de seguimiento </t>
  </si>
  <si>
    <t xml:space="preserve">Cronograma con preparación y planificación </t>
  </si>
  <si>
    <t>Diágnostico e información recopilada</t>
  </si>
  <si>
    <t xml:space="preserve">Documento con definición de objetivos, estrategías y actividades </t>
  </si>
  <si>
    <t xml:space="preserve">Documento de estrategía de seguimiento y monitoreo </t>
  </si>
  <si>
    <t xml:space="preserve">Documento del plan consolidado </t>
  </si>
  <si>
    <t>Plan aprobado por parte de la Corporación</t>
  </si>
  <si>
    <t xml:space="preserve">Reuniones de socialización del plan con actores involucrados </t>
  </si>
  <si>
    <t>Documento con los resultados de la implementación de la estrategia de seguimiento y monitoreo del plan</t>
  </si>
  <si>
    <t>Documento con la priorización de iniciativas y actividades del plan que serán ejecutadas en las siguientes vigencias</t>
  </si>
  <si>
    <t>Iniciativas formuladas para ejecución e inclusión en planes de acción</t>
  </si>
  <si>
    <t>Sistema de Información Geográfica SIG de la Rama Judicial: "Mapa Judicial"</t>
  </si>
  <si>
    <t xml:space="preserve">Metodología ajustada y actualizada para la definición del mapa judicial de la jurisdicción </t>
  </si>
  <si>
    <t xml:space="preserve">Plan de implementación de la jurisdicción </t>
  </si>
  <si>
    <t xml:space="preserve">Lanzamiento de la fase 1 del mapa judicial </t>
  </si>
  <si>
    <t xml:space="preserve">Información geográfica de la fase 1 ajustada y actualizada </t>
  </si>
  <si>
    <t>ETL para la carga de datos</t>
  </si>
  <si>
    <t>Datos de la fase 2 depurados, limpiadosy ajustados para la interoperabilidad</t>
  </si>
  <si>
    <t>Dashboards fase 2</t>
  </si>
  <si>
    <t>Estructuración contractual y evaluación de los proponentes para la adjudicación del contrato fase3</t>
  </si>
  <si>
    <t xml:space="preserve">Supervisión de las actividades del contrato con sus respectivos soportes documentales </t>
  </si>
  <si>
    <t>Productos aprobados del contrato de fase 3</t>
  </si>
  <si>
    <t xml:space="preserve">Estudio de evaluación del mapa judicial actual en relación a variables socioeconómicas y espaciales </t>
  </si>
  <si>
    <t>Metodología y variables de análisis</t>
  </si>
  <si>
    <t>Información por variables recopilada</t>
  </si>
  <si>
    <t xml:space="preserve">Documento de análisis y resultados </t>
  </si>
  <si>
    <t xml:space="preserve">Documento con propuesta de reordenamiento </t>
  </si>
  <si>
    <t xml:space="preserve">Documento técnico con acuerdos de compilación </t>
  </si>
  <si>
    <t>Ejecución contractual: Desarrollo de un diplomado para la 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</si>
  <si>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C-2701-0800-41-20111D</t>
  </si>
  <si>
    <t xml:space="preserve">Servicio de apoyo en la gestión judicial </t>
  </si>
  <si>
    <t>Formar a los servidores en los sistemas de gestión</t>
  </si>
  <si>
    <t>Ejecución contractual: Desarrollo de taller para los auditores, talleres nacionales y el conversatorio nacional e internacional del SIGCMA</t>
  </si>
  <si>
    <t>Identificación, documentación, evaluación y publicación de las Buenas Prácticas que contribuyan a la 
optimización de la gestión del servicio de administración de justicia</t>
  </si>
  <si>
    <t>Acompañamiento técnico en el proceso de implementación de la Norma de la Rama Judicial y la guía 
técnica de la Rama Judicial en las dependencias administrativas y judiciales certificadas y por certificar 
determinadas en el alcance establecido por la Coordinación Nacional del SIGCMA</t>
  </si>
  <si>
    <t>Ejecución contractual: Acompañamiento técnico en el proceso de implementación de la Norma de la Rama Judicial y la guía técnica de la Rama Judicial en las dependencias administrativas y judiciales certificadas y por certificar determinadas en el alcance establecido por la Coordinación Nacional del SIGCMA</t>
  </si>
  <si>
    <t>Implementar los sistemas de gestión</t>
  </si>
  <si>
    <t>Ejecución contractual: Documento de Buenas prácticas identificadas, publicadas y validadas</t>
  </si>
  <si>
    <t>Ejecución contractual: Estandarización de procedimientos en dependencias judiciales y administrativas</t>
  </si>
  <si>
    <t>Ejecución contractual: Planear y realizar las auditorías externas a los esquemas normativos aplicables (ISO 9001, NTC 6256, ISO 14001, ISO 45001, ISO 27001, ISO 37001) con la entrega de 5 informes de auditoría consolidados</t>
  </si>
  <si>
    <t>Planes de auditorías internas de todos los esquemas</t>
  </si>
  <si>
    <t>Informes de auditorías internas de todos los esquemas</t>
  </si>
  <si>
    <t xml:space="preserve">Estandarización de procesos en dependencias judiciales y administrativas </t>
  </si>
  <si>
    <t>Certificar el SIGCMA en cada esquema normativo de gestión de calidad</t>
  </si>
  <si>
    <t xml:space="preserve">Aplicación de auditorías externas en gestión de calidad y ambiental que den cumplimiento a los requisitos 
de Norma </t>
  </si>
  <si>
    <t>Implementación SIGCMA en las normas NTC ISO 9001, NTC 6256, NTC ISO 37001 y NTC ISO 14001</t>
  </si>
  <si>
    <t>Mantenimiento del Sistema Integrado de Gestión y Control de Calidad y Medio Ambiente</t>
  </si>
  <si>
    <t>Día SIGCMA, capacitación y sensibilización del SIGCMA</t>
  </si>
  <si>
    <t>Documentos de direccionamiento estratégico (Contexto, partes interesadas, políticas, objetivos, despliegue de objetivos, planes de acción,  estructura de roles y responsabilidades)</t>
  </si>
  <si>
    <t>Documento de la revisión por la alta dirección, con las salidas respectivas</t>
  </si>
  <si>
    <t xml:space="preserve">Cronograma de actividades de capacitación y sensibilización </t>
  </si>
  <si>
    <t>Registro fotográfico y/o listados de asistencia</t>
  </si>
  <si>
    <t>Construcción del documento Boletin Estadístico de la Rama Judicial edición 2024 para su respectiva publicación en la página web de la rama</t>
  </si>
  <si>
    <t xml:space="preserve">Códigos: Consolidación inicial de códigos para la construcción automatizada de Tablas y Gráficos del capitulo de Gestión Judicial de Informe al congreso. </t>
  </si>
  <si>
    <t>Gráficos y Tablas: Generación de gráficos y Tablas que se usan como insumo en el capitulo de Gestión Judicial de Informe al congreso.</t>
  </si>
  <si>
    <t>Documento - Capítulo: Elaboración y entrega del capítulo de Gestión Judicial de Informe al congreso.</t>
  </si>
  <si>
    <t>Acta de reunión inicial : para establecer ideas de artículos que se podrían formular para el Boletín</t>
  </si>
  <si>
    <t>Acta + Listado: Construcción del Listado de Artículos que se incorporarán  en el Boletín</t>
  </si>
  <si>
    <t>Documentos: Construcción de los articulos de investigación para el Boletín</t>
  </si>
  <si>
    <t>Documento: Unificación y primera fase de revisión del boletín estadístico.</t>
  </si>
  <si>
    <t>Documento: Consolidación del boletín estadístico y traspaso a la dirección para revisión</t>
  </si>
  <si>
    <t>Construcción de la propuesta de adecuación de formularios para la recolección de información estadística</t>
  </si>
  <si>
    <t>Herramienta para la automatización de generación de estadísticas para seguimiento de  procesos disciplinarios</t>
  </si>
  <si>
    <t>Documentos de propuestas de consolidación : Mesas de trabajo para recolección de propuestas de adecuación de los formularios.</t>
  </si>
  <si>
    <t>Formularios propuesta: Consolidación de propuestas de adecuación de los formularios</t>
  </si>
  <si>
    <t>Herramienta en producción sobre la automatización de respuestas del tema asuntos disciplinarios</t>
  </si>
  <si>
    <t>Documentación de la herramienta desarrollada</t>
  </si>
  <si>
    <t>Listados de asistencia: Socialización con la UDAE de la herramienta de visualización y consulta</t>
  </si>
  <si>
    <t>Dashboard en Power BI, Shiny (R), o Dash/Plotly (Python) que permita visualizar de forma clara y estructurada la información de gestión judicial del informe al Congreso.</t>
  </si>
  <si>
    <t>Reporte dinámico de la información contenida en la sección de gestión judicial del informe al congreso.</t>
  </si>
  <si>
    <t>Implementación SIGCMA en la Norma ISO 37001:2017</t>
  </si>
  <si>
    <t>Mantenimiento del Sistema Antisoborno</t>
  </si>
  <si>
    <t xml:space="preserve">Ejecución contractual: Realizar un estudio para el diseño de un protocolo de atención al usuario de justicia con enfoque étnico indígena orientado a los pueblos Jiw y Nükak de los distritos judiciales de Villavicencio y San José del Guaviare. </t>
  </si>
  <si>
    <t>Ejecución contractual: Diseñar un observatorio de justicia penal de la Rama Judicial que fortalezca las capacidades de procesamiento, sistematización, análisis, monitoreo y divulgación periódica de información sobre el acceso a la justicia, la gestión judicial de la especialidad penal en todo el territorio nacional frente a los delitos de alto impacto social y aquellos tipos penales de especial interés para el Consejo Superior de la Judicatura en el marco de las políticas nacionales e internacionales en donde participe, que sirvan de insumo para la producción de la política pública judicial, la política criminal y otras formas de política pública asociadas</t>
  </si>
  <si>
    <t xml:space="preserve">Ejecución contractual: Caracterizar las medidas de protección adoptadas por los jueces de la República en favor de las mujeres víctimas de violencias basadas en género, específicamente del delito de violencia intrafamiliar, identificando la transversalización de la perspectiva de género y el enfoque diferencial con el objetivo de construir una guía o protocolo que permita fortalecer la incorporación de este enfoque diferencial y socializar las buenas prácticas en la adopción de medidas de protección como una estrategia para la reducción de las barreras de acceso a las que se enfrentan las víctimas de violencia intrafamiliar en las ciudades de Bogotá, Bucaramanga, Buenaventura, Ibagué, Neiva, Pereira, Pitalito, Popayán, Puerto Asís y Villavicencio. </t>
  </si>
  <si>
    <t>Ejecución contractual: Propuesta metodológica para la implementación del plan de acción que reconoce los esfuerzos de la Rama Judicial hacia el logro de la igualdad sustantiva entre hombres y mujeres, para acelerar la transversalización del enfoque género, a partir de un proceso integral que transforme la institucionalidad tanto en sus dimensiones internas como externas.</t>
  </si>
  <si>
    <t>Ejecución contractual: Construir e implementar rutas para mejorar el acceso de las niñas, niños, adolescentes y mujeres indígenas víctimas de violencias basadas en género a la justicia ordinaria, con una mirada multidimensional de mujer, familia y generación, en el marco de la coordinación interjurisdiccional en los departamentos de La Guajira, Cauca, Nariño, Putumayo, Córdoba, Guainía, Guaviare, Meta, Vaupés y Vichada.</t>
  </si>
  <si>
    <t>Consolidar el documento final</t>
  </si>
  <si>
    <t xml:space="preserve">Realizar un estudio para el diseño de un protocolo de atención al usuario de justicia con enfoque étnico indígena orientado a los pueblos Jiw y Nükak de los distritos judiciales de Villavicencio y San José del Guaviare. </t>
  </si>
  <si>
    <t>Fortalecer las capacidades de procesamiento, sistematización, análisis, monitoreo y divulgación de la información de acceso y la gestión judicial en la especialidad penal</t>
  </si>
  <si>
    <t>Determinar diseño de investigación</t>
  </si>
  <si>
    <t>Diseñar un observatorio de justicia penal de la Rama Judicial que fortalezca las capacidades de procesamiento, sistematización, análisis, monitoreo y divulgación periódica de información sobre el acceso a la justicia, la gestión judicial de la especialidad penal en todo el territorio nacional frente a los delitos de alto impacto social y aquellos tipos penales de especial interés para el Consejo Superior de la Judicatura en el marco de las políticas nacionales e internacionales en donde participe, que sirvan de insumo para la producción de la política pública judicial, la política criminal y otras formas de política pública asociadas</t>
  </si>
  <si>
    <t>Reducir las barreras de acceso a las que se enfrentan las mujeres víctimas de violencias basadas en género, específicamente del delito de violencia intrafamiliar, en las ciudades de Bogotá, Bucaramanga, Buenaventura, Ibagué, Neiva, Pereira, Pitalito, Popayán, Puerto Asís y Villavicencio</t>
  </si>
  <si>
    <t xml:space="preserve">Caracterizar las medidas de protección adoptadas por los jueces de la República en favor de las mujeres víctimas de violencias basadas en género, específicamente del delito de violencia intrafamiliar, identificando la transversalización de la perspectiva de género y el enfoque diferencial con el objetivo de construir una guía o protocolo que permita fortalecer la incorporación de este enfoque diferencial y socializar las buenas prácticas en la adopción de medidas de protección como una estrategia para la reducción de las barreras de acceso a las que se enfrentan las víctimas de violencia intrafamiliar en las ciudades de Bogotá, Bucaramanga, Buenaventura, Ibagué, Neiva, Pereira, Pitalito, Popayán, Puerto Asís y Villavicencio. </t>
  </si>
  <si>
    <t>Definir el marco teórico y conceptual</t>
  </si>
  <si>
    <t>Propuesta metodológica para la implementación del plan de acción que reconoce los esfuerzos de la Rama Judicial hacia el logro de la igualdad sustantiva entre hombres y mujeres, para acelerar la transversalización del enfoque género, a partir de un proceso integral que transforme la institucionalidad tanto en sus dimensiones internas como externas.</t>
  </si>
  <si>
    <t>Construcción de rutas de acceso de las niñas, niños, adolescentes y mujeres indígenas víctimas de violencias basadas en género a la justicia ordinaria, con una mirada multidimensional de mujer, familia y generación, en el marco de la coordinación interjurisdiccional en los departamentos de La Guajira, Cauca, Nariño, Putumayo, Córdoba, Guainía, Guaviare, Meta, Vaupés y Vichada</t>
  </si>
  <si>
    <r>
      <rPr>
        <sz val="11"/>
        <color rgb="FF000000"/>
        <rFont val="Calibri"/>
        <family val="2"/>
        <scheme val="minor"/>
      </rPr>
      <t>Construir e implementar rutas para mejorar el acceso de las niñas,</t>
    </r>
    <r>
      <rPr>
        <sz val="11"/>
        <color rgb="FFFF0000"/>
        <rFont val="Calibri"/>
        <family val="2"/>
        <scheme val="minor"/>
      </rPr>
      <t xml:space="preserve"> </t>
    </r>
    <r>
      <rPr>
        <sz val="11"/>
        <color rgb="FF92D050"/>
        <rFont val="Calibri"/>
        <family val="2"/>
        <scheme val="minor"/>
      </rPr>
      <t xml:space="preserve">niños, </t>
    </r>
    <r>
      <rPr>
        <sz val="11"/>
        <color rgb="FF000000"/>
        <rFont val="Calibri"/>
        <family val="2"/>
        <scheme val="minor"/>
      </rPr>
      <t>adolescentes y mujeres indígenas víctimas de violencias basadas en género a la justicia ordinaria, con una mirada multidimensional de mujer, familia y generación, en el marco de la coordinación interjurisdiccional en los departamentos de La Guajira, Cauca, Nariño, Putumayo, Córdoba, Guainía, Guaviare, Meta, Vaupés y Vichada.</t>
    </r>
  </si>
  <si>
    <t>Ejecución contractual: Prestar servicios profesionales para realizar análisis sobre la cuantificación y caracterización psicosocial de las víctimas atendidas en los procesos de Justicia y Paz mediante el uso de metodologías mixtas.</t>
  </si>
  <si>
    <t>Ejecución contractual: Prestar servicios profesionales para identificar, sistematizar y clasificar buenas prácticas judiciales que han implementado los funcionarios judiciales de la especialidad de Justicia y Paz en el ejercicio de sus funciones jurisdiccionales.</t>
  </si>
  <si>
    <t>Analizar los resultados</t>
  </si>
  <si>
    <t>Prestar servicios profesionales para realizar análisis sobre la cuantificación y caracterización psicosocial de las víctimas atendidas en los procesos de Justicia y Paz mediante el uso de metodologías mixtas</t>
  </si>
  <si>
    <t>Prestar servicios profesionales para identificar, sistematizar y clasificar buenas prácticas judiciales que han implementado los funcionarios judiciales de la especialidad de Justicia y Paz en el ejercicio de sus funciones jurisdiccionales.</t>
  </si>
  <si>
    <t>Estructurar el registro histórico de los despachos judiciales a nivel nacional, para fortalecer la toma de decisiones estratégicas y garantizar la trazabilidad histórica.</t>
  </si>
  <si>
    <t>Recomendaciones para mejorar la eficacia en la resolución de procesos de familia</t>
  </si>
  <si>
    <t>Ejecución contractual: Diseño y propuesta para la implementación de rutas de acceso para la atención con enfoque diferencial de personas en situación de discapacidad, y de la calidad de los servicios prestados a nivel territorial y local que mitigue posibles limitaciones o barreras.</t>
  </si>
  <si>
    <t>Diseño y propuesta para la implementación de rutas de acceso para la atención con enfoque diferencial de personas en situación de discapacidad, y de la calidad de los servicios prestados a nivel territorial y local que mitigue posibles limitaciones o barreras.</t>
  </si>
  <si>
    <t>Ejecución contractual: Determinar las necesidades de la Rama Judicial para la construcción del Plan Sectorial de Desarrollo 2026-2030</t>
  </si>
  <si>
    <t>Analizar la situación actual y futura</t>
  </si>
  <si>
    <t>Determinar las necesidades de la Rama Judicial para la construcción del Plan Sectorial de Desarrollo 2026-2030</t>
  </si>
  <si>
    <t>Identificación de necesidades para el Plan Sectorial de Desarrollo 2026-2030</t>
  </si>
  <si>
    <t>Ejecución contractual: Realizar una encuesta de percepción a los usuarios internos y externos a partir de los resultados alcanzados en las vigencias 2023 y 2024 del Plan Sectorial de Desarrollo 2023-2026 "Hacia una justicia confiable, digital e incluyente"</t>
  </si>
  <si>
    <r>
      <t>Realizar una encuesta de percepción a los usuarios internos y externos a partir de los resultados alcanzados en las vigencias 2023 y 2024 del Plan Sectorial de Desarrollo 2023-2026 "</t>
    </r>
    <r>
      <rPr>
        <i/>
        <sz val="11"/>
        <color rgb="FF000000"/>
        <rFont val="Calibri"/>
        <family val="2"/>
        <scheme val="minor"/>
      </rPr>
      <t>Hacia una justicia confiable, digital e incluyente"</t>
    </r>
  </si>
  <si>
    <t xml:space="preserve">Diseño e implementación de metodología ágil e instrumentos orientados a la atención (respuesta) oportuna y eficaz de los requerimientos, necesidades y propuestas formuladas por los Juzgados y Tribunales </t>
  </si>
  <si>
    <t>Realizar consultas del documento de planeación a los grupos de interés</t>
  </si>
  <si>
    <t>Ejecución contractual: Fortalecer las capacidades y competencias del nivel directivo del Consejo Superior de la Judicatura y de los consejos seccionales de la judicatura, para abordar las problemáticas y necesidades en el marco de sus funciones, implementar estrategias y herramientas para intervenir en contextos de adaptación y cambio, promover buenas prácticas en materia de gestión, planeación y seguimiento, y mejorar las habilidades de liderazgo para optimizar el desempeño y coordinación de los equipos de trabajo, tanto a nivel central como territorial, en consonancia con los cambios normativos de la Ley 2430 de 2024.</t>
  </si>
  <si>
    <t>Fortalecimiento de  las capacidades y competencias del nivel directivo del Consejo Superior de la Judicatura y de los consejos seccionales de la judicatura, en temáticas de liderazgo, planeación estratégica y gestión del cambio</t>
  </si>
  <si>
    <t>Elaborar documento estratégico</t>
  </si>
  <si>
    <t>Fortalecer las capacidades y competencias del nivel directivo del Consejo Superior de la Judicatura y de los consejos seccionales de la judicatura, para abordar las problemáticas y necesidades en el marco de sus funciones, implementar estrategias y herramientas para intervenir en contextos de adaptación y cambio, promover buenas prácticas en materia de gestión, planeación y seguimiento, y mejorar las habilidades de liderazgo para optimizar el desempeño y coordinación de los equipos de trabajo, tanto a nivel central como territorial, en consonancia con los cambios normativos de la Ley 2430 de 2024.</t>
  </si>
  <si>
    <t xml:space="preserve">Fichas técnicas actualizadas y visualizador Power Bi </t>
  </si>
  <si>
    <t>Convocatoria del proceso contractual, publicada en SECOP</t>
  </si>
  <si>
    <t xml:space="preserve">Oficios de solicitud de reporte enviado a las unidades del Consejo Superior de  la Judiciatura y la Dirección Ejecutiva de Administración Judicial </t>
  </si>
  <si>
    <t>Corresponden a los oficios enviado a : (2) Unidades del CSJ y (2) DEAJ para el seguimiento de la vigencia 2024 y de la vigencia 2025</t>
  </si>
  <si>
    <t>Ejecución contractual: Formular y sistematizar la historia judicial de los despachos judiciales a nivel nacional, con el propósito de medir su gestión y desempeño y generar propuestas para el fortalecimiento de la estructura judicial y del impacto de las medidas de descongestión y reordenamiento en la eficiencia y efectividad de la administración de justicia.</t>
  </si>
  <si>
    <t>Ejecución contractual: Desarrollar e implementar un estudio con el fin de obtener la caracterización de los cargos para la administración estratégica de la planta de personal de la Rama Judicial</t>
  </si>
  <si>
    <t>Informe preliminar revisado y validado por la Dirección</t>
  </si>
  <si>
    <t>Informe preliminar remitido a  la Corporación  para la revisión</t>
  </si>
  <si>
    <t>Informe ajustado conforme observaciones recibidas de la Coporación</t>
  </si>
  <si>
    <t>Informe al Congreso aprobado por la Corporación</t>
  </si>
  <si>
    <t>Corresponden a los oficios enviado a : (1) Unidades del CSJ y (1) DEAJ, (1) Direcciones seccionales y (1) Consejos Seccionales</t>
  </si>
  <si>
    <t>Consolidación de la información recibida de las unidades del Consejo Superior de  la Judiciatura, la Dirección Ejecutiva de Administración Judicial y Consejo y Direcciones seccionales</t>
  </si>
  <si>
    <t>Informe al Congreso con la información de la gestión judicial integrada</t>
  </si>
  <si>
    <t xml:space="preserve">Informe preliminar de resultados de los indicadores del PSD de la vigencia 2024 y primer semestre 2025 revisado y validado por la Dirección </t>
  </si>
  <si>
    <t>Informe de resultados de los indicadores del PSD de la vigencia 2024 y primer semestre 2025 presentado a la Corporación</t>
  </si>
  <si>
    <t>Plan de Acción Institucional vigencia 2025</t>
  </si>
  <si>
    <t>Informe al Congreso de la República vigencia 2024</t>
  </si>
  <si>
    <t>Visualizador power BI para la Corporación actualizado</t>
  </si>
  <si>
    <t>Corresponde a las mesas de trabhajo realizadas con las unidades que tienen ajustes en los indicadores: URNA, UTDI, CENDOJ, Unidad de Auditoría, SIGCMA,RRHH, EJRLB y Unidad ejecutora BID</t>
  </si>
  <si>
    <t>Ejercicios de socialización y aclaración del instrumento de formulación del plan de acción con las unidades del Consejo Superior de  la Judiciatura y de la Dirección Ejecutiva de Administración Judicial, direcciones y consejos seccionales y despachos judiciales y/o Corte Suprema de Justicia</t>
  </si>
  <si>
    <t>Validación de la formulación del plan de acción de las unidades del Consejo Superior de  la Judiciatura y de la Dirección Ejecutiva de Administración Judicial, direcciones y consejos seccionales, despachos judiciales y/o Corte Suprema de Justicia</t>
  </si>
  <si>
    <t>Capacitaciones sobre el manejo del Sistema de Planeación Estratégica y Gestión Institucional (PEYGI) para el reporte de seguimiento del plan de acción de las unidades del Consejo Superior de  la Judiciatura y de la Dirección Ejecutiva de Administración Judicial, direcciones y consejos seccionales, despachos judiciales y/o Corte Suprema de Justicia</t>
  </si>
  <si>
    <t>Corresponde a las capacitaciones para (1) unidades CSJ y DEAJ, (1) despachos judiciales, (1) direcciones seccionales, (1) consejos seccionales y (1) Altas Cortes</t>
  </si>
  <si>
    <t xml:space="preserve">Validación del seguimiento de avance reportado para el I, II y III trimestre </t>
  </si>
  <si>
    <t>Corresponde a (1) informe del primer semestre, y (1) tercer trimestre. El informe ejecutivo se dividirá en capítulos indicando el avance de los planes de acción de: unidades CSJ y DEAJ, despachos judiciales,  direcciones seccionales, consejos seccionales y Altas Cortes</t>
  </si>
  <si>
    <t>Informe ejecutivo de avance del cumplimiento del plan de acción elaborado</t>
  </si>
  <si>
    <t xml:space="preserve">Modelo de Planeación Orientado a Resultados </t>
  </si>
  <si>
    <t>Desarrollo e implementación del componente de seguimiento y evaluación institucional</t>
  </si>
  <si>
    <t xml:space="preserve">Informe de socialización del componente de seguimiento y evaluación institucional del modelo de planeación orientado a resultados </t>
  </si>
  <si>
    <t xml:space="preserve">Documento conceptual del modelo de planeación orientado a resultados </t>
  </si>
  <si>
    <t>Corresponde a la actualización del powerbi en cada trimestre</t>
  </si>
  <si>
    <t>Metodología para la formulación de las iniciativas financiadas con funcionamiento o inversión</t>
  </si>
  <si>
    <t>Metodología para el funcionamiento del banco de iniciativas</t>
  </si>
  <si>
    <t>Conceptualización del modelo elaborado</t>
  </si>
  <si>
    <t>Conceptualización del modelo socializado</t>
  </si>
  <si>
    <t>Sesiones de revisión y ajuste de indicadores nuevos aprobados por la Corporación para la medición en las vigencias 2025 y 2026</t>
  </si>
  <si>
    <t>Estabilización y consolidación del Sistema de Planeación Estratégica y Gestión Institucional (PEYGI)</t>
  </si>
  <si>
    <t>Módulo de indicadores del Plan Sectorial de Desarrollo diseñado y/o implementado</t>
  </si>
  <si>
    <t>Módulo de plan de acción diseñado y/o implementado</t>
  </si>
  <si>
    <t>Módulo de planeación UDAE estabilizado y mejoras</t>
  </si>
  <si>
    <t xml:space="preserve">Propuesta del módulo de contratos </t>
  </si>
  <si>
    <t>Diseño del flujo de información del módulo de ejes temáticos</t>
  </si>
  <si>
    <t>Matriz de seguimiento de los acuerdos sindicales actualizada con los avances de las obligaciones asignadas a la Unidad de Desarrollo y Análisis Estadístico</t>
  </si>
  <si>
    <t>Plan anual de adquisiciones - PAA 2026 y marco lógico 2026</t>
  </si>
  <si>
    <t>La meta de 2 corresponde al PAA y al marco lógico</t>
  </si>
  <si>
    <t>La meta corresponde  a los informes de diciembre de la vigencia 2024 y el los 11 informes de enero a noviembre de 2025</t>
  </si>
  <si>
    <t>Reportes mensuales de seguimiento a los proceso pre-contractual y contractual</t>
  </si>
  <si>
    <t>Informes de seguimiento físico y presupuestal de los proyectos de inversión en la Plataforma PIIP</t>
  </si>
  <si>
    <t>Ejecución contractual: Determinar los criterios orientadores respecto de la remuneración salarial de la Rama Judicial (excluyendo a la Fiscalía General de la Nación y sus entidades adscritas), en concordancia con el artículo 14 de la Ley 4 de 1992, utilizando un análisis prospectivo aplicable, con su respectivo costeo</t>
  </si>
  <si>
    <t>Determinar los criterios orientadores respecto de la remuneración salarial de la Rama Judicial (excluyendo a la Fiscalía General de la Nación y sus entidades adscritas), en concordancia con el artículo 14 de la Ley 4 de 1992, utilizando un análisis prospectivo aplicable, con su respectivo costeo</t>
  </si>
  <si>
    <t>Formular y sistematizar la historia judicial de los despachos judiciales a nivel nacional, con el propósito de medir su gestión y desempeño y generar propuestas para el fortalecimiento de la estructura judicial y del impacto de las medidas de descongestión y reordenamiento en la eficiencia y efectividad de la administración de justicia.</t>
  </si>
  <si>
    <t xml:space="preserve">Ejecución contractual: Realizar el diseño metodológico de una operación estadística que permita la recopilación, procesamiento, análisis y divulgación de información confiable, desagregada y oportuna sobre la judicialización de las violencias basadas en género (VBG) en Colombia para su seguimiento y monitoreo. </t>
  </si>
  <si>
    <t xml:space="preserve">Realizar el diseño metodológico de una operación estadística que permita la recopilación, procesamiento, análisis y divulgación de información confiable, desagregada y oportuna sobre la judicialización de las violencias basadas en género (VBG) en Colombia para su seguimiento y monitoreo. </t>
  </si>
  <si>
    <t>Desarrollar e implementar un estudio con el fin de obtener la caracterización de los cargos para la administración estratégica de la planta de personal de la Rama Judicial.</t>
  </si>
  <si>
    <t>Seguimiento Plan Sectorial de Desarrollo</t>
  </si>
  <si>
    <t>Seguimiento a los acuerdos sindicales, en las obligaciones asignadas a la UDAE</t>
  </si>
  <si>
    <t xml:space="preserve">Diseño y estructuración del Banco de Iniciativas </t>
  </si>
  <si>
    <t>Actas de mesas de trabajo para la identificación, revisión  y consolidación de iniciativas</t>
  </si>
  <si>
    <t>Propuesta por Distrito Judicial para la adopción de medidas transitorias elaborada</t>
  </si>
  <si>
    <t>Propuesta de creación de despachos de restitución de tierras ajustada</t>
  </si>
  <si>
    <t>Consolidación análisis y diagnóstico de cargas de trabajo</t>
  </si>
  <si>
    <t>Proyectos de respuesta a solicitudes de reordenamiento</t>
  </si>
  <si>
    <t>Plan Nacional de Descongestión</t>
  </si>
  <si>
    <t>Documento técnico del Plan Nacional de Descongestión elaborado</t>
  </si>
  <si>
    <t>Documento técnico del Plan Nacional de Descongestión aprobado por la Corporación</t>
  </si>
  <si>
    <t>Gestión de solicitudes de medidas de descongestión o reordenamient0</t>
  </si>
  <si>
    <t>Plan de Acción Unidad de Desarrollo y Análisis Estadístico</t>
  </si>
  <si>
    <t>Dirección</t>
  </si>
  <si>
    <t>OBSERVACIONES</t>
  </si>
  <si>
    <t>OBJETIVO SIGCMA</t>
  </si>
  <si>
    <t>Asegurar el cumplimiento de los objetivos institucionales, la normatividad aplicable, la mejora del SIGCMA y la satisfacción de los usuarios, revisando de forma continua y sistemática la planificación de la gestión y fortaleciendo la administración de riesgos y sus controles.</t>
  </si>
  <si>
    <t>Fomentar la transparencia y la participación generando lineamientos y promoviendo la rendición de cuentas, la consulta, reporte y planteamiento de inquietudes en relación con las decisiones y aspectos del SIGCMA.</t>
  </si>
  <si>
    <t>Asegurar el cumplimiento de los objetivos institucionales, la Fomentar la transparencia y la participación generando lineamientos y promoviendo la rendición de cuentas, la consulta, reporte y planteamiento de inquietudes en relación con las decisiones y aspectos del SIGCMA.</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</si>
  <si>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</si>
  <si>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</si>
  <si>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 xml:space="preserve">Información estadística actualizada para el corte oficial 1:  4 trim 2024 </t>
  </si>
  <si>
    <t>Información estadística actualizada para el corte oficial 2: 1 Trim 2025</t>
  </si>
  <si>
    <t>Información estadística actualizada para el corte oficial 3: 2 Trim 2025</t>
  </si>
  <si>
    <t>Información estadística actualizada para el corte oficial 4: 3 Trim 2025</t>
  </si>
  <si>
    <t xml:space="preserve">Ejecución contractual: Diseñar y aplicar una metodología para la medición del goce efectivo del derecho a la verdad judicial de las víctimas de los procesos de justicia y paz, con el fin de visibilizar el rol de la subespecialidad. </t>
  </si>
  <si>
    <t>Ejecución contractual: Identificar, describir y evaluar los factores procesales y sustanciales que inciden en la acumulación de inventarios en los despachos judiciales de familia de Bogotá entre 2021 y 2023 a través del estudio de información extraída de las sentencias judiciales y su comparación con los hallazgos del estudio previo de costos y tiempos procesales, con el propósito de proponer recomendaciones para mejorar la eficacia en la resolución de procesos de familia</t>
  </si>
  <si>
    <t xml:space="preserve"> Diseñar y aplicar una metodología para la medición del goce efectivo del derecho a la verdad judicial de las víctimas de los procesos de justicia y paz, con el fin de visibilizar el rol de la subespecialidad. </t>
  </si>
  <si>
    <t xml:space="preserve"> Identificar, describir y evaluar los factores procesales y sustanciales que inciden en la acumulación de inventarios en los despachos judiciales de familia de Bogotá entre 2021 y 2023 a través del estudio de información extraída de las sentencias judiciales y su comparación con los hallazgos del estudio previo de costos y tiempos procesales, con el propósito de proponer recomendaciones para mejorar la eficacia en la resolución de procesos de familia</t>
  </si>
  <si>
    <t>Ejecución contractual: Llevar a cabo una evaluación externa con cobertura en todo el territorio nacional que analice las implicaciones positivas y negativas de la implementación de las TIC en las actuaciones judiciales, considerando su impacto en el acceso a la justicia y el debido proceso, según lo establecido en la Ley 2213 de 2022</t>
  </si>
  <si>
    <t>Llevar a cabo una evaluación externa con cobertura en todo el territorio nacional que analice las implicaciones positivas y negativas de la implementación de las TIC en las actuaciones judiciales, considerando su impacto en el acceso a la justicia y el debido proceso, según lo establecido en la Ley 2213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</si>
</sst>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 #,##0_-;\-&quot;$&quot;\ * #,##0_-;_-&quot;$&quot;\ * &quot;-&quot;??_-;_-@_-"/>
  </numFmts>
  <fonts count="3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
      <sz val="11"/>
      <color rgb="FFFF0000"/>
      <name val="Calibri"/>
      <family val="2"/>
      <scheme val="minor"/>
    </font>
    <font>
      <sz val="11"/>
      <color theme="0"/>
      <name val="Calibri"/>
      <family val="2"/>
      <scheme val="minor"/>
    </font>
    <font>
      <sz val="11"/>
      <color rgb="FF000000"/>
      <name val="Calibri"/>
      <family val="2"/>
      <scheme val="minor"/>
    </font>
    <font>
      <sz val="11"/>
      <color rgb="FF92D050"/>
      <name val="Calibri"/>
      <family val="2"/>
      <scheme val="minor"/>
    </font>
    <font>
      <i/>
      <sz val="11"/>
      <color rgb="FF000000"/>
      <name val="Calibri"/>
      <family val="2"/>
      <scheme val="minor"/>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36">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19" fillId="7" borderId="0" xfId="0" applyFont="1" applyFill="1" applyAlignment="1">
      <alignment horizontal="center" vertical="center" wrapText="1"/>
    </xf>
    <xf numFmtId="9" fontId="0" fillId="0" borderId="37" xfId="1" applyFont="1" applyFill="1" applyBorder="1" applyAlignment="1">
      <alignment horizontal="center" vertical="top" wrapText="1"/>
    </xf>
    <xf numFmtId="9" fontId="0" fillId="0" borderId="37" xfId="1" applyFont="1" applyFill="1" applyBorder="1" applyAlignment="1">
      <alignment horizontal="center" vertical="center" wrapText="1"/>
    </xf>
    <xf numFmtId="9" fontId="0" fillId="0" borderId="37" xfId="1" applyFont="1" applyFill="1" applyBorder="1" applyAlignment="1">
      <alignment horizontal="center" vertical="center"/>
    </xf>
    <xf numFmtId="0" fontId="30" fillId="12" borderId="0" xfId="0" applyFont="1" applyFill="1" applyAlignment="1">
      <alignment vertical="center"/>
    </xf>
    <xf numFmtId="0" fontId="0" fillId="6" borderId="0" xfId="0" applyFill="1" applyAlignment="1">
      <alignment vertical="center"/>
    </xf>
    <xf numFmtId="0" fontId="3" fillId="7" borderId="32" xfId="0" applyFont="1" applyFill="1" applyBorder="1" applyAlignment="1">
      <alignment horizontal="center" vertical="center" wrapText="1"/>
    </xf>
    <xf numFmtId="165" fontId="0" fillId="0" borderId="37" xfId="2" applyNumberFormat="1" applyFont="1" applyFill="1" applyBorder="1" applyAlignment="1">
      <alignment horizontal="center" vertical="center" wrapText="1"/>
    </xf>
    <xf numFmtId="0" fontId="3" fillId="0" borderId="37" xfId="0" applyFont="1" applyBorder="1" applyAlignment="1">
      <alignment horizontal="center" vertical="center"/>
    </xf>
    <xf numFmtId="0" fontId="0" fillId="0" borderId="37" xfId="0" applyBorder="1" applyAlignment="1">
      <alignment horizontal="justify" vertical="center" wrapText="1"/>
    </xf>
    <xf numFmtId="0" fontId="0" fillId="0" borderId="37" xfId="0" applyBorder="1" applyAlignment="1">
      <alignment horizontal="center" vertical="center"/>
    </xf>
    <xf numFmtId="14" fontId="0" fillId="0" borderId="37" xfId="0" applyNumberFormat="1" applyBorder="1" applyAlignment="1">
      <alignment horizontal="center" vertical="center"/>
    </xf>
    <xf numFmtId="1" fontId="0" fillId="0" borderId="37" xfId="0" applyNumberFormat="1" applyBorder="1" applyAlignment="1">
      <alignment horizontal="center" vertical="center" wrapText="1"/>
    </xf>
    <xf numFmtId="0" fontId="0" fillId="0" borderId="37" xfId="0" applyBorder="1" applyAlignment="1">
      <alignment horizontal="center" vertical="center" wrapText="1"/>
    </xf>
    <xf numFmtId="0" fontId="0" fillId="0" borderId="37" xfId="0" applyBorder="1"/>
    <xf numFmtId="0" fontId="0" fillId="0" borderId="37" xfId="0" applyBorder="1" applyAlignment="1">
      <alignment wrapText="1"/>
    </xf>
    <xf numFmtId="0" fontId="0" fillId="0" borderId="37" xfId="0" applyBorder="1" applyAlignment="1">
      <alignment horizontal="center" vertical="top" wrapText="1"/>
    </xf>
    <xf numFmtId="0" fontId="0" fillId="0" borderId="37" xfId="0" applyBorder="1" applyAlignment="1">
      <alignment horizontal="justify" vertical="center"/>
    </xf>
    <xf numFmtId="14" fontId="0" fillId="0" borderId="37" xfId="0" applyNumberFormat="1" applyBorder="1" applyAlignment="1">
      <alignment horizontal="center" vertical="center" wrapText="1"/>
    </xf>
    <xf numFmtId="9" fontId="3" fillId="0" borderId="37" xfId="0" applyNumberFormat="1" applyFont="1" applyBorder="1" applyAlignment="1">
      <alignment horizontal="center" vertical="center"/>
    </xf>
    <xf numFmtId="0" fontId="5" fillId="0" borderId="37" xfId="0" applyFont="1" applyBorder="1" applyAlignment="1">
      <alignment horizontal="justify" vertical="center" wrapText="1"/>
    </xf>
    <xf numFmtId="165" fontId="1" fillId="0" borderId="37" xfId="2" applyNumberFormat="1" applyFont="1" applyFill="1" applyBorder="1" applyAlignment="1">
      <alignment horizontal="center" vertical="center" wrapText="1"/>
    </xf>
    <xf numFmtId="0" fontId="31" fillId="0" borderId="37" xfId="0" applyFont="1" applyBorder="1" applyAlignment="1">
      <alignment horizontal="justify" vertical="center" wrapText="1"/>
    </xf>
    <xf numFmtId="0" fontId="0" fillId="0" borderId="37" xfId="0" applyBorder="1" applyAlignment="1">
      <alignment vertical="center" wrapText="1"/>
    </xf>
    <xf numFmtId="14" fontId="0" fillId="0" borderId="37" xfId="0" applyNumberFormat="1" applyBorder="1"/>
    <xf numFmtId="14" fontId="0" fillId="0" borderId="37" xfId="0" applyNumberFormat="1" applyBorder="1" applyAlignment="1">
      <alignment horizontal="center" vertical="top" wrapText="1"/>
    </xf>
    <xf numFmtId="0" fontId="0" fillId="0" borderId="37" xfId="0" applyBorder="1" applyAlignment="1">
      <alignment vertical="top" wrapText="1"/>
    </xf>
    <xf numFmtId="9" fontId="0" fillId="0" borderId="37" xfId="0" applyNumberFormat="1" applyBorder="1" applyAlignment="1">
      <alignment horizontal="center" vertical="top" wrapText="1"/>
    </xf>
    <xf numFmtId="0" fontId="0" fillId="0" borderId="37" xfId="0" applyBorder="1" applyAlignment="1">
      <alignment horizontal="center"/>
    </xf>
    <xf numFmtId="9" fontId="0" fillId="0" borderId="37" xfId="0" applyNumberFormat="1" applyBorder="1" applyAlignment="1">
      <alignment horizontal="center"/>
    </xf>
    <xf numFmtId="14" fontId="0" fillId="0" borderId="37" xfId="0" applyNumberFormat="1" applyBorder="1" applyAlignment="1">
      <alignment horizontal="center"/>
    </xf>
    <xf numFmtId="9" fontId="0" fillId="0" borderId="37" xfId="0" applyNumberFormat="1" applyBorder="1" applyAlignment="1">
      <alignment horizontal="center" vertical="center" wrapText="1"/>
    </xf>
    <xf numFmtId="14" fontId="0" fillId="0" borderId="37" xfId="0" applyNumberFormat="1" applyBorder="1" applyAlignment="1">
      <alignment vertical="center"/>
    </xf>
    <xf numFmtId="14" fontId="0" fillId="0" borderId="37" xfId="0" applyNumberFormat="1" applyBorder="1" applyAlignment="1">
      <alignment horizontal="right" vertical="center" wrapText="1"/>
    </xf>
    <xf numFmtId="9" fontId="3" fillId="0" borderId="37" xfId="0" applyNumberFormat="1" applyFont="1" applyBorder="1" applyAlignment="1">
      <alignment horizontal="center" vertical="center" wrapText="1"/>
    </xf>
    <xf numFmtId="0" fontId="0" fillId="0" borderId="37" xfId="0" applyBorder="1" applyAlignment="1">
      <alignment horizontal="left" vertical="top" wrapText="1"/>
    </xf>
    <xf numFmtId="164" fontId="0" fillId="0" borderId="37" xfId="2" applyFont="1" applyFill="1" applyBorder="1"/>
    <xf numFmtId="164" fontId="0" fillId="0" borderId="37" xfId="2" applyFont="1" applyFill="1" applyBorder="1" applyAlignment="1">
      <alignment vertical="center"/>
    </xf>
    <xf numFmtId="0" fontId="0" fillId="0" borderId="37" xfId="0" applyBorder="1" applyAlignment="1">
      <alignment vertical="center"/>
    </xf>
    <xf numFmtId="0" fontId="0" fillId="0" borderId="0" xfId="0" applyAlignment="1">
      <alignment horizontal="justify" vertical="center"/>
    </xf>
    <xf numFmtId="0" fontId="19" fillId="6" borderId="35" xfId="0" applyFont="1" applyFill="1" applyBorder="1" applyAlignment="1">
      <alignment horizontal="center" vertical="center" wrapText="1"/>
    </xf>
    <xf numFmtId="0" fontId="19" fillId="7" borderId="73" xfId="0" applyFont="1" applyFill="1" applyBorder="1" applyAlignment="1">
      <alignment horizontal="center" vertical="center" wrapText="1"/>
    </xf>
    <xf numFmtId="14" fontId="0" fillId="0" borderId="37" xfId="0" applyNumberFormat="1" applyBorder="1" applyAlignment="1">
      <alignment vertical="center" wrapText="1"/>
    </xf>
    <xf numFmtId="0" fontId="23" fillId="12" borderId="0" xfId="0" applyFont="1" applyFill="1" applyAlignment="1">
      <alignment vertical="top" wrapText="1"/>
    </xf>
    <xf numFmtId="0" fontId="21" fillId="6" borderId="0" xfId="0" applyFont="1" applyFill="1" applyAlignment="1">
      <alignment vertical="top" wrapText="1"/>
    </xf>
    <xf numFmtId="0" fontId="21" fillId="5" borderId="0" xfId="0" applyFont="1" applyFill="1" applyAlignment="1">
      <alignment vertical="top" wrapText="1"/>
    </xf>
    <xf numFmtId="0" fontId="0" fillId="5" borderId="0" xfId="0" applyFill="1" applyAlignment="1">
      <alignment vertical="top" wrapText="1"/>
    </xf>
    <xf numFmtId="0" fontId="0" fillId="0" borderId="0" xfId="0" applyAlignment="1">
      <alignment vertical="top" wrapText="1"/>
    </xf>
    <xf numFmtId="0" fontId="0" fillId="0" borderId="37" xfId="0" applyBorder="1" applyAlignment="1">
      <alignment horizontal="left" vertical="center"/>
    </xf>
    <xf numFmtId="0" fontId="14" fillId="0" borderId="16" xfId="0" applyFont="1" applyBorder="1" applyAlignment="1">
      <alignment horizontal="center" vertical="center" wrapText="1" readingOrder="1"/>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0" fillId="0" borderId="33" xfId="0" applyBorder="1" applyAlignment="1">
      <alignment horizontal="center" vertical="center" wrapText="1"/>
    </xf>
    <xf numFmtId="0" fontId="19" fillId="6" borderId="46" xfId="0" applyFont="1" applyFill="1"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3" borderId="33" xfId="0"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14" borderId="33"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0" fillId="0" borderId="37" xfId="0" applyBorder="1" applyAlignment="1">
      <alignment horizontal="center" vertical="top" wrapText="1"/>
    </xf>
    <xf numFmtId="0" fontId="0" fillId="0" borderId="37" xfId="0" applyBorder="1" applyAlignment="1">
      <alignment horizontal="center" vertical="center" wrapText="1"/>
    </xf>
    <xf numFmtId="0" fontId="0" fillId="0" borderId="37" xfId="0" applyBorder="1" applyAlignment="1">
      <alignment horizontal="center"/>
    </xf>
    <xf numFmtId="0" fontId="0" fillId="0" borderId="37" xfId="0" applyBorder="1" applyAlignment="1">
      <alignment horizontal="center" wrapText="1"/>
    </xf>
    <xf numFmtId="0" fontId="0" fillId="0" borderId="37" xfId="0" applyBorder="1" applyAlignment="1">
      <alignment horizontal="left" vertical="center" wrapText="1"/>
    </xf>
    <xf numFmtId="0" fontId="3" fillId="0" borderId="37" xfId="0" applyFont="1" applyBorder="1" applyAlignment="1">
      <alignment horizontal="center" vertical="center" wrapText="1"/>
    </xf>
    <xf numFmtId="0" fontId="0" fillId="0" borderId="37" xfId="0" applyBorder="1" applyAlignment="1">
      <alignment horizontal="center" vertical="center"/>
    </xf>
    <xf numFmtId="0" fontId="0" fillId="0" borderId="37" xfId="0" applyBorder="1" applyAlignment="1">
      <alignment vertical="center" wrapText="1"/>
    </xf>
  </cellXfs>
  <cellStyles count="3">
    <cellStyle name="Moneda" xfId="2" builtinId="4"/>
    <cellStyle name="Normal" xfId="0" builtinId="0"/>
    <cellStyle name="Porcentaje" xfId="1" builtinId="5"/>
  </cellStyles>
  <dxfs count="6">
    <dxf>
      <font>
        <b/>
        <i val="0"/>
        <color auto="1"/>
      </font>
      <fill>
        <patternFill>
          <bgColor theme="0" tint="-0.34998626667073579"/>
        </patternFill>
      </fill>
    </dxf>
    <dxf>
      <font>
        <b/>
        <i val="0"/>
        <color auto="1"/>
      </font>
      <fill>
        <patternFill>
          <bgColor theme="0" tint="-0.34998626667073579"/>
        </patternFill>
      </fill>
    </dxf>
    <dxf>
      <font>
        <b/>
        <i val="0"/>
        <color auto="1"/>
      </font>
      <fill>
        <patternFill>
          <bgColor theme="0" tint="-0.34998626667073579"/>
        </patternFill>
      </fill>
    </dxf>
    <dxf>
      <font>
        <b/>
        <i val="0"/>
        <color auto="1"/>
      </font>
      <fill>
        <patternFill>
          <bgColor theme="0" tint="-0.34998626667073579"/>
        </patternFill>
      </fill>
    </dxf>
    <dxf>
      <font>
        <b/>
        <i val="0"/>
        <color auto="1"/>
      </font>
      <fill>
        <patternFill>
          <bgColor theme="0" tint="-0.34998626667073579"/>
        </patternFill>
      </fill>
    </dxf>
    <dxf>
      <font>
        <b/>
        <i val="0"/>
        <color auto="1"/>
      </font>
      <fill>
        <patternFill>
          <bgColor theme="0" tint="-0.34998626667073579"/>
        </patternFill>
      </fill>
    </dxf>
  </dxfs>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7257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puesta%20de%20Plan%20de%20accion%20SIGCMA%20v.4%20Revis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sheetName val="Plan de acción"/>
      <sheetName val="Hoja1"/>
      <sheetName val="Listas"/>
      <sheetName val="Plan de acción UDAE"/>
    </sheetNames>
    <sheetDataSet>
      <sheetData sheetId="0" refreshError="1"/>
      <sheetData sheetId="1" refreshError="1"/>
      <sheetData sheetId="2" refreshError="1"/>
      <sheetData sheetId="3">
        <row r="2">
          <cell r="AJ2" t="str">
            <v>Fortalecimiento de los servicios digitales y tecnología para la transformación digital de la Rama Judicial a nivel nacional </v>
          </cell>
          <cell r="AK2">
            <v>202300000000009</v>
          </cell>
        </row>
        <row r="3">
          <cell r="AJ3" t="str">
            <v>Modernización de la infraestructura física de la Rama Judicial como instrumento estratégico de acceso a la justicia a nivel nacional</v>
          </cell>
          <cell r="AK3">
            <v>202300000000027</v>
          </cell>
        </row>
        <row r="4">
          <cell r="AJ4" t="str">
            <v>Construcción y dotación de infraestructura física asociada a la prestación del servicio de justicia a nivel nacional </v>
          </cell>
          <cell r="AK4">
            <v>2018011000841</v>
          </cell>
        </row>
        <row r="5">
          <cell r="AJ5" t="str">
            <v>Construcción y dotación del palacio de justicia de Medellín </v>
          </cell>
          <cell r="AK5">
            <v>2018011000724</v>
          </cell>
        </row>
        <row r="6">
          <cell r="AJ6" t="str">
            <v>Mejoramiento de la gestión del talento humano para fortalecer la integridad, el conocimiento, el bienestar y la seguridad a nivel nacional</v>
          </cell>
          <cell r="AK6">
            <v>202300000000036</v>
          </cell>
        </row>
        <row r="7">
          <cell r="AJ7" t="str">
            <v>Fortalecimiento de Mecanismos de Justicia Abierta Y Gestión de la Calidad- Sigcma- de la Rama Judicial a Nivel Nacional</v>
          </cell>
          <cell r="AK7">
            <v>202300000000010</v>
          </cell>
        </row>
        <row r="8">
          <cell r="AJ8" t="str">
            <v>Fortalecimiento de la unidad de registro nacional de abogados y auxiliares de la justicia, sistemas de control e información  nacional</v>
          </cell>
          <cell r="AK8">
            <v>2018011000698</v>
          </cell>
        </row>
        <row r="9">
          <cell r="AJ9" t="str">
            <v>Fortalecimiento del sistema de gobierno basado en evidencia para una gobernanza confiable y gerencial de la Rama Judicial a nivel nacional</v>
          </cell>
          <cell r="AK9">
            <v>202300000000028</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topLeftCell="A13" zoomScale="70" zoomScaleNormal="96" zoomScaleSheetLayoutView="70" workbookViewId="0">
      <selection activeCell="K33" sqref="K33"/>
    </sheetView>
  </sheetViews>
  <sheetFormatPr baseColWidth="10" defaultColWidth="10.44140625" defaultRowHeight="13.8"/>
  <cols>
    <col min="1" max="1" width="111" style="9" customWidth="1"/>
    <col min="2" max="2" width="4.6640625" style="9" customWidth="1"/>
    <col min="3" max="3" width="37.109375" style="38" customWidth="1"/>
    <col min="4" max="4" width="12" style="48" customWidth="1"/>
    <col min="5" max="5" width="33.33203125" style="9" customWidth="1"/>
    <col min="6" max="6" width="14.109375" style="48" customWidth="1"/>
    <col min="7" max="7" width="55.88671875" style="9" customWidth="1"/>
    <col min="8" max="8" width="4.6640625" style="9" customWidth="1"/>
    <col min="9" max="16384" width="10.44140625" style="9"/>
  </cols>
  <sheetData>
    <row r="1" spans="2:10" ht="80.099999999999994" customHeight="1">
      <c r="B1" s="7"/>
      <c r="C1" s="8"/>
      <c r="D1" s="166" t="s">
        <v>81</v>
      </c>
      <c r="E1" s="166"/>
      <c r="F1" s="166"/>
      <c r="G1" s="166"/>
      <c r="H1" s="7"/>
      <c r="I1" s="7"/>
      <c r="J1" s="7"/>
    </row>
    <row r="2" spans="2:10" ht="66.599999999999994" customHeight="1">
      <c r="C2" s="10" t="s">
        <v>82</v>
      </c>
      <c r="D2" s="167"/>
      <c r="E2" s="168"/>
      <c r="F2" s="11" t="s">
        <v>83</v>
      </c>
      <c r="G2" s="12"/>
    </row>
    <row r="3" spans="2:10" ht="16.649999999999999" customHeight="1">
      <c r="C3" s="13"/>
      <c r="D3" s="14"/>
      <c r="E3" s="14"/>
      <c r="F3" s="15"/>
      <c r="G3" s="14"/>
    </row>
    <row r="4" spans="2:10" ht="54.75" customHeight="1">
      <c r="C4" s="10" t="s">
        <v>272</v>
      </c>
      <c r="D4" s="169"/>
      <c r="E4" s="170"/>
      <c r="F4" s="170"/>
      <c r="G4" s="170"/>
    </row>
    <row r="5" spans="2:10" ht="13.35" customHeight="1">
      <c r="C5" s="16"/>
      <c r="D5" s="17"/>
      <c r="F5" s="15"/>
      <c r="G5" s="15"/>
    </row>
    <row r="6" spans="2:10" ht="39.6" customHeight="1">
      <c r="C6" s="172" t="s">
        <v>84</v>
      </c>
      <c r="D6" s="171" t="s">
        <v>85</v>
      </c>
      <c r="E6" s="171"/>
      <c r="F6" s="173" t="s">
        <v>86</v>
      </c>
      <c r="G6" s="173"/>
    </row>
    <row r="7" spans="2:10" ht="87.9" customHeight="1">
      <c r="C7" s="172"/>
      <c r="D7" s="174"/>
      <c r="E7" s="175"/>
      <c r="F7" s="176"/>
      <c r="G7" s="176"/>
    </row>
    <row r="8" spans="2:10" ht="21" customHeight="1">
      <c r="C8" s="16"/>
      <c r="D8" s="17"/>
      <c r="F8" s="15"/>
      <c r="G8" s="15"/>
    </row>
    <row r="9" spans="2:10" ht="20.100000000000001" customHeight="1">
      <c r="C9" s="156" t="s">
        <v>87</v>
      </c>
      <c r="D9" s="156"/>
      <c r="E9" s="156"/>
      <c r="F9" s="156"/>
      <c r="G9" s="156"/>
    </row>
    <row r="10" spans="2:10" ht="36.75" customHeight="1">
      <c r="C10" s="18" t="s">
        <v>88</v>
      </c>
      <c r="D10" s="18" t="s">
        <v>89</v>
      </c>
      <c r="E10" s="18" t="s">
        <v>90</v>
      </c>
      <c r="F10" s="18" t="s">
        <v>91</v>
      </c>
      <c r="G10" s="18" t="s">
        <v>92</v>
      </c>
    </row>
    <row r="11" spans="2:10" s="19" customFormat="1" ht="50.4" customHeight="1">
      <c r="C11" s="157" t="s">
        <v>93</v>
      </c>
      <c r="D11" s="20">
        <v>1</v>
      </c>
      <c r="E11" s="21" t="s">
        <v>94</v>
      </c>
      <c r="F11" s="22">
        <v>1</v>
      </c>
      <c r="G11" s="21" t="s">
        <v>95</v>
      </c>
    </row>
    <row r="12" spans="2:10" s="19" customFormat="1" ht="113.25" customHeight="1">
      <c r="C12" s="157"/>
      <c r="D12" s="20">
        <v>2</v>
      </c>
      <c r="E12" s="21" t="s">
        <v>96</v>
      </c>
      <c r="F12" s="22"/>
      <c r="G12" s="21"/>
      <c r="J12" s="19" t="s">
        <v>97</v>
      </c>
    </row>
    <row r="13" spans="2:10" ht="80.099999999999994" customHeight="1">
      <c r="C13" s="158" t="s">
        <v>98</v>
      </c>
      <c r="D13" s="23">
        <v>3</v>
      </c>
      <c r="E13" s="24" t="s">
        <v>99</v>
      </c>
      <c r="F13" s="23">
        <v>2</v>
      </c>
      <c r="G13" s="24" t="s">
        <v>100</v>
      </c>
    </row>
    <row r="14" spans="2:10" ht="80.099999999999994" customHeight="1">
      <c r="C14" s="158"/>
      <c r="D14" s="23">
        <v>4</v>
      </c>
      <c r="E14" s="24" t="s">
        <v>101</v>
      </c>
      <c r="F14" s="23"/>
      <c r="G14" s="24"/>
    </row>
    <row r="15" spans="2:10" ht="80.099999999999994" customHeight="1">
      <c r="C15" s="158"/>
      <c r="D15" s="23">
        <v>5</v>
      </c>
      <c r="E15" s="24" t="s">
        <v>102</v>
      </c>
      <c r="F15" s="23"/>
      <c r="G15" s="24"/>
    </row>
    <row r="16" spans="2:10" ht="80.099999999999994" customHeight="1">
      <c r="C16" s="155" t="s">
        <v>103</v>
      </c>
      <c r="D16" s="23">
        <v>6</v>
      </c>
      <c r="E16" s="24" t="s">
        <v>104</v>
      </c>
      <c r="F16" s="23">
        <v>3</v>
      </c>
      <c r="G16" s="21" t="s">
        <v>105</v>
      </c>
    </row>
    <row r="17" spans="3:12" ht="80.099999999999994" customHeight="1">
      <c r="C17" s="155"/>
      <c r="D17" s="23">
        <v>7</v>
      </c>
      <c r="E17" s="24" t="s">
        <v>106</v>
      </c>
      <c r="F17" s="23">
        <v>4</v>
      </c>
      <c r="G17" s="21" t="s">
        <v>107</v>
      </c>
    </row>
    <row r="18" spans="3:12" ht="80.099999999999994" customHeight="1">
      <c r="C18" s="155"/>
      <c r="D18" s="23">
        <v>8</v>
      </c>
      <c r="E18" s="24" t="s">
        <v>108</v>
      </c>
      <c r="F18" s="23"/>
      <c r="G18" s="25"/>
    </row>
    <row r="19" spans="3:12" ht="80.099999999999994" customHeight="1">
      <c r="C19" s="155"/>
      <c r="D19" s="23">
        <v>9</v>
      </c>
      <c r="E19" s="24" t="s">
        <v>109</v>
      </c>
      <c r="F19" s="23"/>
      <c r="G19" s="24"/>
    </row>
    <row r="20" spans="3:12" ht="80.099999999999994" customHeight="1">
      <c r="C20" s="155"/>
      <c r="D20" s="23">
        <v>10</v>
      </c>
      <c r="E20" s="24" t="s">
        <v>110</v>
      </c>
      <c r="F20" s="23"/>
      <c r="G20" s="21"/>
      <c r="L20" s="26"/>
    </row>
    <row r="21" spans="3:12" ht="80.099999999999994" customHeight="1">
      <c r="C21" s="155"/>
      <c r="D21" s="23">
        <v>11</v>
      </c>
      <c r="E21" s="24" t="s">
        <v>111</v>
      </c>
      <c r="F21" s="23"/>
      <c r="G21" s="24"/>
      <c r="L21" s="26"/>
    </row>
    <row r="22" spans="3:12" ht="80.099999999999994" customHeight="1">
      <c r="C22" s="155"/>
      <c r="D22" s="23">
        <v>12</v>
      </c>
      <c r="E22" s="24" t="s">
        <v>112</v>
      </c>
      <c r="F22" s="23"/>
      <c r="G22" s="24"/>
      <c r="L22" s="26"/>
    </row>
    <row r="23" spans="3:12" ht="80.099999999999994" customHeight="1">
      <c r="C23" s="155" t="s">
        <v>113</v>
      </c>
      <c r="D23" s="23">
        <v>13</v>
      </c>
      <c r="E23" s="21" t="s">
        <v>114</v>
      </c>
      <c r="F23" s="20">
        <v>5</v>
      </c>
      <c r="G23" s="21" t="s">
        <v>115</v>
      </c>
    </row>
    <row r="24" spans="3:12" ht="80.099999999999994" customHeight="1">
      <c r="C24" s="155"/>
      <c r="D24" s="23">
        <v>14</v>
      </c>
      <c r="E24" s="21" t="s">
        <v>116</v>
      </c>
      <c r="F24" s="20">
        <v>6</v>
      </c>
      <c r="G24" s="21" t="s">
        <v>117</v>
      </c>
    </row>
    <row r="25" spans="3:12" ht="80.099999999999994" customHeight="1">
      <c r="C25" s="155"/>
      <c r="D25" s="23">
        <v>15</v>
      </c>
      <c r="E25" s="21" t="s">
        <v>118</v>
      </c>
      <c r="F25" s="20">
        <v>7</v>
      </c>
      <c r="G25" s="21" t="s">
        <v>119</v>
      </c>
    </row>
    <row r="26" spans="3:12" ht="80.099999999999994" customHeight="1">
      <c r="C26" s="155"/>
      <c r="D26" s="23">
        <v>16</v>
      </c>
      <c r="E26" s="21" t="s">
        <v>120</v>
      </c>
      <c r="F26" s="20"/>
      <c r="G26" s="21"/>
    </row>
    <row r="27" spans="3:12" ht="174.6" customHeight="1">
      <c r="C27" s="27" t="s">
        <v>121</v>
      </c>
      <c r="D27" s="23">
        <v>17</v>
      </c>
      <c r="E27" s="21" t="s">
        <v>122</v>
      </c>
      <c r="F27" s="20">
        <v>8</v>
      </c>
      <c r="G27" s="21" t="s">
        <v>123</v>
      </c>
    </row>
    <row r="28" spans="3:12" ht="48.75" customHeight="1">
      <c r="C28" s="155" t="s">
        <v>124</v>
      </c>
      <c r="D28" s="23">
        <v>18</v>
      </c>
      <c r="E28" s="28" t="s">
        <v>125</v>
      </c>
      <c r="F28" s="23"/>
      <c r="G28" s="24"/>
    </row>
    <row r="29" spans="3:12" ht="87" customHeight="1">
      <c r="C29" s="155"/>
      <c r="D29" s="23">
        <v>19</v>
      </c>
      <c r="E29" s="28" t="s">
        <v>126</v>
      </c>
      <c r="F29" s="23"/>
      <c r="G29" s="24"/>
    </row>
    <row r="30" spans="3:12" ht="27" customHeight="1">
      <c r="C30" s="156" t="s">
        <v>127</v>
      </c>
      <c r="D30" s="156"/>
      <c r="E30" s="156"/>
      <c r="F30" s="156"/>
      <c r="G30" s="156"/>
    </row>
    <row r="31" spans="3:12" ht="39.75" customHeight="1">
      <c r="C31" s="18" t="s">
        <v>88</v>
      </c>
      <c r="D31" s="18" t="s">
        <v>89</v>
      </c>
      <c r="E31" s="18" t="s">
        <v>128</v>
      </c>
      <c r="F31" s="18" t="s">
        <v>91</v>
      </c>
      <c r="G31" s="18" t="s">
        <v>129</v>
      </c>
    </row>
    <row r="32" spans="3:12" ht="98.4" customHeight="1">
      <c r="C32" s="155" t="s">
        <v>130</v>
      </c>
      <c r="D32" s="20">
        <v>1</v>
      </c>
      <c r="E32" s="21" t="s">
        <v>131</v>
      </c>
      <c r="F32" s="20">
        <v>1</v>
      </c>
      <c r="G32" s="21" t="s">
        <v>132</v>
      </c>
    </row>
    <row r="33" spans="3:7" ht="81" customHeight="1">
      <c r="C33" s="155"/>
      <c r="D33" s="20">
        <v>2</v>
      </c>
      <c r="E33" s="21" t="s">
        <v>133</v>
      </c>
      <c r="F33" s="20">
        <v>2</v>
      </c>
      <c r="G33" s="21" t="s">
        <v>134</v>
      </c>
    </row>
    <row r="34" spans="3:7" ht="92.1" hidden="1" customHeight="1">
      <c r="C34" s="155"/>
      <c r="D34" s="20"/>
      <c r="E34" s="21"/>
      <c r="F34" s="20">
        <v>3</v>
      </c>
      <c r="G34" s="21" t="s">
        <v>135</v>
      </c>
    </row>
    <row r="35" spans="3:7" ht="68.25" hidden="1" customHeight="1">
      <c r="C35" s="155"/>
      <c r="D35" s="20"/>
      <c r="E35" s="21"/>
      <c r="F35" s="20">
        <v>4</v>
      </c>
      <c r="G35" s="21" t="s">
        <v>136</v>
      </c>
    </row>
    <row r="36" spans="3:7" ht="68.25" hidden="1" customHeight="1">
      <c r="C36" s="155"/>
      <c r="D36" s="20"/>
      <c r="E36" s="19"/>
      <c r="F36" s="20">
        <v>5</v>
      </c>
      <c r="G36" s="21" t="s">
        <v>137</v>
      </c>
    </row>
    <row r="37" spans="3:7" ht="41.4" hidden="1" customHeight="1">
      <c r="C37" s="155"/>
      <c r="D37" s="20"/>
      <c r="E37" s="28"/>
      <c r="F37" s="20">
        <v>6</v>
      </c>
      <c r="G37" s="21" t="s">
        <v>138</v>
      </c>
    </row>
    <row r="38" spans="3:7" ht="49.5" hidden="1" customHeight="1">
      <c r="C38" s="155"/>
      <c r="D38" s="20"/>
      <c r="E38" s="28"/>
      <c r="F38" s="20">
        <v>7</v>
      </c>
      <c r="G38" s="28" t="s">
        <v>139</v>
      </c>
    </row>
    <row r="39" spans="3:7" ht="49.5" customHeight="1">
      <c r="C39" s="155" t="s">
        <v>140</v>
      </c>
      <c r="D39" s="20">
        <v>3</v>
      </c>
      <c r="E39" s="28" t="s">
        <v>141</v>
      </c>
      <c r="F39" s="20">
        <v>8</v>
      </c>
      <c r="G39" s="28" t="s">
        <v>142</v>
      </c>
    </row>
    <row r="40" spans="3:7" ht="49.5" customHeight="1">
      <c r="C40" s="155"/>
      <c r="D40" s="20"/>
      <c r="E40" s="28"/>
      <c r="F40" s="20">
        <v>9</v>
      </c>
      <c r="G40" s="28" t="s">
        <v>143</v>
      </c>
    </row>
    <row r="41" spans="3:7" s="29" customFormat="1" ht="68.25" hidden="1" customHeight="1">
      <c r="C41" s="155"/>
      <c r="D41" s="20"/>
      <c r="E41" s="28"/>
      <c r="F41" s="20">
        <v>10</v>
      </c>
      <c r="G41" s="28" t="s">
        <v>144</v>
      </c>
    </row>
    <row r="42" spans="3:7" s="29" customFormat="1" ht="78.75" hidden="1" customHeight="1">
      <c r="C42" s="155"/>
      <c r="D42" s="20"/>
      <c r="E42" s="30"/>
      <c r="F42" s="20">
        <v>11</v>
      </c>
      <c r="G42" s="28" t="s">
        <v>145</v>
      </c>
    </row>
    <row r="43" spans="3:7" s="29" customFormat="1" ht="41.4">
      <c r="C43" s="155" t="s">
        <v>146</v>
      </c>
      <c r="D43" s="20">
        <v>4</v>
      </c>
      <c r="E43" s="21" t="s">
        <v>147</v>
      </c>
      <c r="F43" s="20">
        <v>12</v>
      </c>
      <c r="G43" s="31" t="s">
        <v>148</v>
      </c>
    </row>
    <row r="44" spans="3:7" s="29" customFormat="1" ht="55.5" customHeight="1">
      <c r="C44" s="155"/>
      <c r="D44" s="20">
        <v>5</v>
      </c>
      <c r="E44" s="21" t="s">
        <v>149</v>
      </c>
      <c r="F44" s="20"/>
      <c r="G44" s="21"/>
    </row>
    <row r="45" spans="3:7" s="29" customFormat="1" ht="82.8">
      <c r="C45" s="155"/>
      <c r="D45" s="20">
        <v>6</v>
      </c>
      <c r="E45" s="21" t="s">
        <v>150</v>
      </c>
      <c r="F45" s="20">
        <v>13</v>
      </c>
      <c r="G45" s="21" t="s">
        <v>151</v>
      </c>
    </row>
    <row r="46" spans="3:7" s="29" customFormat="1" ht="61.5" customHeight="1">
      <c r="C46" s="155"/>
      <c r="D46" s="20">
        <v>7</v>
      </c>
      <c r="E46" s="21" t="s">
        <v>152</v>
      </c>
      <c r="F46" s="20">
        <v>14</v>
      </c>
      <c r="G46" s="21" t="s">
        <v>153</v>
      </c>
    </row>
    <row r="47" spans="3:7" ht="71.25" customHeight="1">
      <c r="C47" s="155"/>
      <c r="D47" s="20">
        <v>8</v>
      </c>
      <c r="E47" s="31" t="s">
        <v>154</v>
      </c>
      <c r="F47" s="20">
        <v>15</v>
      </c>
      <c r="G47" s="21" t="s">
        <v>155</v>
      </c>
    </row>
    <row r="48" spans="3:7" ht="105" customHeight="1">
      <c r="C48" s="155"/>
      <c r="D48" s="20">
        <v>9</v>
      </c>
      <c r="E48" s="21" t="s">
        <v>156</v>
      </c>
      <c r="F48" s="20">
        <v>16</v>
      </c>
      <c r="G48" s="21" t="s">
        <v>157</v>
      </c>
    </row>
    <row r="49" spans="3:7" ht="75.599999999999994" customHeight="1">
      <c r="C49" s="155" t="s">
        <v>158</v>
      </c>
      <c r="D49" s="20">
        <v>10</v>
      </c>
      <c r="E49" s="21" t="s">
        <v>159</v>
      </c>
      <c r="F49" s="20">
        <v>17</v>
      </c>
      <c r="G49" s="21" t="s">
        <v>160</v>
      </c>
    </row>
    <row r="50" spans="3:7" ht="62.4" customHeight="1">
      <c r="C50" s="155"/>
      <c r="D50" s="20">
        <v>11</v>
      </c>
      <c r="E50" s="21" t="s">
        <v>161</v>
      </c>
      <c r="F50" s="22">
        <v>18</v>
      </c>
      <c r="G50" s="21" t="s">
        <v>162</v>
      </c>
    </row>
    <row r="51" spans="3:7" ht="55.2">
      <c r="C51" s="155"/>
      <c r="D51" s="20">
        <v>12</v>
      </c>
      <c r="E51" s="21" t="s">
        <v>163</v>
      </c>
      <c r="F51" s="22">
        <v>19</v>
      </c>
      <c r="G51" s="21" t="s">
        <v>164</v>
      </c>
    </row>
    <row r="52" spans="3:7" ht="55.2">
      <c r="C52" s="155" t="s">
        <v>165</v>
      </c>
      <c r="D52" s="20">
        <v>13</v>
      </c>
      <c r="E52" s="21" t="s">
        <v>166</v>
      </c>
      <c r="F52" s="22">
        <v>20</v>
      </c>
      <c r="G52" s="31" t="s">
        <v>167</v>
      </c>
    </row>
    <row r="53" spans="3:7" ht="41.4">
      <c r="C53" s="155"/>
      <c r="D53" s="20">
        <v>14</v>
      </c>
      <c r="E53" s="21" t="s">
        <v>168</v>
      </c>
      <c r="F53" s="22">
        <v>21</v>
      </c>
      <c r="G53" s="31" t="s">
        <v>169</v>
      </c>
    </row>
    <row r="54" spans="3:7" ht="110.4">
      <c r="C54" s="155"/>
      <c r="D54" s="20">
        <v>15</v>
      </c>
      <c r="E54" s="21" t="s">
        <v>170</v>
      </c>
      <c r="F54" s="22"/>
      <c r="G54" s="31"/>
    </row>
    <row r="55" spans="3:7" ht="41.4">
      <c r="C55" s="155"/>
      <c r="D55" s="20">
        <v>16</v>
      </c>
      <c r="E55" s="21" t="s">
        <v>171</v>
      </c>
      <c r="F55" s="22"/>
      <c r="G55" s="31"/>
    </row>
    <row r="56" spans="3:7" ht="27.6">
      <c r="C56" s="155"/>
      <c r="D56" s="20">
        <v>17</v>
      </c>
      <c r="E56" s="21" t="s">
        <v>172</v>
      </c>
      <c r="F56" s="22"/>
      <c r="G56" s="31"/>
    </row>
    <row r="57" spans="3:7" ht="41.4">
      <c r="C57" s="155"/>
      <c r="D57" s="20">
        <v>18</v>
      </c>
      <c r="E57" s="21" t="s">
        <v>173</v>
      </c>
      <c r="F57" s="22"/>
      <c r="G57" s="31"/>
    </row>
    <row r="58" spans="3:7" ht="41.4">
      <c r="C58" s="155"/>
      <c r="D58" s="20">
        <v>19</v>
      </c>
      <c r="E58" s="21" t="s">
        <v>174</v>
      </c>
      <c r="F58" s="22"/>
      <c r="G58" s="31"/>
    </row>
    <row r="59" spans="3:7" ht="55.2">
      <c r="C59" s="155"/>
      <c r="D59" s="20">
        <v>20</v>
      </c>
      <c r="E59" s="21" t="s">
        <v>175</v>
      </c>
      <c r="F59" s="22"/>
      <c r="G59" s="31"/>
    </row>
    <row r="60" spans="3:7" ht="69">
      <c r="C60" s="155"/>
      <c r="D60" s="20">
        <v>21</v>
      </c>
      <c r="E60" s="21" t="s">
        <v>176</v>
      </c>
      <c r="F60" s="22"/>
      <c r="G60" s="31"/>
    </row>
    <row r="61" spans="3:7" ht="27.6">
      <c r="C61" s="155"/>
      <c r="D61" s="20">
        <v>22</v>
      </c>
      <c r="E61" s="21" t="s">
        <v>177</v>
      </c>
      <c r="F61" s="22"/>
      <c r="G61" s="32"/>
    </row>
    <row r="62" spans="3:7" ht="41.4">
      <c r="C62" s="155" t="s">
        <v>178</v>
      </c>
      <c r="D62" s="20">
        <v>23</v>
      </c>
      <c r="E62" s="21" t="s">
        <v>179</v>
      </c>
      <c r="F62" s="22">
        <v>22</v>
      </c>
      <c r="G62" s="31" t="s">
        <v>180</v>
      </c>
    </row>
    <row r="63" spans="3:7" ht="41.4">
      <c r="C63" s="155"/>
      <c r="D63" s="20">
        <v>24</v>
      </c>
      <c r="E63" s="21" t="s">
        <v>181</v>
      </c>
      <c r="F63" s="22">
        <v>23</v>
      </c>
      <c r="G63" s="21" t="s">
        <v>182</v>
      </c>
    </row>
    <row r="64" spans="3:7" ht="27.6">
      <c r="C64" s="155"/>
      <c r="D64" s="20">
        <v>25</v>
      </c>
      <c r="E64" s="21" t="s">
        <v>183</v>
      </c>
      <c r="F64" s="22"/>
      <c r="G64" s="31"/>
    </row>
    <row r="65" spans="3:12" ht="96.6">
      <c r="C65" s="161" t="s">
        <v>184</v>
      </c>
      <c r="D65" s="20">
        <v>26</v>
      </c>
      <c r="E65" s="21" t="s">
        <v>185</v>
      </c>
      <c r="F65" s="22">
        <v>24</v>
      </c>
      <c r="G65" s="31" t="s">
        <v>186</v>
      </c>
    </row>
    <row r="66" spans="3:12" ht="45" customHeight="1">
      <c r="C66" s="162"/>
      <c r="D66" s="20"/>
      <c r="E66" s="21"/>
      <c r="F66" s="22"/>
      <c r="G66" s="22"/>
    </row>
    <row r="67" spans="3:12" ht="77.099999999999994" customHeight="1">
      <c r="C67" s="155" t="s">
        <v>187</v>
      </c>
      <c r="D67" s="20">
        <v>27</v>
      </c>
      <c r="E67" s="21" t="s">
        <v>188</v>
      </c>
      <c r="F67" s="22">
        <v>25</v>
      </c>
      <c r="G67" s="21" t="s">
        <v>189</v>
      </c>
    </row>
    <row r="68" spans="3:12" ht="15.9" customHeight="1">
      <c r="C68" s="155"/>
      <c r="D68" s="20"/>
      <c r="E68" s="21"/>
      <c r="F68" s="22">
        <v>26</v>
      </c>
      <c r="G68" s="21" t="s">
        <v>190</v>
      </c>
    </row>
    <row r="69" spans="3:12" ht="50.1" customHeight="1">
      <c r="C69" s="155" t="s">
        <v>191</v>
      </c>
      <c r="D69" s="20">
        <v>28</v>
      </c>
      <c r="E69" s="31" t="s">
        <v>192</v>
      </c>
      <c r="F69" s="22">
        <v>27</v>
      </c>
      <c r="G69" s="31" t="s">
        <v>193</v>
      </c>
    </row>
    <row r="70" spans="3:12" ht="50.1" customHeight="1">
      <c r="C70" s="155"/>
      <c r="D70" s="20">
        <v>29</v>
      </c>
      <c r="E70" s="31" t="s">
        <v>194</v>
      </c>
      <c r="F70" s="22">
        <v>28</v>
      </c>
      <c r="G70" s="31" t="s">
        <v>195</v>
      </c>
    </row>
    <row r="71" spans="3:12" ht="50.1" customHeight="1">
      <c r="C71" s="155"/>
      <c r="D71" s="20"/>
      <c r="E71" s="19"/>
      <c r="F71" s="22">
        <v>29</v>
      </c>
      <c r="G71" s="31" t="s">
        <v>196</v>
      </c>
    </row>
    <row r="72" spans="3:12" ht="50.1" customHeight="1">
      <c r="C72" s="155"/>
      <c r="D72" s="20"/>
      <c r="E72" s="33"/>
      <c r="F72" s="22">
        <v>30</v>
      </c>
      <c r="G72" s="31" t="s">
        <v>197</v>
      </c>
    </row>
    <row r="73" spans="3:12" ht="50.1" customHeight="1">
      <c r="C73" s="155"/>
      <c r="D73" s="20"/>
      <c r="E73" s="31"/>
      <c r="F73" s="22">
        <v>31</v>
      </c>
      <c r="G73" s="31" t="s">
        <v>198</v>
      </c>
    </row>
    <row r="74" spans="3:12" ht="50.1" customHeight="1">
      <c r="C74" s="155"/>
      <c r="D74" s="20"/>
      <c r="E74" s="31"/>
      <c r="F74" s="22">
        <v>32</v>
      </c>
      <c r="G74" s="31" t="s">
        <v>199</v>
      </c>
    </row>
    <row r="75" spans="3:12" ht="50.1" customHeight="1">
      <c r="C75" s="155"/>
      <c r="D75" s="20"/>
      <c r="E75" s="31"/>
      <c r="F75" s="22">
        <v>33</v>
      </c>
      <c r="G75" s="33" t="s">
        <v>200</v>
      </c>
    </row>
    <row r="76" spans="3:12" ht="39.9" customHeight="1">
      <c r="C76" s="155"/>
      <c r="D76" s="20"/>
      <c r="E76" s="22"/>
      <c r="F76" s="22">
        <v>34</v>
      </c>
      <c r="G76" s="31" t="s">
        <v>201</v>
      </c>
    </row>
    <row r="77" spans="3:12" ht="39.9" customHeight="1">
      <c r="C77" s="161" t="s">
        <v>202</v>
      </c>
      <c r="D77" s="20">
        <v>30</v>
      </c>
      <c r="E77" s="21" t="s">
        <v>203</v>
      </c>
      <c r="F77" s="22">
        <v>35</v>
      </c>
      <c r="G77" s="21" t="s">
        <v>204</v>
      </c>
    </row>
    <row r="78" spans="3:12" ht="72" customHeight="1">
      <c r="C78" s="163"/>
      <c r="D78" s="20">
        <v>31</v>
      </c>
      <c r="E78" s="21" t="s">
        <v>205</v>
      </c>
      <c r="F78" s="22">
        <v>36</v>
      </c>
      <c r="G78" s="21" t="s">
        <v>206</v>
      </c>
    </row>
    <row r="79" spans="3:12" ht="72" customHeight="1">
      <c r="C79" s="163"/>
      <c r="D79" s="20">
        <v>32</v>
      </c>
      <c r="E79" s="21" t="s">
        <v>207</v>
      </c>
      <c r="F79" s="34">
        <v>37</v>
      </c>
      <c r="G79" s="21" t="s">
        <v>208</v>
      </c>
    </row>
    <row r="80" spans="3:12" ht="72" customHeight="1">
      <c r="C80" s="163"/>
      <c r="D80" s="20">
        <v>33</v>
      </c>
      <c r="E80" s="21" t="s">
        <v>209</v>
      </c>
      <c r="F80" s="34">
        <v>38</v>
      </c>
      <c r="G80" s="21" t="s">
        <v>210</v>
      </c>
      <c r="L80" s="9" t="s">
        <v>211</v>
      </c>
    </row>
    <row r="81" spans="2:8" ht="77.25" customHeight="1">
      <c r="C81" s="163"/>
      <c r="D81" s="35">
        <v>34</v>
      </c>
      <c r="E81" s="36" t="s">
        <v>212</v>
      </c>
      <c r="F81" s="37">
        <v>39</v>
      </c>
      <c r="G81" s="36" t="s">
        <v>213</v>
      </c>
    </row>
    <row r="82" spans="2:8">
      <c r="D82" s="39"/>
      <c r="E82" s="40"/>
      <c r="F82" s="39"/>
    </row>
    <row r="83" spans="2:8" ht="45.75" customHeight="1">
      <c r="B83" s="41"/>
      <c r="C83" s="42" t="s">
        <v>214</v>
      </c>
      <c r="D83" s="164" t="s">
        <v>215</v>
      </c>
      <c r="E83" s="165"/>
      <c r="F83" s="43" t="s">
        <v>216</v>
      </c>
      <c r="G83" s="44" t="s">
        <v>217</v>
      </c>
      <c r="H83" s="41"/>
    </row>
    <row r="84" spans="2:8" ht="36" customHeight="1">
      <c r="B84" s="41"/>
      <c r="C84" s="45" t="s">
        <v>218</v>
      </c>
      <c r="D84" s="159" t="s">
        <v>219</v>
      </c>
      <c r="E84" s="160"/>
      <c r="F84" s="46" t="s">
        <v>220</v>
      </c>
      <c r="G84" s="47" t="s">
        <v>221</v>
      </c>
      <c r="H84" s="41"/>
    </row>
    <row r="85" spans="2:8" ht="18" customHeight="1">
      <c r="G85" s="49"/>
    </row>
    <row r="86" spans="2:8" ht="36" customHeight="1"/>
    <row r="87" spans="2:8" ht="36" customHeight="1"/>
  </sheetData>
  <mergeCells count="27">
    <mergeCell ref="D1:G1"/>
    <mergeCell ref="D2:E2"/>
    <mergeCell ref="D4:G4"/>
    <mergeCell ref="D6:E6"/>
    <mergeCell ref="C6:C7"/>
    <mergeCell ref="F6:G6"/>
    <mergeCell ref="D7:E7"/>
    <mergeCell ref="F7:G7"/>
    <mergeCell ref="D84:E84"/>
    <mergeCell ref="C62:C64"/>
    <mergeCell ref="C65:C66"/>
    <mergeCell ref="C67:C68"/>
    <mergeCell ref="C69:C76"/>
    <mergeCell ref="C77:C81"/>
    <mergeCell ref="D83:E83"/>
    <mergeCell ref="C52:C61"/>
    <mergeCell ref="C9:G9"/>
    <mergeCell ref="C11:C12"/>
    <mergeCell ref="C13:C15"/>
    <mergeCell ref="C16:C22"/>
    <mergeCell ref="C23:C26"/>
    <mergeCell ref="C28:C29"/>
    <mergeCell ref="C30:G30"/>
    <mergeCell ref="C32:C38"/>
    <mergeCell ref="C39:C42"/>
    <mergeCell ref="C43:C48"/>
    <mergeCell ref="C49:C51"/>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RowHeight="14.4"/>
  <cols>
    <col min="1" max="1" width="15.33203125" customWidth="1"/>
    <col min="2" max="2" width="15" customWidth="1"/>
    <col min="3" max="3" width="55.33203125" customWidth="1"/>
    <col min="4" max="4" width="28" customWidth="1"/>
    <col min="5" max="5" width="24.5546875" customWidth="1"/>
    <col min="6" max="7" width="19.5546875" customWidth="1"/>
    <col min="8" max="8" width="15.44140625" customWidth="1"/>
    <col min="9" max="9" width="49.6640625" customWidth="1"/>
    <col min="10" max="10" width="19.33203125" customWidth="1"/>
    <col min="11" max="11" width="19.44140625" customWidth="1"/>
    <col min="12" max="13" width="16.88671875" customWidth="1"/>
    <col min="14" max="15" width="16.5546875" style="6" customWidth="1"/>
    <col min="16" max="16" width="24.88671875" customWidth="1"/>
    <col min="17" max="17" width="28.109375" customWidth="1"/>
    <col min="18" max="18" width="27.88671875" customWidth="1"/>
    <col min="19" max="20" width="21.109375" customWidth="1"/>
    <col min="21" max="21" width="25" customWidth="1"/>
    <col min="22" max="22" width="19.33203125" customWidth="1"/>
    <col min="23" max="23" width="19.6640625" customWidth="1"/>
    <col min="24" max="24" width="14.44140625" customWidth="1"/>
    <col min="25" max="25" width="21" customWidth="1"/>
    <col min="26" max="26" width="68.5546875" customWidth="1"/>
    <col min="27" max="27" width="26.44140625" customWidth="1"/>
    <col min="28" max="28" width="23.33203125" customWidth="1"/>
    <col min="29" max="29" width="21.44140625" customWidth="1"/>
    <col min="30" max="30" width="27" customWidth="1"/>
    <col min="31" max="31" width="67.88671875" customWidth="1"/>
    <col min="32" max="32" width="14.109375" customWidth="1"/>
    <col min="33" max="40" width="16.88671875" customWidth="1"/>
    <col min="41" max="41" width="17.5546875" customWidth="1"/>
    <col min="42" max="42" width="19.6640625" customWidth="1"/>
    <col min="43" max="43" width="57.33203125" customWidth="1"/>
    <col min="44" max="44" width="22.33203125" customWidth="1"/>
    <col min="45" max="45" width="21.6640625" customWidth="1"/>
    <col min="46" max="46" width="58.33203125" customWidth="1"/>
    <col min="47" max="47" width="25" customWidth="1"/>
    <col min="48" max="59" width="22.109375" customWidth="1"/>
    <col min="60" max="60" width="33.109375" customWidth="1"/>
    <col min="61" max="64" width="11.44140625" customWidth="1"/>
  </cols>
  <sheetData>
    <row r="1" spans="1:60" s="69" customFormat="1" ht="42" customHeight="1">
      <c r="A1" s="77"/>
      <c r="B1" s="77"/>
      <c r="C1" s="77"/>
      <c r="D1" s="77"/>
      <c r="E1" s="201" t="s">
        <v>329</v>
      </c>
      <c r="F1" s="201"/>
      <c r="G1" s="201"/>
      <c r="H1" s="201"/>
      <c r="I1" s="201"/>
      <c r="J1" s="201"/>
      <c r="K1" s="201"/>
      <c r="L1" s="201"/>
      <c r="M1" s="201"/>
      <c r="N1" s="201"/>
      <c r="O1" s="201"/>
      <c r="P1" s="201"/>
      <c r="Q1" s="201"/>
      <c r="R1" s="201"/>
      <c r="S1" s="201"/>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202" t="s">
        <v>0</v>
      </c>
      <c r="F2" s="202"/>
      <c r="G2" s="202"/>
      <c r="H2" s="202"/>
      <c r="I2" s="202"/>
      <c r="J2" s="202"/>
      <c r="K2" s="202"/>
      <c r="L2" s="202"/>
      <c r="M2" s="202"/>
      <c r="N2" s="202"/>
      <c r="O2" s="202"/>
      <c r="P2" s="202"/>
      <c r="Q2" s="202"/>
      <c r="R2" s="202"/>
      <c r="S2" s="202"/>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202" t="s">
        <v>330</v>
      </c>
      <c r="F3" s="202"/>
      <c r="G3" s="202"/>
      <c r="H3" s="202"/>
      <c r="I3" s="202"/>
      <c r="J3" s="202"/>
      <c r="K3" s="202"/>
      <c r="L3" s="202"/>
      <c r="M3" s="202"/>
      <c r="N3" s="202"/>
      <c r="O3" s="202"/>
      <c r="P3" s="202"/>
      <c r="Q3" s="202"/>
      <c r="R3" s="202"/>
      <c r="S3" s="202"/>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91" t="s">
        <v>273</v>
      </c>
      <c r="B4" s="191"/>
      <c r="C4" s="191"/>
      <c r="D4" s="191"/>
      <c r="E4" s="191"/>
      <c r="F4" s="191"/>
      <c r="G4" s="191"/>
      <c r="H4" s="191"/>
      <c r="I4" s="191"/>
      <c r="J4" s="191"/>
      <c r="K4" s="191"/>
      <c r="L4" s="191"/>
      <c r="M4" s="191"/>
      <c r="N4" s="191"/>
      <c r="O4" s="191"/>
      <c r="P4" s="191"/>
      <c r="Q4" s="191"/>
      <c r="R4" s="191"/>
      <c r="S4" s="191"/>
      <c r="T4" s="191"/>
      <c r="U4" s="191"/>
      <c r="V4" s="191"/>
      <c r="W4" s="191"/>
      <c r="X4" s="191"/>
      <c r="Y4" s="191" t="s">
        <v>277</v>
      </c>
      <c r="Z4" s="191"/>
      <c r="AA4" s="191"/>
      <c r="AB4" s="191"/>
      <c r="AC4" s="191"/>
      <c r="AD4" s="191"/>
      <c r="AE4" s="191"/>
      <c r="AF4" s="191"/>
      <c r="AG4" s="187" t="s">
        <v>276</v>
      </c>
      <c r="AH4" s="188"/>
      <c r="AI4" s="188"/>
      <c r="AJ4" s="188"/>
      <c r="AK4" s="188"/>
      <c r="AL4" s="188"/>
      <c r="AM4" s="188"/>
      <c r="AN4" s="188"/>
      <c r="AO4" s="188"/>
      <c r="AP4" s="188"/>
      <c r="AQ4" s="188"/>
      <c r="AR4" s="188"/>
      <c r="AS4" s="188"/>
      <c r="AT4" s="188"/>
      <c r="AU4" s="189"/>
      <c r="AV4" s="189"/>
      <c r="AW4" s="189"/>
      <c r="AX4" s="189"/>
      <c r="AY4" s="189"/>
      <c r="AZ4" s="189"/>
      <c r="BA4" s="189"/>
      <c r="BB4" s="189"/>
      <c r="BC4" s="189"/>
      <c r="BD4" s="189"/>
      <c r="BE4" s="189"/>
      <c r="BF4" s="189"/>
      <c r="BG4" s="189"/>
      <c r="BH4" s="190"/>
    </row>
    <row r="5" spans="1:60" s="72" customFormat="1" ht="33" customHeight="1">
      <c r="A5" s="187" t="s">
        <v>80</v>
      </c>
      <c r="B5" s="188"/>
      <c r="C5" s="188"/>
      <c r="D5" s="188"/>
      <c r="E5" s="188"/>
      <c r="F5" s="188"/>
      <c r="G5" s="188"/>
      <c r="H5" s="188"/>
      <c r="I5" s="188"/>
      <c r="J5" s="188"/>
      <c r="K5" s="188"/>
      <c r="L5" s="188"/>
      <c r="M5" s="188"/>
      <c r="N5" s="188"/>
      <c r="O5" s="194"/>
      <c r="P5" s="187" t="s">
        <v>76</v>
      </c>
      <c r="Q5" s="188"/>
      <c r="R5" s="188"/>
      <c r="S5" s="188"/>
      <c r="T5" s="188"/>
      <c r="U5" s="188"/>
      <c r="V5" s="188"/>
      <c r="W5" s="188"/>
      <c r="X5" s="194"/>
      <c r="Y5" s="187" t="s">
        <v>322</v>
      </c>
      <c r="Z5" s="188"/>
      <c r="AA5" s="188"/>
      <c r="AB5" s="188"/>
      <c r="AC5" s="188"/>
      <c r="AD5" s="188"/>
      <c r="AE5" s="188"/>
      <c r="AF5" s="194"/>
      <c r="AG5" s="187" t="s">
        <v>74</v>
      </c>
      <c r="AH5" s="188"/>
      <c r="AI5" s="188"/>
      <c r="AJ5" s="188"/>
      <c r="AK5" s="188"/>
      <c r="AL5" s="188"/>
      <c r="AM5" s="188"/>
      <c r="AN5" s="188"/>
      <c r="AO5" s="188"/>
      <c r="AP5" s="188"/>
      <c r="AQ5" s="188"/>
      <c r="AR5" s="188"/>
      <c r="AS5" s="188"/>
      <c r="AT5" s="188"/>
      <c r="AU5" s="187" t="s">
        <v>252</v>
      </c>
      <c r="AV5" s="188"/>
      <c r="AW5" s="188"/>
      <c r="AX5" s="188"/>
      <c r="AY5" s="188"/>
      <c r="AZ5" s="188"/>
      <c r="BA5" s="188"/>
      <c r="BB5" s="188"/>
      <c r="BC5" s="188"/>
      <c r="BD5" s="188"/>
      <c r="BE5" s="188"/>
      <c r="BF5" s="188"/>
      <c r="BG5" s="188"/>
      <c r="BH5" s="194"/>
    </row>
    <row r="6" spans="1:60" ht="34.5" customHeight="1">
      <c r="A6" s="208" t="s">
        <v>62</v>
      </c>
      <c r="B6" s="208"/>
      <c r="C6" s="208"/>
      <c r="D6" s="208"/>
      <c r="E6" s="208"/>
      <c r="F6" s="208"/>
      <c r="G6" s="208"/>
      <c r="H6" s="208"/>
      <c r="I6" s="208"/>
      <c r="J6" s="208"/>
      <c r="K6" s="209"/>
      <c r="L6" s="203" t="s">
        <v>51</v>
      </c>
      <c r="M6" s="203"/>
      <c r="N6" s="195" t="s">
        <v>248</v>
      </c>
      <c r="O6" s="196"/>
      <c r="P6" s="204" t="s">
        <v>75</v>
      </c>
      <c r="Q6" s="205"/>
      <c r="R6" s="205"/>
      <c r="S6" s="205"/>
      <c r="T6" s="206"/>
      <c r="U6" s="203" t="s">
        <v>239</v>
      </c>
      <c r="V6" s="203"/>
      <c r="W6" s="203"/>
      <c r="X6" s="207"/>
      <c r="Y6" s="197" t="s">
        <v>275</v>
      </c>
      <c r="Z6" s="197"/>
      <c r="AA6" s="197" t="s">
        <v>274</v>
      </c>
      <c r="AB6" s="197"/>
      <c r="AC6" s="197"/>
      <c r="AD6" s="197"/>
      <c r="AE6" s="197"/>
      <c r="AF6" s="197"/>
      <c r="AG6" s="198" t="s">
        <v>245</v>
      </c>
      <c r="AH6" s="178"/>
      <c r="AI6" s="178"/>
      <c r="AJ6" s="178"/>
      <c r="AK6" s="178" t="s">
        <v>246</v>
      </c>
      <c r="AL6" s="178"/>
      <c r="AM6" s="178"/>
      <c r="AN6" s="178"/>
      <c r="AO6" s="178" t="s">
        <v>247</v>
      </c>
      <c r="AP6" s="178"/>
      <c r="AQ6" s="76" t="s">
        <v>234</v>
      </c>
      <c r="AR6" s="178" t="s">
        <v>230</v>
      </c>
      <c r="AS6" s="178"/>
      <c r="AT6" s="76" t="s">
        <v>234</v>
      </c>
      <c r="AU6" s="192" t="s">
        <v>253</v>
      </c>
      <c r="AV6" s="192"/>
      <c r="AW6" s="192"/>
      <c r="AX6" s="192"/>
      <c r="AY6" s="192"/>
      <c r="AZ6" s="192"/>
      <c r="BA6" s="192"/>
      <c r="BB6" s="192"/>
      <c r="BC6" s="192"/>
      <c r="BD6" s="192"/>
      <c r="BE6" s="192"/>
      <c r="BF6" s="192"/>
      <c r="BG6" s="192"/>
      <c r="BH6" s="193"/>
    </row>
    <row r="7" spans="1:60" ht="91.5" customHeight="1">
      <c r="A7" s="63" t="s">
        <v>257</v>
      </c>
      <c r="B7" s="63" t="s">
        <v>279</v>
      </c>
      <c r="C7" s="63" t="s">
        <v>280</v>
      </c>
      <c r="D7" s="63" t="s">
        <v>2</v>
      </c>
      <c r="E7" s="63" t="s">
        <v>3</v>
      </c>
      <c r="F7" s="63" t="s">
        <v>4</v>
      </c>
      <c r="G7" s="63" t="s">
        <v>282</v>
      </c>
      <c r="H7" s="63" t="s">
        <v>281</v>
      </c>
      <c r="I7" s="63" t="s">
        <v>48</v>
      </c>
      <c r="J7" s="63" t="s">
        <v>321</v>
      </c>
      <c r="K7" s="63" t="s">
        <v>49</v>
      </c>
      <c r="L7" s="63" t="s">
        <v>52</v>
      </c>
      <c r="M7" s="63" t="s">
        <v>53</v>
      </c>
      <c r="N7" s="63" t="s">
        <v>228</v>
      </c>
      <c r="O7" s="63" t="s">
        <v>318</v>
      </c>
      <c r="P7" s="63" t="s">
        <v>66</v>
      </c>
      <c r="Q7" s="63" t="s">
        <v>61</v>
      </c>
      <c r="R7" s="63" t="s">
        <v>312</v>
      </c>
      <c r="S7" s="63" t="s">
        <v>60</v>
      </c>
      <c r="T7" s="63" t="s">
        <v>238</v>
      </c>
      <c r="U7" s="63" t="s">
        <v>65</v>
      </c>
      <c r="V7" s="63" t="s">
        <v>63</v>
      </c>
      <c r="W7" s="63" t="s">
        <v>59</v>
      </c>
      <c r="X7" s="63" t="s">
        <v>58</v>
      </c>
      <c r="Y7" s="68" t="s">
        <v>227</v>
      </c>
      <c r="Z7" s="68" t="s">
        <v>320</v>
      </c>
      <c r="AA7" s="68" t="s">
        <v>67</v>
      </c>
      <c r="AB7" s="68" t="s">
        <v>70</v>
      </c>
      <c r="AC7" s="68" t="s">
        <v>323</v>
      </c>
      <c r="AD7" s="68" t="s">
        <v>71</v>
      </c>
      <c r="AE7" s="68" t="s">
        <v>72</v>
      </c>
      <c r="AF7" s="73" t="s">
        <v>73</v>
      </c>
      <c r="AG7" s="66" t="s">
        <v>240</v>
      </c>
      <c r="AH7" s="66" t="s">
        <v>241</v>
      </c>
      <c r="AI7" s="66" t="s">
        <v>242</v>
      </c>
      <c r="AJ7" s="66" t="s">
        <v>243</v>
      </c>
      <c r="AK7" s="66" t="s">
        <v>244</v>
      </c>
      <c r="AL7" s="66" t="s">
        <v>249</v>
      </c>
      <c r="AM7" s="66" t="s">
        <v>250</v>
      </c>
      <c r="AN7" s="66" t="s">
        <v>251</v>
      </c>
      <c r="AO7" s="66" t="s">
        <v>79</v>
      </c>
      <c r="AP7" s="66" t="s">
        <v>231</v>
      </c>
      <c r="AQ7" s="66" t="s">
        <v>310</v>
      </c>
      <c r="AR7" s="66" t="s">
        <v>78</v>
      </c>
      <c r="AS7" s="66" t="s">
        <v>77</v>
      </c>
      <c r="AT7" s="66" t="s">
        <v>311</v>
      </c>
      <c r="AU7" s="67" t="s">
        <v>259</v>
      </c>
      <c r="AV7" s="68" t="s">
        <v>260</v>
      </c>
      <c r="AW7" s="68" t="s">
        <v>261</v>
      </c>
      <c r="AX7" s="68" t="s">
        <v>262</v>
      </c>
      <c r="AY7" s="68" t="s">
        <v>263</v>
      </c>
      <c r="AZ7" s="68" t="s">
        <v>264</v>
      </c>
      <c r="BA7" s="68" t="s">
        <v>265</v>
      </c>
      <c r="BB7" s="68" t="s">
        <v>266</v>
      </c>
      <c r="BC7" s="68" t="s">
        <v>267</v>
      </c>
      <c r="BD7" s="68" t="s">
        <v>268</v>
      </c>
      <c r="BE7" s="68" t="s">
        <v>269</v>
      </c>
      <c r="BF7" s="68" t="s">
        <v>270</v>
      </c>
      <c r="BG7" s="73" t="s">
        <v>271</v>
      </c>
      <c r="BH7" s="75" t="s">
        <v>317</v>
      </c>
    </row>
    <row r="8" spans="1:60" ht="72">
      <c r="A8" s="179">
        <v>1</v>
      </c>
      <c r="B8" s="180" t="s">
        <v>256</v>
      </c>
      <c r="C8" s="182" t="s">
        <v>37</v>
      </c>
      <c r="D8" s="182" t="s">
        <v>339</v>
      </c>
      <c r="E8" s="177" t="s">
        <v>412</v>
      </c>
      <c r="F8" s="177" t="s">
        <v>42</v>
      </c>
      <c r="G8" s="184" t="s">
        <v>296</v>
      </c>
      <c r="H8" s="185" t="s">
        <v>285</v>
      </c>
      <c r="I8" s="104" t="s">
        <v>414</v>
      </c>
      <c r="J8" s="103">
        <v>0.1</v>
      </c>
      <c r="K8" s="50" t="s">
        <v>254</v>
      </c>
      <c r="L8" s="51">
        <v>45704</v>
      </c>
      <c r="M8" s="51">
        <v>46007</v>
      </c>
      <c r="N8" s="62">
        <v>1</v>
      </c>
      <c r="O8" s="50" t="s">
        <v>313</v>
      </c>
      <c r="P8" s="101">
        <f>IFERROR(VLOOKUP(Q8,Listas!$AJ$2:$AK$9,2,0),"N/A")</f>
        <v>202300000000028</v>
      </c>
      <c r="Q8" s="94" t="s">
        <v>369</v>
      </c>
      <c r="R8" s="94" t="s">
        <v>229</v>
      </c>
      <c r="S8" s="94" t="s">
        <v>229</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77"/>
    </row>
    <row r="9" spans="1:60">
      <c r="A9" s="179"/>
      <c r="B9" s="181"/>
      <c r="C9" s="183"/>
      <c r="D9" s="183"/>
      <c r="E9" s="177"/>
      <c r="F9" s="177"/>
      <c r="G9" s="184"/>
      <c r="H9" s="186"/>
      <c r="I9" s="104" t="s">
        <v>411</v>
      </c>
      <c r="J9" s="103">
        <v>0.1</v>
      </c>
      <c r="K9" s="50" t="s">
        <v>254</v>
      </c>
      <c r="L9" s="51">
        <v>45704</v>
      </c>
      <c r="M9" s="51">
        <v>46007</v>
      </c>
      <c r="N9" s="62">
        <v>1</v>
      </c>
      <c r="O9" s="50" t="s">
        <v>313</v>
      </c>
      <c r="P9" s="101" t="str">
        <f>IFERROR(VLOOKUP(Q9,Listas!$AJ$2:$AK$9,2,0),"N/A")</f>
        <v>N/A</v>
      </c>
      <c r="Q9" s="94" t="s">
        <v>229</v>
      </c>
      <c r="R9" s="94" t="s">
        <v>229</v>
      </c>
      <c r="S9" s="94" t="s">
        <v>229</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77"/>
    </row>
    <row r="10" spans="1:60">
      <c r="A10" s="179"/>
      <c r="B10" s="181"/>
      <c r="C10" s="183"/>
      <c r="D10" s="183"/>
      <c r="E10" s="177"/>
      <c r="F10" s="177"/>
      <c r="G10" s="184"/>
      <c r="H10" s="186"/>
      <c r="I10" s="104" t="s">
        <v>416</v>
      </c>
      <c r="J10" s="103">
        <v>0.1</v>
      </c>
      <c r="K10" s="50" t="s">
        <v>254</v>
      </c>
      <c r="L10" s="51"/>
      <c r="M10" s="51"/>
      <c r="N10" s="62">
        <v>1</v>
      </c>
      <c r="O10" s="50"/>
      <c r="P10" s="101" t="str">
        <f>IFERROR(VLOOKUP(Q10,Listas!$AJ$2:$AK$9,2,0),"N/A")</f>
        <v>N/A</v>
      </c>
      <c r="Q10" s="94" t="s">
        <v>229</v>
      </c>
      <c r="R10" s="94" t="s">
        <v>229</v>
      </c>
      <c r="S10" s="94" t="s">
        <v>229</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77"/>
    </row>
    <row r="11" spans="1:60" ht="27" customHeight="1">
      <c r="A11" s="179"/>
      <c r="B11" s="181"/>
      <c r="C11" s="183"/>
      <c r="D11" s="183"/>
      <c r="E11" s="177"/>
      <c r="F11" s="177"/>
      <c r="G11" s="184"/>
      <c r="H11" s="186"/>
      <c r="I11" s="104" t="s">
        <v>415</v>
      </c>
      <c r="J11" s="103">
        <v>0.1</v>
      </c>
      <c r="K11" s="50" t="s">
        <v>254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77"/>
    </row>
    <row r="12" spans="1:60" ht="21.75" customHeight="1">
      <c r="A12" s="179"/>
      <c r="B12" s="181"/>
      <c r="C12" s="183"/>
      <c r="D12" s="183"/>
      <c r="E12" s="177"/>
      <c r="F12" s="177"/>
      <c r="G12" s="184"/>
      <c r="H12" s="186"/>
      <c r="I12" s="105" t="s">
        <v>413</v>
      </c>
      <c r="J12" s="103">
        <v>0.6</v>
      </c>
      <c r="K12" s="50" t="s">
        <v>50</v>
      </c>
      <c r="L12" s="51">
        <v>45809</v>
      </c>
      <c r="M12" s="51">
        <v>46022</v>
      </c>
      <c r="N12" s="89">
        <v>1</v>
      </c>
      <c r="O12" s="50" t="s">
        <v>319</v>
      </c>
      <c r="P12" s="101" t="str">
        <f>IFERROR(VLOOKUP(Q12,Listas!$AJ$2:$AK$9,2,0),"N/A")</f>
        <v>N/A</v>
      </c>
      <c r="Q12" s="94" t="s">
        <v>229</v>
      </c>
      <c r="R12" s="94" t="s">
        <v>229</v>
      </c>
      <c r="S12" s="94" t="s">
        <v>229</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77"/>
    </row>
    <row r="13" spans="1:60" ht="96" customHeight="1">
      <c r="A13" s="179">
        <v>2</v>
      </c>
      <c r="B13" s="180" t="s">
        <v>331</v>
      </c>
      <c r="C13" s="182" t="s">
        <v>40</v>
      </c>
      <c r="D13" s="182" t="s">
        <v>315</v>
      </c>
      <c r="E13" s="177" t="s">
        <v>332</v>
      </c>
      <c r="F13" s="177" t="s">
        <v>41</v>
      </c>
      <c r="G13" s="184" t="s">
        <v>283</v>
      </c>
      <c r="H13" s="210" t="s">
        <v>285</v>
      </c>
      <c r="I13" s="88" t="s">
        <v>333</v>
      </c>
      <c r="J13" s="56">
        <v>0.5</v>
      </c>
      <c r="K13" s="50" t="s">
        <v>254</v>
      </c>
      <c r="L13" s="51">
        <v>45659</v>
      </c>
      <c r="M13" s="51">
        <v>46022</v>
      </c>
      <c r="N13" s="89">
        <v>1</v>
      </c>
      <c r="O13" s="50" t="s">
        <v>319</v>
      </c>
      <c r="P13" s="101" t="str">
        <f>IFERROR(VLOOKUP(Q13,Listas!$AJ$2:$AK$9,2,0),"N/A")</f>
        <v>N/A</v>
      </c>
      <c r="Q13" s="94" t="s">
        <v>229</v>
      </c>
      <c r="R13" s="94" t="s">
        <v>229</v>
      </c>
      <c r="S13" s="94" t="s">
        <v>229</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77"/>
    </row>
    <row r="14" spans="1:60" ht="96" customHeight="1">
      <c r="A14" s="179"/>
      <c r="B14" s="181"/>
      <c r="C14" s="183"/>
      <c r="D14" s="183"/>
      <c r="E14" s="177"/>
      <c r="F14" s="177"/>
      <c r="G14" s="184"/>
      <c r="H14" s="211"/>
      <c r="I14" s="90" t="s">
        <v>334</v>
      </c>
      <c r="J14" s="56">
        <v>0.1</v>
      </c>
      <c r="K14" s="50" t="s">
        <v>254</v>
      </c>
      <c r="L14" s="51">
        <v>45659</v>
      </c>
      <c r="M14" s="51">
        <v>46022</v>
      </c>
      <c r="N14" s="89">
        <v>1</v>
      </c>
      <c r="O14" s="50" t="s">
        <v>319</v>
      </c>
      <c r="P14" s="101" t="str">
        <f>IFERROR(VLOOKUP(Q14,Listas!$AJ$2:$AK$9,2,0),"N/A")</f>
        <v>N/A</v>
      </c>
      <c r="Q14" s="94" t="s">
        <v>229</v>
      </c>
      <c r="R14" s="94" t="s">
        <v>229</v>
      </c>
      <c r="S14" s="94" t="s">
        <v>229</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77"/>
    </row>
    <row r="15" spans="1:60" ht="108.75" customHeight="1">
      <c r="A15" s="179"/>
      <c r="B15" s="181"/>
      <c r="C15" s="183"/>
      <c r="D15" s="183"/>
      <c r="E15" s="177"/>
      <c r="F15" s="177"/>
      <c r="G15" s="184"/>
      <c r="H15" s="211"/>
      <c r="I15" s="87" t="s">
        <v>335</v>
      </c>
      <c r="J15" s="56">
        <v>0.4</v>
      </c>
      <c r="K15" s="50" t="s">
        <v>254</v>
      </c>
      <c r="L15" s="51">
        <v>45659</v>
      </c>
      <c r="M15" s="51">
        <v>46022</v>
      </c>
      <c r="N15" s="62">
        <v>300</v>
      </c>
      <c r="O15" s="50" t="s">
        <v>313</v>
      </c>
      <c r="P15" s="101" t="str">
        <f>IFERROR(VLOOKUP(Q15,Listas!$AJ$2:$AK$9,2,0),"N/A")</f>
        <v>N/A</v>
      </c>
      <c r="Q15" s="94" t="s">
        <v>229</v>
      </c>
      <c r="R15" s="94" t="s">
        <v>229</v>
      </c>
      <c r="S15" s="94" t="s">
        <v>229</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77"/>
    </row>
    <row r="16" spans="1:60" ht="159.75" customHeight="1">
      <c r="A16" s="179">
        <v>3</v>
      </c>
      <c r="B16" s="180" t="s">
        <v>331</v>
      </c>
      <c r="C16" s="182" t="s">
        <v>40</v>
      </c>
      <c r="D16" s="182" t="s">
        <v>315</v>
      </c>
      <c r="E16" s="221" t="s">
        <v>336</v>
      </c>
      <c r="F16" s="177" t="s">
        <v>41</v>
      </c>
      <c r="G16" s="177" t="s">
        <v>283</v>
      </c>
      <c r="H16" s="182" t="s">
        <v>285</v>
      </c>
      <c r="I16" s="91" t="s">
        <v>337</v>
      </c>
      <c r="J16" s="56"/>
      <c r="K16" s="50" t="s">
        <v>254</v>
      </c>
      <c r="L16" s="51">
        <v>45659</v>
      </c>
      <c r="M16" s="51">
        <v>46022</v>
      </c>
      <c r="N16" s="62"/>
      <c r="O16" s="50" t="s">
        <v>313</v>
      </c>
      <c r="P16" s="101" t="str">
        <f>IFERROR(VLOOKUP(Q16,Listas!$AJ$2:$AK$9,2,0),"N/A")</f>
        <v>N/A</v>
      </c>
      <c r="Q16" s="94" t="s">
        <v>229</v>
      </c>
      <c r="R16" s="94" t="s">
        <v>229</v>
      </c>
      <c r="S16" s="94" t="s">
        <v>229</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77"/>
    </row>
    <row r="17" spans="1:60" ht="159.75" customHeight="1">
      <c r="A17" s="179"/>
      <c r="B17" s="181"/>
      <c r="C17" s="183"/>
      <c r="D17" s="183"/>
      <c r="E17" s="221"/>
      <c r="F17" s="177"/>
      <c r="G17" s="177"/>
      <c r="H17" s="183"/>
      <c r="I17" s="91" t="s">
        <v>338</v>
      </c>
      <c r="J17" s="56"/>
      <c r="K17" s="50" t="s">
        <v>254</v>
      </c>
      <c r="L17" s="51">
        <v>45659</v>
      </c>
      <c r="M17" s="51">
        <v>46022</v>
      </c>
      <c r="N17" s="62"/>
      <c r="O17" s="50" t="s">
        <v>313</v>
      </c>
      <c r="P17" s="101" t="str">
        <f>IFERROR(VLOOKUP(Q17,Listas!$AJ$2:$AK$9,2,0),"N/A")</f>
        <v>N/A</v>
      </c>
      <c r="Q17" s="94" t="s">
        <v>229</v>
      </c>
      <c r="R17" s="94" t="s">
        <v>229</v>
      </c>
      <c r="S17" s="94" t="s">
        <v>229</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77"/>
    </row>
    <row r="18" spans="1:60" ht="69.900000000000006" customHeight="1">
      <c r="N18"/>
      <c r="O18"/>
      <c r="AN18" s="86">
        <v>0.14285999999999999</v>
      </c>
      <c r="AO18" s="84" t="s">
        <v>278</v>
      </c>
      <c r="AP18" s="85" t="e">
        <f>#REF!*#REF!+#REF!*#REF!+#REF!*#REF!+#REF!*#REF!</f>
        <v>#REF!</v>
      </c>
    </row>
    <row r="19" spans="1:60" ht="38.25" customHeight="1" thickBot="1">
      <c r="B19" s="199" t="s">
        <v>237</v>
      </c>
      <c r="C19" s="200"/>
      <c r="D19" s="200"/>
      <c r="E19" s="200"/>
      <c r="F19" s="200"/>
      <c r="G19" s="200"/>
      <c r="H19" s="200"/>
      <c r="I19" s="200"/>
      <c r="J19" s="200"/>
      <c r="K19" s="200"/>
      <c r="L19" s="200"/>
      <c r="M19" s="200"/>
      <c r="N19" s="200"/>
      <c r="O19" s="200"/>
      <c r="P19" s="200"/>
      <c r="Q19" s="200"/>
      <c r="R19" s="200"/>
      <c r="S19" s="200"/>
      <c r="T19" s="55"/>
      <c r="AN19" s="83"/>
      <c r="AO19" s="57"/>
      <c r="AP19" s="58"/>
      <c r="AQ19" s="82"/>
      <c r="AR19" s="59"/>
      <c r="AS19" s="60"/>
    </row>
    <row r="20" spans="1:60">
      <c r="B20" s="212" t="s">
        <v>54</v>
      </c>
      <c r="C20" s="215" t="s">
        <v>233</v>
      </c>
      <c r="D20" s="215"/>
      <c r="E20" s="215"/>
      <c r="F20" s="215"/>
      <c r="G20" s="215"/>
      <c r="H20" s="215"/>
      <c r="I20" s="215"/>
      <c r="J20" s="215"/>
      <c r="K20" s="215"/>
      <c r="L20" s="215"/>
      <c r="M20" s="215"/>
      <c r="N20" s="215"/>
      <c r="O20" s="215"/>
      <c r="P20" s="215"/>
      <c r="Q20" s="215"/>
      <c r="R20" s="215"/>
      <c r="S20" s="216"/>
      <c r="T20" s="61"/>
    </row>
    <row r="21" spans="1:60">
      <c r="B21" s="213"/>
      <c r="C21" s="217" t="s">
        <v>235</v>
      </c>
      <c r="D21" s="217"/>
      <c r="E21" s="217"/>
      <c r="F21" s="217"/>
      <c r="G21" s="217"/>
      <c r="H21" s="217"/>
      <c r="I21" s="217"/>
      <c r="J21" s="217"/>
      <c r="K21" s="217"/>
      <c r="L21" s="217"/>
      <c r="M21" s="217"/>
      <c r="N21" s="217"/>
      <c r="O21" s="217"/>
      <c r="P21" s="217"/>
      <c r="Q21" s="217"/>
      <c r="R21" s="217"/>
      <c r="S21" s="218"/>
      <c r="T21" s="61"/>
    </row>
    <row r="22" spans="1:60">
      <c r="B22" s="213"/>
      <c r="C22" s="217" t="s">
        <v>236</v>
      </c>
      <c r="D22" s="217"/>
      <c r="E22" s="217"/>
      <c r="F22" s="217"/>
      <c r="G22" s="217"/>
      <c r="H22" s="217"/>
      <c r="I22" s="217"/>
      <c r="J22" s="217"/>
      <c r="K22" s="217"/>
      <c r="L22" s="217"/>
      <c r="M22" s="217"/>
      <c r="N22" s="217"/>
      <c r="O22" s="217"/>
      <c r="P22" s="217"/>
      <c r="Q22" s="217"/>
      <c r="R22" s="217"/>
      <c r="S22" s="218"/>
      <c r="T22" s="61"/>
    </row>
    <row r="23" spans="1:60" ht="15" thickBot="1">
      <c r="B23" s="214"/>
      <c r="C23" s="219" t="s">
        <v>232</v>
      </c>
      <c r="D23" s="219"/>
      <c r="E23" s="219"/>
      <c r="F23" s="219"/>
      <c r="G23" s="219"/>
      <c r="H23" s="219"/>
      <c r="I23" s="219"/>
      <c r="J23" s="219"/>
      <c r="K23" s="219"/>
      <c r="L23" s="219"/>
      <c r="M23" s="219"/>
      <c r="N23" s="219"/>
      <c r="O23" s="219"/>
      <c r="P23" s="219"/>
      <c r="Q23" s="219"/>
      <c r="R23" s="219"/>
      <c r="S23" s="220"/>
      <c r="T23" s="61"/>
    </row>
    <row r="24" spans="1:60">
      <c r="B24" s="212" t="s">
        <v>55</v>
      </c>
      <c r="C24" s="215" t="s">
        <v>233</v>
      </c>
      <c r="D24" s="215"/>
      <c r="E24" s="215"/>
      <c r="F24" s="215"/>
      <c r="G24" s="215"/>
      <c r="H24" s="215"/>
      <c r="I24" s="215"/>
      <c r="J24" s="215"/>
      <c r="K24" s="215"/>
      <c r="L24" s="215"/>
      <c r="M24" s="215"/>
      <c r="N24" s="215"/>
      <c r="O24" s="215"/>
      <c r="P24" s="215"/>
      <c r="Q24" s="215"/>
      <c r="R24" s="215"/>
      <c r="S24" s="216"/>
      <c r="T24" s="61"/>
    </row>
    <row r="25" spans="1:60">
      <c r="B25" s="213"/>
      <c r="C25" s="217" t="s">
        <v>235</v>
      </c>
      <c r="D25" s="217"/>
      <c r="E25" s="217"/>
      <c r="F25" s="217"/>
      <c r="G25" s="217"/>
      <c r="H25" s="217"/>
      <c r="I25" s="217"/>
      <c r="J25" s="217"/>
      <c r="K25" s="217"/>
      <c r="L25" s="217"/>
      <c r="M25" s="217"/>
      <c r="N25" s="217"/>
      <c r="O25" s="217"/>
      <c r="P25" s="217"/>
      <c r="Q25" s="217"/>
      <c r="R25" s="217"/>
      <c r="S25" s="218"/>
      <c r="T25" s="61"/>
    </row>
    <row r="26" spans="1:60">
      <c r="B26" s="213"/>
      <c r="C26" s="217" t="s">
        <v>236</v>
      </c>
      <c r="D26" s="217"/>
      <c r="E26" s="217"/>
      <c r="F26" s="217"/>
      <c r="G26" s="217"/>
      <c r="H26" s="217"/>
      <c r="I26" s="217"/>
      <c r="J26" s="217"/>
      <c r="K26" s="217"/>
      <c r="L26" s="217"/>
      <c r="M26" s="217"/>
      <c r="N26" s="217"/>
      <c r="O26" s="217"/>
      <c r="P26" s="217"/>
      <c r="Q26" s="217"/>
      <c r="R26" s="217"/>
      <c r="S26" s="218"/>
      <c r="T26" s="61"/>
    </row>
    <row r="27" spans="1:60" ht="15" thickBot="1">
      <c r="B27" s="214"/>
      <c r="C27" s="219" t="s">
        <v>232</v>
      </c>
      <c r="D27" s="219"/>
      <c r="E27" s="219"/>
      <c r="F27" s="219"/>
      <c r="G27" s="219"/>
      <c r="H27" s="219"/>
      <c r="I27" s="219"/>
      <c r="J27" s="219"/>
      <c r="K27" s="219"/>
      <c r="L27" s="219"/>
      <c r="M27" s="219"/>
      <c r="N27" s="219"/>
      <c r="O27" s="219"/>
      <c r="P27" s="219"/>
      <c r="Q27" s="219"/>
      <c r="R27" s="219"/>
      <c r="S27" s="220"/>
      <c r="T27" s="61"/>
    </row>
    <row r="28" spans="1:60">
      <c r="B28" s="212" t="s">
        <v>56</v>
      </c>
      <c r="C28" s="215" t="s">
        <v>233</v>
      </c>
      <c r="D28" s="215"/>
      <c r="E28" s="215"/>
      <c r="F28" s="215"/>
      <c r="G28" s="215"/>
      <c r="H28" s="215"/>
      <c r="I28" s="215"/>
      <c r="J28" s="215"/>
      <c r="K28" s="215"/>
      <c r="L28" s="215"/>
      <c r="M28" s="215"/>
      <c r="N28" s="215"/>
      <c r="O28" s="215"/>
      <c r="P28" s="215"/>
      <c r="Q28" s="215"/>
      <c r="R28" s="215"/>
      <c r="S28" s="216"/>
      <c r="T28" s="61"/>
    </row>
    <row r="29" spans="1:60">
      <c r="B29" s="213"/>
      <c r="C29" s="217" t="s">
        <v>235</v>
      </c>
      <c r="D29" s="217"/>
      <c r="E29" s="217"/>
      <c r="F29" s="217"/>
      <c r="G29" s="217"/>
      <c r="H29" s="217"/>
      <c r="I29" s="217"/>
      <c r="J29" s="217"/>
      <c r="K29" s="217"/>
      <c r="L29" s="217"/>
      <c r="M29" s="217"/>
      <c r="N29" s="217"/>
      <c r="O29" s="217"/>
      <c r="P29" s="217"/>
      <c r="Q29" s="217"/>
      <c r="R29" s="217"/>
      <c r="S29" s="218"/>
      <c r="T29" s="61"/>
    </row>
    <row r="30" spans="1:60">
      <c r="B30" s="213"/>
      <c r="C30" s="217" t="s">
        <v>236</v>
      </c>
      <c r="D30" s="217"/>
      <c r="E30" s="217"/>
      <c r="F30" s="217"/>
      <c r="G30" s="217"/>
      <c r="H30" s="217"/>
      <c r="I30" s="217"/>
      <c r="J30" s="217"/>
      <c r="K30" s="217"/>
      <c r="L30" s="217"/>
      <c r="M30" s="217"/>
      <c r="N30" s="217"/>
      <c r="O30" s="217"/>
      <c r="P30" s="217"/>
      <c r="Q30" s="217"/>
      <c r="R30" s="217"/>
      <c r="S30" s="218"/>
      <c r="T30" s="61"/>
    </row>
    <row r="31" spans="1:60" ht="15" thickBot="1">
      <c r="B31" s="214"/>
      <c r="C31" s="219" t="s">
        <v>232</v>
      </c>
      <c r="D31" s="219"/>
      <c r="E31" s="219"/>
      <c r="F31" s="219"/>
      <c r="G31" s="219"/>
      <c r="H31" s="219"/>
      <c r="I31" s="219"/>
      <c r="J31" s="219"/>
      <c r="K31" s="219"/>
      <c r="L31" s="219"/>
      <c r="M31" s="219"/>
      <c r="N31" s="219"/>
      <c r="O31" s="219"/>
      <c r="P31" s="219"/>
      <c r="Q31" s="219"/>
      <c r="R31" s="219"/>
      <c r="S31" s="220"/>
      <c r="T31" s="61"/>
    </row>
    <row r="32" spans="1:60">
      <c r="B32" s="212" t="s">
        <v>57</v>
      </c>
      <c r="C32" s="215" t="s">
        <v>233</v>
      </c>
      <c r="D32" s="215"/>
      <c r="E32" s="215"/>
      <c r="F32" s="215"/>
      <c r="G32" s="215"/>
      <c r="H32" s="215"/>
      <c r="I32" s="215"/>
      <c r="J32" s="215"/>
      <c r="K32" s="215"/>
      <c r="L32" s="215"/>
      <c r="M32" s="215"/>
      <c r="N32" s="215"/>
      <c r="O32" s="215"/>
      <c r="P32" s="215"/>
      <c r="Q32" s="215"/>
      <c r="R32" s="215"/>
      <c r="S32" s="216"/>
      <c r="T32" s="61"/>
    </row>
    <row r="33" spans="2:20">
      <c r="B33" s="213"/>
      <c r="C33" s="217" t="s">
        <v>235</v>
      </c>
      <c r="D33" s="217"/>
      <c r="E33" s="217"/>
      <c r="F33" s="217"/>
      <c r="G33" s="217"/>
      <c r="H33" s="217"/>
      <c r="I33" s="217"/>
      <c r="J33" s="217"/>
      <c r="K33" s="217"/>
      <c r="L33" s="217"/>
      <c r="M33" s="217"/>
      <c r="N33" s="217"/>
      <c r="O33" s="217"/>
      <c r="P33" s="217"/>
      <c r="Q33" s="217"/>
      <c r="R33" s="217"/>
      <c r="S33" s="218"/>
      <c r="T33" s="61"/>
    </row>
    <row r="34" spans="2:20">
      <c r="B34" s="213"/>
      <c r="C34" s="217" t="s">
        <v>236</v>
      </c>
      <c r="D34" s="217"/>
      <c r="E34" s="217"/>
      <c r="F34" s="217"/>
      <c r="G34" s="217"/>
      <c r="H34" s="217"/>
      <c r="I34" s="217"/>
      <c r="J34" s="217"/>
      <c r="K34" s="217"/>
      <c r="L34" s="217"/>
      <c r="M34" s="217"/>
      <c r="N34" s="217"/>
      <c r="O34" s="217"/>
      <c r="P34" s="217"/>
      <c r="Q34" s="217"/>
      <c r="R34" s="217"/>
      <c r="S34" s="218"/>
      <c r="T34" s="61"/>
    </row>
    <row r="35" spans="2:20" ht="15" thickBot="1">
      <c r="B35" s="214"/>
      <c r="C35" s="219" t="s">
        <v>232</v>
      </c>
      <c r="D35" s="219"/>
      <c r="E35" s="219"/>
      <c r="F35" s="219"/>
      <c r="G35" s="219"/>
      <c r="H35" s="219"/>
      <c r="I35" s="219"/>
      <c r="J35" s="219"/>
      <c r="K35" s="219"/>
      <c r="L35" s="219"/>
      <c r="M35" s="219"/>
      <c r="N35" s="219"/>
      <c r="O35" s="219"/>
      <c r="P35" s="219"/>
      <c r="Q35" s="219"/>
      <c r="R35" s="219"/>
      <c r="S35" s="220"/>
      <c r="T35" s="61"/>
    </row>
  </sheetData>
  <dataConsolidate/>
  <mergeCells count="71">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 ref="B32:B35"/>
    <mergeCell ref="C32:S32"/>
    <mergeCell ref="C33:S33"/>
    <mergeCell ref="C34:S34"/>
    <mergeCell ref="C35:S35"/>
    <mergeCell ref="B28:B31"/>
    <mergeCell ref="C28:S28"/>
    <mergeCell ref="C29:S29"/>
    <mergeCell ref="C30:S30"/>
    <mergeCell ref="C31:S31"/>
    <mergeCell ref="B24:B27"/>
    <mergeCell ref="C24:S24"/>
    <mergeCell ref="C25:S25"/>
    <mergeCell ref="C26:S26"/>
    <mergeCell ref="C27:S27"/>
    <mergeCell ref="B20:B23"/>
    <mergeCell ref="C20:S20"/>
    <mergeCell ref="C21:S21"/>
    <mergeCell ref="C22:S22"/>
    <mergeCell ref="C23:S23"/>
    <mergeCell ref="B19:S19"/>
    <mergeCell ref="E1:S1"/>
    <mergeCell ref="E2:S2"/>
    <mergeCell ref="E3:S3"/>
    <mergeCell ref="L6:M6"/>
    <mergeCell ref="P6:T6"/>
    <mergeCell ref="P5:X5"/>
    <mergeCell ref="U6:X6"/>
    <mergeCell ref="A6:K6"/>
    <mergeCell ref="F13:F15"/>
    <mergeCell ref="G13:G15"/>
    <mergeCell ref="H13:H15"/>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H8:BH12"/>
    <mergeCell ref="AO6:AP6"/>
    <mergeCell ref="A8:A12"/>
    <mergeCell ref="B8:B12"/>
    <mergeCell ref="C8:C12"/>
    <mergeCell ref="D8:D12"/>
    <mergeCell ref="E8:E12"/>
    <mergeCell ref="F8:F12"/>
    <mergeCell ref="G8:G12"/>
    <mergeCell ref="H8:H12"/>
  </mergeCells>
  <phoneticPr fontId="20" type="noConversion"/>
  <conditionalFormatting sqref="P8:AF17">
    <cfRule type="containsText" dxfId="5"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RowHeight="14.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0"/>
  <sheetViews>
    <sheetView topLeftCell="A16" workbookViewId="0">
      <selection activeCell="C17" sqref="C17"/>
    </sheetView>
  </sheetViews>
  <sheetFormatPr baseColWidth="10" defaultRowHeight="14.4"/>
  <cols>
    <col min="1" max="1" width="25.44140625" customWidth="1"/>
    <col min="2" max="2" width="4" customWidth="1"/>
    <col min="3" max="3" width="66.5546875" customWidth="1"/>
    <col min="4" max="4" width="3.5546875" customWidth="1"/>
    <col min="5" max="5" width="39.109375" customWidth="1"/>
    <col min="6" max="6" width="3.5546875" customWidth="1"/>
    <col min="7" max="7" width="44.5546875" customWidth="1"/>
    <col min="8" max="8" width="3.5546875" customWidth="1"/>
    <col min="9" max="9" width="23" customWidth="1"/>
    <col min="10" max="10" width="3.88671875" customWidth="1"/>
    <col min="11" max="11" width="14.44140625" customWidth="1"/>
    <col min="12" max="12" width="3.88671875" customWidth="1"/>
    <col min="13" max="13" width="19.109375" customWidth="1"/>
    <col min="14" max="14" width="4.33203125" customWidth="1"/>
    <col min="15" max="15" width="15.6640625" customWidth="1"/>
    <col min="16" max="16" width="3.6640625" customWidth="1"/>
    <col min="17" max="17" width="24.33203125" customWidth="1"/>
    <col min="18" max="18" width="19.5546875" customWidth="1"/>
    <col min="19" max="19" width="34" customWidth="1"/>
    <col min="20" max="20" width="4.33203125" customWidth="1"/>
    <col min="21" max="21" width="15.6640625" customWidth="1"/>
    <col min="23" max="23" width="14.88671875" customWidth="1"/>
    <col min="25" max="25" width="15.88671875" customWidth="1"/>
    <col min="30" max="30" width="13.88671875" bestFit="1" customWidth="1"/>
    <col min="37" max="37" width="13.88671875" bestFit="1" customWidth="1"/>
  </cols>
  <sheetData>
    <row r="1" spans="1:39" ht="29.25" customHeight="1" thickBot="1">
      <c r="A1" s="224" t="s">
        <v>1</v>
      </c>
      <c r="B1" s="225"/>
      <c r="C1" s="4" t="s">
        <v>5</v>
      </c>
      <c r="E1" s="5" t="s">
        <v>314</v>
      </c>
      <c r="G1" s="5" t="s">
        <v>47</v>
      </c>
      <c r="I1" s="5" t="s">
        <v>49</v>
      </c>
      <c r="K1" s="5" t="s">
        <v>63</v>
      </c>
      <c r="M1" s="5" t="s">
        <v>67</v>
      </c>
      <c r="O1" s="5" t="s">
        <v>227</v>
      </c>
      <c r="Q1" s="5" t="s">
        <v>282</v>
      </c>
      <c r="R1" s="5" t="s">
        <v>282</v>
      </c>
      <c r="S1" s="5" t="s">
        <v>281</v>
      </c>
      <c r="U1" s="5" t="s">
        <v>318</v>
      </c>
      <c r="W1" s="99" t="s">
        <v>341</v>
      </c>
      <c r="X1" s="99" t="s">
        <v>342</v>
      </c>
      <c r="Y1" s="99" t="s">
        <v>343</v>
      </c>
      <c r="AD1" s="99" t="s">
        <v>341</v>
      </c>
      <c r="AE1" s="99" t="s">
        <v>342</v>
      </c>
      <c r="AF1" s="99" t="s">
        <v>373</v>
      </c>
      <c r="AJ1" s="99" t="s">
        <v>342</v>
      </c>
      <c r="AK1" s="99" t="s">
        <v>341</v>
      </c>
      <c r="AM1" t="s">
        <v>434</v>
      </c>
    </row>
    <row r="2" spans="1:39" ht="82.2" thickBot="1">
      <c r="A2" s="1" t="s">
        <v>6</v>
      </c>
      <c r="B2" s="222" t="s">
        <v>7</v>
      </c>
      <c r="C2" s="2" t="s">
        <v>8</v>
      </c>
      <c r="E2" s="2" t="s">
        <v>324</v>
      </c>
      <c r="G2" s="2" t="s">
        <v>41</v>
      </c>
      <c r="I2" s="2" t="s">
        <v>254</v>
      </c>
      <c r="K2" s="2" t="s">
        <v>255</v>
      </c>
      <c r="M2" s="2" t="s">
        <v>68</v>
      </c>
      <c r="O2" s="2" t="s">
        <v>222</v>
      </c>
      <c r="Q2" s="2" t="s">
        <v>283</v>
      </c>
      <c r="R2" s="2" t="s">
        <v>283</v>
      </c>
      <c r="S2" s="2" t="s">
        <v>285</v>
      </c>
      <c r="U2" s="2" t="s">
        <v>313</v>
      </c>
      <c r="W2" s="95">
        <v>202300000000009</v>
      </c>
      <c r="X2" s="96" t="s">
        <v>344</v>
      </c>
      <c r="Y2" s="100" t="s">
        <v>345</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344</v>
      </c>
      <c r="AF2" s="100" t="s">
        <v>374</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344</v>
      </c>
      <c r="AK2" s="95">
        <v>202300000000009</v>
      </c>
      <c r="AM2" t="s">
        <v>435</v>
      </c>
    </row>
    <row r="3" spans="1:39" ht="82.2" thickBot="1">
      <c r="A3" s="1" t="s">
        <v>9</v>
      </c>
      <c r="B3" s="223"/>
      <c r="C3" s="2" t="s">
        <v>10</v>
      </c>
      <c r="E3" s="2" t="s">
        <v>325</v>
      </c>
      <c r="G3" s="2" t="s">
        <v>42</v>
      </c>
      <c r="I3" s="2" t="s">
        <v>50</v>
      </c>
      <c r="K3" s="2" t="s">
        <v>64</v>
      </c>
      <c r="M3" s="2" t="s">
        <v>69</v>
      </c>
      <c r="O3" s="2" t="s">
        <v>223</v>
      </c>
      <c r="Q3" s="2" t="s">
        <v>287</v>
      </c>
      <c r="R3" s="2" t="s">
        <v>283</v>
      </c>
      <c r="S3" s="2" t="s">
        <v>286</v>
      </c>
      <c r="U3" s="2" t="s">
        <v>319</v>
      </c>
      <c r="W3" s="95">
        <v>202300000000009</v>
      </c>
      <c r="X3" s="96" t="s">
        <v>344</v>
      </c>
      <c r="Y3" s="100" t="s">
        <v>346</v>
      </c>
      <c r="Z3">
        <v>202300000000028</v>
      </c>
      <c r="AA3" t="str">
        <v>Fortalecimiento del sistema de gobierno basado en evidencia para una gobernanza confiable y gerencial de la Rama Judicial a nivel nacional</v>
      </c>
      <c r="AB3" t="str">
        <v>Documentos de investigación</v>
      </c>
      <c r="AD3" s="95">
        <v>202300000000009</v>
      </c>
      <c r="AE3" s="96" t="s">
        <v>344</v>
      </c>
      <c r="AF3" s="100" t="s">
        <v>375</v>
      </c>
      <c r="AJ3" s="96" t="s">
        <v>348</v>
      </c>
      <c r="AK3" s="95">
        <v>202300000000027</v>
      </c>
      <c r="AM3" t="s">
        <v>436</v>
      </c>
    </row>
    <row r="4" spans="1:39" ht="147" customHeight="1" thickBot="1">
      <c r="A4" s="1" t="s">
        <v>11</v>
      </c>
      <c r="B4" s="223"/>
      <c r="C4" s="2" t="s">
        <v>12</v>
      </c>
      <c r="E4" s="2" t="s">
        <v>315</v>
      </c>
      <c r="G4" s="2" t="s">
        <v>43</v>
      </c>
      <c r="O4" s="2" t="s">
        <v>224</v>
      </c>
      <c r="Q4" s="2" t="s">
        <v>296</v>
      </c>
      <c r="R4" s="2" t="s">
        <v>283</v>
      </c>
      <c r="S4" s="2" t="s">
        <v>284</v>
      </c>
      <c r="W4" s="95">
        <v>202300000000009</v>
      </c>
      <c r="X4" s="96" t="s">
        <v>344</v>
      </c>
      <c r="Y4" s="100" t="s">
        <v>347</v>
      </c>
      <c r="AD4" s="95">
        <v>202300000000009</v>
      </c>
      <c r="AE4" s="96" t="s">
        <v>344</v>
      </c>
      <c r="AF4" s="100" t="s">
        <v>376</v>
      </c>
      <c r="AJ4" s="96" t="s">
        <v>352</v>
      </c>
      <c r="AK4" s="95">
        <v>2018011000841</v>
      </c>
      <c r="AM4" t="s">
        <v>437</v>
      </c>
    </row>
    <row r="5" spans="1:39" ht="192" customHeight="1" thickBot="1">
      <c r="A5" s="1" t="s">
        <v>13</v>
      </c>
      <c r="B5" s="223"/>
      <c r="C5" s="2" t="s">
        <v>14</v>
      </c>
      <c r="E5" s="2" t="s">
        <v>316</v>
      </c>
      <c r="G5" s="2" t="s">
        <v>44</v>
      </c>
      <c r="O5" s="2" t="s">
        <v>225</v>
      </c>
      <c r="Q5" s="2" t="s">
        <v>307</v>
      </c>
      <c r="R5" s="2" t="s">
        <v>287</v>
      </c>
      <c r="S5" s="2" t="s">
        <v>291</v>
      </c>
      <c r="W5" s="95">
        <v>202300000000027</v>
      </c>
      <c r="X5" s="96" t="s">
        <v>348</v>
      </c>
      <c r="Y5" s="100" t="s">
        <v>349</v>
      </c>
      <c r="AD5" s="95">
        <v>202300000000009</v>
      </c>
      <c r="AE5" s="96" t="s">
        <v>344</v>
      </c>
      <c r="AF5" s="100" t="s">
        <v>377</v>
      </c>
      <c r="AJ5" s="96" t="s">
        <v>354</v>
      </c>
      <c r="AK5" s="95">
        <v>2018011000724</v>
      </c>
      <c r="AM5" t="s">
        <v>438</v>
      </c>
    </row>
    <row r="6" spans="1:39" ht="214.5" customHeight="1" thickBot="1">
      <c r="A6" s="1" t="s">
        <v>15</v>
      </c>
      <c r="B6" s="223"/>
      <c r="C6" s="2" t="s">
        <v>16</v>
      </c>
      <c r="E6" s="2" t="s">
        <v>326</v>
      </c>
      <c r="G6" s="2" t="s">
        <v>45</v>
      </c>
      <c r="O6" s="2" t="s">
        <v>226</v>
      </c>
      <c r="R6" s="2" t="s">
        <v>287</v>
      </c>
      <c r="S6" s="2" t="s">
        <v>292</v>
      </c>
      <c r="W6" s="95">
        <v>202300000000027</v>
      </c>
      <c r="X6" s="96" t="s">
        <v>348</v>
      </c>
      <c r="Y6" s="100" t="s">
        <v>350</v>
      </c>
      <c r="AD6" s="95">
        <v>202300000000009</v>
      </c>
      <c r="AE6" s="96" t="s">
        <v>344</v>
      </c>
      <c r="AF6" s="100" t="s">
        <v>378</v>
      </c>
      <c r="AJ6" s="96" t="s">
        <v>355</v>
      </c>
      <c r="AK6" s="95">
        <v>202300000000036</v>
      </c>
      <c r="AM6" t="s">
        <v>439</v>
      </c>
    </row>
    <row r="7" spans="1:39" ht="82.2" thickBot="1">
      <c r="A7" s="3"/>
      <c r="B7" s="226" t="s">
        <v>17</v>
      </c>
      <c r="C7" s="2" t="s">
        <v>18</v>
      </c>
      <c r="E7" s="2" t="s">
        <v>327</v>
      </c>
      <c r="G7" s="2" t="s">
        <v>258</v>
      </c>
      <c r="R7" s="2" t="s">
        <v>287</v>
      </c>
      <c r="S7" s="2" t="s">
        <v>293</v>
      </c>
      <c r="W7" s="95">
        <v>202300000000027</v>
      </c>
      <c r="X7" s="96" t="s">
        <v>348</v>
      </c>
      <c r="Y7" s="100" t="s">
        <v>351</v>
      </c>
      <c r="AD7" s="95">
        <v>202300000000009</v>
      </c>
      <c r="AE7" s="96" t="s">
        <v>344</v>
      </c>
      <c r="AF7" s="100" t="s">
        <v>379</v>
      </c>
      <c r="AJ7" s="96" t="s">
        <v>360</v>
      </c>
      <c r="AK7" s="95">
        <v>202300000000010</v>
      </c>
      <c r="AM7" t="s">
        <v>440</v>
      </c>
    </row>
    <row r="8" spans="1:39" ht="92.4" thickBot="1">
      <c r="A8" s="3"/>
      <c r="B8" s="227"/>
      <c r="C8" s="2" t="s">
        <v>19</v>
      </c>
      <c r="E8" s="2" t="s">
        <v>328</v>
      </c>
      <c r="G8" s="2" t="s">
        <v>46</v>
      </c>
      <c r="R8" s="2" t="s">
        <v>287</v>
      </c>
      <c r="S8" s="2" t="s">
        <v>290</v>
      </c>
      <c r="W8" s="95">
        <v>2018011000841</v>
      </c>
      <c r="X8" s="96" t="s">
        <v>352</v>
      </c>
      <c r="Y8" s="100" t="s">
        <v>353</v>
      </c>
      <c r="AD8" s="95">
        <v>202300000000009</v>
      </c>
      <c r="AE8" s="96" t="s">
        <v>344</v>
      </c>
      <c r="AF8" s="100" t="s">
        <v>380</v>
      </c>
      <c r="AJ8" s="98" t="s">
        <v>366</v>
      </c>
      <c r="AK8" s="97">
        <v>2018011000698</v>
      </c>
    </row>
    <row r="9" spans="1:39" ht="92.4" thickBot="1">
      <c r="A9" s="3"/>
      <c r="B9" s="227"/>
      <c r="C9" s="2" t="s">
        <v>20</v>
      </c>
      <c r="E9" s="92" t="s">
        <v>339</v>
      </c>
      <c r="R9" s="2" t="s">
        <v>287</v>
      </c>
      <c r="S9" s="2" t="s">
        <v>289</v>
      </c>
      <c r="W9" s="95">
        <v>2018011000724</v>
      </c>
      <c r="X9" s="96" t="s">
        <v>354</v>
      </c>
      <c r="Y9" s="100" t="s">
        <v>353</v>
      </c>
      <c r="AD9" s="95">
        <v>202300000000027</v>
      </c>
      <c r="AE9" s="96" t="s">
        <v>348</v>
      </c>
      <c r="AF9" s="100" t="s">
        <v>381</v>
      </c>
      <c r="AJ9" s="96" t="s">
        <v>369</v>
      </c>
      <c r="AK9" s="97">
        <v>202300000000028</v>
      </c>
    </row>
    <row r="10" spans="1:39" ht="147" customHeight="1" thickBot="1">
      <c r="A10" s="3"/>
      <c r="B10" s="227"/>
      <c r="C10" s="2" t="s">
        <v>21</v>
      </c>
      <c r="E10" s="92" t="s">
        <v>340</v>
      </c>
      <c r="R10" s="2" t="s">
        <v>287</v>
      </c>
      <c r="S10" s="2" t="s">
        <v>294</v>
      </c>
      <c r="W10" s="95">
        <v>202300000000036</v>
      </c>
      <c r="X10" s="96" t="s">
        <v>355</v>
      </c>
      <c r="Y10" s="100" t="s">
        <v>356</v>
      </c>
      <c r="AD10" s="95">
        <v>202300000000027</v>
      </c>
      <c r="AE10" s="96" t="s">
        <v>348</v>
      </c>
      <c r="AF10" s="100" t="s">
        <v>382</v>
      </c>
      <c r="AJ10" s="102" t="s">
        <v>229</v>
      </c>
    </row>
    <row r="11" spans="1:39" ht="124.5" customHeight="1" thickBot="1">
      <c r="A11" s="3"/>
      <c r="B11" s="227"/>
      <c r="C11" s="2" t="s">
        <v>22</v>
      </c>
      <c r="R11" s="2" t="s">
        <v>287</v>
      </c>
      <c r="S11" s="2" t="s">
        <v>288</v>
      </c>
      <c r="W11" s="95">
        <v>202300000000036</v>
      </c>
      <c r="X11" s="96" t="s">
        <v>355</v>
      </c>
      <c r="Y11" s="100" t="s">
        <v>357</v>
      </c>
      <c r="AD11" s="95">
        <v>202300000000027</v>
      </c>
      <c r="AE11" s="96" t="s">
        <v>348</v>
      </c>
      <c r="AF11" s="100" t="s">
        <v>383</v>
      </c>
    </row>
    <row r="12" spans="1:39" ht="135.75" customHeight="1" thickBot="1">
      <c r="A12" s="3"/>
      <c r="B12" s="227"/>
      <c r="C12" s="2" t="s">
        <v>23</v>
      </c>
      <c r="R12" s="2" t="s">
        <v>287</v>
      </c>
      <c r="S12" s="2" t="s">
        <v>295</v>
      </c>
      <c r="W12" s="95">
        <v>202300000000036</v>
      </c>
      <c r="X12" s="96" t="s">
        <v>355</v>
      </c>
      <c r="Y12" s="100" t="s">
        <v>358</v>
      </c>
      <c r="AD12" s="95">
        <v>202300000000027</v>
      </c>
      <c r="AE12" s="96" t="s">
        <v>348</v>
      </c>
      <c r="AF12" s="100" t="s">
        <v>384</v>
      </c>
    </row>
    <row r="13" spans="1:39" ht="92.4" thickBot="1">
      <c r="A13" s="3"/>
      <c r="B13" s="222" t="s">
        <v>24</v>
      </c>
      <c r="C13" s="2" t="s">
        <v>25</v>
      </c>
      <c r="R13" s="2" t="s">
        <v>296</v>
      </c>
      <c r="S13" s="2" t="s">
        <v>304</v>
      </c>
      <c r="W13" s="95">
        <v>202300000000036</v>
      </c>
      <c r="X13" s="96" t="s">
        <v>355</v>
      </c>
      <c r="Y13" s="100" t="s">
        <v>359</v>
      </c>
      <c r="AD13" s="95">
        <v>202300000000027</v>
      </c>
      <c r="AE13" s="96" t="s">
        <v>348</v>
      </c>
      <c r="AF13" s="100" t="s">
        <v>385</v>
      </c>
    </row>
    <row r="14" spans="1:39" ht="82.2" thickBot="1">
      <c r="A14" s="3"/>
      <c r="B14" s="223"/>
      <c r="C14" s="2" t="s">
        <v>26</v>
      </c>
      <c r="R14" s="2" t="s">
        <v>296</v>
      </c>
      <c r="S14" s="2" t="s">
        <v>299</v>
      </c>
      <c r="W14" s="95">
        <v>202300000000010</v>
      </c>
      <c r="X14" s="96" t="s">
        <v>360</v>
      </c>
      <c r="Y14" s="100" t="s">
        <v>361</v>
      </c>
      <c r="AD14" s="95">
        <v>202300000000027</v>
      </c>
      <c r="AE14" s="96" t="s">
        <v>348</v>
      </c>
      <c r="AF14" s="100" t="s">
        <v>386</v>
      </c>
    </row>
    <row r="15" spans="1:39" ht="158.25" customHeight="1" thickBot="1">
      <c r="A15" s="3"/>
      <c r="B15" s="223"/>
      <c r="C15" s="2" t="s">
        <v>27</v>
      </c>
      <c r="R15" s="2" t="s">
        <v>296</v>
      </c>
      <c r="S15" s="2" t="s">
        <v>302</v>
      </c>
      <c r="W15" s="95">
        <v>202300000000010</v>
      </c>
      <c r="X15" s="96" t="s">
        <v>360</v>
      </c>
      <c r="Y15" s="100" t="s">
        <v>362</v>
      </c>
      <c r="AD15" s="95">
        <v>202300000000027</v>
      </c>
      <c r="AE15" s="96" t="s">
        <v>348</v>
      </c>
      <c r="AF15" s="100" t="s">
        <v>382</v>
      </c>
    </row>
    <row r="16" spans="1:39" ht="147" customHeight="1" thickBot="1">
      <c r="A16" s="3"/>
      <c r="B16" s="223"/>
      <c r="C16" s="2" t="s">
        <v>28</v>
      </c>
      <c r="R16" s="2" t="s">
        <v>296</v>
      </c>
      <c r="S16" s="2" t="s">
        <v>300</v>
      </c>
      <c r="W16" s="95">
        <v>202300000000010</v>
      </c>
      <c r="X16" s="96" t="s">
        <v>360</v>
      </c>
      <c r="Y16" s="100" t="s">
        <v>363</v>
      </c>
      <c r="AD16" s="95">
        <v>202300000000027</v>
      </c>
      <c r="AE16" s="96" t="s">
        <v>348</v>
      </c>
      <c r="AF16" s="100" t="s">
        <v>383</v>
      </c>
    </row>
    <row r="17" spans="1:32" ht="124.5" customHeight="1" thickBot="1">
      <c r="A17" s="3"/>
      <c r="B17" s="223"/>
      <c r="C17" s="2" t="s">
        <v>29</v>
      </c>
      <c r="R17" s="2" t="s">
        <v>296</v>
      </c>
      <c r="S17" s="2" t="s">
        <v>297</v>
      </c>
      <c r="W17" s="95">
        <v>202300000000010</v>
      </c>
      <c r="X17" s="96" t="s">
        <v>360</v>
      </c>
      <c r="Y17" s="100" t="s">
        <v>364</v>
      </c>
      <c r="AD17" s="95">
        <v>2018011000841</v>
      </c>
      <c r="AE17" s="96" t="s">
        <v>352</v>
      </c>
      <c r="AF17" s="100" t="s">
        <v>387</v>
      </c>
    </row>
    <row r="18" spans="1:32" ht="169.5" customHeight="1" thickBot="1">
      <c r="A18" s="3"/>
      <c r="B18" s="223"/>
      <c r="C18" s="2" t="s">
        <v>30</v>
      </c>
      <c r="R18" s="2" t="s">
        <v>296</v>
      </c>
      <c r="S18" s="2" t="s">
        <v>306</v>
      </c>
      <c r="W18" s="95">
        <v>202300000000010</v>
      </c>
      <c r="X18" s="96" t="s">
        <v>360</v>
      </c>
      <c r="Y18" s="100" t="s">
        <v>365</v>
      </c>
      <c r="AD18" s="95">
        <v>2018011000724</v>
      </c>
      <c r="AE18" s="96" t="s">
        <v>354</v>
      </c>
      <c r="AF18" s="100" t="s">
        <v>388</v>
      </c>
    </row>
    <row r="19" spans="1:32" ht="92.4" thickBot="1">
      <c r="A19" s="3"/>
      <c r="B19" s="223"/>
      <c r="C19" s="2" t="s">
        <v>31</v>
      </c>
      <c r="R19" s="2" t="s">
        <v>296</v>
      </c>
      <c r="S19" s="2" t="s">
        <v>298</v>
      </c>
      <c r="W19" s="97">
        <v>2018011000698</v>
      </c>
      <c r="X19" s="98" t="s">
        <v>366</v>
      </c>
      <c r="Y19" s="100" t="s">
        <v>367</v>
      </c>
      <c r="AD19" s="95">
        <v>202300000000036</v>
      </c>
      <c r="AE19" s="96" t="s">
        <v>355</v>
      </c>
      <c r="AF19" s="100" t="s">
        <v>389</v>
      </c>
    </row>
    <row r="20" spans="1:32" ht="92.4" thickBot="1">
      <c r="A20" s="3"/>
      <c r="B20" s="222" t="s">
        <v>32</v>
      </c>
      <c r="C20" s="2" t="s">
        <v>33</v>
      </c>
      <c r="R20" s="2" t="s">
        <v>296</v>
      </c>
      <c r="S20" s="2" t="s">
        <v>305</v>
      </c>
      <c r="W20" s="97">
        <v>2018011000698</v>
      </c>
      <c r="X20" s="98" t="s">
        <v>366</v>
      </c>
      <c r="Y20" s="100" t="s">
        <v>368</v>
      </c>
      <c r="AD20" s="95">
        <v>202300000000036</v>
      </c>
      <c r="AE20" s="96" t="s">
        <v>355</v>
      </c>
      <c r="AF20" s="100" t="s">
        <v>390</v>
      </c>
    </row>
    <row r="21" spans="1:32" ht="133.19999999999999" thickBot="1">
      <c r="A21" s="3"/>
      <c r="B21" s="223"/>
      <c r="C21" s="2" t="s">
        <v>34</v>
      </c>
      <c r="R21" s="2" t="s">
        <v>296</v>
      </c>
      <c r="S21" s="2" t="s">
        <v>303</v>
      </c>
      <c r="W21" s="97">
        <v>202300000000028</v>
      </c>
      <c r="X21" s="96" t="s">
        <v>369</v>
      </c>
      <c r="Y21" s="100" t="s">
        <v>370</v>
      </c>
      <c r="AD21" s="95">
        <v>202300000000036</v>
      </c>
      <c r="AE21" s="96" t="s">
        <v>355</v>
      </c>
      <c r="AF21" s="100" t="s">
        <v>391</v>
      </c>
    </row>
    <row r="22" spans="1:32" ht="92.4" thickBot="1">
      <c r="A22" s="3"/>
      <c r="B22" s="223"/>
      <c r="C22" s="2" t="s">
        <v>35</v>
      </c>
      <c r="R22" s="2" t="s">
        <v>296</v>
      </c>
      <c r="S22" s="2" t="s">
        <v>301</v>
      </c>
      <c r="W22" s="95">
        <v>2018011000841</v>
      </c>
      <c r="X22" s="96" t="s">
        <v>352</v>
      </c>
      <c r="Y22" s="100" t="s">
        <v>371</v>
      </c>
      <c r="AD22" s="95">
        <v>202300000000036</v>
      </c>
      <c r="AE22" s="96" t="s">
        <v>355</v>
      </c>
      <c r="AF22" s="100" t="s">
        <v>392</v>
      </c>
    </row>
    <row r="23" spans="1:32" ht="92.4" thickBot="1">
      <c r="A23" s="3"/>
      <c r="B23" s="223"/>
      <c r="C23" s="2" t="s">
        <v>36</v>
      </c>
      <c r="R23" s="2" t="s">
        <v>307</v>
      </c>
      <c r="S23" s="2" t="s">
        <v>308</v>
      </c>
      <c r="W23" s="97">
        <v>202300000000028</v>
      </c>
      <c r="X23" s="96" t="s">
        <v>369</v>
      </c>
      <c r="Y23" s="100" t="s">
        <v>372</v>
      </c>
      <c r="AD23" s="95">
        <v>202300000000036</v>
      </c>
      <c r="AE23" s="96" t="s">
        <v>355</v>
      </c>
      <c r="AF23" s="100" t="s">
        <v>393</v>
      </c>
    </row>
    <row r="24" spans="1:32" ht="92.4" thickBot="1">
      <c r="A24" s="3"/>
      <c r="B24" s="223"/>
      <c r="C24" s="2" t="s">
        <v>37</v>
      </c>
      <c r="R24" s="2" t="s">
        <v>307</v>
      </c>
      <c r="S24" s="2" t="s">
        <v>309</v>
      </c>
      <c r="AD24" s="95">
        <v>202300000000036</v>
      </c>
      <c r="AE24" s="96" t="s">
        <v>355</v>
      </c>
      <c r="AF24" s="100" t="s">
        <v>394</v>
      </c>
    </row>
    <row r="25" spans="1:32" ht="235.2" thickBot="1">
      <c r="A25" s="3"/>
      <c r="B25" s="222" t="s">
        <v>38</v>
      </c>
      <c r="C25" s="2" t="s">
        <v>39</v>
      </c>
      <c r="AD25" s="95">
        <v>202300000000036</v>
      </c>
      <c r="AE25" s="96" t="s">
        <v>355</v>
      </c>
      <c r="AF25" s="100" t="s">
        <v>395</v>
      </c>
    </row>
    <row r="26" spans="1:32" ht="92.4" thickBot="1">
      <c r="A26" s="3"/>
      <c r="B26" s="223"/>
      <c r="C26" s="2" t="s">
        <v>40</v>
      </c>
      <c r="AD26" s="95">
        <v>202300000000036</v>
      </c>
      <c r="AE26" s="96" t="s">
        <v>355</v>
      </c>
      <c r="AF26" s="100" t="s">
        <v>396</v>
      </c>
    </row>
    <row r="27" spans="1:32" ht="102.6" thickBot="1">
      <c r="AD27" s="95">
        <v>202300000000036</v>
      </c>
      <c r="AE27" s="96" t="s">
        <v>355</v>
      </c>
      <c r="AF27" s="100" t="s">
        <v>397</v>
      </c>
    </row>
    <row r="28" spans="1:32" ht="92.4" thickBot="1">
      <c r="AD28" s="95">
        <v>202300000000036</v>
      </c>
      <c r="AE28" s="96" t="s">
        <v>355</v>
      </c>
      <c r="AF28" s="100" t="s">
        <v>398</v>
      </c>
    </row>
    <row r="29" spans="1:32" ht="92.4" thickBot="1">
      <c r="AD29" s="95">
        <v>202300000000036</v>
      </c>
      <c r="AE29" s="96" t="s">
        <v>355</v>
      </c>
      <c r="AF29" s="100" t="s">
        <v>399</v>
      </c>
    </row>
    <row r="30" spans="1:32" ht="92.4" thickBot="1">
      <c r="AD30" s="95">
        <v>202300000000010</v>
      </c>
      <c r="AE30" s="96" t="s">
        <v>360</v>
      </c>
      <c r="AF30" s="100" t="s">
        <v>400</v>
      </c>
    </row>
    <row r="31" spans="1:32" ht="102.6" thickBot="1">
      <c r="AD31" s="95">
        <v>202300000000010</v>
      </c>
      <c r="AE31" s="96" t="s">
        <v>360</v>
      </c>
      <c r="AF31" s="100" t="s">
        <v>401</v>
      </c>
    </row>
    <row r="32" spans="1:32" ht="102.6" thickBot="1">
      <c r="AD32" s="95">
        <v>202300000000010</v>
      </c>
      <c r="AE32" s="96" t="s">
        <v>360</v>
      </c>
      <c r="AF32" s="100" t="s">
        <v>402</v>
      </c>
    </row>
    <row r="33" spans="30:32" ht="337.2" thickBot="1">
      <c r="AD33" s="95">
        <v>202300000000010</v>
      </c>
      <c r="AE33" s="96" t="s">
        <v>360</v>
      </c>
      <c r="AF33" s="100" t="s">
        <v>403</v>
      </c>
    </row>
    <row r="34" spans="30:32" ht="82.2" thickBot="1">
      <c r="AD34" s="95">
        <v>202300000000010</v>
      </c>
      <c r="AE34" s="96" t="s">
        <v>360</v>
      </c>
      <c r="AF34" s="100" t="s">
        <v>404</v>
      </c>
    </row>
    <row r="35" spans="30:32" ht="82.2" thickBot="1">
      <c r="AD35" s="95">
        <v>202300000000010</v>
      </c>
      <c r="AE35" s="96" t="s">
        <v>360</v>
      </c>
      <c r="AF35" s="100" t="s">
        <v>405</v>
      </c>
    </row>
    <row r="36" spans="30:32" ht="133.19999999999999" thickBot="1">
      <c r="AD36" s="95">
        <v>202300000000010</v>
      </c>
      <c r="AE36" s="96" t="s">
        <v>360</v>
      </c>
      <c r="AF36" s="100" t="s">
        <v>406</v>
      </c>
    </row>
    <row r="37" spans="30:32" ht="82.2" thickBot="1">
      <c r="AD37" s="95">
        <v>202300000000010</v>
      </c>
      <c r="AE37" s="96" t="s">
        <v>360</v>
      </c>
      <c r="AF37" s="100" t="s">
        <v>407</v>
      </c>
    </row>
    <row r="38" spans="30:32" ht="92.4" thickBot="1">
      <c r="AD38" s="97">
        <v>2018011000698</v>
      </c>
      <c r="AE38" s="98" t="s">
        <v>366</v>
      </c>
      <c r="AF38" s="100" t="s">
        <v>408</v>
      </c>
    </row>
    <row r="39" spans="30:32" ht="92.4" thickBot="1">
      <c r="AD39" s="97">
        <v>2018011000698</v>
      </c>
      <c r="AE39" s="98" t="s">
        <v>366</v>
      </c>
      <c r="AF39" s="100" t="s">
        <v>409</v>
      </c>
    </row>
    <row r="40" spans="30:32" ht="102.6" thickBot="1">
      <c r="AD40" s="97">
        <v>202300000000028</v>
      </c>
      <c r="AE40" s="96" t="s">
        <v>369</v>
      </c>
      <c r="AF40" s="100" t="s">
        <v>410</v>
      </c>
    </row>
  </sheetData>
  <autoFilter ref="R1:S24" xr:uid="{00000000-0001-0000-0300-000000000000}"/>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K341"/>
  <sheetViews>
    <sheetView showGridLines="0" tabSelected="1" topLeftCell="A4" zoomScale="80" zoomScaleNormal="80" workbookViewId="0">
      <pane xSplit="1" ySplit="4" topLeftCell="B8" activePane="bottomRight" state="frozen"/>
      <selection activeCell="A4" sqref="A4"/>
      <selection pane="topRight" activeCell="B4" sqref="B4"/>
      <selection pane="bottomLeft" activeCell="A8" sqref="A8"/>
      <selection pane="bottomRight" activeCell="J8" sqref="J8"/>
    </sheetView>
  </sheetViews>
  <sheetFormatPr baseColWidth="10" defaultColWidth="11.44140625" defaultRowHeight="14.4" outlineLevelCol="1"/>
  <cols>
    <col min="1" max="1" width="15.33203125" customWidth="1"/>
    <col min="2" max="2" width="15" customWidth="1"/>
    <col min="3" max="3" width="33" customWidth="1"/>
    <col min="4" max="4" width="13.6640625" customWidth="1"/>
    <col min="5" max="5" width="30.109375" customWidth="1"/>
    <col min="6" max="8" width="19.5546875" hidden="1" customWidth="1"/>
    <col min="9" max="9" width="15.44140625" hidden="1" customWidth="1"/>
    <col min="10" max="10" width="52" style="145" customWidth="1"/>
    <col min="11" max="11" width="11.109375" customWidth="1"/>
    <col min="12" max="12" width="19.44140625" customWidth="1"/>
    <col min="13" max="14" width="16.88671875" customWidth="1"/>
    <col min="15" max="16" width="16.5546875" style="6" customWidth="1"/>
    <col min="17" max="17" width="24.88671875" customWidth="1" outlineLevel="1"/>
    <col min="18" max="18" width="28.109375" customWidth="1" outlineLevel="1"/>
    <col min="19" max="19" width="27.88671875" customWidth="1" outlineLevel="1"/>
    <col min="20" max="21" width="21.109375" customWidth="1"/>
    <col min="22" max="22" width="25" customWidth="1" outlineLevel="1"/>
    <col min="23" max="23" width="19.33203125" customWidth="1" outlineLevel="1"/>
    <col min="24" max="24" width="17.44140625" customWidth="1" outlineLevel="1"/>
    <col min="25" max="25" width="14.44140625" customWidth="1" outlineLevel="1"/>
    <col min="26" max="26" width="21" customWidth="1" outlineLevel="1"/>
    <col min="27" max="27" width="68.5546875" customWidth="1" outlineLevel="1"/>
    <col min="28" max="28" width="26.44140625" customWidth="1" outlineLevel="1"/>
    <col min="29" max="29" width="23.33203125" customWidth="1" outlineLevel="1"/>
    <col min="30" max="30" width="21.44140625" customWidth="1" outlineLevel="1"/>
    <col min="31" max="31" width="27" customWidth="1" outlineLevel="1"/>
    <col min="32" max="32" width="67.88671875" customWidth="1" outlineLevel="1"/>
    <col min="33" max="33" width="14.109375" customWidth="1" outlineLevel="1"/>
    <col min="34" max="41" width="16.88671875" hidden="1" customWidth="1" outlineLevel="1"/>
    <col min="42" max="42" width="17.5546875" hidden="1" customWidth="1" outlineLevel="1"/>
    <col min="43" max="43" width="19.6640625" hidden="1" customWidth="1" outlineLevel="1"/>
    <col min="44" max="44" width="57.33203125" hidden="1" customWidth="1" outlineLevel="1"/>
    <col min="45" max="45" width="22.33203125" hidden="1" customWidth="1" outlineLevel="1"/>
    <col min="46" max="46" width="21.6640625" hidden="1" customWidth="1" outlineLevel="1"/>
    <col min="47" max="47" width="58.33203125" hidden="1" customWidth="1" outlineLevel="1"/>
    <col min="48" max="48" width="25" hidden="1" customWidth="1" outlineLevel="1"/>
    <col min="49" max="60" width="22.109375" hidden="1" customWidth="1" outlineLevel="1"/>
    <col min="61" max="61" width="33.109375" hidden="1" customWidth="1" outlineLevel="1"/>
    <col min="62" max="62" width="31.77734375" style="153" customWidth="1"/>
    <col min="63" max="63" width="32.5546875" style="153" customWidth="1"/>
    <col min="64" max="65" width="11.44140625" customWidth="1"/>
  </cols>
  <sheetData>
    <row r="1" spans="1:63" s="69" customFormat="1" ht="42" customHeight="1">
      <c r="A1" s="77"/>
      <c r="B1" s="77"/>
      <c r="C1" s="77"/>
      <c r="D1" s="77"/>
      <c r="E1" s="201" t="s">
        <v>714</v>
      </c>
      <c r="F1" s="201"/>
      <c r="G1" s="201"/>
      <c r="H1" s="201"/>
      <c r="I1" s="201"/>
      <c r="J1" s="201"/>
      <c r="K1" s="201"/>
      <c r="L1" s="201"/>
      <c r="M1" s="201"/>
      <c r="N1" s="201"/>
      <c r="O1" s="201"/>
      <c r="P1" s="201"/>
      <c r="Q1" s="201"/>
      <c r="R1" s="201"/>
      <c r="S1" s="201"/>
      <c r="T1" s="201"/>
      <c r="U1" s="78"/>
      <c r="V1" s="110"/>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149"/>
      <c r="BK1" s="149"/>
    </row>
    <row r="2" spans="1:63" s="81" customFormat="1" ht="19.5" customHeight="1">
      <c r="A2" s="79"/>
      <c r="B2" s="79"/>
      <c r="C2" s="79"/>
      <c r="D2" s="79"/>
      <c r="E2" s="202" t="s">
        <v>0</v>
      </c>
      <c r="F2" s="202"/>
      <c r="G2" s="202"/>
      <c r="H2" s="202"/>
      <c r="I2" s="202"/>
      <c r="J2" s="202"/>
      <c r="K2" s="202"/>
      <c r="L2" s="202"/>
      <c r="M2" s="202"/>
      <c r="N2" s="202"/>
      <c r="O2" s="202"/>
      <c r="P2" s="202"/>
      <c r="Q2" s="202"/>
      <c r="R2" s="202"/>
      <c r="S2" s="202"/>
      <c r="T2" s="202"/>
      <c r="U2" s="80"/>
      <c r="V2" s="111"/>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150"/>
      <c r="BK2" s="150"/>
    </row>
    <row r="3" spans="1:63" s="81" customFormat="1" ht="19.5" customHeight="1">
      <c r="A3" s="79"/>
      <c r="B3" s="79"/>
      <c r="C3" s="79"/>
      <c r="D3" s="79"/>
      <c r="E3" s="202" t="s">
        <v>330</v>
      </c>
      <c r="F3" s="202"/>
      <c r="G3" s="202"/>
      <c r="H3" s="202"/>
      <c r="I3" s="202"/>
      <c r="J3" s="202"/>
      <c r="K3" s="202"/>
      <c r="L3" s="202"/>
      <c r="M3" s="202"/>
      <c r="N3" s="202"/>
      <c r="O3" s="202"/>
      <c r="P3" s="202"/>
      <c r="Q3" s="202"/>
      <c r="R3" s="202"/>
      <c r="S3" s="202"/>
      <c r="T3" s="202"/>
      <c r="U3" s="80"/>
      <c r="V3" s="111"/>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150"/>
      <c r="BK3" s="150"/>
    </row>
    <row r="4" spans="1:63" s="69" customFormat="1" ht="30.75" customHeight="1">
      <c r="A4" s="191" t="s">
        <v>273</v>
      </c>
      <c r="B4" s="191"/>
      <c r="C4" s="191"/>
      <c r="D4" s="191"/>
      <c r="E4" s="191"/>
      <c r="F4" s="191"/>
      <c r="G4" s="191"/>
      <c r="H4" s="191"/>
      <c r="I4" s="191"/>
      <c r="J4" s="191"/>
      <c r="K4" s="191"/>
      <c r="L4" s="191"/>
      <c r="M4" s="191"/>
      <c r="N4" s="191"/>
      <c r="O4" s="191"/>
      <c r="P4" s="191"/>
      <c r="Q4" s="191"/>
      <c r="R4" s="191"/>
      <c r="S4" s="191"/>
      <c r="T4" s="191"/>
      <c r="U4" s="191"/>
      <c r="V4" s="191"/>
      <c r="W4" s="191"/>
      <c r="X4" s="191"/>
      <c r="Y4" s="191"/>
      <c r="Z4" s="191" t="s">
        <v>277</v>
      </c>
      <c r="AA4" s="191"/>
      <c r="AB4" s="191"/>
      <c r="AC4" s="191"/>
      <c r="AD4" s="191"/>
      <c r="AE4" s="191"/>
      <c r="AF4" s="191"/>
      <c r="AG4" s="191"/>
      <c r="AH4" s="187" t="s">
        <v>276</v>
      </c>
      <c r="AI4" s="188"/>
      <c r="AJ4" s="188"/>
      <c r="AK4" s="188"/>
      <c r="AL4" s="188"/>
      <c r="AM4" s="188"/>
      <c r="AN4" s="188"/>
      <c r="AO4" s="188"/>
      <c r="AP4" s="188"/>
      <c r="AQ4" s="188"/>
      <c r="AR4" s="188"/>
      <c r="AS4" s="188"/>
      <c r="AT4" s="188"/>
      <c r="AU4" s="188"/>
      <c r="AV4" s="189"/>
      <c r="AW4" s="189"/>
      <c r="AX4" s="189"/>
      <c r="AY4" s="189"/>
      <c r="AZ4" s="189"/>
      <c r="BA4" s="189"/>
      <c r="BB4" s="189"/>
      <c r="BC4" s="189"/>
      <c r="BD4" s="189"/>
      <c r="BE4" s="189"/>
      <c r="BF4" s="189"/>
      <c r="BG4" s="189"/>
      <c r="BH4" s="189"/>
      <c r="BI4" s="190"/>
      <c r="BJ4" s="151"/>
      <c r="BK4" s="151"/>
    </row>
    <row r="5" spans="1:63" s="72" customFormat="1" ht="33" customHeight="1">
      <c r="A5" s="187" t="s">
        <v>80</v>
      </c>
      <c r="B5" s="188"/>
      <c r="C5" s="188"/>
      <c r="D5" s="188"/>
      <c r="E5" s="188"/>
      <c r="F5" s="188"/>
      <c r="G5" s="188"/>
      <c r="H5" s="188"/>
      <c r="I5" s="188"/>
      <c r="J5" s="188"/>
      <c r="K5" s="188"/>
      <c r="L5" s="188"/>
      <c r="M5" s="188"/>
      <c r="N5" s="188"/>
      <c r="O5" s="188"/>
      <c r="P5" s="194"/>
      <c r="Q5" s="187" t="s">
        <v>76</v>
      </c>
      <c r="R5" s="188"/>
      <c r="S5" s="188"/>
      <c r="T5" s="188"/>
      <c r="U5" s="188"/>
      <c r="V5" s="188"/>
      <c r="W5" s="188"/>
      <c r="X5" s="188"/>
      <c r="Y5" s="194"/>
      <c r="Z5" s="187" t="s">
        <v>322</v>
      </c>
      <c r="AA5" s="188"/>
      <c r="AB5" s="188"/>
      <c r="AC5" s="188"/>
      <c r="AD5" s="188"/>
      <c r="AE5" s="188"/>
      <c r="AF5" s="188"/>
      <c r="AG5" s="194"/>
      <c r="AH5" s="187" t="s">
        <v>74</v>
      </c>
      <c r="AI5" s="188"/>
      <c r="AJ5" s="188"/>
      <c r="AK5" s="188"/>
      <c r="AL5" s="188"/>
      <c r="AM5" s="188"/>
      <c r="AN5" s="188"/>
      <c r="AO5" s="188"/>
      <c r="AP5" s="188"/>
      <c r="AQ5" s="188"/>
      <c r="AR5" s="188"/>
      <c r="AS5" s="188"/>
      <c r="AT5" s="188"/>
      <c r="AU5" s="188"/>
      <c r="AV5" s="187" t="s">
        <v>252</v>
      </c>
      <c r="AW5" s="188"/>
      <c r="AX5" s="188"/>
      <c r="AY5" s="188"/>
      <c r="AZ5" s="188"/>
      <c r="BA5" s="188"/>
      <c r="BB5" s="188"/>
      <c r="BC5" s="188"/>
      <c r="BD5" s="188"/>
      <c r="BE5" s="188"/>
      <c r="BF5" s="188"/>
      <c r="BG5" s="188"/>
      <c r="BH5" s="188"/>
      <c r="BI5" s="194"/>
      <c r="BJ5" s="152"/>
      <c r="BK5" s="152"/>
    </row>
    <row r="6" spans="1:63" ht="34.5" customHeight="1">
      <c r="A6" s="208" t="s">
        <v>62</v>
      </c>
      <c r="B6" s="208"/>
      <c r="C6" s="208"/>
      <c r="D6" s="208"/>
      <c r="E6" s="208"/>
      <c r="F6" s="208"/>
      <c r="G6" s="208"/>
      <c r="H6" s="208"/>
      <c r="I6" s="208"/>
      <c r="J6" s="208"/>
      <c r="K6" s="208"/>
      <c r="L6" s="209"/>
      <c r="M6" s="203" t="s">
        <v>51</v>
      </c>
      <c r="N6" s="203"/>
      <c r="O6" s="195" t="s">
        <v>248</v>
      </c>
      <c r="P6" s="196"/>
      <c r="Q6" s="204" t="s">
        <v>75</v>
      </c>
      <c r="R6" s="205"/>
      <c r="S6" s="205"/>
      <c r="T6" s="205"/>
      <c r="U6" s="206"/>
      <c r="V6" s="203" t="s">
        <v>239</v>
      </c>
      <c r="W6" s="203"/>
      <c r="X6" s="203"/>
      <c r="Y6" s="207"/>
      <c r="Z6" s="197" t="s">
        <v>275</v>
      </c>
      <c r="AA6" s="197"/>
      <c r="AB6" s="197" t="s">
        <v>274</v>
      </c>
      <c r="AC6" s="197"/>
      <c r="AD6" s="197"/>
      <c r="AE6" s="197"/>
      <c r="AF6" s="197"/>
      <c r="AG6" s="197"/>
      <c r="AH6" s="198" t="s">
        <v>245</v>
      </c>
      <c r="AI6" s="178"/>
      <c r="AJ6" s="178"/>
      <c r="AK6" s="178"/>
      <c r="AL6" s="178" t="s">
        <v>246</v>
      </c>
      <c r="AM6" s="178"/>
      <c r="AN6" s="178"/>
      <c r="AO6" s="178"/>
      <c r="AP6" s="178" t="s">
        <v>247</v>
      </c>
      <c r="AQ6" s="178"/>
      <c r="AR6" s="76" t="s">
        <v>234</v>
      </c>
      <c r="AS6" s="178" t="s">
        <v>230</v>
      </c>
      <c r="AT6" s="178"/>
      <c r="AU6" s="76" t="s">
        <v>234</v>
      </c>
      <c r="AV6" s="192" t="s">
        <v>253</v>
      </c>
      <c r="AW6" s="192"/>
      <c r="AX6" s="192"/>
      <c r="AY6" s="192"/>
      <c r="AZ6" s="192"/>
      <c r="BA6" s="192"/>
      <c r="BB6" s="192"/>
      <c r="BC6" s="192"/>
      <c r="BD6" s="192"/>
      <c r="BE6" s="192"/>
      <c r="BF6" s="192"/>
      <c r="BG6" s="192"/>
      <c r="BH6" s="192"/>
      <c r="BI6" s="193"/>
      <c r="BJ6" s="152"/>
      <c r="BK6" s="152"/>
    </row>
    <row r="7" spans="1:63" ht="63" customHeight="1">
      <c r="A7" s="63" t="s">
        <v>257</v>
      </c>
      <c r="B7" s="63" t="s">
        <v>279</v>
      </c>
      <c r="C7" s="63" t="s">
        <v>280</v>
      </c>
      <c r="D7" s="63" t="s">
        <v>2</v>
      </c>
      <c r="E7" s="63" t="s">
        <v>3</v>
      </c>
      <c r="F7" s="63" t="s">
        <v>4</v>
      </c>
      <c r="G7" s="63" t="s">
        <v>717</v>
      </c>
      <c r="H7" s="63" t="s">
        <v>442</v>
      </c>
      <c r="I7" s="63" t="s">
        <v>281</v>
      </c>
      <c r="J7" s="63" t="s">
        <v>48</v>
      </c>
      <c r="K7" s="63" t="s">
        <v>321</v>
      </c>
      <c r="L7" s="63" t="s">
        <v>49</v>
      </c>
      <c r="M7" s="63" t="s">
        <v>52</v>
      </c>
      <c r="N7" s="63" t="s">
        <v>53</v>
      </c>
      <c r="O7" s="63" t="s">
        <v>228</v>
      </c>
      <c r="P7" s="63" t="s">
        <v>318</v>
      </c>
      <c r="Q7" s="63" t="s">
        <v>66</v>
      </c>
      <c r="R7" s="63" t="s">
        <v>61</v>
      </c>
      <c r="S7" s="63" t="s">
        <v>312</v>
      </c>
      <c r="T7" s="63" t="s">
        <v>60</v>
      </c>
      <c r="U7" s="63" t="s">
        <v>238</v>
      </c>
      <c r="V7" s="112" t="s">
        <v>65</v>
      </c>
      <c r="W7" s="63" t="s">
        <v>63</v>
      </c>
      <c r="X7" s="63" t="s">
        <v>59</v>
      </c>
      <c r="Y7" s="63" t="s">
        <v>58</v>
      </c>
      <c r="Z7" s="68" t="s">
        <v>227</v>
      </c>
      <c r="AA7" s="68" t="s">
        <v>320</v>
      </c>
      <c r="AB7" s="68" t="s">
        <v>67</v>
      </c>
      <c r="AC7" s="68" t="s">
        <v>70</v>
      </c>
      <c r="AD7" s="68" t="s">
        <v>323</v>
      </c>
      <c r="AE7" s="68" t="s">
        <v>71</v>
      </c>
      <c r="AF7" s="68" t="s">
        <v>72</v>
      </c>
      <c r="AG7" s="73" t="s">
        <v>73</v>
      </c>
      <c r="AH7" s="146" t="s">
        <v>240</v>
      </c>
      <c r="AI7" s="146" t="s">
        <v>241</v>
      </c>
      <c r="AJ7" s="146" t="s">
        <v>242</v>
      </c>
      <c r="AK7" s="146" t="s">
        <v>243</v>
      </c>
      <c r="AL7" s="146" t="s">
        <v>244</v>
      </c>
      <c r="AM7" s="146" t="s">
        <v>249</v>
      </c>
      <c r="AN7" s="146" t="s">
        <v>250</v>
      </c>
      <c r="AO7" s="146" t="s">
        <v>251</v>
      </c>
      <c r="AP7" s="146" t="s">
        <v>79</v>
      </c>
      <c r="AQ7" s="146" t="s">
        <v>231</v>
      </c>
      <c r="AR7" s="146" t="s">
        <v>310</v>
      </c>
      <c r="AS7" s="146" t="s">
        <v>78</v>
      </c>
      <c r="AT7" s="146" t="s">
        <v>77</v>
      </c>
      <c r="AU7" s="146" t="s">
        <v>311</v>
      </c>
      <c r="AV7" s="67" t="s">
        <v>259</v>
      </c>
      <c r="AW7" s="68" t="s">
        <v>260</v>
      </c>
      <c r="AX7" s="68" t="s">
        <v>261</v>
      </c>
      <c r="AY7" s="68" t="s">
        <v>262</v>
      </c>
      <c r="AZ7" s="68" t="s">
        <v>263</v>
      </c>
      <c r="BA7" s="68" t="s">
        <v>264</v>
      </c>
      <c r="BB7" s="68" t="s">
        <v>265</v>
      </c>
      <c r="BC7" s="68" t="s">
        <v>266</v>
      </c>
      <c r="BD7" s="68" t="s">
        <v>267</v>
      </c>
      <c r="BE7" s="68" t="s">
        <v>268</v>
      </c>
      <c r="BF7" s="68" t="s">
        <v>269</v>
      </c>
      <c r="BG7" s="68" t="s">
        <v>270</v>
      </c>
      <c r="BH7" s="73" t="s">
        <v>271</v>
      </c>
      <c r="BI7" s="147" t="s">
        <v>317</v>
      </c>
      <c r="BJ7" s="106" t="s">
        <v>441</v>
      </c>
      <c r="BK7" s="106" t="s">
        <v>716</v>
      </c>
    </row>
    <row r="8" spans="1:63" ht="28.8">
      <c r="A8" s="179">
        <v>1</v>
      </c>
      <c r="B8" s="229" t="s">
        <v>256</v>
      </c>
      <c r="C8" s="229" t="s">
        <v>37</v>
      </c>
      <c r="D8" s="229" t="s">
        <v>339</v>
      </c>
      <c r="E8" s="229" t="s">
        <v>417</v>
      </c>
      <c r="F8" s="229" t="s">
        <v>42</v>
      </c>
      <c r="G8" s="228" t="s">
        <v>718</v>
      </c>
      <c r="H8" s="229" t="s">
        <v>287</v>
      </c>
      <c r="I8" s="229" t="s">
        <v>289</v>
      </c>
      <c r="J8" s="115" t="s">
        <v>480</v>
      </c>
      <c r="K8" s="85">
        <v>0.08</v>
      </c>
      <c r="L8" s="116" t="s">
        <v>254</v>
      </c>
      <c r="M8" s="117">
        <v>45659</v>
      </c>
      <c r="N8" s="117">
        <v>45777</v>
      </c>
      <c r="O8" s="114">
        <v>1</v>
      </c>
      <c r="P8" s="116" t="s">
        <v>313</v>
      </c>
      <c r="Q8" s="118" t="str">
        <f>IFERROR(VLOOKUP(R8,Listas!$AJ$2:$AK$9,2,0),"N/A")</f>
        <v>N/A</v>
      </c>
      <c r="R8" s="119" t="s">
        <v>229</v>
      </c>
      <c r="S8" s="119" t="s">
        <v>229</v>
      </c>
      <c r="T8" s="119" t="s">
        <v>229</v>
      </c>
      <c r="U8" s="116" t="str">
        <f t="shared" ref="U8:AG29" si="0">IF($L8="Funcionamiento","N/A","")</f>
        <v>N/A</v>
      </c>
      <c r="V8" s="116" t="str">
        <f t="shared" si="0"/>
        <v>N/A</v>
      </c>
      <c r="W8" s="116" t="str">
        <f t="shared" si="0"/>
        <v>N/A</v>
      </c>
      <c r="X8" s="116" t="str">
        <f t="shared" si="0"/>
        <v>N/A</v>
      </c>
      <c r="Y8" s="116" t="str">
        <f t="shared" si="0"/>
        <v>N/A</v>
      </c>
      <c r="Z8" s="116" t="str">
        <f t="shared" si="0"/>
        <v>N/A</v>
      </c>
      <c r="AA8" s="116" t="str">
        <f t="shared" si="0"/>
        <v>N/A</v>
      </c>
      <c r="AB8" s="116" t="str">
        <f t="shared" si="0"/>
        <v>N/A</v>
      </c>
      <c r="AC8" s="116" t="str">
        <f t="shared" si="0"/>
        <v>N/A</v>
      </c>
      <c r="AD8" s="116" t="str">
        <f t="shared" si="0"/>
        <v>N/A</v>
      </c>
      <c r="AE8" s="116" t="str">
        <f t="shared" si="0"/>
        <v>N/A</v>
      </c>
      <c r="AF8" s="116" t="str">
        <f t="shared" si="0"/>
        <v>N/A</v>
      </c>
      <c r="AG8" s="116" t="str">
        <f t="shared" si="0"/>
        <v>N/A</v>
      </c>
      <c r="AH8" s="116"/>
      <c r="AI8" s="116"/>
      <c r="AJ8" s="116"/>
      <c r="AK8" s="116"/>
      <c r="AL8" s="109"/>
      <c r="AM8" s="109"/>
      <c r="AN8" s="109"/>
      <c r="AO8" s="109"/>
      <c r="AP8" s="116"/>
      <c r="AQ8" s="109"/>
      <c r="AR8" s="141"/>
      <c r="AS8" s="116"/>
      <c r="AT8" s="116"/>
      <c r="AU8" s="141"/>
      <c r="AV8" s="120"/>
      <c r="AW8" s="120"/>
      <c r="AX8" s="120"/>
      <c r="AY8" s="120"/>
      <c r="AZ8" s="120"/>
      <c r="BA8" s="120"/>
      <c r="BB8" s="120"/>
      <c r="BC8" s="120"/>
      <c r="BD8" s="120"/>
      <c r="BE8" s="120"/>
      <c r="BF8" s="120"/>
      <c r="BG8" s="120"/>
      <c r="BH8" s="120"/>
      <c r="BI8" s="229"/>
      <c r="BJ8" s="132" t="s">
        <v>435</v>
      </c>
      <c r="BK8" s="132"/>
    </row>
    <row r="9" spans="1:63" ht="28.8">
      <c r="A9" s="179"/>
      <c r="B9" s="229"/>
      <c r="C9" s="229"/>
      <c r="D9" s="229"/>
      <c r="E9" s="229"/>
      <c r="F9" s="229"/>
      <c r="G9" s="228"/>
      <c r="H9" s="229"/>
      <c r="I9" s="229"/>
      <c r="J9" s="115" t="s">
        <v>414</v>
      </c>
      <c r="K9" s="85">
        <v>0.08</v>
      </c>
      <c r="L9" s="116" t="s">
        <v>254</v>
      </c>
      <c r="M9" s="117">
        <v>45719</v>
      </c>
      <c r="N9" s="117">
        <v>45838</v>
      </c>
      <c r="O9" s="114">
        <v>1</v>
      </c>
      <c r="P9" s="116" t="s">
        <v>313</v>
      </c>
      <c r="Q9" s="118" t="str">
        <f>IFERROR(VLOOKUP(R9,Listas!$AJ$2:$AK$9,2,0),"N/A")</f>
        <v>N/A</v>
      </c>
      <c r="R9" s="119" t="s">
        <v>229</v>
      </c>
      <c r="S9" s="119" t="s">
        <v>229</v>
      </c>
      <c r="T9" s="119" t="s">
        <v>229</v>
      </c>
      <c r="U9" s="116" t="str">
        <f t="shared" si="0"/>
        <v>N/A</v>
      </c>
      <c r="V9" s="116" t="str">
        <f t="shared" si="0"/>
        <v>N/A</v>
      </c>
      <c r="W9" s="116" t="str">
        <f t="shared" si="0"/>
        <v>N/A</v>
      </c>
      <c r="X9" s="116" t="str">
        <f t="shared" si="0"/>
        <v>N/A</v>
      </c>
      <c r="Y9" s="116" t="str">
        <f t="shared" si="0"/>
        <v>N/A</v>
      </c>
      <c r="Z9" s="116" t="str">
        <f t="shared" si="0"/>
        <v>N/A</v>
      </c>
      <c r="AA9" s="116" t="str">
        <f t="shared" si="0"/>
        <v>N/A</v>
      </c>
      <c r="AB9" s="116" t="str">
        <f t="shared" si="0"/>
        <v>N/A</v>
      </c>
      <c r="AC9" s="116" t="str">
        <f t="shared" si="0"/>
        <v>N/A</v>
      </c>
      <c r="AD9" s="116" t="str">
        <f t="shared" si="0"/>
        <v>N/A</v>
      </c>
      <c r="AE9" s="116" t="str">
        <f t="shared" si="0"/>
        <v>N/A</v>
      </c>
      <c r="AF9" s="116" t="str">
        <f t="shared" si="0"/>
        <v>N/A</v>
      </c>
      <c r="AG9" s="116" t="str">
        <f t="shared" si="0"/>
        <v>N/A</v>
      </c>
      <c r="AH9" s="116"/>
      <c r="AI9" s="116"/>
      <c r="AJ9" s="116"/>
      <c r="AK9" s="116"/>
      <c r="AL9" s="109"/>
      <c r="AM9" s="109"/>
      <c r="AN9" s="109"/>
      <c r="AO9" s="109"/>
      <c r="AP9" s="116"/>
      <c r="AQ9" s="109"/>
      <c r="AR9" s="141"/>
      <c r="AS9" s="116"/>
      <c r="AT9" s="116"/>
      <c r="AU9" s="141"/>
      <c r="AV9" s="120"/>
      <c r="AW9" s="120"/>
      <c r="AX9" s="120"/>
      <c r="AY9" s="120"/>
      <c r="AZ9" s="120"/>
      <c r="BA9" s="120"/>
      <c r="BB9" s="120"/>
      <c r="BC9" s="120"/>
      <c r="BD9" s="120"/>
      <c r="BE9" s="120"/>
      <c r="BF9" s="120"/>
      <c r="BG9" s="120"/>
      <c r="BH9" s="120"/>
      <c r="BI9" s="229"/>
      <c r="BJ9" s="132" t="s">
        <v>435</v>
      </c>
      <c r="BK9" s="132"/>
    </row>
    <row r="10" spans="1:63" ht="28.8">
      <c r="A10" s="179"/>
      <c r="B10" s="229"/>
      <c r="C10" s="229"/>
      <c r="D10" s="229"/>
      <c r="E10" s="229"/>
      <c r="F10" s="229"/>
      <c r="G10" s="228"/>
      <c r="H10" s="229"/>
      <c r="I10" s="229"/>
      <c r="J10" s="115" t="s">
        <v>420</v>
      </c>
      <c r="K10" s="85">
        <v>0.08</v>
      </c>
      <c r="L10" s="116" t="s">
        <v>254</v>
      </c>
      <c r="M10" s="117">
        <v>45719</v>
      </c>
      <c r="N10" s="117">
        <v>45838</v>
      </c>
      <c r="O10" s="114">
        <v>1</v>
      </c>
      <c r="P10" s="116" t="s">
        <v>313</v>
      </c>
      <c r="Q10" s="118" t="str">
        <f>IFERROR(VLOOKUP(R10,Listas!$AJ$2:$AK$9,2,0),"N/A")</f>
        <v>N/A</v>
      </c>
      <c r="R10" s="119" t="s">
        <v>229</v>
      </c>
      <c r="S10" s="119" t="s">
        <v>229</v>
      </c>
      <c r="T10" s="119" t="s">
        <v>229</v>
      </c>
      <c r="U10" s="116" t="str">
        <f t="shared" si="0"/>
        <v>N/A</v>
      </c>
      <c r="V10" s="116" t="str">
        <f t="shared" si="0"/>
        <v>N/A</v>
      </c>
      <c r="W10" s="116" t="str">
        <f t="shared" si="0"/>
        <v>N/A</v>
      </c>
      <c r="X10" s="116" t="str">
        <f t="shared" si="0"/>
        <v>N/A</v>
      </c>
      <c r="Y10" s="116" t="str">
        <f t="shared" si="0"/>
        <v>N/A</v>
      </c>
      <c r="Z10" s="116" t="str">
        <f t="shared" si="0"/>
        <v>N/A</v>
      </c>
      <c r="AA10" s="116" t="str">
        <f t="shared" si="0"/>
        <v>N/A</v>
      </c>
      <c r="AB10" s="116" t="str">
        <f t="shared" si="0"/>
        <v>N/A</v>
      </c>
      <c r="AC10" s="116" t="str">
        <f t="shared" si="0"/>
        <v>N/A</v>
      </c>
      <c r="AD10" s="116" t="str">
        <f t="shared" si="0"/>
        <v>N/A</v>
      </c>
      <c r="AE10" s="116" t="str">
        <f t="shared" si="0"/>
        <v>N/A</v>
      </c>
      <c r="AF10" s="116" t="str">
        <f t="shared" si="0"/>
        <v>N/A</v>
      </c>
      <c r="AG10" s="116" t="str">
        <f t="shared" si="0"/>
        <v>N/A</v>
      </c>
      <c r="AH10" s="116"/>
      <c r="AI10" s="116"/>
      <c r="AJ10" s="116"/>
      <c r="AK10" s="116"/>
      <c r="AL10" s="109"/>
      <c r="AM10" s="109"/>
      <c r="AN10" s="109"/>
      <c r="AO10" s="109"/>
      <c r="AP10" s="116"/>
      <c r="AQ10" s="109"/>
      <c r="AR10" s="141"/>
      <c r="AS10" s="116"/>
      <c r="AT10" s="116"/>
      <c r="AU10" s="141"/>
      <c r="AV10" s="120"/>
      <c r="AW10" s="120"/>
      <c r="AX10" s="120"/>
      <c r="AY10" s="120"/>
      <c r="AZ10" s="120"/>
      <c r="BA10" s="120"/>
      <c r="BB10" s="120"/>
      <c r="BC10" s="120"/>
      <c r="BD10" s="120"/>
      <c r="BE10" s="120"/>
      <c r="BF10" s="120"/>
      <c r="BG10" s="120"/>
      <c r="BH10" s="120"/>
      <c r="BI10" s="229"/>
      <c r="BJ10" s="132" t="s">
        <v>435</v>
      </c>
      <c r="BK10" s="132"/>
    </row>
    <row r="11" spans="1:63" ht="28.8">
      <c r="A11" s="179"/>
      <c r="B11" s="229"/>
      <c r="C11" s="229"/>
      <c r="D11" s="229"/>
      <c r="E11" s="229"/>
      <c r="F11" s="229"/>
      <c r="G11" s="228"/>
      <c r="H11" s="229"/>
      <c r="I11" s="229"/>
      <c r="J11" s="115" t="s">
        <v>649</v>
      </c>
      <c r="K11" s="85">
        <v>0.08</v>
      </c>
      <c r="L11" s="116" t="s">
        <v>254</v>
      </c>
      <c r="M11" s="117">
        <v>45748</v>
      </c>
      <c r="N11" s="117">
        <v>45838</v>
      </c>
      <c r="O11" s="114">
        <v>1</v>
      </c>
      <c r="P11" s="116" t="s">
        <v>313</v>
      </c>
      <c r="Q11" s="118" t="str">
        <f>IFERROR(VLOOKUP(R11,Listas!$AJ$2:$AK$9,2,0),"N/A")</f>
        <v>N/A</v>
      </c>
      <c r="R11" s="119" t="s">
        <v>229</v>
      </c>
      <c r="S11" s="119" t="s">
        <v>229</v>
      </c>
      <c r="T11" s="119" t="s">
        <v>229</v>
      </c>
      <c r="U11" s="116" t="str">
        <f t="shared" si="0"/>
        <v>N/A</v>
      </c>
      <c r="V11" s="116" t="str">
        <f t="shared" si="0"/>
        <v>N/A</v>
      </c>
      <c r="W11" s="116" t="str">
        <f t="shared" si="0"/>
        <v>N/A</v>
      </c>
      <c r="X11" s="116" t="str">
        <f t="shared" si="0"/>
        <v>N/A</v>
      </c>
      <c r="Y11" s="116" t="str">
        <f t="shared" si="0"/>
        <v>N/A</v>
      </c>
      <c r="Z11" s="116" t="str">
        <f t="shared" si="0"/>
        <v>N/A</v>
      </c>
      <c r="AA11" s="116" t="str">
        <f t="shared" si="0"/>
        <v>N/A</v>
      </c>
      <c r="AB11" s="116" t="str">
        <f t="shared" si="0"/>
        <v>N/A</v>
      </c>
      <c r="AC11" s="116" t="str">
        <f t="shared" si="0"/>
        <v>N/A</v>
      </c>
      <c r="AD11" s="116" t="str">
        <f t="shared" si="0"/>
        <v>N/A</v>
      </c>
      <c r="AE11" s="116" t="str">
        <f t="shared" si="0"/>
        <v>N/A</v>
      </c>
      <c r="AF11" s="116" t="str">
        <f t="shared" si="0"/>
        <v>N/A</v>
      </c>
      <c r="AG11" s="116" t="str">
        <f t="shared" si="0"/>
        <v>N/A</v>
      </c>
      <c r="AH11" s="116"/>
      <c r="AI11" s="116"/>
      <c r="AJ11" s="116"/>
      <c r="AK11" s="116"/>
      <c r="AL11" s="109"/>
      <c r="AM11" s="109"/>
      <c r="AN11" s="109"/>
      <c r="AO11" s="109"/>
      <c r="AP11" s="116"/>
      <c r="AQ11" s="109"/>
      <c r="AR11" s="141"/>
      <c r="AS11" s="116"/>
      <c r="AT11" s="116"/>
      <c r="AU11" s="141"/>
      <c r="AV11" s="120"/>
      <c r="AW11" s="120"/>
      <c r="AX11" s="120"/>
      <c r="AY11" s="120"/>
      <c r="AZ11" s="120"/>
      <c r="BA11" s="120"/>
      <c r="BB11" s="120"/>
      <c r="BC11" s="120"/>
      <c r="BD11" s="120"/>
      <c r="BE11" s="120"/>
      <c r="BF11" s="120"/>
      <c r="BG11" s="120"/>
      <c r="BH11" s="120"/>
      <c r="BI11" s="229"/>
      <c r="BJ11" s="132" t="s">
        <v>435</v>
      </c>
      <c r="BK11" s="132"/>
    </row>
    <row r="12" spans="1:63" ht="27" customHeight="1">
      <c r="A12" s="179"/>
      <c r="B12" s="229"/>
      <c r="C12" s="229"/>
      <c r="D12" s="229"/>
      <c r="E12" s="229"/>
      <c r="F12" s="229"/>
      <c r="G12" s="228"/>
      <c r="H12" s="229"/>
      <c r="I12" s="229"/>
      <c r="J12" s="115" t="s">
        <v>415</v>
      </c>
      <c r="K12" s="85">
        <v>0.08</v>
      </c>
      <c r="L12" s="116" t="s">
        <v>254</v>
      </c>
      <c r="M12" s="117">
        <v>45748</v>
      </c>
      <c r="N12" s="117">
        <v>45868</v>
      </c>
      <c r="O12" s="114">
        <v>1</v>
      </c>
      <c r="P12" s="116" t="s">
        <v>313</v>
      </c>
      <c r="Q12" s="118" t="str">
        <f>IFERROR(VLOOKUP(R12,Listas!$AJ$2:$AK$9,2,0),"N/A")</f>
        <v>N/A</v>
      </c>
      <c r="R12" s="119" t="s">
        <v>229</v>
      </c>
      <c r="S12" s="119" t="s">
        <v>229</v>
      </c>
      <c r="T12" s="119" t="s">
        <v>229</v>
      </c>
      <c r="U12" s="116" t="str">
        <f t="shared" ref="U12:AG12" si="1">IF($L12="Funcionamiento","N/A","")</f>
        <v>N/A</v>
      </c>
      <c r="V12" s="116" t="str">
        <f t="shared" si="1"/>
        <v>N/A</v>
      </c>
      <c r="W12" s="116" t="str">
        <f t="shared" si="1"/>
        <v>N/A</v>
      </c>
      <c r="X12" s="116" t="str">
        <f t="shared" si="1"/>
        <v>N/A</v>
      </c>
      <c r="Y12" s="116" t="str">
        <f t="shared" si="1"/>
        <v>N/A</v>
      </c>
      <c r="Z12" s="116" t="str">
        <f t="shared" si="1"/>
        <v>N/A</v>
      </c>
      <c r="AA12" s="116" t="str">
        <f t="shared" si="1"/>
        <v>N/A</v>
      </c>
      <c r="AB12" s="116" t="str">
        <f t="shared" si="1"/>
        <v>N/A</v>
      </c>
      <c r="AC12" s="116" t="str">
        <f t="shared" si="1"/>
        <v>N/A</v>
      </c>
      <c r="AD12" s="116" t="str">
        <f t="shared" si="1"/>
        <v>N/A</v>
      </c>
      <c r="AE12" s="116" t="str">
        <f t="shared" si="1"/>
        <v>N/A</v>
      </c>
      <c r="AF12" s="116" t="str">
        <f t="shared" si="1"/>
        <v>N/A</v>
      </c>
      <c r="AG12" s="116" t="str">
        <f t="shared" si="1"/>
        <v>N/A</v>
      </c>
      <c r="AH12" s="116"/>
      <c r="AI12" s="116"/>
      <c r="AJ12" s="116"/>
      <c r="AK12" s="116"/>
      <c r="AL12" s="109"/>
      <c r="AM12" s="109"/>
      <c r="AN12" s="109"/>
      <c r="AO12" s="109"/>
      <c r="AP12" s="116"/>
      <c r="AQ12" s="109"/>
      <c r="AR12" s="141"/>
      <c r="AS12" s="116"/>
      <c r="AT12" s="116"/>
      <c r="AU12" s="141"/>
      <c r="AV12" s="120"/>
      <c r="AW12" s="120"/>
      <c r="AX12" s="120"/>
      <c r="AY12" s="120"/>
      <c r="AZ12" s="120"/>
      <c r="BA12" s="120"/>
      <c r="BB12" s="120"/>
      <c r="BC12" s="120"/>
      <c r="BD12" s="120"/>
      <c r="BE12" s="120"/>
      <c r="BF12" s="120"/>
      <c r="BG12" s="120"/>
      <c r="BH12" s="120"/>
      <c r="BI12" s="229"/>
      <c r="BJ12" s="132" t="s">
        <v>435</v>
      </c>
      <c r="BK12" s="132"/>
    </row>
    <row r="13" spans="1:63" ht="86.4">
      <c r="A13" s="179"/>
      <c r="B13" s="229"/>
      <c r="C13" s="229"/>
      <c r="D13" s="229"/>
      <c r="E13" s="229"/>
      <c r="F13" s="229"/>
      <c r="G13" s="228"/>
      <c r="H13" s="229"/>
      <c r="I13" s="229"/>
      <c r="J13" s="115" t="s">
        <v>696</v>
      </c>
      <c r="K13" s="85">
        <v>0.6</v>
      </c>
      <c r="L13" s="116" t="s">
        <v>50</v>
      </c>
      <c r="M13" s="124">
        <v>45807</v>
      </c>
      <c r="N13" s="124">
        <v>45991</v>
      </c>
      <c r="O13" s="125">
        <v>1</v>
      </c>
      <c r="P13" s="116" t="s">
        <v>319</v>
      </c>
      <c r="Q13" s="118">
        <f>IFERROR(VLOOKUP(R13,Listas!$AJ$2:$AK$9,2,0),"N/A")</f>
        <v>202300000000028</v>
      </c>
      <c r="R13" s="119" t="s">
        <v>369</v>
      </c>
      <c r="S13" s="119" t="s">
        <v>410</v>
      </c>
      <c r="T13" s="119" t="s">
        <v>372</v>
      </c>
      <c r="U13" s="113" t="s">
        <v>616</v>
      </c>
      <c r="V13" s="113">
        <v>1200000000</v>
      </c>
      <c r="W13" s="126" t="s">
        <v>255</v>
      </c>
      <c r="X13" s="119" t="s">
        <v>418</v>
      </c>
      <c r="Y13" s="116" t="s">
        <v>419</v>
      </c>
      <c r="Z13" s="116" t="str">
        <f t="shared" si="0"/>
        <v/>
      </c>
      <c r="AA13" s="119" t="s">
        <v>697</v>
      </c>
      <c r="AB13" s="116" t="str">
        <f t="shared" si="0"/>
        <v/>
      </c>
      <c r="AC13" s="116" t="str">
        <f t="shared" si="0"/>
        <v/>
      </c>
      <c r="AD13" s="116" t="str">
        <f t="shared" si="0"/>
        <v/>
      </c>
      <c r="AE13" s="116" t="str">
        <f t="shared" si="0"/>
        <v/>
      </c>
      <c r="AF13" s="116" t="str">
        <f t="shared" si="0"/>
        <v/>
      </c>
      <c r="AG13" s="116" t="str">
        <f t="shared" si="0"/>
        <v/>
      </c>
      <c r="AH13" s="116"/>
      <c r="AI13" s="116"/>
      <c r="AJ13" s="116"/>
      <c r="AK13" s="116"/>
      <c r="AL13" s="109"/>
      <c r="AM13" s="109"/>
      <c r="AN13" s="109"/>
      <c r="AO13" s="109"/>
      <c r="AP13" s="116"/>
      <c r="AQ13" s="109"/>
      <c r="AR13" s="141"/>
      <c r="AS13" s="116"/>
      <c r="AT13" s="116"/>
      <c r="AU13" s="141"/>
      <c r="AV13" s="120"/>
      <c r="AW13" s="120"/>
      <c r="AX13" s="120"/>
      <c r="AY13" s="120"/>
      <c r="AZ13" s="120"/>
      <c r="BA13" s="120"/>
      <c r="BB13" s="120"/>
      <c r="BC13" s="120"/>
      <c r="BD13" s="120"/>
      <c r="BE13" s="120"/>
      <c r="BF13" s="120"/>
      <c r="BG13" s="120"/>
      <c r="BH13" s="120"/>
      <c r="BI13" s="229"/>
      <c r="BJ13" s="132" t="s">
        <v>435</v>
      </c>
      <c r="BK13" s="132"/>
    </row>
    <row r="14" spans="1:63" ht="15" customHeight="1">
      <c r="A14" s="179">
        <v>2</v>
      </c>
      <c r="B14" s="229" t="s">
        <v>256</v>
      </c>
      <c r="C14" s="229" t="s">
        <v>35</v>
      </c>
      <c r="D14" s="229" t="s">
        <v>326</v>
      </c>
      <c r="E14" s="229" t="s">
        <v>421</v>
      </c>
      <c r="F14" s="229" t="s">
        <v>42</v>
      </c>
      <c r="G14" s="228" t="s">
        <v>718</v>
      </c>
      <c r="H14" s="229" t="s">
        <v>287</v>
      </c>
      <c r="I14" s="229" t="s">
        <v>289</v>
      </c>
      <c r="J14" s="115" t="s">
        <v>480</v>
      </c>
      <c r="K14" s="85">
        <v>0.08</v>
      </c>
      <c r="L14" s="116" t="s">
        <v>254</v>
      </c>
      <c r="M14" s="117">
        <v>45659</v>
      </c>
      <c r="N14" s="117">
        <v>45777</v>
      </c>
      <c r="O14" s="114">
        <v>1</v>
      </c>
      <c r="P14" s="116" t="s">
        <v>313</v>
      </c>
      <c r="Q14" s="118" t="str">
        <f>IFERROR(VLOOKUP(R14,Listas!$AJ$2:$AK$9,2,0),"N/A")</f>
        <v>N/A</v>
      </c>
      <c r="R14" s="119" t="s">
        <v>229</v>
      </c>
      <c r="S14" s="119" t="s">
        <v>229</v>
      </c>
      <c r="T14" s="119" t="s">
        <v>229</v>
      </c>
      <c r="U14" s="116" t="str">
        <f t="shared" si="0"/>
        <v>N/A</v>
      </c>
      <c r="V14" s="113" t="str">
        <f t="shared" si="0"/>
        <v>N/A</v>
      </c>
      <c r="W14" s="116" t="str">
        <f t="shared" si="0"/>
        <v>N/A</v>
      </c>
      <c r="X14" s="116" t="str">
        <f t="shared" si="0"/>
        <v>N/A</v>
      </c>
      <c r="Y14" s="116" t="str">
        <f t="shared" si="0"/>
        <v>N/A</v>
      </c>
      <c r="Z14" s="116" t="str">
        <f t="shared" si="0"/>
        <v>N/A</v>
      </c>
      <c r="AA14" s="116" t="str">
        <f t="shared" si="0"/>
        <v>N/A</v>
      </c>
      <c r="AB14" s="116" t="str">
        <f t="shared" si="0"/>
        <v>N/A</v>
      </c>
      <c r="AC14" s="116" t="str">
        <f t="shared" si="0"/>
        <v>N/A</v>
      </c>
      <c r="AD14" s="116" t="str">
        <f t="shared" si="0"/>
        <v>N/A</v>
      </c>
      <c r="AE14" s="116" t="str">
        <f t="shared" si="0"/>
        <v>N/A</v>
      </c>
      <c r="AF14" s="116" t="str">
        <f t="shared" si="0"/>
        <v>N/A</v>
      </c>
      <c r="AG14" s="116" t="str">
        <f t="shared" si="0"/>
        <v>N/A</v>
      </c>
      <c r="AH14" s="116"/>
      <c r="AI14" s="116"/>
      <c r="AJ14" s="116"/>
      <c r="AK14" s="116"/>
      <c r="AL14" s="109"/>
      <c r="AM14" s="109"/>
      <c r="AN14" s="109"/>
      <c r="AO14" s="109"/>
      <c r="AP14" s="116"/>
      <c r="AQ14" s="109"/>
      <c r="AR14" s="141"/>
      <c r="AS14" s="116"/>
      <c r="AT14" s="116"/>
      <c r="AU14" s="141"/>
      <c r="AV14" s="120"/>
      <c r="AW14" s="120"/>
      <c r="AX14" s="120"/>
      <c r="AY14" s="120"/>
      <c r="AZ14" s="120"/>
      <c r="BA14" s="120"/>
      <c r="BB14" s="120"/>
      <c r="BC14" s="120"/>
      <c r="BD14" s="120"/>
      <c r="BE14" s="120"/>
      <c r="BF14" s="120"/>
      <c r="BG14" s="120"/>
      <c r="BH14" s="120"/>
      <c r="BI14" s="229"/>
      <c r="BJ14" s="132" t="s">
        <v>436</v>
      </c>
      <c r="BK14" s="132"/>
    </row>
    <row r="15" spans="1:63">
      <c r="A15" s="179"/>
      <c r="B15" s="229"/>
      <c r="C15" s="229"/>
      <c r="D15" s="229"/>
      <c r="E15" s="229"/>
      <c r="F15" s="229"/>
      <c r="G15" s="228"/>
      <c r="H15" s="229"/>
      <c r="I15" s="229"/>
      <c r="J15" s="115" t="s">
        <v>414</v>
      </c>
      <c r="K15" s="85">
        <v>0.08</v>
      </c>
      <c r="L15" s="116" t="s">
        <v>254</v>
      </c>
      <c r="M15" s="117">
        <v>45719</v>
      </c>
      <c r="N15" s="117">
        <v>45838</v>
      </c>
      <c r="O15" s="114">
        <v>1</v>
      </c>
      <c r="P15" s="116" t="s">
        <v>313</v>
      </c>
      <c r="Q15" s="118" t="str">
        <f>IFERROR(VLOOKUP(R15,Listas!$AJ$2:$AK$9,2,0),"N/A")</f>
        <v>N/A</v>
      </c>
      <c r="R15" s="119" t="s">
        <v>229</v>
      </c>
      <c r="S15" s="119" t="s">
        <v>229</v>
      </c>
      <c r="T15" s="119" t="s">
        <v>229</v>
      </c>
      <c r="U15" s="116" t="str">
        <f t="shared" si="0"/>
        <v>N/A</v>
      </c>
      <c r="V15" s="113" t="str">
        <f t="shared" si="0"/>
        <v>N/A</v>
      </c>
      <c r="W15" s="116" t="str">
        <f t="shared" si="0"/>
        <v>N/A</v>
      </c>
      <c r="X15" s="116" t="str">
        <f t="shared" si="0"/>
        <v>N/A</v>
      </c>
      <c r="Y15" s="116" t="str">
        <f t="shared" si="0"/>
        <v>N/A</v>
      </c>
      <c r="Z15" s="116" t="str">
        <f t="shared" si="0"/>
        <v>N/A</v>
      </c>
      <c r="AA15" s="116" t="str">
        <f t="shared" si="0"/>
        <v>N/A</v>
      </c>
      <c r="AB15" s="116" t="str">
        <f t="shared" si="0"/>
        <v>N/A</v>
      </c>
      <c r="AC15" s="116" t="str">
        <f t="shared" si="0"/>
        <v>N/A</v>
      </c>
      <c r="AD15" s="116" t="str">
        <f t="shared" si="0"/>
        <v>N/A</v>
      </c>
      <c r="AE15" s="116" t="str">
        <f t="shared" si="0"/>
        <v>N/A</v>
      </c>
      <c r="AF15" s="116" t="str">
        <f t="shared" ref="AF15:AG15" si="2">IF($L15="Funcionamiento","N/A","")</f>
        <v>N/A</v>
      </c>
      <c r="AG15" s="116" t="str">
        <f t="shared" si="2"/>
        <v>N/A</v>
      </c>
      <c r="AH15" s="116"/>
      <c r="AI15" s="116"/>
      <c r="AJ15" s="116"/>
      <c r="AK15" s="116"/>
      <c r="AL15" s="109"/>
      <c r="AM15" s="109"/>
      <c r="AN15" s="109"/>
      <c r="AO15" s="109"/>
      <c r="AP15" s="116"/>
      <c r="AQ15" s="109"/>
      <c r="AR15" s="141"/>
      <c r="AS15" s="116"/>
      <c r="AT15" s="116"/>
      <c r="AU15" s="141"/>
      <c r="AV15" s="120"/>
      <c r="AW15" s="120"/>
      <c r="AX15" s="120"/>
      <c r="AY15" s="120"/>
      <c r="AZ15" s="120"/>
      <c r="BA15" s="120"/>
      <c r="BB15" s="120"/>
      <c r="BC15" s="120"/>
      <c r="BD15" s="120"/>
      <c r="BE15" s="120"/>
      <c r="BF15" s="120"/>
      <c r="BG15" s="120"/>
      <c r="BH15" s="120"/>
      <c r="BI15" s="229"/>
      <c r="BJ15" s="132" t="s">
        <v>436</v>
      </c>
      <c r="BK15" s="132"/>
    </row>
    <row r="16" spans="1:63">
      <c r="A16" s="179"/>
      <c r="B16" s="229"/>
      <c r="C16" s="229"/>
      <c r="D16" s="229"/>
      <c r="E16" s="229"/>
      <c r="F16" s="229"/>
      <c r="G16" s="228"/>
      <c r="H16" s="229"/>
      <c r="I16" s="229"/>
      <c r="J16" s="115" t="s">
        <v>420</v>
      </c>
      <c r="K16" s="85">
        <v>0.08</v>
      </c>
      <c r="L16" s="116" t="s">
        <v>254</v>
      </c>
      <c r="M16" s="117">
        <v>45719</v>
      </c>
      <c r="N16" s="117">
        <v>45838</v>
      </c>
      <c r="O16" s="114">
        <v>1</v>
      </c>
      <c r="P16" s="116" t="s">
        <v>313</v>
      </c>
      <c r="Q16" s="118" t="str">
        <f>IFERROR(VLOOKUP(R16,Listas!$AJ$2:$AK$9,2,0),"N/A")</f>
        <v>N/A</v>
      </c>
      <c r="R16" s="119" t="s">
        <v>229</v>
      </c>
      <c r="S16" s="119" t="s">
        <v>229</v>
      </c>
      <c r="T16" s="119" t="s">
        <v>229</v>
      </c>
      <c r="U16" s="116" t="str">
        <f t="shared" si="0"/>
        <v>N/A</v>
      </c>
      <c r="V16" s="113" t="str">
        <f t="shared" si="0"/>
        <v>N/A</v>
      </c>
      <c r="W16" s="116" t="str">
        <f t="shared" si="0"/>
        <v>N/A</v>
      </c>
      <c r="X16" s="116" t="str">
        <f t="shared" si="0"/>
        <v>N/A</v>
      </c>
      <c r="Y16" s="116" t="str">
        <f t="shared" si="0"/>
        <v>N/A</v>
      </c>
      <c r="Z16" s="116" t="str">
        <f t="shared" si="0"/>
        <v>N/A</v>
      </c>
      <c r="AA16" s="116" t="str">
        <f t="shared" si="0"/>
        <v>N/A</v>
      </c>
      <c r="AB16" s="116" t="str">
        <f t="shared" si="0"/>
        <v>N/A</v>
      </c>
      <c r="AC16" s="116" t="str">
        <f t="shared" si="0"/>
        <v>N/A</v>
      </c>
      <c r="AD16" s="116" t="str">
        <f t="shared" si="0"/>
        <v>N/A</v>
      </c>
      <c r="AE16" s="116" t="str">
        <f t="shared" si="0"/>
        <v>N/A</v>
      </c>
      <c r="AF16" s="116" t="str">
        <f t="shared" si="0"/>
        <v>N/A</v>
      </c>
      <c r="AG16" s="116" t="str">
        <f t="shared" si="0"/>
        <v>N/A</v>
      </c>
      <c r="AH16" s="116"/>
      <c r="AI16" s="116"/>
      <c r="AJ16" s="116"/>
      <c r="AK16" s="116"/>
      <c r="AL16" s="109"/>
      <c r="AM16" s="109"/>
      <c r="AN16" s="109"/>
      <c r="AO16" s="109"/>
      <c r="AP16" s="116"/>
      <c r="AQ16" s="109"/>
      <c r="AR16" s="141"/>
      <c r="AS16" s="116"/>
      <c r="AT16" s="116"/>
      <c r="AU16" s="141"/>
      <c r="AV16" s="120"/>
      <c r="AW16" s="120"/>
      <c r="AX16" s="120"/>
      <c r="AY16" s="120"/>
      <c r="AZ16" s="120"/>
      <c r="BA16" s="120"/>
      <c r="BB16" s="120"/>
      <c r="BC16" s="120"/>
      <c r="BD16" s="120"/>
      <c r="BE16" s="120"/>
      <c r="BF16" s="120"/>
      <c r="BG16" s="120"/>
      <c r="BH16" s="120"/>
      <c r="BI16" s="229"/>
      <c r="BJ16" s="132" t="s">
        <v>436</v>
      </c>
      <c r="BK16" s="132"/>
    </row>
    <row r="17" spans="1:63">
      <c r="A17" s="179"/>
      <c r="B17" s="229"/>
      <c r="C17" s="229"/>
      <c r="D17" s="229"/>
      <c r="E17" s="229"/>
      <c r="F17" s="229"/>
      <c r="G17" s="228"/>
      <c r="H17" s="229"/>
      <c r="I17" s="229"/>
      <c r="J17" s="115" t="s">
        <v>649</v>
      </c>
      <c r="K17" s="85">
        <v>0.08</v>
      </c>
      <c r="L17" s="116" t="s">
        <v>254</v>
      </c>
      <c r="M17" s="117">
        <v>45748</v>
      </c>
      <c r="N17" s="117">
        <v>45838</v>
      </c>
      <c r="O17" s="114">
        <v>1</v>
      </c>
      <c r="P17" s="116" t="s">
        <v>313</v>
      </c>
      <c r="Q17" s="118" t="str">
        <f>IFERROR(VLOOKUP(R17,Listas!$AJ$2:$AK$9,2,0),"N/A")</f>
        <v>N/A</v>
      </c>
      <c r="R17" s="119" t="s">
        <v>229</v>
      </c>
      <c r="S17" s="119" t="s">
        <v>229</v>
      </c>
      <c r="T17" s="119" t="s">
        <v>229</v>
      </c>
      <c r="U17" s="116" t="str">
        <f t="shared" si="0"/>
        <v>N/A</v>
      </c>
      <c r="V17" s="113" t="str">
        <f t="shared" si="0"/>
        <v>N/A</v>
      </c>
      <c r="W17" s="116" t="str">
        <f t="shared" si="0"/>
        <v>N/A</v>
      </c>
      <c r="X17" s="116" t="str">
        <f t="shared" si="0"/>
        <v>N/A</v>
      </c>
      <c r="Y17" s="116" t="str">
        <f t="shared" si="0"/>
        <v>N/A</v>
      </c>
      <c r="Z17" s="116" t="str">
        <f t="shared" si="0"/>
        <v>N/A</v>
      </c>
      <c r="AA17" s="116" t="str">
        <f t="shared" si="0"/>
        <v>N/A</v>
      </c>
      <c r="AB17" s="116" t="str">
        <f t="shared" si="0"/>
        <v>N/A</v>
      </c>
      <c r="AC17" s="116" t="str">
        <f t="shared" si="0"/>
        <v>N/A</v>
      </c>
      <c r="AD17" s="116" t="str">
        <f t="shared" si="0"/>
        <v>N/A</v>
      </c>
      <c r="AE17" s="116" t="str">
        <f t="shared" si="0"/>
        <v>N/A</v>
      </c>
      <c r="AF17" s="116" t="str">
        <f t="shared" si="0"/>
        <v>N/A</v>
      </c>
      <c r="AG17" s="116" t="str">
        <f t="shared" si="0"/>
        <v>N/A</v>
      </c>
      <c r="AH17" s="116"/>
      <c r="AI17" s="116"/>
      <c r="AJ17" s="116"/>
      <c r="AK17" s="116"/>
      <c r="AL17" s="109"/>
      <c r="AM17" s="109"/>
      <c r="AN17" s="109"/>
      <c r="AO17" s="109"/>
      <c r="AP17" s="116"/>
      <c r="AQ17" s="109"/>
      <c r="AR17" s="141"/>
      <c r="AS17" s="116"/>
      <c r="AT17" s="116"/>
      <c r="AU17" s="141"/>
      <c r="AV17" s="120"/>
      <c r="AW17" s="120"/>
      <c r="AX17" s="120"/>
      <c r="AY17" s="120"/>
      <c r="AZ17" s="120"/>
      <c r="BA17" s="120"/>
      <c r="BB17" s="120"/>
      <c r="BC17" s="120"/>
      <c r="BD17" s="120"/>
      <c r="BE17" s="120"/>
      <c r="BF17" s="120"/>
      <c r="BG17" s="120"/>
      <c r="BH17" s="120"/>
      <c r="BI17" s="229"/>
      <c r="BJ17" s="132" t="s">
        <v>436</v>
      </c>
      <c r="BK17" s="132"/>
    </row>
    <row r="18" spans="1:63" ht="27" customHeight="1">
      <c r="A18" s="179"/>
      <c r="B18" s="229"/>
      <c r="C18" s="229"/>
      <c r="D18" s="229"/>
      <c r="E18" s="229"/>
      <c r="F18" s="229"/>
      <c r="G18" s="228"/>
      <c r="H18" s="229"/>
      <c r="I18" s="229"/>
      <c r="J18" s="115" t="s">
        <v>415</v>
      </c>
      <c r="K18" s="85">
        <v>0.08</v>
      </c>
      <c r="L18" s="116" t="s">
        <v>254</v>
      </c>
      <c r="M18" s="117">
        <v>45748</v>
      </c>
      <c r="N18" s="117">
        <v>45868</v>
      </c>
      <c r="O18" s="114">
        <v>1</v>
      </c>
      <c r="P18" s="116" t="s">
        <v>313</v>
      </c>
      <c r="Q18" s="118" t="str">
        <f>IFERROR(VLOOKUP(R18,Listas!$AJ$2:$AK$9,2,0),"N/A")</f>
        <v>N/A</v>
      </c>
      <c r="R18" s="119" t="s">
        <v>229</v>
      </c>
      <c r="S18" s="119" t="s">
        <v>229</v>
      </c>
      <c r="T18" s="119" t="s">
        <v>229</v>
      </c>
      <c r="U18" s="116" t="str">
        <f t="shared" ref="U18:AG18" si="3">IF($L18="Funcionamiento","N/A","")</f>
        <v>N/A</v>
      </c>
      <c r="V18" s="113" t="str">
        <f t="shared" si="3"/>
        <v>N/A</v>
      </c>
      <c r="W18" s="116" t="str">
        <f t="shared" si="3"/>
        <v>N/A</v>
      </c>
      <c r="X18" s="116" t="str">
        <f t="shared" si="3"/>
        <v>N/A</v>
      </c>
      <c r="Y18" s="116" t="str">
        <f t="shared" si="3"/>
        <v>N/A</v>
      </c>
      <c r="Z18" s="116" t="str">
        <f t="shared" si="3"/>
        <v>N/A</v>
      </c>
      <c r="AA18" s="116" t="str">
        <f t="shared" si="3"/>
        <v>N/A</v>
      </c>
      <c r="AB18" s="116" t="str">
        <f t="shared" si="3"/>
        <v>N/A</v>
      </c>
      <c r="AC18" s="116" t="str">
        <f t="shared" si="3"/>
        <v>N/A</v>
      </c>
      <c r="AD18" s="116" t="str">
        <f t="shared" si="3"/>
        <v>N/A</v>
      </c>
      <c r="AE18" s="116" t="str">
        <f t="shared" si="3"/>
        <v>N/A</v>
      </c>
      <c r="AF18" s="116" t="str">
        <f t="shared" si="3"/>
        <v>N/A</v>
      </c>
      <c r="AG18" s="116" t="str">
        <f t="shared" si="3"/>
        <v>N/A</v>
      </c>
      <c r="AH18" s="116"/>
      <c r="AI18" s="116"/>
      <c r="AJ18" s="116"/>
      <c r="AK18" s="116"/>
      <c r="AL18" s="109"/>
      <c r="AM18" s="109"/>
      <c r="AN18" s="109"/>
      <c r="AO18" s="109"/>
      <c r="AP18" s="116"/>
      <c r="AQ18" s="109"/>
      <c r="AR18" s="141"/>
      <c r="AS18" s="116"/>
      <c r="AT18" s="116"/>
      <c r="AU18" s="141"/>
      <c r="AV18" s="120"/>
      <c r="AW18" s="120"/>
      <c r="AX18" s="120"/>
      <c r="AY18" s="120"/>
      <c r="AZ18" s="120"/>
      <c r="BA18" s="120"/>
      <c r="BB18" s="120"/>
      <c r="BC18" s="120"/>
      <c r="BD18" s="120"/>
      <c r="BE18" s="120"/>
      <c r="BF18" s="120"/>
      <c r="BG18" s="120"/>
      <c r="BH18" s="120"/>
      <c r="BI18" s="229"/>
      <c r="BJ18" s="132" t="s">
        <v>436</v>
      </c>
      <c r="BK18" s="132"/>
    </row>
    <row r="19" spans="1:63" ht="72">
      <c r="A19" s="179"/>
      <c r="B19" s="229"/>
      <c r="C19" s="229"/>
      <c r="D19" s="229"/>
      <c r="E19" s="229"/>
      <c r="F19" s="229"/>
      <c r="G19" s="228"/>
      <c r="H19" s="229"/>
      <c r="I19" s="229"/>
      <c r="J19" s="115" t="s">
        <v>611</v>
      </c>
      <c r="K19" s="85">
        <v>0.6</v>
      </c>
      <c r="L19" s="116" t="s">
        <v>50</v>
      </c>
      <c r="M19" s="124">
        <v>45782</v>
      </c>
      <c r="N19" s="124">
        <v>45966</v>
      </c>
      <c r="O19" s="125">
        <v>1</v>
      </c>
      <c r="P19" s="116" t="s">
        <v>319</v>
      </c>
      <c r="Q19" s="118">
        <f>IFERROR(VLOOKUP(R19,Listas!$AJ$2:$AK$9,2,0),"N/A")</f>
        <v>202300000000028</v>
      </c>
      <c r="R19" s="119" t="s">
        <v>369</v>
      </c>
      <c r="S19" s="119" t="s">
        <v>410</v>
      </c>
      <c r="T19" s="119" t="s">
        <v>372</v>
      </c>
      <c r="U19" s="113" t="s">
        <v>616</v>
      </c>
      <c r="V19" s="113">
        <v>324856911</v>
      </c>
      <c r="W19" s="126" t="s">
        <v>255</v>
      </c>
      <c r="X19" s="119" t="s">
        <v>418</v>
      </c>
      <c r="Y19" s="116" t="s">
        <v>419</v>
      </c>
      <c r="Z19" s="116" t="str">
        <f t="shared" si="0"/>
        <v/>
      </c>
      <c r="AA19" s="115" t="s">
        <v>617</v>
      </c>
      <c r="AB19" s="116" t="str">
        <f t="shared" si="0"/>
        <v/>
      </c>
      <c r="AC19" s="116" t="str">
        <f t="shared" si="0"/>
        <v/>
      </c>
      <c r="AD19" s="116" t="str">
        <f t="shared" si="0"/>
        <v/>
      </c>
      <c r="AE19" s="116" t="str">
        <f t="shared" si="0"/>
        <v/>
      </c>
      <c r="AF19" s="116" t="str">
        <f t="shared" si="0"/>
        <v/>
      </c>
      <c r="AG19" s="116" t="str">
        <f t="shared" si="0"/>
        <v/>
      </c>
      <c r="AH19" s="116"/>
      <c r="AI19" s="116"/>
      <c r="AJ19" s="116"/>
      <c r="AK19" s="116"/>
      <c r="AL19" s="109"/>
      <c r="AM19" s="109"/>
      <c r="AN19" s="109"/>
      <c r="AO19" s="109"/>
      <c r="AP19" s="116"/>
      <c r="AQ19" s="109"/>
      <c r="AR19" s="141"/>
      <c r="AS19" s="116"/>
      <c r="AT19" s="116"/>
      <c r="AU19" s="141"/>
      <c r="AV19" s="120"/>
      <c r="AW19" s="120"/>
      <c r="AX19" s="120"/>
      <c r="AY19" s="120"/>
      <c r="AZ19" s="120"/>
      <c r="BA19" s="120"/>
      <c r="BB19" s="120"/>
      <c r="BC19" s="120"/>
      <c r="BD19" s="120"/>
      <c r="BE19" s="120"/>
      <c r="BF19" s="120"/>
      <c r="BG19" s="120"/>
      <c r="BH19" s="120"/>
      <c r="BI19" s="229"/>
      <c r="BJ19" s="132" t="s">
        <v>436</v>
      </c>
      <c r="BK19" s="132"/>
    </row>
    <row r="20" spans="1:63" ht="15" customHeight="1">
      <c r="A20" s="179">
        <v>3</v>
      </c>
      <c r="B20" s="229" t="s">
        <v>331</v>
      </c>
      <c r="C20" s="229" t="s">
        <v>40</v>
      </c>
      <c r="D20" s="229" t="s">
        <v>315</v>
      </c>
      <c r="E20" s="229" t="s">
        <v>618</v>
      </c>
      <c r="F20" s="229" t="s">
        <v>42</v>
      </c>
      <c r="G20" s="228" t="s">
        <v>718</v>
      </c>
      <c r="H20" s="229" t="s">
        <v>287</v>
      </c>
      <c r="I20" s="229" t="s">
        <v>289</v>
      </c>
      <c r="J20" s="115" t="s">
        <v>480</v>
      </c>
      <c r="K20" s="85">
        <v>0.08</v>
      </c>
      <c r="L20" s="116" t="s">
        <v>254</v>
      </c>
      <c r="M20" s="117">
        <v>45659</v>
      </c>
      <c r="N20" s="117">
        <v>45777</v>
      </c>
      <c r="O20" s="114">
        <v>1</v>
      </c>
      <c r="P20" s="116" t="s">
        <v>313</v>
      </c>
      <c r="Q20" s="118" t="str">
        <f>IFERROR(VLOOKUP(R20,Listas!$AJ$2:$AK$9,2,0),"N/A")</f>
        <v>N/A</v>
      </c>
      <c r="R20" s="119" t="s">
        <v>229</v>
      </c>
      <c r="S20" s="119" t="s">
        <v>229</v>
      </c>
      <c r="T20" s="119" t="s">
        <v>229</v>
      </c>
      <c r="U20" s="116" t="str">
        <f t="shared" si="0"/>
        <v>N/A</v>
      </c>
      <c r="V20" s="113" t="str">
        <f t="shared" si="0"/>
        <v>N/A</v>
      </c>
      <c r="W20" s="116" t="str">
        <f t="shared" si="0"/>
        <v>N/A</v>
      </c>
      <c r="X20" s="116" t="str">
        <f t="shared" si="0"/>
        <v>N/A</v>
      </c>
      <c r="Y20" s="116" t="str">
        <f t="shared" si="0"/>
        <v>N/A</v>
      </c>
      <c r="Z20" s="116" t="str">
        <f t="shared" si="0"/>
        <v>N/A</v>
      </c>
      <c r="AA20" s="116" t="str">
        <f t="shared" si="0"/>
        <v>N/A</v>
      </c>
      <c r="AB20" s="116" t="str">
        <f t="shared" si="0"/>
        <v>N/A</v>
      </c>
      <c r="AC20" s="116" t="str">
        <f t="shared" si="0"/>
        <v>N/A</v>
      </c>
      <c r="AD20" s="116" t="str">
        <f t="shared" si="0"/>
        <v>N/A</v>
      </c>
      <c r="AE20" s="116" t="str">
        <f t="shared" si="0"/>
        <v>N/A</v>
      </c>
      <c r="AF20" s="116" t="str">
        <f t="shared" si="0"/>
        <v>N/A</v>
      </c>
      <c r="AG20" s="116" t="str">
        <f t="shared" si="0"/>
        <v>N/A</v>
      </c>
      <c r="AH20" s="116"/>
      <c r="AI20" s="116"/>
      <c r="AJ20" s="116"/>
      <c r="AK20" s="116"/>
      <c r="AL20" s="109"/>
      <c r="AM20" s="109"/>
      <c r="AN20" s="109"/>
      <c r="AO20" s="109"/>
      <c r="AP20" s="116"/>
      <c r="AQ20" s="109"/>
      <c r="AR20" s="141"/>
      <c r="AS20" s="116"/>
      <c r="AT20" s="116"/>
      <c r="AU20" s="141"/>
      <c r="AV20" s="120"/>
      <c r="AW20" s="120"/>
      <c r="AX20" s="120"/>
      <c r="AY20" s="120"/>
      <c r="AZ20" s="120"/>
      <c r="BA20" s="120"/>
      <c r="BB20" s="120"/>
      <c r="BC20" s="120"/>
      <c r="BD20" s="120"/>
      <c r="BE20" s="120"/>
      <c r="BF20" s="120"/>
      <c r="BG20" s="120"/>
      <c r="BH20" s="120"/>
      <c r="BI20" s="229"/>
      <c r="BJ20" s="132" t="s">
        <v>436</v>
      </c>
      <c r="BK20" s="132"/>
    </row>
    <row r="21" spans="1:63" ht="15" customHeight="1">
      <c r="A21" s="179"/>
      <c r="B21" s="229"/>
      <c r="C21" s="229"/>
      <c r="D21" s="229"/>
      <c r="E21" s="229"/>
      <c r="F21" s="229"/>
      <c r="G21" s="228"/>
      <c r="H21" s="229"/>
      <c r="I21" s="229"/>
      <c r="J21" s="115" t="s">
        <v>414</v>
      </c>
      <c r="K21" s="85">
        <v>0.08</v>
      </c>
      <c r="L21" s="116" t="s">
        <v>254</v>
      </c>
      <c r="M21" s="117">
        <v>45719</v>
      </c>
      <c r="N21" s="117">
        <v>45838</v>
      </c>
      <c r="O21" s="114">
        <v>1</v>
      </c>
      <c r="P21" s="116" t="s">
        <v>313</v>
      </c>
      <c r="Q21" s="118" t="str">
        <f>IFERROR(VLOOKUP(R21,Listas!$AJ$2:$AK$9,2,0),"N/A")</f>
        <v>N/A</v>
      </c>
      <c r="R21" s="119" t="s">
        <v>229</v>
      </c>
      <c r="S21" s="119" t="s">
        <v>229</v>
      </c>
      <c r="T21" s="119" t="s">
        <v>229</v>
      </c>
      <c r="U21" s="116" t="str">
        <f t="shared" ref="U21:AG21" si="4">IF($L21="Funcionamiento","N/A","")</f>
        <v>N/A</v>
      </c>
      <c r="V21" s="113" t="str">
        <f t="shared" si="4"/>
        <v>N/A</v>
      </c>
      <c r="W21" s="116" t="str">
        <f t="shared" si="4"/>
        <v>N/A</v>
      </c>
      <c r="X21" s="116" t="str">
        <f t="shared" si="4"/>
        <v>N/A</v>
      </c>
      <c r="Y21" s="116" t="str">
        <f t="shared" si="4"/>
        <v>N/A</v>
      </c>
      <c r="Z21" s="116" t="str">
        <f t="shared" si="4"/>
        <v>N/A</v>
      </c>
      <c r="AA21" s="116" t="str">
        <f t="shared" si="4"/>
        <v>N/A</v>
      </c>
      <c r="AB21" s="116" t="str">
        <f t="shared" si="4"/>
        <v>N/A</v>
      </c>
      <c r="AC21" s="116" t="str">
        <f t="shared" si="4"/>
        <v>N/A</v>
      </c>
      <c r="AD21" s="116" t="str">
        <f t="shared" si="4"/>
        <v>N/A</v>
      </c>
      <c r="AE21" s="116" t="str">
        <f t="shared" si="4"/>
        <v>N/A</v>
      </c>
      <c r="AF21" s="116" t="str">
        <f t="shared" si="4"/>
        <v>N/A</v>
      </c>
      <c r="AG21" s="116" t="str">
        <f t="shared" si="4"/>
        <v>N/A</v>
      </c>
      <c r="AH21" s="116"/>
      <c r="AI21" s="116"/>
      <c r="AJ21" s="116"/>
      <c r="AK21" s="116"/>
      <c r="AL21" s="109"/>
      <c r="AM21" s="109"/>
      <c r="AN21" s="109"/>
      <c r="AO21" s="109"/>
      <c r="AP21" s="116"/>
      <c r="AQ21" s="109"/>
      <c r="AR21" s="141"/>
      <c r="AS21" s="116"/>
      <c r="AT21" s="116"/>
      <c r="AU21" s="141"/>
      <c r="AV21" s="120"/>
      <c r="AW21" s="120"/>
      <c r="AX21" s="120"/>
      <c r="AY21" s="120"/>
      <c r="AZ21" s="120"/>
      <c r="BA21" s="120"/>
      <c r="BB21" s="120"/>
      <c r="BC21" s="120"/>
      <c r="BD21" s="120"/>
      <c r="BE21" s="120"/>
      <c r="BF21" s="120"/>
      <c r="BG21" s="120"/>
      <c r="BH21" s="120"/>
      <c r="BI21" s="229"/>
      <c r="BJ21" s="132" t="s">
        <v>436</v>
      </c>
      <c r="BK21" s="132"/>
    </row>
    <row r="22" spans="1:63">
      <c r="A22" s="179"/>
      <c r="B22" s="229"/>
      <c r="C22" s="229"/>
      <c r="D22" s="229"/>
      <c r="E22" s="229"/>
      <c r="F22" s="229"/>
      <c r="G22" s="228"/>
      <c r="H22" s="229"/>
      <c r="I22" s="229"/>
      <c r="J22" s="115" t="s">
        <v>420</v>
      </c>
      <c r="K22" s="85">
        <v>0.08</v>
      </c>
      <c r="L22" s="116" t="s">
        <v>254</v>
      </c>
      <c r="M22" s="117">
        <v>45719</v>
      </c>
      <c r="N22" s="117">
        <v>45838</v>
      </c>
      <c r="O22" s="114">
        <v>1</v>
      </c>
      <c r="P22" s="116" t="s">
        <v>313</v>
      </c>
      <c r="Q22" s="118" t="str">
        <f>IFERROR(VLOOKUP(R22,Listas!$AJ$2:$AK$9,2,0),"N/A")</f>
        <v>N/A</v>
      </c>
      <c r="R22" s="119" t="s">
        <v>229</v>
      </c>
      <c r="S22" s="119" t="s">
        <v>229</v>
      </c>
      <c r="T22" s="119" t="s">
        <v>229</v>
      </c>
      <c r="U22" s="116" t="str">
        <f t="shared" si="0"/>
        <v>N/A</v>
      </c>
      <c r="V22" s="113" t="str">
        <f t="shared" si="0"/>
        <v>N/A</v>
      </c>
      <c r="W22" s="116" t="str">
        <f t="shared" si="0"/>
        <v>N/A</v>
      </c>
      <c r="X22" s="116" t="str">
        <f t="shared" si="0"/>
        <v>N/A</v>
      </c>
      <c r="Y22" s="116" t="str">
        <f t="shared" si="0"/>
        <v>N/A</v>
      </c>
      <c r="Z22" s="116" t="str">
        <f t="shared" si="0"/>
        <v>N/A</v>
      </c>
      <c r="AA22" s="116" t="str">
        <f t="shared" si="0"/>
        <v>N/A</v>
      </c>
      <c r="AB22" s="116" t="str">
        <f t="shared" si="0"/>
        <v>N/A</v>
      </c>
      <c r="AC22" s="116" t="str">
        <f t="shared" si="0"/>
        <v>N/A</v>
      </c>
      <c r="AD22" s="116" t="str">
        <f t="shared" si="0"/>
        <v>N/A</v>
      </c>
      <c r="AE22" s="116" t="str">
        <f t="shared" si="0"/>
        <v>N/A</v>
      </c>
      <c r="AF22" s="116" t="str">
        <f t="shared" si="0"/>
        <v>N/A</v>
      </c>
      <c r="AG22" s="116" t="str">
        <f t="shared" si="0"/>
        <v>N/A</v>
      </c>
      <c r="AH22" s="116"/>
      <c r="AI22" s="116"/>
      <c r="AJ22" s="116"/>
      <c r="AK22" s="116"/>
      <c r="AL22" s="109"/>
      <c r="AM22" s="109"/>
      <c r="AN22" s="109"/>
      <c r="AO22" s="109"/>
      <c r="AP22" s="116"/>
      <c r="AQ22" s="109"/>
      <c r="AR22" s="141"/>
      <c r="AS22" s="116"/>
      <c r="AT22" s="116"/>
      <c r="AU22" s="141"/>
      <c r="AV22" s="120"/>
      <c r="AW22" s="120"/>
      <c r="AX22" s="120"/>
      <c r="AY22" s="120"/>
      <c r="AZ22" s="120"/>
      <c r="BA22" s="120"/>
      <c r="BB22" s="120"/>
      <c r="BC22" s="120"/>
      <c r="BD22" s="120"/>
      <c r="BE22" s="120"/>
      <c r="BF22" s="120"/>
      <c r="BG22" s="120"/>
      <c r="BH22" s="120"/>
      <c r="BI22" s="229"/>
      <c r="BJ22" s="132" t="s">
        <v>436</v>
      </c>
      <c r="BK22" s="132"/>
    </row>
    <row r="23" spans="1:63">
      <c r="A23" s="179"/>
      <c r="B23" s="229"/>
      <c r="C23" s="229"/>
      <c r="D23" s="229"/>
      <c r="E23" s="229"/>
      <c r="F23" s="229"/>
      <c r="G23" s="228"/>
      <c r="H23" s="229"/>
      <c r="I23" s="229"/>
      <c r="J23" s="115" t="s">
        <v>649</v>
      </c>
      <c r="K23" s="85">
        <v>0.08</v>
      </c>
      <c r="L23" s="116" t="s">
        <v>254</v>
      </c>
      <c r="M23" s="117">
        <v>45748</v>
      </c>
      <c r="N23" s="117">
        <v>45838</v>
      </c>
      <c r="O23" s="114">
        <v>1</v>
      </c>
      <c r="P23" s="116" t="s">
        <v>313</v>
      </c>
      <c r="Q23" s="118" t="str">
        <f>IFERROR(VLOOKUP(R23,Listas!$AJ$2:$AK$9,2,0),"N/A")</f>
        <v>N/A</v>
      </c>
      <c r="R23" s="119" t="s">
        <v>229</v>
      </c>
      <c r="S23" s="119" t="s">
        <v>229</v>
      </c>
      <c r="T23" s="119" t="s">
        <v>229</v>
      </c>
      <c r="U23" s="116" t="str">
        <f t="shared" si="0"/>
        <v>N/A</v>
      </c>
      <c r="V23" s="113" t="str">
        <f t="shared" si="0"/>
        <v>N/A</v>
      </c>
      <c r="W23" s="116" t="str">
        <f t="shared" si="0"/>
        <v>N/A</v>
      </c>
      <c r="X23" s="116" t="str">
        <f t="shared" si="0"/>
        <v>N/A</v>
      </c>
      <c r="Y23" s="116" t="str">
        <f t="shared" si="0"/>
        <v>N/A</v>
      </c>
      <c r="Z23" s="116" t="str">
        <f t="shared" si="0"/>
        <v>N/A</v>
      </c>
      <c r="AA23" s="116" t="str">
        <f t="shared" si="0"/>
        <v>N/A</v>
      </c>
      <c r="AB23" s="116" t="str">
        <f t="shared" si="0"/>
        <v>N/A</v>
      </c>
      <c r="AC23" s="116" t="str">
        <f t="shared" si="0"/>
        <v>N/A</v>
      </c>
      <c r="AD23" s="116" t="str">
        <f t="shared" si="0"/>
        <v>N/A</v>
      </c>
      <c r="AE23" s="116" t="str">
        <f t="shared" si="0"/>
        <v>N/A</v>
      </c>
      <c r="AF23" s="116" t="str">
        <f t="shared" si="0"/>
        <v>N/A</v>
      </c>
      <c r="AG23" s="116" t="str">
        <f t="shared" si="0"/>
        <v>N/A</v>
      </c>
      <c r="AH23" s="116"/>
      <c r="AI23" s="116"/>
      <c r="AJ23" s="116"/>
      <c r="AK23" s="116"/>
      <c r="AL23" s="109"/>
      <c r="AM23" s="109"/>
      <c r="AN23" s="109"/>
      <c r="AO23" s="109"/>
      <c r="AP23" s="116"/>
      <c r="AQ23" s="109"/>
      <c r="AR23" s="141"/>
      <c r="AS23" s="116"/>
      <c r="AT23" s="116"/>
      <c r="AU23" s="141"/>
      <c r="AV23" s="120"/>
      <c r="AW23" s="120"/>
      <c r="AX23" s="120"/>
      <c r="AY23" s="120"/>
      <c r="AZ23" s="120"/>
      <c r="BA23" s="120"/>
      <c r="BB23" s="120"/>
      <c r="BC23" s="120"/>
      <c r="BD23" s="120"/>
      <c r="BE23" s="120"/>
      <c r="BF23" s="120"/>
      <c r="BG23" s="120"/>
      <c r="BH23" s="120"/>
      <c r="BI23" s="229"/>
      <c r="BJ23" s="132" t="s">
        <v>436</v>
      </c>
      <c r="BK23" s="132"/>
    </row>
    <row r="24" spans="1:63" ht="27" customHeight="1">
      <c r="A24" s="179"/>
      <c r="B24" s="229"/>
      <c r="C24" s="229"/>
      <c r="D24" s="229"/>
      <c r="E24" s="229"/>
      <c r="F24" s="229"/>
      <c r="G24" s="228"/>
      <c r="H24" s="229"/>
      <c r="I24" s="229"/>
      <c r="J24" s="115" t="s">
        <v>415</v>
      </c>
      <c r="K24" s="85">
        <v>0.08</v>
      </c>
      <c r="L24" s="116" t="s">
        <v>254</v>
      </c>
      <c r="M24" s="117">
        <v>45748</v>
      </c>
      <c r="N24" s="117">
        <v>45868</v>
      </c>
      <c r="O24" s="114">
        <v>1</v>
      </c>
      <c r="P24" s="116" t="s">
        <v>313</v>
      </c>
      <c r="Q24" s="118" t="str">
        <f>IFERROR(VLOOKUP(R24,Listas!$AJ$2:$AK$9,2,0),"N/A")</f>
        <v>N/A</v>
      </c>
      <c r="R24" s="119" t="s">
        <v>229</v>
      </c>
      <c r="S24" s="119" t="s">
        <v>229</v>
      </c>
      <c r="T24" s="119" t="s">
        <v>229</v>
      </c>
      <c r="U24" s="116" t="str">
        <f t="shared" si="0"/>
        <v>N/A</v>
      </c>
      <c r="V24" s="113" t="str">
        <f t="shared" si="0"/>
        <v>N/A</v>
      </c>
      <c r="W24" s="116" t="str">
        <f t="shared" si="0"/>
        <v>N/A</v>
      </c>
      <c r="X24" s="116" t="str">
        <f t="shared" si="0"/>
        <v>N/A</v>
      </c>
      <c r="Y24" s="116" t="str">
        <f t="shared" si="0"/>
        <v>N/A</v>
      </c>
      <c r="Z24" s="116" t="str">
        <f t="shared" si="0"/>
        <v>N/A</v>
      </c>
      <c r="AA24" s="116" t="str">
        <f t="shared" si="0"/>
        <v>N/A</v>
      </c>
      <c r="AB24" s="116" t="str">
        <f t="shared" si="0"/>
        <v>N/A</v>
      </c>
      <c r="AC24" s="116" t="str">
        <f t="shared" si="0"/>
        <v>N/A</v>
      </c>
      <c r="AD24" s="116" t="str">
        <f t="shared" ref="AD24:AG24" si="5">IF($L24="Funcionamiento","N/A","")</f>
        <v>N/A</v>
      </c>
      <c r="AE24" s="116" t="str">
        <f t="shared" si="5"/>
        <v>N/A</v>
      </c>
      <c r="AF24" s="116" t="str">
        <f t="shared" si="5"/>
        <v>N/A</v>
      </c>
      <c r="AG24" s="116" t="str">
        <f t="shared" si="5"/>
        <v>N/A</v>
      </c>
      <c r="AH24" s="116"/>
      <c r="AI24" s="116"/>
      <c r="AJ24" s="116"/>
      <c r="AK24" s="116"/>
      <c r="AL24" s="109"/>
      <c r="AM24" s="109"/>
      <c r="AN24" s="109"/>
      <c r="AO24" s="109"/>
      <c r="AP24" s="116"/>
      <c r="AQ24" s="109"/>
      <c r="AR24" s="141"/>
      <c r="AS24" s="116"/>
      <c r="AT24" s="116"/>
      <c r="AU24" s="141"/>
      <c r="AV24" s="120"/>
      <c r="AW24" s="120"/>
      <c r="AX24" s="120"/>
      <c r="AY24" s="120"/>
      <c r="AZ24" s="120"/>
      <c r="BA24" s="120"/>
      <c r="BB24" s="120"/>
      <c r="BC24" s="120"/>
      <c r="BD24" s="120"/>
      <c r="BE24" s="120"/>
      <c r="BF24" s="120"/>
      <c r="BG24" s="120"/>
      <c r="BH24" s="120"/>
      <c r="BI24" s="229"/>
      <c r="BJ24" s="132" t="s">
        <v>436</v>
      </c>
      <c r="BK24" s="132"/>
    </row>
    <row r="25" spans="1:63" ht="158.4">
      <c r="A25" s="179"/>
      <c r="B25" s="229"/>
      <c r="C25" s="229"/>
      <c r="D25" s="229"/>
      <c r="E25" s="229"/>
      <c r="F25" s="229"/>
      <c r="G25" s="228"/>
      <c r="H25" s="229"/>
      <c r="I25" s="229"/>
      <c r="J25" s="115" t="s">
        <v>612</v>
      </c>
      <c r="K25" s="85">
        <v>0.6</v>
      </c>
      <c r="L25" s="116" t="s">
        <v>50</v>
      </c>
      <c r="M25" s="124">
        <v>45838</v>
      </c>
      <c r="N25" s="124">
        <v>45991</v>
      </c>
      <c r="O25" s="125">
        <v>1</v>
      </c>
      <c r="P25" s="116" t="s">
        <v>319</v>
      </c>
      <c r="Q25" s="118">
        <f>IFERROR(VLOOKUP(R25,Listas!$AJ$2:$AK$9,2,0),"N/A")</f>
        <v>202300000000028</v>
      </c>
      <c r="R25" s="119" t="s">
        <v>369</v>
      </c>
      <c r="S25" s="119" t="s">
        <v>410</v>
      </c>
      <c r="T25" s="119" t="s">
        <v>372</v>
      </c>
      <c r="U25" s="113" t="s">
        <v>619</v>
      </c>
      <c r="V25" s="113">
        <v>801927327</v>
      </c>
      <c r="W25" s="116" t="s">
        <v>255</v>
      </c>
      <c r="X25" s="119" t="s">
        <v>418</v>
      </c>
      <c r="Y25" s="116" t="s">
        <v>419</v>
      </c>
      <c r="Z25" s="116" t="str">
        <f t="shared" si="0"/>
        <v/>
      </c>
      <c r="AA25" s="115" t="s">
        <v>620</v>
      </c>
      <c r="AB25" s="116" t="str">
        <f t="shared" si="0"/>
        <v/>
      </c>
      <c r="AC25" s="116" t="str">
        <f t="shared" si="0"/>
        <v/>
      </c>
      <c r="AD25" s="116" t="str">
        <f t="shared" si="0"/>
        <v/>
      </c>
      <c r="AE25" s="116" t="str">
        <f t="shared" si="0"/>
        <v/>
      </c>
      <c r="AF25" s="116" t="str">
        <f t="shared" si="0"/>
        <v/>
      </c>
      <c r="AG25" s="116" t="str">
        <f t="shared" si="0"/>
        <v/>
      </c>
      <c r="AH25" s="116"/>
      <c r="AI25" s="116"/>
      <c r="AJ25" s="116"/>
      <c r="AK25" s="116"/>
      <c r="AL25" s="109"/>
      <c r="AM25" s="109"/>
      <c r="AN25" s="109"/>
      <c r="AO25" s="109"/>
      <c r="AP25" s="116"/>
      <c r="AQ25" s="109"/>
      <c r="AR25" s="141"/>
      <c r="AS25" s="116"/>
      <c r="AT25" s="116"/>
      <c r="AU25" s="141"/>
      <c r="AV25" s="120"/>
      <c r="AW25" s="120"/>
      <c r="AX25" s="120"/>
      <c r="AY25" s="120"/>
      <c r="AZ25" s="120"/>
      <c r="BA25" s="120"/>
      <c r="BB25" s="120"/>
      <c r="BC25" s="120"/>
      <c r="BD25" s="120"/>
      <c r="BE25" s="120"/>
      <c r="BF25" s="120"/>
      <c r="BG25" s="120"/>
      <c r="BH25" s="120"/>
      <c r="BI25" s="229"/>
      <c r="BJ25" s="132" t="s">
        <v>436</v>
      </c>
      <c r="BK25" s="132"/>
    </row>
    <row r="26" spans="1:63" ht="15" customHeight="1">
      <c r="A26" s="179">
        <v>4</v>
      </c>
      <c r="B26" s="229" t="s">
        <v>256</v>
      </c>
      <c r="C26" s="229" t="s">
        <v>35</v>
      </c>
      <c r="D26" s="229" t="s">
        <v>327</v>
      </c>
      <c r="E26" s="229" t="s">
        <v>621</v>
      </c>
      <c r="F26" s="229" t="s">
        <v>42</v>
      </c>
      <c r="G26" s="228" t="s">
        <v>718</v>
      </c>
      <c r="H26" s="229" t="s">
        <v>287</v>
      </c>
      <c r="I26" s="229" t="s">
        <v>289</v>
      </c>
      <c r="J26" s="115" t="s">
        <v>480</v>
      </c>
      <c r="K26" s="85">
        <v>0.08</v>
      </c>
      <c r="L26" s="116" t="s">
        <v>254</v>
      </c>
      <c r="M26" s="117">
        <v>45659</v>
      </c>
      <c r="N26" s="117">
        <v>45777</v>
      </c>
      <c r="O26" s="114">
        <v>1</v>
      </c>
      <c r="P26" s="116" t="s">
        <v>313</v>
      </c>
      <c r="Q26" s="118" t="str">
        <f>IFERROR(VLOOKUP(R26,Listas!$AJ$2:$AK$9,2,0),"N/A")</f>
        <v>N/A</v>
      </c>
      <c r="R26" s="119" t="s">
        <v>229</v>
      </c>
      <c r="S26" s="119" t="s">
        <v>229</v>
      </c>
      <c r="T26" s="119" t="s">
        <v>229</v>
      </c>
      <c r="U26" s="116" t="str">
        <f t="shared" si="0"/>
        <v>N/A</v>
      </c>
      <c r="V26" s="113" t="str">
        <f t="shared" si="0"/>
        <v>N/A</v>
      </c>
      <c r="W26" s="116" t="str">
        <f t="shared" si="0"/>
        <v>N/A</v>
      </c>
      <c r="X26" s="116" t="str">
        <f t="shared" si="0"/>
        <v>N/A</v>
      </c>
      <c r="Y26" s="116" t="str">
        <f t="shared" si="0"/>
        <v>N/A</v>
      </c>
      <c r="Z26" s="116" t="str">
        <f t="shared" si="0"/>
        <v>N/A</v>
      </c>
      <c r="AA26" s="116" t="str">
        <f t="shared" ref="U26:AG45" si="6">IF($L26="Funcionamiento","N/A","")</f>
        <v>N/A</v>
      </c>
      <c r="AB26" s="116" t="str">
        <f t="shared" si="0"/>
        <v>N/A</v>
      </c>
      <c r="AC26" s="116" t="str">
        <f t="shared" si="0"/>
        <v>N/A</v>
      </c>
      <c r="AD26" s="116" t="str">
        <f t="shared" si="0"/>
        <v>N/A</v>
      </c>
      <c r="AE26" s="116" t="str">
        <f t="shared" si="0"/>
        <v>N/A</v>
      </c>
      <c r="AF26" s="116" t="str">
        <f t="shared" si="0"/>
        <v>N/A</v>
      </c>
      <c r="AG26" s="116" t="str">
        <f t="shared" si="0"/>
        <v>N/A</v>
      </c>
      <c r="AH26" s="116"/>
      <c r="AI26" s="116"/>
      <c r="AJ26" s="116"/>
      <c r="AK26" s="116"/>
      <c r="AL26" s="109"/>
      <c r="AM26" s="109"/>
      <c r="AN26" s="109"/>
      <c r="AO26" s="109"/>
      <c r="AP26" s="116"/>
      <c r="AQ26" s="109"/>
      <c r="AR26" s="141"/>
      <c r="AS26" s="116"/>
      <c r="AT26" s="116"/>
      <c r="AU26" s="141"/>
      <c r="AV26" s="120"/>
      <c r="AW26" s="120"/>
      <c r="AX26" s="120"/>
      <c r="AY26" s="120"/>
      <c r="AZ26" s="120"/>
      <c r="BA26" s="120"/>
      <c r="BB26" s="120"/>
      <c r="BC26" s="120"/>
      <c r="BD26" s="120"/>
      <c r="BE26" s="120"/>
      <c r="BF26" s="120"/>
      <c r="BG26" s="120"/>
      <c r="BH26" s="120"/>
      <c r="BI26" s="229"/>
      <c r="BJ26" s="132" t="s">
        <v>436</v>
      </c>
      <c r="BK26" s="132"/>
    </row>
    <row r="27" spans="1:63" ht="15" customHeight="1">
      <c r="A27" s="179"/>
      <c r="B27" s="229"/>
      <c r="C27" s="229"/>
      <c r="D27" s="229"/>
      <c r="E27" s="229"/>
      <c r="F27" s="229"/>
      <c r="G27" s="228"/>
      <c r="H27" s="229"/>
      <c r="I27" s="229"/>
      <c r="J27" s="115" t="s">
        <v>414</v>
      </c>
      <c r="K27" s="85">
        <v>0.08</v>
      </c>
      <c r="L27" s="116" t="s">
        <v>254</v>
      </c>
      <c r="M27" s="117">
        <v>45719</v>
      </c>
      <c r="N27" s="117">
        <v>45838</v>
      </c>
      <c r="O27" s="114">
        <v>1</v>
      </c>
      <c r="P27" s="116" t="s">
        <v>313</v>
      </c>
      <c r="Q27" s="118" t="str">
        <f>IFERROR(VLOOKUP(R27,Listas!$AJ$2:$AK$9,2,0),"N/A")</f>
        <v>N/A</v>
      </c>
      <c r="R27" s="119" t="s">
        <v>229</v>
      </c>
      <c r="S27" s="119" t="s">
        <v>229</v>
      </c>
      <c r="T27" s="119" t="s">
        <v>229</v>
      </c>
      <c r="U27" s="116" t="str">
        <f t="shared" ref="U27:AG27" si="7">IF($L27="Funcionamiento","N/A","")</f>
        <v>N/A</v>
      </c>
      <c r="V27" s="113" t="str">
        <f t="shared" si="7"/>
        <v>N/A</v>
      </c>
      <c r="W27" s="116" t="str">
        <f t="shared" si="7"/>
        <v>N/A</v>
      </c>
      <c r="X27" s="116" t="str">
        <f t="shared" si="7"/>
        <v>N/A</v>
      </c>
      <c r="Y27" s="116" t="str">
        <f t="shared" si="7"/>
        <v>N/A</v>
      </c>
      <c r="Z27" s="116" t="str">
        <f t="shared" si="7"/>
        <v>N/A</v>
      </c>
      <c r="AA27" s="116" t="str">
        <f t="shared" si="6"/>
        <v>N/A</v>
      </c>
      <c r="AB27" s="116" t="str">
        <f t="shared" si="7"/>
        <v>N/A</v>
      </c>
      <c r="AC27" s="116" t="str">
        <f t="shared" si="7"/>
        <v>N/A</v>
      </c>
      <c r="AD27" s="116" t="str">
        <f t="shared" si="7"/>
        <v>N/A</v>
      </c>
      <c r="AE27" s="116" t="str">
        <f t="shared" si="7"/>
        <v>N/A</v>
      </c>
      <c r="AF27" s="116" t="str">
        <f t="shared" si="7"/>
        <v>N/A</v>
      </c>
      <c r="AG27" s="116" t="str">
        <f t="shared" si="7"/>
        <v>N/A</v>
      </c>
      <c r="AH27" s="116"/>
      <c r="AI27" s="116"/>
      <c r="AJ27" s="116"/>
      <c r="AK27" s="116"/>
      <c r="AL27" s="109"/>
      <c r="AM27" s="109"/>
      <c r="AN27" s="109"/>
      <c r="AO27" s="109"/>
      <c r="AP27" s="116"/>
      <c r="AQ27" s="109"/>
      <c r="AR27" s="141"/>
      <c r="AS27" s="116"/>
      <c r="AT27" s="116"/>
      <c r="AU27" s="141"/>
      <c r="AV27" s="120"/>
      <c r="AW27" s="120"/>
      <c r="AX27" s="120"/>
      <c r="AY27" s="120"/>
      <c r="AZ27" s="120"/>
      <c r="BA27" s="120"/>
      <c r="BB27" s="120"/>
      <c r="BC27" s="120"/>
      <c r="BD27" s="120"/>
      <c r="BE27" s="120"/>
      <c r="BF27" s="120"/>
      <c r="BG27" s="120"/>
      <c r="BH27" s="120"/>
      <c r="BI27" s="229"/>
      <c r="BJ27" s="132" t="s">
        <v>436</v>
      </c>
      <c r="BK27" s="132"/>
    </row>
    <row r="28" spans="1:63">
      <c r="A28" s="179"/>
      <c r="B28" s="229"/>
      <c r="C28" s="229"/>
      <c r="D28" s="229"/>
      <c r="E28" s="229"/>
      <c r="F28" s="229"/>
      <c r="G28" s="228"/>
      <c r="H28" s="229"/>
      <c r="I28" s="229"/>
      <c r="J28" s="115" t="s">
        <v>420</v>
      </c>
      <c r="K28" s="85">
        <v>0.08</v>
      </c>
      <c r="L28" s="116" t="s">
        <v>254</v>
      </c>
      <c r="M28" s="117">
        <v>45719</v>
      </c>
      <c r="N28" s="117">
        <v>45838</v>
      </c>
      <c r="O28" s="114">
        <v>1</v>
      </c>
      <c r="P28" s="116" t="s">
        <v>313</v>
      </c>
      <c r="Q28" s="118" t="str">
        <f>IFERROR(VLOOKUP(R28,Listas!$AJ$2:$AK$9,2,0),"N/A")</f>
        <v>N/A</v>
      </c>
      <c r="R28" s="119" t="s">
        <v>229</v>
      </c>
      <c r="S28" s="119" t="s">
        <v>229</v>
      </c>
      <c r="T28" s="119" t="s">
        <v>229</v>
      </c>
      <c r="U28" s="116" t="str">
        <f t="shared" si="6"/>
        <v>N/A</v>
      </c>
      <c r="V28" s="113" t="str">
        <f t="shared" si="6"/>
        <v>N/A</v>
      </c>
      <c r="W28" s="116" t="str">
        <f t="shared" si="6"/>
        <v>N/A</v>
      </c>
      <c r="X28" s="116" t="str">
        <f t="shared" si="6"/>
        <v>N/A</v>
      </c>
      <c r="Y28" s="116" t="str">
        <f t="shared" si="6"/>
        <v>N/A</v>
      </c>
      <c r="Z28" s="116" t="str">
        <f t="shared" si="6"/>
        <v>N/A</v>
      </c>
      <c r="AA28" s="116" t="str">
        <f t="shared" si="6"/>
        <v>N/A</v>
      </c>
      <c r="AB28" s="116" t="str">
        <f t="shared" si="0"/>
        <v>N/A</v>
      </c>
      <c r="AC28" s="116" t="str">
        <f t="shared" si="0"/>
        <v>N/A</v>
      </c>
      <c r="AD28" s="116" t="str">
        <f t="shared" si="0"/>
        <v>N/A</v>
      </c>
      <c r="AE28" s="116" t="str">
        <f t="shared" si="0"/>
        <v>N/A</v>
      </c>
      <c r="AF28" s="116" t="str">
        <f t="shared" si="0"/>
        <v>N/A</v>
      </c>
      <c r="AG28" s="116" t="str">
        <f t="shared" si="0"/>
        <v>N/A</v>
      </c>
      <c r="AH28" s="116"/>
      <c r="AI28" s="116"/>
      <c r="AJ28" s="116"/>
      <c r="AK28" s="116"/>
      <c r="AL28" s="109"/>
      <c r="AM28" s="109"/>
      <c r="AN28" s="109"/>
      <c r="AO28" s="109"/>
      <c r="AP28" s="116"/>
      <c r="AQ28" s="109"/>
      <c r="AR28" s="141"/>
      <c r="AS28" s="116"/>
      <c r="AT28" s="116"/>
      <c r="AU28" s="141"/>
      <c r="AV28" s="120"/>
      <c r="AW28" s="120"/>
      <c r="AX28" s="120"/>
      <c r="AY28" s="120"/>
      <c r="AZ28" s="120"/>
      <c r="BA28" s="120"/>
      <c r="BB28" s="120"/>
      <c r="BC28" s="120"/>
      <c r="BD28" s="120"/>
      <c r="BE28" s="120"/>
      <c r="BF28" s="120"/>
      <c r="BG28" s="120"/>
      <c r="BH28" s="120"/>
      <c r="BI28" s="229"/>
      <c r="BJ28" s="132" t="s">
        <v>436</v>
      </c>
      <c r="BK28" s="132"/>
    </row>
    <row r="29" spans="1:63">
      <c r="A29" s="179"/>
      <c r="B29" s="229"/>
      <c r="C29" s="229"/>
      <c r="D29" s="229"/>
      <c r="E29" s="229"/>
      <c r="F29" s="229"/>
      <c r="G29" s="228"/>
      <c r="H29" s="229"/>
      <c r="I29" s="229"/>
      <c r="J29" s="115" t="s">
        <v>649</v>
      </c>
      <c r="K29" s="85">
        <v>0.08</v>
      </c>
      <c r="L29" s="116" t="s">
        <v>254</v>
      </c>
      <c r="M29" s="117">
        <v>45748</v>
      </c>
      <c r="N29" s="117">
        <v>45838</v>
      </c>
      <c r="O29" s="114">
        <v>1</v>
      </c>
      <c r="P29" s="116" t="s">
        <v>313</v>
      </c>
      <c r="Q29" s="118" t="str">
        <f>IFERROR(VLOOKUP(R29,Listas!$AJ$2:$AK$9,2,0),"N/A")</f>
        <v>N/A</v>
      </c>
      <c r="R29" s="119" t="s">
        <v>229</v>
      </c>
      <c r="S29" s="119" t="s">
        <v>229</v>
      </c>
      <c r="T29" s="119" t="s">
        <v>229</v>
      </c>
      <c r="U29" s="116" t="str">
        <f t="shared" si="6"/>
        <v>N/A</v>
      </c>
      <c r="V29" s="113" t="str">
        <f t="shared" si="6"/>
        <v>N/A</v>
      </c>
      <c r="W29" s="116" t="str">
        <f t="shared" si="6"/>
        <v>N/A</v>
      </c>
      <c r="X29" s="116" t="str">
        <f t="shared" si="6"/>
        <v>N/A</v>
      </c>
      <c r="Y29" s="116" t="str">
        <f t="shared" si="6"/>
        <v>N/A</v>
      </c>
      <c r="Z29" s="116" t="str">
        <f t="shared" si="6"/>
        <v>N/A</v>
      </c>
      <c r="AA29" s="116" t="str">
        <f t="shared" si="6"/>
        <v>N/A</v>
      </c>
      <c r="AB29" s="116" t="str">
        <f t="shared" si="0"/>
        <v>N/A</v>
      </c>
      <c r="AC29" s="116" t="str">
        <f t="shared" ref="AC29:AG29" si="8">IF($L29="Funcionamiento","N/A","")</f>
        <v>N/A</v>
      </c>
      <c r="AD29" s="116" t="str">
        <f t="shared" si="8"/>
        <v>N/A</v>
      </c>
      <c r="AE29" s="116" t="str">
        <f t="shared" si="8"/>
        <v>N/A</v>
      </c>
      <c r="AF29" s="116" t="str">
        <f t="shared" si="8"/>
        <v>N/A</v>
      </c>
      <c r="AG29" s="116" t="str">
        <f t="shared" si="8"/>
        <v>N/A</v>
      </c>
      <c r="AH29" s="116"/>
      <c r="AI29" s="116"/>
      <c r="AJ29" s="116"/>
      <c r="AK29" s="116"/>
      <c r="AL29" s="109"/>
      <c r="AM29" s="109"/>
      <c r="AN29" s="109"/>
      <c r="AO29" s="109"/>
      <c r="AP29" s="116"/>
      <c r="AQ29" s="109"/>
      <c r="AR29" s="141"/>
      <c r="AS29" s="116"/>
      <c r="AT29" s="116"/>
      <c r="AU29" s="141"/>
      <c r="AV29" s="120"/>
      <c r="AW29" s="120"/>
      <c r="AX29" s="120"/>
      <c r="AY29" s="120"/>
      <c r="AZ29" s="120"/>
      <c r="BA29" s="120"/>
      <c r="BB29" s="120"/>
      <c r="BC29" s="120"/>
      <c r="BD29" s="120"/>
      <c r="BE29" s="120"/>
      <c r="BF29" s="120"/>
      <c r="BG29" s="120"/>
      <c r="BH29" s="120"/>
      <c r="BI29" s="229"/>
      <c r="BJ29" s="132" t="s">
        <v>436</v>
      </c>
      <c r="BK29" s="132"/>
    </row>
    <row r="30" spans="1:63" ht="27" customHeight="1">
      <c r="A30" s="179"/>
      <c r="B30" s="229"/>
      <c r="C30" s="229"/>
      <c r="D30" s="229"/>
      <c r="E30" s="229"/>
      <c r="F30" s="229"/>
      <c r="G30" s="228"/>
      <c r="H30" s="229"/>
      <c r="I30" s="229"/>
      <c r="J30" s="115" t="s">
        <v>415</v>
      </c>
      <c r="K30" s="85">
        <v>0.08</v>
      </c>
      <c r="L30" s="116" t="s">
        <v>254</v>
      </c>
      <c r="M30" s="117">
        <v>45748</v>
      </c>
      <c r="N30" s="117">
        <v>45868</v>
      </c>
      <c r="O30" s="114">
        <v>1</v>
      </c>
      <c r="P30" s="116" t="s">
        <v>313</v>
      </c>
      <c r="Q30" s="118" t="str">
        <f>IFERROR(VLOOKUP(R30,Listas!$AJ$2:$AK$9,2,0),"N/A")</f>
        <v>N/A</v>
      </c>
      <c r="R30" s="119" t="s">
        <v>229</v>
      </c>
      <c r="S30" s="119" t="s">
        <v>229</v>
      </c>
      <c r="T30" s="119" t="s">
        <v>229</v>
      </c>
      <c r="U30" s="116" t="str">
        <f t="shared" si="6"/>
        <v>N/A</v>
      </c>
      <c r="V30" s="113" t="str">
        <f t="shared" si="6"/>
        <v>N/A</v>
      </c>
      <c r="W30" s="116" t="str">
        <f t="shared" si="6"/>
        <v>N/A</v>
      </c>
      <c r="X30" s="116" t="str">
        <f t="shared" si="6"/>
        <v>N/A</v>
      </c>
      <c r="Y30" s="116" t="str">
        <f t="shared" si="6"/>
        <v>N/A</v>
      </c>
      <c r="Z30" s="116" t="str">
        <f t="shared" si="6"/>
        <v>N/A</v>
      </c>
      <c r="AA30" s="116" t="str">
        <f t="shared" si="6"/>
        <v>N/A</v>
      </c>
      <c r="AB30" s="116" t="str">
        <f t="shared" si="6"/>
        <v>N/A</v>
      </c>
      <c r="AC30" s="116" t="str">
        <f t="shared" si="6"/>
        <v>N/A</v>
      </c>
      <c r="AD30" s="116" t="str">
        <f t="shared" si="6"/>
        <v>N/A</v>
      </c>
      <c r="AE30" s="116" t="str">
        <f t="shared" si="6"/>
        <v>N/A</v>
      </c>
      <c r="AF30" s="116" t="str">
        <f t="shared" si="6"/>
        <v>N/A</v>
      </c>
      <c r="AG30" s="116" t="str">
        <f t="shared" si="6"/>
        <v>N/A</v>
      </c>
      <c r="AH30" s="116"/>
      <c r="AI30" s="116"/>
      <c r="AJ30" s="116"/>
      <c r="AK30" s="116"/>
      <c r="AL30" s="109"/>
      <c r="AM30" s="109"/>
      <c r="AN30" s="109"/>
      <c r="AO30" s="109"/>
      <c r="AP30" s="116"/>
      <c r="AQ30" s="109"/>
      <c r="AR30" s="141"/>
      <c r="AS30" s="116"/>
      <c r="AT30" s="116"/>
      <c r="AU30" s="141"/>
      <c r="AV30" s="120"/>
      <c r="AW30" s="120"/>
      <c r="AX30" s="120"/>
      <c r="AY30" s="120"/>
      <c r="AZ30" s="120"/>
      <c r="BA30" s="120"/>
      <c r="BB30" s="120"/>
      <c r="BC30" s="120"/>
      <c r="BD30" s="120"/>
      <c r="BE30" s="120"/>
      <c r="BF30" s="120"/>
      <c r="BG30" s="120"/>
      <c r="BH30" s="120"/>
      <c r="BI30" s="229"/>
      <c r="BJ30" s="132" t="s">
        <v>436</v>
      </c>
      <c r="BK30" s="132"/>
    </row>
    <row r="31" spans="1:63" ht="198.75" customHeight="1">
      <c r="A31" s="179"/>
      <c r="B31" s="229"/>
      <c r="C31" s="229"/>
      <c r="D31" s="229"/>
      <c r="E31" s="229"/>
      <c r="F31" s="229"/>
      <c r="G31" s="228"/>
      <c r="H31" s="229"/>
      <c r="I31" s="229"/>
      <c r="J31" s="115" t="s">
        <v>613</v>
      </c>
      <c r="K31" s="85">
        <v>0.6</v>
      </c>
      <c r="L31" s="116" t="s">
        <v>50</v>
      </c>
      <c r="M31" s="124">
        <v>45807</v>
      </c>
      <c r="N31" s="124">
        <v>45991</v>
      </c>
      <c r="O31" s="125">
        <v>1</v>
      </c>
      <c r="P31" s="116" t="s">
        <v>319</v>
      </c>
      <c r="Q31" s="118">
        <f>IFERROR(VLOOKUP(R31,Listas!$AJ$2:$AK$9,2,0),"N/A")</f>
        <v>202300000000028</v>
      </c>
      <c r="R31" s="119" t="s">
        <v>369</v>
      </c>
      <c r="S31" s="119" t="s">
        <v>410</v>
      </c>
      <c r="T31" s="119" t="s">
        <v>372</v>
      </c>
      <c r="U31" s="113" t="s">
        <v>616</v>
      </c>
      <c r="V31" s="113">
        <v>1431641875</v>
      </c>
      <c r="W31" s="116" t="s">
        <v>255</v>
      </c>
      <c r="X31" s="119" t="s">
        <v>418</v>
      </c>
      <c r="Y31" s="116" t="s">
        <v>419</v>
      </c>
      <c r="Z31" s="116" t="str">
        <f t="shared" si="6"/>
        <v/>
      </c>
      <c r="AA31" s="115" t="s">
        <v>622</v>
      </c>
      <c r="AB31" s="116" t="str">
        <f t="shared" ref="AB31:AG53" si="9">IF($L31="Funcionamiento","N/A","")</f>
        <v/>
      </c>
      <c r="AC31" s="116" t="str">
        <f t="shared" si="9"/>
        <v/>
      </c>
      <c r="AD31" s="116" t="str">
        <f t="shared" si="9"/>
        <v/>
      </c>
      <c r="AE31" s="116" t="str">
        <f t="shared" si="9"/>
        <v/>
      </c>
      <c r="AF31" s="116" t="str">
        <f t="shared" si="9"/>
        <v/>
      </c>
      <c r="AG31" s="116" t="str">
        <f t="shared" si="9"/>
        <v/>
      </c>
      <c r="AH31" s="116"/>
      <c r="AI31" s="116"/>
      <c r="AJ31" s="116"/>
      <c r="AK31" s="116"/>
      <c r="AL31" s="109"/>
      <c r="AM31" s="109"/>
      <c r="AN31" s="109"/>
      <c r="AO31" s="109"/>
      <c r="AP31" s="116"/>
      <c r="AQ31" s="109"/>
      <c r="AR31" s="141"/>
      <c r="AS31" s="116"/>
      <c r="AT31" s="116"/>
      <c r="AU31" s="141"/>
      <c r="AV31" s="120"/>
      <c r="AW31" s="120"/>
      <c r="AX31" s="120"/>
      <c r="AY31" s="120"/>
      <c r="AZ31" s="120"/>
      <c r="BA31" s="120"/>
      <c r="BB31" s="120"/>
      <c r="BC31" s="120"/>
      <c r="BD31" s="120"/>
      <c r="BE31" s="120"/>
      <c r="BF31" s="120"/>
      <c r="BG31" s="120"/>
      <c r="BH31" s="120"/>
      <c r="BI31" s="229"/>
      <c r="BJ31" s="132" t="s">
        <v>436</v>
      </c>
      <c r="BK31" s="132"/>
    </row>
    <row r="32" spans="1:63" ht="15" customHeight="1">
      <c r="A32" s="179">
        <v>5</v>
      </c>
      <c r="B32" s="229" t="s">
        <v>256</v>
      </c>
      <c r="C32" s="229" t="s">
        <v>35</v>
      </c>
      <c r="D32" s="229" t="s">
        <v>339</v>
      </c>
      <c r="E32" s="229" t="s">
        <v>422</v>
      </c>
      <c r="F32" s="229" t="s">
        <v>42</v>
      </c>
      <c r="G32" s="228" t="s">
        <v>718</v>
      </c>
      <c r="H32" s="229" t="s">
        <v>287</v>
      </c>
      <c r="I32" s="229" t="s">
        <v>289</v>
      </c>
      <c r="J32" s="115" t="s">
        <v>480</v>
      </c>
      <c r="K32" s="85">
        <v>0.08</v>
      </c>
      <c r="L32" s="116" t="s">
        <v>254</v>
      </c>
      <c r="M32" s="117">
        <v>45659</v>
      </c>
      <c r="N32" s="117">
        <v>45777</v>
      </c>
      <c r="O32" s="114">
        <v>1</v>
      </c>
      <c r="P32" s="116" t="s">
        <v>313</v>
      </c>
      <c r="Q32" s="118" t="str">
        <f>IFERROR(VLOOKUP(R32,Listas!$AJ$2:$AK$9,2,0),"N/A")</f>
        <v>N/A</v>
      </c>
      <c r="R32" s="119" t="s">
        <v>229</v>
      </c>
      <c r="S32" s="119" t="s">
        <v>229</v>
      </c>
      <c r="T32" s="119" t="s">
        <v>229</v>
      </c>
      <c r="U32" s="116" t="str">
        <f t="shared" ref="U32:Z39" si="10">IF($L32="Funcionamiento","N/A","")</f>
        <v>N/A</v>
      </c>
      <c r="V32" s="113" t="str">
        <f t="shared" si="10"/>
        <v>N/A</v>
      </c>
      <c r="W32" s="116" t="str">
        <f t="shared" si="10"/>
        <v>N/A</v>
      </c>
      <c r="X32" s="116" t="str">
        <f t="shared" si="10"/>
        <v>N/A</v>
      </c>
      <c r="Y32" s="116" t="str">
        <f t="shared" si="10"/>
        <v>N/A</v>
      </c>
      <c r="Z32" s="116" t="str">
        <f t="shared" si="10"/>
        <v>N/A</v>
      </c>
      <c r="AA32" s="116" t="str">
        <f t="shared" si="6"/>
        <v>N/A</v>
      </c>
      <c r="AB32" s="116" t="str">
        <f t="shared" si="9"/>
        <v>N/A</v>
      </c>
      <c r="AC32" s="116" t="str">
        <f t="shared" si="9"/>
        <v>N/A</v>
      </c>
      <c r="AD32" s="116" t="str">
        <f t="shared" si="9"/>
        <v>N/A</v>
      </c>
      <c r="AE32" s="116" t="str">
        <f t="shared" si="9"/>
        <v>N/A</v>
      </c>
      <c r="AF32" s="116" t="str">
        <f t="shared" si="9"/>
        <v>N/A</v>
      </c>
      <c r="AG32" s="116" t="str">
        <f t="shared" si="9"/>
        <v>N/A</v>
      </c>
      <c r="AH32" s="116"/>
      <c r="AI32" s="116"/>
      <c r="AJ32" s="116"/>
      <c r="AK32" s="116"/>
      <c r="AL32" s="109"/>
      <c r="AM32" s="109"/>
      <c r="AN32" s="109"/>
      <c r="AO32" s="109"/>
      <c r="AP32" s="116"/>
      <c r="AQ32" s="109"/>
      <c r="AR32" s="141"/>
      <c r="AS32" s="116"/>
      <c r="AT32" s="116"/>
      <c r="AU32" s="141"/>
      <c r="AV32" s="120"/>
      <c r="AW32" s="120"/>
      <c r="AX32" s="120"/>
      <c r="AY32" s="120"/>
      <c r="AZ32" s="120"/>
      <c r="BA32" s="120"/>
      <c r="BB32" s="120"/>
      <c r="BC32" s="120"/>
      <c r="BD32" s="120"/>
      <c r="BE32" s="120"/>
      <c r="BF32" s="120"/>
      <c r="BG32" s="120"/>
      <c r="BH32" s="120"/>
      <c r="BI32" s="229"/>
      <c r="BJ32" s="132" t="s">
        <v>436</v>
      </c>
      <c r="BK32" s="132"/>
    </row>
    <row r="33" spans="1:63" ht="15" customHeight="1">
      <c r="A33" s="179"/>
      <c r="B33" s="229"/>
      <c r="C33" s="229"/>
      <c r="D33" s="229"/>
      <c r="E33" s="229"/>
      <c r="F33" s="229"/>
      <c r="G33" s="228"/>
      <c r="H33" s="229"/>
      <c r="I33" s="229"/>
      <c r="J33" s="115" t="s">
        <v>414</v>
      </c>
      <c r="K33" s="85">
        <v>0.08</v>
      </c>
      <c r="L33" s="116" t="s">
        <v>254</v>
      </c>
      <c r="M33" s="117">
        <v>45719</v>
      </c>
      <c r="N33" s="117">
        <v>45838</v>
      </c>
      <c r="O33" s="114">
        <v>1</v>
      </c>
      <c r="P33" s="116" t="s">
        <v>313</v>
      </c>
      <c r="Q33" s="118" t="str">
        <f>IFERROR(VLOOKUP(R33,Listas!$AJ$2:$AK$9,2,0),"N/A")</f>
        <v>N/A</v>
      </c>
      <c r="R33" s="119" t="s">
        <v>229</v>
      </c>
      <c r="S33" s="119" t="s">
        <v>229</v>
      </c>
      <c r="T33" s="119" t="s">
        <v>229</v>
      </c>
      <c r="U33" s="116" t="str">
        <f t="shared" si="10"/>
        <v>N/A</v>
      </c>
      <c r="V33" s="113" t="str">
        <f t="shared" si="10"/>
        <v>N/A</v>
      </c>
      <c r="W33" s="116" t="str">
        <f t="shared" si="10"/>
        <v>N/A</v>
      </c>
      <c r="X33" s="116" t="str">
        <f t="shared" si="10"/>
        <v>N/A</v>
      </c>
      <c r="Y33" s="116" t="str">
        <f t="shared" si="10"/>
        <v>N/A</v>
      </c>
      <c r="Z33" s="116" t="str">
        <f t="shared" si="10"/>
        <v>N/A</v>
      </c>
      <c r="AA33" s="116" t="str">
        <f t="shared" si="6"/>
        <v>N/A</v>
      </c>
      <c r="AB33" s="116" t="str">
        <f t="shared" si="9"/>
        <v>N/A</v>
      </c>
      <c r="AC33" s="116" t="str">
        <f t="shared" si="9"/>
        <v>N/A</v>
      </c>
      <c r="AD33" s="116" t="str">
        <f t="shared" si="9"/>
        <v>N/A</v>
      </c>
      <c r="AE33" s="116" t="str">
        <f t="shared" si="9"/>
        <v>N/A</v>
      </c>
      <c r="AF33" s="116" t="str">
        <f t="shared" si="9"/>
        <v>N/A</v>
      </c>
      <c r="AG33" s="116" t="str">
        <f t="shared" si="9"/>
        <v>N/A</v>
      </c>
      <c r="AH33" s="116"/>
      <c r="AI33" s="116"/>
      <c r="AJ33" s="116"/>
      <c r="AK33" s="116"/>
      <c r="AL33" s="109"/>
      <c r="AM33" s="109"/>
      <c r="AN33" s="109"/>
      <c r="AO33" s="109"/>
      <c r="AP33" s="116"/>
      <c r="AQ33" s="109"/>
      <c r="AR33" s="141"/>
      <c r="AS33" s="116"/>
      <c r="AT33" s="116"/>
      <c r="AU33" s="141"/>
      <c r="AV33" s="120"/>
      <c r="AW33" s="120"/>
      <c r="AX33" s="120"/>
      <c r="AY33" s="120"/>
      <c r="AZ33" s="120"/>
      <c r="BA33" s="120"/>
      <c r="BB33" s="120"/>
      <c r="BC33" s="120"/>
      <c r="BD33" s="120"/>
      <c r="BE33" s="120"/>
      <c r="BF33" s="120"/>
      <c r="BG33" s="120"/>
      <c r="BH33" s="120"/>
      <c r="BI33" s="229"/>
      <c r="BJ33" s="132" t="s">
        <v>436</v>
      </c>
      <c r="BK33" s="132"/>
    </row>
    <row r="34" spans="1:63">
      <c r="A34" s="179"/>
      <c r="B34" s="229"/>
      <c r="C34" s="229"/>
      <c r="D34" s="229"/>
      <c r="E34" s="229"/>
      <c r="F34" s="229"/>
      <c r="G34" s="228"/>
      <c r="H34" s="229"/>
      <c r="I34" s="229"/>
      <c r="J34" s="115" t="s">
        <v>420</v>
      </c>
      <c r="K34" s="85">
        <v>0.08</v>
      </c>
      <c r="L34" s="116" t="s">
        <v>254</v>
      </c>
      <c r="M34" s="117">
        <v>45719</v>
      </c>
      <c r="N34" s="117">
        <v>45838</v>
      </c>
      <c r="O34" s="114">
        <v>1</v>
      </c>
      <c r="P34" s="116" t="s">
        <v>313</v>
      </c>
      <c r="Q34" s="118" t="str">
        <f>IFERROR(VLOOKUP(R34,Listas!$AJ$2:$AK$9,2,0),"N/A")</f>
        <v>N/A</v>
      </c>
      <c r="R34" s="119" t="s">
        <v>229</v>
      </c>
      <c r="S34" s="119" t="s">
        <v>229</v>
      </c>
      <c r="T34" s="119" t="s">
        <v>229</v>
      </c>
      <c r="U34" s="116" t="str">
        <f t="shared" si="6"/>
        <v>N/A</v>
      </c>
      <c r="V34" s="113" t="str">
        <f t="shared" si="6"/>
        <v>N/A</v>
      </c>
      <c r="W34" s="116" t="str">
        <f t="shared" si="6"/>
        <v>N/A</v>
      </c>
      <c r="X34" s="116" t="str">
        <f t="shared" si="6"/>
        <v>N/A</v>
      </c>
      <c r="Y34" s="116" t="str">
        <f t="shared" si="6"/>
        <v>N/A</v>
      </c>
      <c r="Z34" s="116" t="str">
        <f t="shared" si="6"/>
        <v>N/A</v>
      </c>
      <c r="AA34" s="116" t="str">
        <f t="shared" si="6"/>
        <v>N/A</v>
      </c>
      <c r="AB34" s="116" t="str">
        <f t="shared" si="9"/>
        <v>N/A</v>
      </c>
      <c r="AC34" s="116" t="str">
        <f t="shared" si="9"/>
        <v>N/A</v>
      </c>
      <c r="AD34" s="116" t="str">
        <f t="shared" si="9"/>
        <v>N/A</v>
      </c>
      <c r="AE34" s="116" t="str">
        <f t="shared" si="9"/>
        <v>N/A</v>
      </c>
      <c r="AF34" s="116" t="str">
        <f t="shared" si="9"/>
        <v>N/A</v>
      </c>
      <c r="AG34" s="116" t="str">
        <f t="shared" si="9"/>
        <v>N/A</v>
      </c>
      <c r="AH34" s="116"/>
      <c r="AI34" s="116"/>
      <c r="AJ34" s="116"/>
      <c r="AK34" s="116"/>
      <c r="AL34" s="109"/>
      <c r="AM34" s="109"/>
      <c r="AN34" s="109"/>
      <c r="AO34" s="109"/>
      <c r="AP34" s="116"/>
      <c r="AQ34" s="109"/>
      <c r="AR34" s="141"/>
      <c r="AS34" s="116"/>
      <c r="AT34" s="116"/>
      <c r="AU34" s="141"/>
      <c r="AV34" s="120"/>
      <c r="AW34" s="120"/>
      <c r="AX34" s="120"/>
      <c r="AY34" s="120"/>
      <c r="AZ34" s="120"/>
      <c r="BA34" s="120"/>
      <c r="BB34" s="120"/>
      <c r="BC34" s="120"/>
      <c r="BD34" s="120"/>
      <c r="BE34" s="120"/>
      <c r="BF34" s="120"/>
      <c r="BG34" s="120"/>
      <c r="BH34" s="120"/>
      <c r="BI34" s="229"/>
      <c r="BJ34" s="132" t="s">
        <v>436</v>
      </c>
      <c r="BK34" s="132"/>
    </row>
    <row r="35" spans="1:63">
      <c r="A35" s="179"/>
      <c r="B35" s="229"/>
      <c r="C35" s="229"/>
      <c r="D35" s="229"/>
      <c r="E35" s="229"/>
      <c r="F35" s="229"/>
      <c r="G35" s="228"/>
      <c r="H35" s="229"/>
      <c r="I35" s="229"/>
      <c r="J35" s="115" t="s">
        <v>649</v>
      </c>
      <c r="K35" s="85">
        <v>0.08</v>
      </c>
      <c r="L35" s="116" t="s">
        <v>254</v>
      </c>
      <c r="M35" s="117">
        <v>45748</v>
      </c>
      <c r="N35" s="117">
        <v>45838</v>
      </c>
      <c r="O35" s="114">
        <v>1</v>
      </c>
      <c r="P35" s="116" t="s">
        <v>313</v>
      </c>
      <c r="Q35" s="118" t="str">
        <f>IFERROR(VLOOKUP(R35,Listas!$AJ$2:$AK$9,2,0),"N/A")</f>
        <v>N/A</v>
      </c>
      <c r="R35" s="119" t="s">
        <v>229</v>
      </c>
      <c r="S35" s="119" t="s">
        <v>229</v>
      </c>
      <c r="T35" s="119" t="s">
        <v>229</v>
      </c>
      <c r="U35" s="116" t="str">
        <f t="shared" si="6"/>
        <v>N/A</v>
      </c>
      <c r="V35" s="113" t="str">
        <f t="shared" si="6"/>
        <v>N/A</v>
      </c>
      <c r="W35" s="116" t="str">
        <f t="shared" si="6"/>
        <v>N/A</v>
      </c>
      <c r="X35" s="116" t="str">
        <f t="shared" si="6"/>
        <v>N/A</v>
      </c>
      <c r="Y35" s="116" t="str">
        <f t="shared" si="6"/>
        <v>N/A</v>
      </c>
      <c r="Z35" s="116" t="str">
        <f t="shared" si="6"/>
        <v>N/A</v>
      </c>
      <c r="AA35" s="116" t="str">
        <f t="shared" si="6"/>
        <v>N/A</v>
      </c>
      <c r="AB35" s="116" t="str">
        <f t="shared" si="9"/>
        <v>N/A</v>
      </c>
      <c r="AC35" s="116" t="str">
        <f t="shared" si="9"/>
        <v>N/A</v>
      </c>
      <c r="AD35" s="116" t="str">
        <f t="shared" si="9"/>
        <v>N/A</v>
      </c>
      <c r="AE35" s="116" t="str">
        <f t="shared" si="9"/>
        <v>N/A</v>
      </c>
      <c r="AF35" s="116" t="str">
        <f t="shared" si="9"/>
        <v>N/A</v>
      </c>
      <c r="AG35" s="116" t="str">
        <f t="shared" si="9"/>
        <v>N/A</v>
      </c>
      <c r="AH35" s="116"/>
      <c r="AI35" s="116"/>
      <c r="AJ35" s="116"/>
      <c r="AK35" s="116"/>
      <c r="AL35" s="109"/>
      <c r="AM35" s="109"/>
      <c r="AN35" s="109"/>
      <c r="AO35" s="109"/>
      <c r="AP35" s="116"/>
      <c r="AQ35" s="109"/>
      <c r="AR35" s="141"/>
      <c r="AS35" s="116"/>
      <c r="AT35" s="116"/>
      <c r="AU35" s="141"/>
      <c r="AV35" s="120"/>
      <c r="AW35" s="120"/>
      <c r="AX35" s="120"/>
      <c r="AY35" s="120"/>
      <c r="AZ35" s="120"/>
      <c r="BA35" s="120"/>
      <c r="BB35" s="120"/>
      <c r="BC35" s="120"/>
      <c r="BD35" s="120"/>
      <c r="BE35" s="120"/>
      <c r="BF35" s="120"/>
      <c r="BG35" s="120"/>
      <c r="BH35" s="120"/>
      <c r="BI35" s="229"/>
      <c r="BJ35" s="132" t="s">
        <v>436</v>
      </c>
      <c r="BK35" s="132"/>
    </row>
    <row r="36" spans="1:63" ht="27" customHeight="1">
      <c r="A36" s="179"/>
      <c r="B36" s="229"/>
      <c r="C36" s="229"/>
      <c r="D36" s="229"/>
      <c r="E36" s="229"/>
      <c r="F36" s="229"/>
      <c r="G36" s="228"/>
      <c r="H36" s="229"/>
      <c r="I36" s="229"/>
      <c r="J36" s="115" t="s">
        <v>415</v>
      </c>
      <c r="K36" s="85">
        <v>0.08</v>
      </c>
      <c r="L36" s="116" t="s">
        <v>254</v>
      </c>
      <c r="M36" s="117">
        <v>45748</v>
      </c>
      <c r="N36" s="117">
        <v>45868</v>
      </c>
      <c r="O36" s="114">
        <v>1</v>
      </c>
      <c r="P36" s="116" t="s">
        <v>313</v>
      </c>
      <c r="Q36" s="118" t="str">
        <f>IFERROR(VLOOKUP(R36,Listas!$AJ$2:$AK$9,2,0),"N/A")</f>
        <v>N/A</v>
      </c>
      <c r="R36" s="119" t="s">
        <v>229</v>
      </c>
      <c r="S36" s="119" t="s">
        <v>229</v>
      </c>
      <c r="T36" s="119" t="s">
        <v>229</v>
      </c>
      <c r="U36" s="116" t="str">
        <f t="shared" si="6"/>
        <v>N/A</v>
      </c>
      <c r="V36" s="113" t="str">
        <f t="shared" si="6"/>
        <v>N/A</v>
      </c>
      <c r="W36" s="116" t="str">
        <f t="shared" si="6"/>
        <v>N/A</v>
      </c>
      <c r="X36" s="116" t="str">
        <f t="shared" si="6"/>
        <v>N/A</v>
      </c>
      <c r="Y36" s="116" t="str">
        <f t="shared" si="6"/>
        <v>N/A</v>
      </c>
      <c r="Z36" s="116" t="str">
        <f t="shared" si="6"/>
        <v>N/A</v>
      </c>
      <c r="AA36" s="116" t="str">
        <f t="shared" si="6"/>
        <v>N/A</v>
      </c>
      <c r="AB36" s="116" t="str">
        <f t="shared" si="6"/>
        <v>N/A</v>
      </c>
      <c r="AC36" s="116" t="str">
        <f t="shared" si="6"/>
        <v>N/A</v>
      </c>
      <c r="AD36" s="116" t="str">
        <f t="shared" si="6"/>
        <v>N/A</v>
      </c>
      <c r="AE36" s="116" t="str">
        <f t="shared" si="6"/>
        <v>N/A</v>
      </c>
      <c r="AF36" s="116" t="str">
        <f t="shared" si="6"/>
        <v>N/A</v>
      </c>
      <c r="AG36" s="116" t="str">
        <f t="shared" si="6"/>
        <v>N/A</v>
      </c>
      <c r="AH36" s="116"/>
      <c r="AI36" s="116"/>
      <c r="AJ36" s="116"/>
      <c r="AK36" s="116"/>
      <c r="AL36" s="109"/>
      <c r="AM36" s="109"/>
      <c r="AN36" s="109"/>
      <c r="AO36" s="109"/>
      <c r="AP36" s="116"/>
      <c r="AQ36" s="109"/>
      <c r="AR36" s="141"/>
      <c r="AS36" s="116"/>
      <c r="AT36" s="116"/>
      <c r="AU36" s="141"/>
      <c r="AV36" s="120"/>
      <c r="AW36" s="120"/>
      <c r="AX36" s="120"/>
      <c r="AY36" s="120"/>
      <c r="AZ36" s="120"/>
      <c r="BA36" s="120"/>
      <c r="BB36" s="120"/>
      <c r="BC36" s="120"/>
      <c r="BD36" s="120"/>
      <c r="BE36" s="120"/>
      <c r="BF36" s="120"/>
      <c r="BG36" s="120"/>
      <c r="BH36" s="120"/>
      <c r="BI36" s="229"/>
      <c r="BJ36" s="132" t="s">
        <v>436</v>
      </c>
      <c r="BK36" s="132"/>
    </row>
    <row r="37" spans="1:63" ht="100.8">
      <c r="A37" s="179"/>
      <c r="B37" s="229"/>
      <c r="C37" s="229"/>
      <c r="D37" s="229"/>
      <c r="E37" s="229"/>
      <c r="F37" s="229"/>
      <c r="G37" s="228"/>
      <c r="H37" s="229"/>
      <c r="I37" s="229"/>
      <c r="J37" s="115" t="s">
        <v>614</v>
      </c>
      <c r="K37" s="85">
        <v>0.6</v>
      </c>
      <c r="L37" s="116" t="s">
        <v>50</v>
      </c>
      <c r="M37" s="124">
        <v>45807</v>
      </c>
      <c r="N37" s="124">
        <v>45991</v>
      </c>
      <c r="O37" s="125">
        <v>1</v>
      </c>
      <c r="P37" s="116" t="s">
        <v>319</v>
      </c>
      <c r="Q37" s="118">
        <f>IFERROR(VLOOKUP(R37,Listas!$AJ$2:$AK$9,2,0),"N/A")</f>
        <v>202300000000028</v>
      </c>
      <c r="R37" s="119" t="s">
        <v>369</v>
      </c>
      <c r="S37" s="119" t="s">
        <v>410</v>
      </c>
      <c r="T37" s="119" t="s">
        <v>372</v>
      </c>
      <c r="U37" s="113" t="s">
        <v>623</v>
      </c>
      <c r="V37" s="113">
        <v>247597637</v>
      </c>
      <c r="W37" s="116" t="s">
        <v>255</v>
      </c>
      <c r="X37" s="119" t="s">
        <v>418</v>
      </c>
      <c r="Y37" s="116" t="s">
        <v>419</v>
      </c>
      <c r="Z37" s="116" t="str">
        <f t="shared" si="6"/>
        <v/>
      </c>
      <c r="AA37" s="115" t="s">
        <v>624</v>
      </c>
      <c r="AB37" s="116" t="str">
        <f t="shared" si="9"/>
        <v/>
      </c>
      <c r="AC37" s="116" t="str">
        <f t="shared" si="9"/>
        <v/>
      </c>
      <c r="AD37" s="116" t="str">
        <f t="shared" si="9"/>
        <v/>
      </c>
      <c r="AE37" s="116" t="str">
        <f t="shared" si="9"/>
        <v/>
      </c>
      <c r="AF37" s="116" t="str">
        <f t="shared" si="9"/>
        <v/>
      </c>
      <c r="AG37" s="116" t="str">
        <f t="shared" si="9"/>
        <v/>
      </c>
      <c r="AH37" s="116"/>
      <c r="AI37" s="116"/>
      <c r="AJ37" s="116"/>
      <c r="AK37" s="116"/>
      <c r="AL37" s="109"/>
      <c r="AM37" s="109"/>
      <c r="AN37" s="109"/>
      <c r="AO37" s="109"/>
      <c r="AP37" s="116"/>
      <c r="AQ37" s="109"/>
      <c r="AR37" s="141"/>
      <c r="AS37" s="116"/>
      <c r="AT37" s="116"/>
      <c r="AU37" s="141"/>
      <c r="AV37" s="120"/>
      <c r="AW37" s="120"/>
      <c r="AX37" s="120"/>
      <c r="AY37" s="120"/>
      <c r="AZ37" s="120"/>
      <c r="BA37" s="120"/>
      <c r="BB37" s="120"/>
      <c r="BC37" s="120"/>
      <c r="BD37" s="120"/>
      <c r="BE37" s="120"/>
      <c r="BF37" s="120"/>
      <c r="BG37" s="120"/>
      <c r="BH37" s="120"/>
      <c r="BI37" s="229"/>
      <c r="BJ37" s="132" t="s">
        <v>436</v>
      </c>
      <c r="BK37" s="132"/>
    </row>
    <row r="38" spans="1:63" ht="15" customHeight="1">
      <c r="A38" s="179">
        <v>6</v>
      </c>
      <c r="B38" s="229" t="s">
        <v>423</v>
      </c>
      <c r="C38" s="229" t="s">
        <v>8</v>
      </c>
      <c r="D38" s="229" t="s">
        <v>326</v>
      </c>
      <c r="E38" s="229" t="s">
        <v>625</v>
      </c>
      <c r="F38" s="229" t="s">
        <v>42</v>
      </c>
      <c r="G38" s="228" t="s">
        <v>718</v>
      </c>
      <c r="H38" s="229" t="s">
        <v>287</v>
      </c>
      <c r="I38" s="229" t="s">
        <v>289</v>
      </c>
      <c r="J38" s="115" t="s">
        <v>480</v>
      </c>
      <c r="K38" s="85">
        <v>0.08</v>
      </c>
      <c r="L38" s="116" t="s">
        <v>254</v>
      </c>
      <c r="M38" s="117">
        <v>45659</v>
      </c>
      <c r="N38" s="117">
        <v>45777</v>
      </c>
      <c r="O38" s="114">
        <v>1</v>
      </c>
      <c r="P38" s="116" t="s">
        <v>313</v>
      </c>
      <c r="Q38" s="118" t="str">
        <f>IFERROR(VLOOKUP(R38,Listas!$AJ$2:$AK$9,2,0),"N/A")</f>
        <v>N/A</v>
      </c>
      <c r="R38" s="119" t="s">
        <v>229</v>
      </c>
      <c r="S38" s="119" t="s">
        <v>229</v>
      </c>
      <c r="T38" s="119" t="s">
        <v>229</v>
      </c>
      <c r="U38" s="116" t="str">
        <f t="shared" si="10"/>
        <v>N/A</v>
      </c>
      <c r="V38" s="113" t="str">
        <f t="shared" si="10"/>
        <v>N/A</v>
      </c>
      <c r="W38" s="116" t="str">
        <f t="shared" si="10"/>
        <v>N/A</v>
      </c>
      <c r="X38" s="116" t="str">
        <f t="shared" si="10"/>
        <v>N/A</v>
      </c>
      <c r="Y38" s="116" t="str">
        <f t="shared" si="10"/>
        <v>N/A</v>
      </c>
      <c r="Z38" s="116" t="str">
        <f t="shared" si="10"/>
        <v>N/A</v>
      </c>
      <c r="AA38" s="116" t="str">
        <f t="shared" si="6"/>
        <v>N/A</v>
      </c>
      <c r="AB38" s="116" t="str">
        <f t="shared" si="9"/>
        <v>N/A</v>
      </c>
      <c r="AC38" s="116" t="str">
        <f t="shared" si="9"/>
        <v>N/A</v>
      </c>
      <c r="AD38" s="116" t="str">
        <f t="shared" si="9"/>
        <v>N/A</v>
      </c>
      <c r="AE38" s="116" t="str">
        <f t="shared" si="9"/>
        <v>N/A</v>
      </c>
      <c r="AF38" s="116" t="str">
        <f t="shared" si="9"/>
        <v>N/A</v>
      </c>
      <c r="AG38" s="116" t="str">
        <f t="shared" si="9"/>
        <v>N/A</v>
      </c>
      <c r="AH38" s="116"/>
      <c r="AI38" s="116"/>
      <c r="AJ38" s="116"/>
      <c r="AK38" s="116"/>
      <c r="AL38" s="109"/>
      <c r="AM38" s="109"/>
      <c r="AN38" s="109"/>
      <c r="AO38" s="109"/>
      <c r="AP38" s="116"/>
      <c r="AQ38" s="109"/>
      <c r="AR38" s="141"/>
      <c r="AS38" s="116"/>
      <c r="AT38" s="116"/>
      <c r="AU38" s="141"/>
      <c r="AV38" s="120"/>
      <c r="AW38" s="120"/>
      <c r="AX38" s="120"/>
      <c r="AY38" s="120"/>
      <c r="AZ38" s="120"/>
      <c r="BA38" s="120"/>
      <c r="BB38" s="120"/>
      <c r="BC38" s="120"/>
      <c r="BD38" s="120"/>
      <c r="BE38" s="120"/>
      <c r="BF38" s="120"/>
      <c r="BG38" s="120"/>
      <c r="BH38" s="120"/>
      <c r="BI38" s="229"/>
      <c r="BJ38" s="132" t="s">
        <v>436</v>
      </c>
      <c r="BK38" s="132"/>
    </row>
    <row r="39" spans="1:63">
      <c r="A39" s="179"/>
      <c r="B39" s="229"/>
      <c r="C39" s="229"/>
      <c r="D39" s="229"/>
      <c r="E39" s="229"/>
      <c r="F39" s="229"/>
      <c r="G39" s="228"/>
      <c r="H39" s="229"/>
      <c r="I39" s="229"/>
      <c r="J39" s="115" t="s">
        <v>414</v>
      </c>
      <c r="K39" s="85">
        <v>0.08</v>
      </c>
      <c r="L39" s="116" t="s">
        <v>254</v>
      </c>
      <c r="M39" s="117">
        <v>45719</v>
      </c>
      <c r="N39" s="117">
        <v>45838</v>
      </c>
      <c r="O39" s="114">
        <v>1</v>
      </c>
      <c r="P39" s="116" t="s">
        <v>313</v>
      </c>
      <c r="Q39" s="118" t="str">
        <f>IFERROR(VLOOKUP(R39,Listas!$AJ$2:$AK$9,2,0),"N/A")</f>
        <v>N/A</v>
      </c>
      <c r="R39" s="119" t="s">
        <v>229</v>
      </c>
      <c r="S39" s="119" t="s">
        <v>229</v>
      </c>
      <c r="T39" s="119" t="s">
        <v>229</v>
      </c>
      <c r="U39" s="116" t="str">
        <f t="shared" si="10"/>
        <v>N/A</v>
      </c>
      <c r="V39" s="113" t="str">
        <f t="shared" si="10"/>
        <v>N/A</v>
      </c>
      <c r="W39" s="116" t="str">
        <f t="shared" si="10"/>
        <v>N/A</v>
      </c>
      <c r="X39" s="116" t="str">
        <f t="shared" si="10"/>
        <v>N/A</v>
      </c>
      <c r="Y39" s="116" t="str">
        <f t="shared" si="10"/>
        <v>N/A</v>
      </c>
      <c r="Z39" s="116" t="str">
        <f t="shared" si="10"/>
        <v>N/A</v>
      </c>
      <c r="AA39" s="116" t="str">
        <f t="shared" si="6"/>
        <v>N/A</v>
      </c>
      <c r="AB39" s="116" t="str">
        <f t="shared" si="9"/>
        <v>N/A</v>
      </c>
      <c r="AC39" s="116" t="str">
        <f t="shared" si="9"/>
        <v>N/A</v>
      </c>
      <c r="AD39" s="116" t="str">
        <f t="shared" si="9"/>
        <v>N/A</v>
      </c>
      <c r="AE39" s="116" t="str">
        <f t="shared" si="9"/>
        <v>N/A</v>
      </c>
      <c r="AF39" s="116" t="str">
        <f t="shared" si="9"/>
        <v>N/A</v>
      </c>
      <c r="AG39" s="116" t="str">
        <f t="shared" si="9"/>
        <v>N/A</v>
      </c>
      <c r="AH39" s="116"/>
      <c r="AI39" s="116"/>
      <c r="AJ39" s="116"/>
      <c r="AK39" s="116"/>
      <c r="AL39" s="109"/>
      <c r="AM39" s="109"/>
      <c r="AN39" s="109"/>
      <c r="AO39" s="109"/>
      <c r="AP39" s="116"/>
      <c r="AQ39" s="109"/>
      <c r="AR39" s="141"/>
      <c r="AS39" s="116"/>
      <c r="AT39" s="116"/>
      <c r="AU39" s="141"/>
      <c r="AV39" s="120"/>
      <c r="AW39" s="120"/>
      <c r="AX39" s="120"/>
      <c r="AY39" s="120"/>
      <c r="AZ39" s="120"/>
      <c r="BA39" s="120"/>
      <c r="BB39" s="120"/>
      <c r="BC39" s="120"/>
      <c r="BD39" s="120"/>
      <c r="BE39" s="120"/>
      <c r="BF39" s="120"/>
      <c r="BG39" s="120"/>
      <c r="BH39" s="120"/>
      <c r="BI39" s="229"/>
      <c r="BJ39" s="132" t="s">
        <v>436</v>
      </c>
      <c r="BK39" s="132"/>
    </row>
    <row r="40" spans="1:63">
      <c r="A40" s="179"/>
      <c r="B40" s="229"/>
      <c r="C40" s="229"/>
      <c r="D40" s="229"/>
      <c r="E40" s="229"/>
      <c r="F40" s="229"/>
      <c r="G40" s="228"/>
      <c r="H40" s="229"/>
      <c r="I40" s="229"/>
      <c r="J40" s="115" t="s">
        <v>420</v>
      </c>
      <c r="K40" s="85">
        <v>0.08</v>
      </c>
      <c r="L40" s="116" t="s">
        <v>254</v>
      </c>
      <c r="M40" s="117">
        <v>45719</v>
      </c>
      <c r="N40" s="117">
        <v>45838</v>
      </c>
      <c r="O40" s="114">
        <v>1</v>
      </c>
      <c r="P40" s="116" t="s">
        <v>313</v>
      </c>
      <c r="Q40" s="118" t="str">
        <f>IFERROR(VLOOKUP(R40,Listas!$AJ$2:$AK$9,2,0),"N/A")</f>
        <v>N/A</v>
      </c>
      <c r="R40" s="119" t="s">
        <v>229</v>
      </c>
      <c r="S40" s="119" t="s">
        <v>229</v>
      </c>
      <c r="T40" s="119" t="s">
        <v>229</v>
      </c>
      <c r="U40" s="116" t="str">
        <f t="shared" si="6"/>
        <v>N/A</v>
      </c>
      <c r="V40" s="113" t="str">
        <f t="shared" si="6"/>
        <v>N/A</v>
      </c>
      <c r="W40" s="116" t="str">
        <f t="shared" si="6"/>
        <v>N/A</v>
      </c>
      <c r="X40" s="116" t="str">
        <f t="shared" si="6"/>
        <v>N/A</v>
      </c>
      <c r="Y40" s="116" t="str">
        <f t="shared" si="6"/>
        <v>N/A</v>
      </c>
      <c r="Z40" s="116" t="str">
        <f t="shared" si="6"/>
        <v>N/A</v>
      </c>
      <c r="AA40" s="116" t="str">
        <f t="shared" si="6"/>
        <v>N/A</v>
      </c>
      <c r="AB40" s="116" t="str">
        <f t="shared" si="9"/>
        <v>N/A</v>
      </c>
      <c r="AC40" s="116" t="str">
        <f t="shared" si="9"/>
        <v>N/A</v>
      </c>
      <c r="AD40" s="116" t="str">
        <f t="shared" si="9"/>
        <v>N/A</v>
      </c>
      <c r="AE40" s="116" t="str">
        <f t="shared" si="9"/>
        <v>N/A</v>
      </c>
      <c r="AF40" s="116" t="str">
        <f t="shared" si="9"/>
        <v>N/A</v>
      </c>
      <c r="AG40" s="116" t="str">
        <f t="shared" si="9"/>
        <v>N/A</v>
      </c>
      <c r="AH40" s="116"/>
      <c r="AI40" s="116"/>
      <c r="AJ40" s="116"/>
      <c r="AK40" s="116"/>
      <c r="AL40" s="109"/>
      <c r="AM40" s="109"/>
      <c r="AN40" s="109"/>
      <c r="AO40" s="109"/>
      <c r="AP40" s="116"/>
      <c r="AQ40" s="109"/>
      <c r="AR40" s="141"/>
      <c r="AS40" s="116"/>
      <c r="AT40" s="116"/>
      <c r="AU40" s="141"/>
      <c r="AV40" s="120"/>
      <c r="AW40" s="120"/>
      <c r="AX40" s="120"/>
      <c r="AY40" s="120"/>
      <c r="AZ40" s="120"/>
      <c r="BA40" s="120"/>
      <c r="BB40" s="120"/>
      <c r="BC40" s="120"/>
      <c r="BD40" s="120"/>
      <c r="BE40" s="120"/>
      <c r="BF40" s="120"/>
      <c r="BG40" s="120"/>
      <c r="BH40" s="120"/>
      <c r="BI40" s="229"/>
      <c r="BJ40" s="132" t="s">
        <v>436</v>
      </c>
      <c r="BK40" s="132"/>
    </row>
    <row r="41" spans="1:63">
      <c r="A41" s="179"/>
      <c r="B41" s="229"/>
      <c r="C41" s="229"/>
      <c r="D41" s="229"/>
      <c r="E41" s="229"/>
      <c r="F41" s="229"/>
      <c r="G41" s="228"/>
      <c r="H41" s="229"/>
      <c r="I41" s="229"/>
      <c r="J41" s="115" t="s">
        <v>649</v>
      </c>
      <c r="K41" s="85">
        <v>0.08</v>
      </c>
      <c r="L41" s="116" t="s">
        <v>254</v>
      </c>
      <c r="M41" s="117">
        <v>45748</v>
      </c>
      <c r="N41" s="117">
        <v>45838</v>
      </c>
      <c r="O41" s="114">
        <v>1</v>
      </c>
      <c r="P41" s="116" t="s">
        <v>313</v>
      </c>
      <c r="Q41" s="118" t="str">
        <f>IFERROR(VLOOKUP(R41,Listas!$AJ$2:$AK$9,2,0),"N/A")</f>
        <v>N/A</v>
      </c>
      <c r="R41" s="119" t="s">
        <v>229</v>
      </c>
      <c r="S41" s="119" t="s">
        <v>229</v>
      </c>
      <c r="T41" s="119" t="s">
        <v>229</v>
      </c>
      <c r="U41" s="116" t="str">
        <f t="shared" si="6"/>
        <v>N/A</v>
      </c>
      <c r="V41" s="113" t="str">
        <f t="shared" si="6"/>
        <v>N/A</v>
      </c>
      <c r="W41" s="116" t="str">
        <f t="shared" si="6"/>
        <v>N/A</v>
      </c>
      <c r="X41" s="116" t="str">
        <f t="shared" si="6"/>
        <v>N/A</v>
      </c>
      <c r="Y41" s="116" t="str">
        <f t="shared" si="6"/>
        <v>N/A</v>
      </c>
      <c r="Z41" s="116" t="str">
        <f t="shared" si="6"/>
        <v>N/A</v>
      </c>
      <c r="AA41" s="116" t="str">
        <f t="shared" si="6"/>
        <v>N/A</v>
      </c>
      <c r="AB41" s="116" t="str">
        <f t="shared" si="9"/>
        <v>N/A</v>
      </c>
      <c r="AC41" s="116" t="str">
        <f t="shared" si="9"/>
        <v>N/A</v>
      </c>
      <c r="AD41" s="116" t="str">
        <f t="shared" si="9"/>
        <v>N/A</v>
      </c>
      <c r="AE41" s="116" t="str">
        <f t="shared" si="9"/>
        <v>N/A</v>
      </c>
      <c r="AF41" s="116" t="str">
        <f t="shared" si="9"/>
        <v>N/A</v>
      </c>
      <c r="AG41" s="116" t="str">
        <f t="shared" si="9"/>
        <v>N/A</v>
      </c>
      <c r="AH41" s="116"/>
      <c r="AI41" s="116"/>
      <c r="AJ41" s="116"/>
      <c r="AK41" s="116"/>
      <c r="AL41" s="109"/>
      <c r="AM41" s="109"/>
      <c r="AN41" s="109"/>
      <c r="AO41" s="109"/>
      <c r="AP41" s="116"/>
      <c r="AQ41" s="109"/>
      <c r="AR41" s="141"/>
      <c r="AS41" s="116"/>
      <c r="AT41" s="116"/>
      <c r="AU41" s="141"/>
      <c r="AV41" s="120"/>
      <c r="AW41" s="120"/>
      <c r="AX41" s="120"/>
      <c r="AY41" s="120"/>
      <c r="AZ41" s="120"/>
      <c r="BA41" s="120"/>
      <c r="BB41" s="120"/>
      <c r="BC41" s="120"/>
      <c r="BD41" s="120"/>
      <c r="BE41" s="120"/>
      <c r="BF41" s="120"/>
      <c r="BG41" s="120"/>
      <c r="BH41" s="120"/>
      <c r="BI41" s="229"/>
      <c r="BJ41" s="132" t="s">
        <v>436</v>
      </c>
      <c r="BK41" s="132"/>
    </row>
    <row r="42" spans="1:63" ht="27" customHeight="1">
      <c r="A42" s="179"/>
      <c r="B42" s="229"/>
      <c r="C42" s="229"/>
      <c r="D42" s="229"/>
      <c r="E42" s="229"/>
      <c r="F42" s="229"/>
      <c r="G42" s="228"/>
      <c r="H42" s="229"/>
      <c r="I42" s="229"/>
      <c r="J42" s="115" t="s">
        <v>415</v>
      </c>
      <c r="K42" s="85">
        <v>0.08</v>
      </c>
      <c r="L42" s="116" t="s">
        <v>254</v>
      </c>
      <c r="M42" s="117">
        <v>45748</v>
      </c>
      <c r="N42" s="117">
        <v>45868</v>
      </c>
      <c r="O42" s="114">
        <v>1</v>
      </c>
      <c r="P42" s="116" t="s">
        <v>313</v>
      </c>
      <c r="Q42" s="118" t="str">
        <f>IFERROR(VLOOKUP(R42,Listas!$AJ$2:$AK$9,2,0),"N/A")</f>
        <v>N/A</v>
      </c>
      <c r="R42" s="119" t="s">
        <v>229</v>
      </c>
      <c r="S42" s="119" t="s">
        <v>229</v>
      </c>
      <c r="T42" s="119" t="s">
        <v>229</v>
      </c>
      <c r="U42" s="116" t="str">
        <f t="shared" ref="U42:AG62" si="11">IF($L42="Funcionamiento","N/A","")</f>
        <v>N/A</v>
      </c>
      <c r="V42" s="113" t="str">
        <f t="shared" si="11"/>
        <v>N/A</v>
      </c>
      <c r="W42" s="116" t="str">
        <f t="shared" si="11"/>
        <v>N/A</v>
      </c>
      <c r="X42" s="116" t="str">
        <f t="shared" si="11"/>
        <v>N/A</v>
      </c>
      <c r="Y42" s="116" t="str">
        <f t="shared" si="11"/>
        <v>N/A</v>
      </c>
      <c r="Z42" s="116" t="str">
        <f t="shared" si="11"/>
        <v>N/A</v>
      </c>
      <c r="AA42" s="116" t="str">
        <f t="shared" si="11"/>
        <v>N/A</v>
      </c>
      <c r="AB42" s="116" t="str">
        <f t="shared" si="11"/>
        <v>N/A</v>
      </c>
      <c r="AC42" s="116" t="str">
        <f t="shared" si="11"/>
        <v>N/A</v>
      </c>
      <c r="AD42" s="116" t="str">
        <f t="shared" si="11"/>
        <v>N/A</v>
      </c>
      <c r="AE42" s="116" t="str">
        <f t="shared" si="11"/>
        <v>N/A</v>
      </c>
      <c r="AF42" s="116" t="str">
        <f t="shared" si="11"/>
        <v>N/A</v>
      </c>
      <c r="AG42" s="116" t="str">
        <f t="shared" si="11"/>
        <v>N/A</v>
      </c>
      <c r="AH42" s="116"/>
      <c r="AI42" s="116"/>
      <c r="AJ42" s="116"/>
      <c r="AK42" s="116"/>
      <c r="AL42" s="109"/>
      <c r="AM42" s="109"/>
      <c r="AN42" s="109"/>
      <c r="AO42" s="109"/>
      <c r="AP42" s="116"/>
      <c r="AQ42" s="109"/>
      <c r="AR42" s="141"/>
      <c r="AS42" s="116"/>
      <c r="AT42" s="116"/>
      <c r="AU42" s="141"/>
      <c r="AV42" s="120"/>
      <c r="AW42" s="120"/>
      <c r="AX42" s="120"/>
      <c r="AY42" s="120"/>
      <c r="AZ42" s="120"/>
      <c r="BA42" s="120"/>
      <c r="BB42" s="120"/>
      <c r="BC42" s="120"/>
      <c r="BD42" s="120"/>
      <c r="BE42" s="120"/>
      <c r="BF42" s="120"/>
      <c r="BG42" s="120"/>
      <c r="BH42" s="120"/>
      <c r="BI42" s="229"/>
      <c r="BJ42" s="132" t="s">
        <v>436</v>
      </c>
      <c r="BK42" s="132"/>
    </row>
    <row r="43" spans="1:63" ht="115.2">
      <c r="A43" s="179"/>
      <c r="B43" s="229"/>
      <c r="C43" s="229"/>
      <c r="D43" s="229"/>
      <c r="E43" s="229"/>
      <c r="F43" s="229"/>
      <c r="G43" s="228"/>
      <c r="H43" s="229"/>
      <c r="I43" s="229"/>
      <c r="J43" s="115" t="s">
        <v>615</v>
      </c>
      <c r="K43" s="85">
        <v>0.6</v>
      </c>
      <c r="L43" s="116" t="s">
        <v>50</v>
      </c>
      <c r="M43" s="124">
        <v>45782</v>
      </c>
      <c r="N43" s="124">
        <v>45966</v>
      </c>
      <c r="O43" s="125">
        <v>1</v>
      </c>
      <c r="P43" s="116" t="s">
        <v>319</v>
      </c>
      <c r="Q43" s="118">
        <f>IFERROR(VLOOKUP(R43,Listas!$AJ$2:$AK$9,2,0),"N/A")</f>
        <v>202300000000028</v>
      </c>
      <c r="R43" s="119" t="s">
        <v>369</v>
      </c>
      <c r="S43" s="119" t="s">
        <v>410</v>
      </c>
      <c r="T43" s="119" t="s">
        <v>372</v>
      </c>
      <c r="U43" s="113" t="s">
        <v>616</v>
      </c>
      <c r="V43" s="113">
        <v>950000000</v>
      </c>
      <c r="W43" s="116" t="s">
        <v>255</v>
      </c>
      <c r="X43" s="119" t="s">
        <v>418</v>
      </c>
      <c r="Y43" s="116" t="s">
        <v>419</v>
      </c>
      <c r="Z43" s="116" t="str">
        <f t="shared" si="6"/>
        <v/>
      </c>
      <c r="AA43" s="115" t="s">
        <v>626</v>
      </c>
      <c r="AB43" s="116" t="str">
        <f t="shared" si="9"/>
        <v/>
      </c>
      <c r="AC43" s="116" t="str">
        <f t="shared" si="9"/>
        <v/>
      </c>
      <c r="AD43" s="116" t="str">
        <f t="shared" si="9"/>
        <v/>
      </c>
      <c r="AE43" s="116" t="str">
        <f t="shared" si="9"/>
        <v/>
      </c>
      <c r="AF43" s="116" t="str">
        <f t="shared" si="9"/>
        <v/>
      </c>
      <c r="AG43" s="116" t="str">
        <f t="shared" si="9"/>
        <v/>
      </c>
      <c r="AH43" s="116"/>
      <c r="AI43" s="116"/>
      <c r="AJ43" s="116"/>
      <c r="AK43" s="116"/>
      <c r="AL43" s="109"/>
      <c r="AM43" s="109"/>
      <c r="AN43" s="109"/>
      <c r="AO43" s="109"/>
      <c r="AP43" s="116"/>
      <c r="AQ43" s="109"/>
      <c r="AR43" s="141"/>
      <c r="AS43" s="116"/>
      <c r="AT43" s="116"/>
      <c r="AU43" s="141"/>
      <c r="AV43" s="120"/>
      <c r="AW43" s="120"/>
      <c r="AX43" s="120"/>
      <c r="AY43" s="120"/>
      <c r="AZ43" s="120"/>
      <c r="BA43" s="120"/>
      <c r="BB43" s="120"/>
      <c r="BC43" s="120"/>
      <c r="BD43" s="120"/>
      <c r="BE43" s="120"/>
      <c r="BF43" s="120"/>
      <c r="BG43" s="120"/>
      <c r="BH43" s="120"/>
      <c r="BI43" s="229"/>
      <c r="BJ43" s="132" t="s">
        <v>436</v>
      </c>
      <c r="BK43" s="132"/>
    </row>
    <row r="44" spans="1:63" ht="15" customHeight="1">
      <c r="A44" s="179">
        <v>7</v>
      </c>
      <c r="B44" s="229" t="s">
        <v>423</v>
      </c>
      <c r="C44" s="229" t="s">
        <v>16</v>
      </c>
      <c r="D44" s="229" t="s">
        <v>327</v>
      </c>
      <c r="E44" s="229" t="s">
        <v>424</v>
      </c>
      <c r="F44" s="229" t="s">
        <v>42</v>
      </c>
      <c r="G44" s="228" t="s">
        <v>718</v>
      </c>
      <c r="H44" s="229" t="s">
        <v>287</v>
      </c>
      <c r="I44" s="229" t="s">
        <v>289</v>
      </c>
      <c r="J44" s="115" t="s">
        <v>480</v>
      </c>
      <c r="K44" s="85">
        <v>0.08</v>
      </c>
      <c r="L44" s="116" t="s">
        <v>254</v>
      </c>
      <c r="M44" s="117">
        <v>45659</v>
      </c>
      <c r="N44" s="117">
        <v>45777</v>
      </c>
      <c r="O44" s="114">
        <v>1</v>
      </c>
      <c r="P44" s="116" t="s">
        <v>313</v>
      </c>
      <c r="Q44" s="118" t="str">
        <f>IFERROR(VLOOKUP(R44,Listas!$AJ$2:$AK$9,2,0),"N/A")</f>
        <v>N/A</v>
      </c>
      <c r="R44" s="119" t="s">
        <v>229</v>
      </c>
      <c r="S44" s="119" t="s">
        <v>229</v>
      </c>
      <c r="T44" s="119" t="s">
        <v>229</v>
      </c>
      <c r="U44" s="116" t="str">
        <f t="shared" si="11"/>
        <v>N/A</v>
      </c>
      <c r="V44" s="113" t="str">
        <f t="shared" si="11"/>
        <v>N/A</v>
      </c>
      <c r="W44" s="116" t="str">
        <f t="shared" si="11"/>
        <v>N/A</v>
      </c>
      <c r="X44" s="116" t="str">
        <f t="shared" si="11"/>
        <v>N/A</v>
      </c>
      <c r="Y44" s="116" t="str">
        <f t="shared" si="11"/>
        <v>N/A</v>
      </c>
      <c r="Z44" s="116" t="str">
        <f t="shared" si="11"/>
        <v>N/A</v>
      </c>
      <c r="AA44" s="116" t="str">
        <f t="shared" si="6"/>
        <v>N/A</v>
      </c>
      <c r="AB44" s="116" t="str">
        <f t="shared" si="9"/>
        <v>N/A</v>
      </c>
      <c r="AC44" s="116" t="str">
        <f t="shared" si="9"/>
        <v>N/A</v>
      </c>
      <c r="AD44" s="116" t="str">
        <f t="shared" si="9"/>
        <v>N/A</v>
      </c>
      <c r="AE44" s="116" t="str">
        <f t="shared" si="9"/>
        <v>N/A</v>
      </c>
      <c r="AF44" s="116" t="str">
        <f t="shared" si="9"/>
        <v>N/A</v>
      </c>
      <c r="AG44" s="116" t="str">
        <f t="shared" si="9"/>
        <v>N/A</v>
      </c>
      <c r="AH44" s="116"/>
      <c r="AI44" s="116"/>
      <c r="AJ44" s="116"/>
      <c r="AK44" s="116"/>
      <c r="AL44" s="109"/>
      <c r="AM44" s="109"/>
      <c r="AN44" s="109"/>
      <c r="AO44" s="109"/>
      <c r="AP44" s="116"/>
      <c r="AQ44" s="109"/>
      <c r="AR44" s="141"/>
      <c r="AS44" s="116"/>
      <c r="AT44" s="116"/>
      <c r="AU44" s="141"/>
      <c r="AV44" s="120"/>
      <c r="AW44" s="120"/>
      <c r="AX44" s="120"/>
      <c r="AY44" s="120"/>
      <c r="AZ44" s="120"/>
      <c r="BA44" s="120"/>
      <c r="BB44" s="120"/>
      <c r="BC44" s="120"/>
      <c r="BD44" s="120"/>
      <c r="BE44" s="120"/>
      <c r="BF44" s="120"/>
      <c r="BG44" s="120"/>
      <c r="BH44" s="120"/>
      <c r="BI44" s="229"/>
      <c r="BJ44" s="132" t="s">
        <v>436</v>
      </c>
      <c r="BK44" s="132"/>
    </row>
    <row r="45" spans="1:63" ht="15" customHeight="1">
      <c r="A45" s="179"/>
      <c r="B45" s="229"/>
      <c r="C45" s="229"/>
      <c r="D45" s="229"/>
      <c r="E45" s="229"/>
      <c r="F45" s="229"/>
      <c r="G45" s="228"/>
      <c r="H45" s="229"/>
      <c r="I45" s="229"/>
      <c r="J45" s="115" t="s">
        <v>414</v>
      </c>
      <c r="K45" s="85">
        <v>0.08</v>
      </c>
      <c r="L45" s="116" t="s">
        <v>254</v>
      </c>
      <c r="M45" s="117">
        <v>45719</v>
      </c>
      <c r="N45" s="117">
        <v>45838</v>
      </c>
      <c r="O45" s="114">
        <v>1</v>
      </c>
      <c r="P45" s="116" t="s">
        <v>313</v>
      </c>
      <c r="Q45" s="118" t="str">
        <f>IFERROR(VLOOKUP(R45,Listas!$AJ$2:$AK$9,2,0),"N/A")</f>
        <v>N/A</v>
      </c>
      <c r="R45" s="119" t="s">
        <v>229</v>
      </c>
      <c r="S45" s="119" t="s">
        <v>229</v>
      </c>
      <c r="T45" s="119" t="s">
        <v>229</v>
      </c>
      <c r="U45" s="116" t="str">
        <f t="shared" si="11"/>
        <v>N/A</v>
      </c>
      <c r="V45" s="113" t="str">
        <f t="shared" si="11"/>
        <v>N/A</v>
      </c>
      <c r="W45" s="116" t="str">
        <f t="shared" si="11"/>
        <v>N/A</v>
      </c>
      <c r="X45" s="116" t="str">
        <f t="shared" si="11"/>
        <v>N/A</v>
      </c>
      <c r="Y45" s="116" t="str">
        <f t="shared" si="11"/>
        <v>N/A</v>
      </c>
      <c r="Z45" s="116" t="str">
        <f t="shared" si="11"/>
        <v>N/A</v>
      </c>
      <c r="AA45" s="116" t="str">
        <f t="shared" si="6"/>
        <v>N/A</v>
      </c>
      <c r="AB45" s="116" t="str">
        <f t="shared" si="9"/>
        <v>N/A</v>
      </c>
      <c r="AC45" s="116" t="str">
        <f t="shared" si="9"/>
        <v>N/A</v>
      </c>
      <c r="AD45" s="116" t="str">
        <f t="shared" si="9"/>
        <v>N/A</v>
      </c>
      <c r="AE45" s="116" t="str">
        <f t="shared" si="9"/>
        <v>N/A</v>
      </c>
      <c r="AF45" s="116" t="str">
        <f t="shared" si="9"/>
        <v>N/A</v>
      </c>
      <c r="AG45" s="116" t="str">
        <f t="shared" si="9"/>
        <v>N/A</v>
      </c>
      <c r="AH45" s="116"/>
      <c r="AI45" s="116"/>
      <c r="AJ45" s="116"/>
      <c r="AK45" s="116"/>
      <c r="AL45" s="109"/>
      <c r="AM45" s="109"/>
      <c r="AN45" s="109"/>
      <c r="AO45" s="109"/>
      <c r="AP45" s="116"/>
      <c r="AQ45" s="109"/>
      <c r="AR45" s="141"/>
      <c r="AS45" s="116"/>
      <c r="AT45" s="116"/>
      <c r="AU45" s="141"/>
      <c r="AV45" s="120"/>
      <c r="AW45" s="120"/>
      <c r="AX45" s="120"/>
      <c r="AY45" s="120"/>
      <c r="AZ45" s="120"/>
      <c r="BA45" s="120"/>
      <c r="BB45" s="120"/>
      <c r="BC45" s="120"/>
      <c r="BD45" s="120"/>
      <c r="BE45" s="120"/>
      <c r="BF45" s="120"/>
      <c r="BG45" s="120"/>
      <c r="BH45" s="120"/>
      <c r="BI45" s="229"/>
      <c r="BJ45" s="132" t="s">
        <v>436</v>
      </c>
      <c r="BK45" s="132"/>
    </row>
    <row r="46" spans="1:63">
      <c r="A46" s="179"/>
      <c r="B46" s="229"/>
      <c r="C46" s="229"/>
      <c r="D46" s="229"/>
      <c r="E46" s="229"/>
      <c r="F46" s="229"/>
      <c r="G46" s="228"/>
      <c r="H46" s="229"/>
      <c r="I46" s="229"/>
      <c r="J46" s="115" t="s">
        <v>420</v>
      </c>
      <c r="K46" s="85">
        <v>0.08</v>
      </c>
      <c r="L46" s="116" t="s">
        <v>254</v>
      </c>
      <c r="M46" s="117">
        <v>45719</v>
      </c>
      <c r="N46" s="117">
        <v>45838</v>
      </c>
      <c r="O46" s="114">
        <v>1</v>
      </c>
      <c r="P46" s="116" t="s">
        <v>313</v>
      </c>
      <c r="Q46" s="118" t="str">
        <f>IFERROR(VLOOKUP(R46,Listas!$AJ$2:$AK$9,2,0),"N/A")</f>
        <v>N/A</v>
      </c>
      <c r="R46" s="119" t="s">
        <v>229</v>
      </c>
      <c r="S46" s="119" t="s">
        <v>229</v>
      </c>
      <c r="T46" s="119" t="s">
        <v>229</v>
      </c>
      <c r="U46" s="116" t="str">
        <f t="shared" si="11"/>
        <v>N/A</v>
      </c>
      <c r="V46" s="113" t="str">
        <f t="shared" si="11"/>
        <v>N/A</v>
      </c>
      <c r="W46" s="116" t="str">
        <f t="shared" si="11"/>
        <v>N/A</v>
      </c>
      <c r="X46" s="116" t="str">
        <f t="shared" si="11"/>
        <v>N/A</v>
      </c>
      <c r="Y46" s="116" t="str">
        <f t="shared" si="11"/>
        <v>N/A</v>
      </c>
      <c r="Z46" s="116" t="str">
        <f t="shared" si="11"/>
        <v>N/A</v>
      </c>
      <c r="AA46" s="116" t="str">
        <f t="shared" si="11"/>
        <v>N/A</v>
      </c>
      <c r="AB46" s="116" t="str">
        <f t="shared" si="9"/>
        <v>N/A</v>
      </c>
      <c r="AC46" s="116" t="str">
        <f t="shared" si="9"/>
        <v>N/A</v>
      </c>
      <c r="AD46" s="116" t="str">
        <f t="shared" si="9"/>
        <v>N/A</v>
      </c>
      <c r="AE46" s="116" t="str">
        <f t="shared" si="9"/>
        <v>N/A</v>
      </c>
      <c r="AF46" s="116" t="str">
        <f t="shared" si="9"/>
        <v>N/A</v>
      </c>
      <c r="AG46" s="116" t="str">
        <f t="shared" si="9"/>
        <v>N/A</v>
      </c>
      <c r="AH46" s="116"/>
      <c r="AI46" s="116"/>
      <c r="AJ46" s="116"/>
      <c r="AK46" s="116"/>
      <c r="AL46" s="109"/>
      <c r="AM46" s="109"/>
      <c r="AN46" s="109"/>
      <c r="AO46" s="109"/>
      <c r="AP46" s="116"/>
      <c r="AQ46" s="109"/>
      <c r="AR46" s="141"/>
      <c r="AS46" s="116"/>
      <c r="AT46" s="116"/>
      <c r="AU46" s="141"/>
      <c r="AV46" s="120"/>
      <c r="AW46" s="120"/>
      <c r="AX46" s="120"/>
      <c r="AY46" s="120"/>
      <c r="AZ46" s="120"/>
      <c r="BA46" s="120"/>
      <c r="BB46" s="120"/>
      <c r="BC46" s="120"/>
      <c r="BD46" s="120"/>
      <c r="BE46" s="120"/>
      <c r="BF46" s="120"/>
      <c r="BG46" s="120"/>
      <c r="BH46" s="120"/>
      <c r="BI46" s="229"/>
      <c r="BJ46" s="132" t="s">
        <v>436</v>
      </c>
      <c r="BK46" s="132"/>
    </row>
    <row r="47" spans="1:63">
      <c r="A47" s="179"/>
      <c r="B47" s="229"/>
      <c r="C47" s="229"/>
      <c r="D47" s="229"/>
      <c r="E47" s="229"/>
      <c r="F47" s="229"/>
      <c r="G47" s="228"/>
      <c r="H47" s="229"/>
      <c r="I47" s="229"/>
      <c r="J47" s="115" t="s">
        <v>649</v>
      </c>
      <c r="K47" s="85">
        <v>0.08</v>
      </c>
      <c r="L47" s="116" t="s">
        <v>254</v>
      </c>
      <c r="M47" s="117">
        <v>45731</v>
      </c>
      <c r="N47" s="117">
        <v>45838</v>
      </c>
      <c r="O47" s="114">
        <v>1</v>
      </c>
      <c r="P47" s="116" t="s">
        <v>313</v>
      </c>
      <c r="Q47" s="118" t="str">
        <f>IFERROR(VLOOKUP(R47,Listas!$AJ$2:$AK$9,2,0),"N/A")</f>
        <v>N/A</v>
      </c>
      <c r="R47" s="119" t="s">
        <v>229</v>
      </c>
      <c r="S47" s="119" t="s">
        <v>229</v>
      </c>
      <c r="T47" s="119" t="s">
        <v>229</v>
      </c>
      <c r="U47" s="116" t="str">
        <f t="shared" si="11"/>
        <v>N/A</v>
      </c>
      <c r="V47" s="113" t="str">
        <f t="shared" si="11"/>
        <v>N/A</v>
      </c>
      <c r="W47" s="116" t="str">
        <f t="shared" si="11"/>
        <v>N/A</v>
      </c>
      <c r="X47" s="116" t="str">
        <f t="shared" si="11"/>
        <v>N/A</v>
      </c>
      <c r="Y47" s="116" t="str">
        <f t="shared" si="11"/>
        <v>N/A</v>
      </c>
      <c r="Z47" s="116" t="str">
        <f t="shared" si="11"/>
        <v>N/A</v>
      </c>
      <c r="AA47" s="116" t="str">
        <f t="shared" si="11"/>
        <v>N/A</v>
      </c>
      <c r="AB47" s="116" t="str">
        <f t="shared" si="9"/>
        <v>N/A</v>
      </c>
      <c r="AC47" s="116" t="str">
        <f t="shared" si="9"/>
        <v>N/A</v>
      </c>
      <c r="AD47" s="116" t="str">
        <f t="shared" si="9"/>
        <v>N/A</v>
      </c>
      <c r="AE47" s="116" t="str">
        <f t="shared" si="9"/>
        <v>N/A</v>
      </c>
      <c r="AF47" s="116" t="str">
        <f t="shared" si="9"/>
        <v>N/A</v>
      </c>
      <c r="AG47" s="116" t="str">
        <f t="shared" si="9"/>
        <v>N/A</v>
      </c>
      <c r="AH47" s="116"/>
      <c r="AI47" s="116"/>
      <c r="AJ47" s="116"/>
      <c r="AK47" s="116"/>
      <c r="AL47" s="109"/>
      <c r="AM47" s="109"/>
      <c r="AN47" s="109"/>
      <c r="AO47" s="109"/>
      <c r="AP47" s="116"/>
      <c r="AQ47" s="109"/>
      <c r="AR47" s="141"/>
      <c r="AS47" s="116"/>
      <c r="AT47" s="116"/>
      <c r="AU47" s="141"/>
      <c r="AV47" s="120"/>
      <c r="AW47" s="120"/>
      <c r="AX47" s="120"/>
      <c r="AY47" s="120"/>
      <c r="AZ47" s="120"/>
      <c r="BA47" s="120"/>
      <c r="BB47" s="120"/>
      <c r="BC47" s="120"/>
      <c r="BD47" s="120"/>
      <c r="BE47" s="120"/>
      <c r="BF47" s="120"/>
      <c r="BG47" s="120"/>
      <c r="BH47" s="120"/>
      <c r="BI47" s="229"/>
      <c r="BJ47" s="132" t="s">
        <v>436</v>
      </c>
      <c r="BK47" s="132"/>
    </row>
    <row r="48" spans="1:63" ht="27" customHeight="1">
      <c r="A48" s="179"/>
      <c r="B48" s="229"/>
      <c r="C48" s="229"/>
      <c r="D48" s="229"/>
      <c r="E48" s="229"/>
      <c r="F48" s="229"/>
      <c r="G48" s="228"/>
      <c r="H48" s="229"/>
      <c r="I48" s="229"/>
      <c r="J48" s="115" t="s">
        <v>415</v>
      </c>
      <c r="K48" s="85">
        <v>0.08</v>
      </c>
      <c r="L48" s="116" t="s">
        <v>254</v>
      </c>
      <c r="M48" s="117">
        <v>45748</v>
      </c>
      <c r="N48" s="117">
        <v>45868</v>
      </c>
      <c r="O48" s="114">
        <v>1</v>
      </c>
      <c r="P48" s="116" t="s">
        <v>313</v>
      </c>
      <c r="Q48" s="118" t="str">
        <f>IFERROR(VLOOKUP(R48,Listas!$AJ$2:$AK$9,2,0),"N/A")</f>
        <v>N/A</v>
      </c>
      <c r="R48" s="119" t="s">
        <v>229</v>
      </c>
      <c r="S48" s="119" t="s">
        <v>229</v>
      </c>
      <c r="T48" s="119" t="s">
        <v>229</v>
      </c>
      <c r="U48" s="116" t="str">
        <f t="shared" si="11"/>
        <v>N/A</v>
      </c>
      <c r="V48" s="113" t="str">
        <f t="shared" si="11"/>
        <v>N/A</v>
      </c>
      <c r="W48" s="116" t="str">
        <f t="shared" si="11"/>
        <v>N/A</v>
      </c>
      <c r="X48" s="116" t="str">
        <f t="shared" si="11"/>
        <v>N/A</v>
      </c>
      <c r="Y48" s="116" t="str">
        <f t="shared" si="11"/>
        <v>N/A</v>
      </c>
      <c r="Z48" s="116" t="str">
        <f t="shared" si="11"/>
        <v>N/A</v>
      </c>
      <c r="AA48" s="116" t="str">
        <f t="shared" si="11"/>
        <v>N/A</v>
      </c>
      <c r="AB48" s="116" t="str">
        <f t="shared" si="11"/>
        <v>N/A</v>
      </c>
      <c r="AC48" s="116" t="str">
        <f t="shared" si="11"/>
        <v>N/A</v>
      </c>
      <c r="AD48" s="116" t="str">
        <f t="shared" si="11"/>
        <v>N/A</v>
      </c>
      <c r="AE48" s="116" t="str">
        <f t="shared" si="11"/>
        <v>N/A</v>
      </c>
      <c r="AF48" s="116" t="str">
        <f t="shared" si="11"/>
        <v>N/A</v>
      </c>
      <c r="AG48" s="116" t="str">
        <f t="shared" si="11"/>
        <v>N/A</v>
      </c>
      <c r="AH48" s="116"/>
      <c r="AI48" s="116"/>
      <c r="AJ48" s="116"/>
      <c r="AK48" s="116"/>
      <c r="AL48" s="109"/>
      <c r="AM48" s="109"/>
      <c r="AN48" s="109"/>
      <c r="AO48" s="109"/>
      <c r="AP48" s="116"/>
      <c r="AQ48" s="109"/>
      <c r="AR48" s="141"/>
      <c r="AS48" s="116"/>
      <c r="AT48" s="116"/>
      <c r="AU48" s="141"/>
      <c r="AV48" s="120"/>
      <c r="AW48" s="120"/>
      <c r="AX48" s="120"/>
      <c r="AY48" s="120"/>
      <c r="AZ48" s="120"/>
      <c r="BA48" s="120"/>
      <c r="BB48" s="120"/>
      <c r="BC48" s="120"/>
      <c r="BD48" s="120"/>
      <c r="BE48" s="120"/>
      <c r="BF48" s="120"/>
      <c r="BG48" s="120"/>
      <c r="BH48" s="120"/>
      <c r="BI48" s="229"/>
      <c r="BJ48" s="132" t="s">
        <v>436</v>
      </c>
      <c r="BK48" s="132"/>
    </row>
    <row r="49" spans="1:63" ht="72">
      <c r="A49" s="179"/>
      <c r="B49" s="229"/>
      <c r="C49" s="229"/>
      <c r="D49" s="229"/>
      <c r="E49" s="229"/>
      <c r="F49" s="229"/>
      <c r="G49" s="228"/>
      <c r="H49" s="229"/>
      <c r="I49" s="229"/>
      <c r="J49" s="115" t="s">
        <v>727</v>
      </c>
      <c r="K49" s="85">
        <v>0.4</v>
      </c>
      <c r="L49" s="116" t="s">
        <v>50</v>
      </c>
      <c r="M49" s="124">
        <v>45868</v>
      </c>
      <c r="N49" s="124">
        <v>45991</v>
      </c>
      <c r="O49" s="125">
        <v>1</v>
      </c>
      <c r="P49" s="116" t="s">
        <v>319</v>
      </c>
      <c r="Q49" s="118">
        <f>IFERROR(VLOOKUP(R49,Listas!$AJ$2:$AK$9,2,0),"N/A")</f>
        <v>202300000000028</v>
      </c>
      <c r="R49" s="119" t="s">
        <v>369</v>
      </c>
      <c r="S49" s="119" t="s">
        <v>410</v>
      </c>
      <c r="T49" s="119" t="s">
        <v>372</v>
      </c>
      <c r="U49" s="127" t="s">
        <v>629</v>
      </c>
      <c r="V49" s="113">
        <v>200000000</v>
      </c>
      <c r="W49" s="116" t="s">
        <v>255</v>
      </c>
      <c r="X49" s="119" t="s">
        <v>418</v>
      </c>
      <c r="Y49" s="116" t="s">
        <v>419</v>
      </c>
      <c r="Z49" s="116" t="str">
        <f t="shared" si="11"/>
        <v/>
      </c>
      <c r="AA49" s="115" t="s">
        <v>729</v>
      </c>
      <c r="AB49" s="116" t="str">
        <f t="shared" si="9"/>
        <v/>
      </c>
      <c r="AC49" s="116" t="str">
        <f t="shared" si="9"/>
        <v/>
      </c>
      <c r="AD49" s="116" t="str">
        <f t="shared" si="9"/>
        <v/>
      </c>
      <c r="AE49" s="116" t="str">
        <f t="shared" si="9"/>
        <v/>
      </c>
      <c r="AF49" s="116" t="str">
        <f t="shared" si="9"/>
        <v/>
      </c>
      <c r="AG49" s="116" t="str">
        <f t="shared" si="9"/>
        <v/>
      </c>
      <c r="AH49" s="116"/>
      <c r="AI49" s="116"/>
      <c r="AJ49" s="116"/>
      <c r="AK49" s="116"/>
      <c r="AL49" s="109"/>
      <c r="AM49" s="109"/>
      <c r="AN49" s="109"/>
      <c r="AO49" s="109"/>
      <c r="AP49" s="116"/>
      <c r="AQ49" s="109"/>
      <c r="AR49" s="141"/>
      <c r="AS49" s="116"/>
      <c r="AT49" s="116"/>
      <c r="AU49" s="141"/>
      <c r="AV49" s="120"/>
      <c r="AW49" s="120"/>
      <c r="AX49" s="120"/>
      <c r="AY49" s="120"/>
      <c r="AZ49" s="120"/>
      <c r="BA49" s="120"/>
      <c r="BB49" s="120"/>
      <c r="BC49" s="120"/>
      <c r="BD49" s="120"/>
      <c r="BE49" s="120"/>
      <c r="BF49" s="120"/>
      <c r="BG49" s="120"/>
      <c r="BH49" s="120"/>
      <c r="BI49" s="229"/>
      <c r="BJ49" s="132" t="s">
        <v>436</v>
      </c>
      <c r="BK49" s="132"/>
    </row>
    <row r="50" spans="1:63" ht="72">
      <c r="A50" s="179"/>
      <c r="B50" s="229"/>
      <c r="C50" s="229"/>
      <c r="D50" s="229"/>
      <c r="E50" s="229"/>
      <c r="F50" s="229"/>
      <c r="G50" s="228"/>
      <c r="H50" s="229"/>
      <c r="I50" s="229"/>
      <c r="J50" s="115" t="s">
        <v>627</v>
      </c>
      <c r="K50" s="85">
        <v>0.1</v>
      </c>
      <c r="L50" s="116" t="s">
        <v>50</v>
      </c>
      <c r="M50" s="124">
        <v>45868</v>
      </c>
      <c r="N50" s="124">
        <v>45991</v>
      </c>
      <c r="O50" s="125">
        <v>1</v>
      </c>
      <c r="P50" s="116" t="s">
        <v>319</v>
      </c>
      <c r="Q50" s="118">
        <f>IFERROR(VLOOKUP(R50,Listas!$AJ$2:$AK$9,2,0),"N/A")</f>
        <v>202300000000028</v>
      </c>
      <c r="R50" s="119" t="s">
        <v>369</v>
      </c>
      <c r="S50" s="119" t="s">
        <v>410</v>
      </c>
      <c r="T50" s="119" t="s">
        <v>372</v>
      </c>
      <c r="U50" s="127" t="s">
        <v>629</v>
      </c>
      <c r="V50" s="113">
        <f>23320000*4</f>
        <v>93280000</v>
      </c>
      <c r="W50" s="116" t="s">
        <v>255</v>
      </c>
      <c r="X50" s="119" t="s">
        <v>418</v>
      </c>
      <c r="Y50" s="116" t="s">
        <v>419</v>
      </c>
      <c r="Z50" s="116" t="str">
        <f t="shared" si="11"/>
        <v/>
      </c>
      <c r="AA50" s="115" t="s">
        <v>630</v>
      </c>
      <c r="AB50" s="116"/>
      <c r="AC50" s="116"/>
      <c r="AD50" s="116"/>
      <c r="AE50" s="116"/>
      <c r="AF50" s="116"/>
      <c r="AG50" s="116"/>
      <c r="AH50" s="116"/>
      <c r="AI50" s="116"/>
      <c r="AJ50" s="116"/>
      <c r="AK50" s="116"/>
      <c r="AL50" s="109"/>
      <c r="AM50" s="109"/>
      <c r="AN50" s="109"/>
      <c r="AO50" s="109"/>
      <c r="AP50" s="116"/>
      <c r="AQ50" s="109"/>
      <c r="AR50" s="141"/>
      <c r="AS50" s="116"/>
      <c r="AT50" s="116"/>
      <c r="AU50" s="141"/>
      <c r="AV50" s="120"/>
      <c r="AW50" s="120"/>
      <c r="AX50" s="120"/>
      <c r="AY50" s="120"/>
      <c r="AZ50" s="120"/>
      <c r="BA50" s="120"/>
      <c r="BB50" s="120"/>
      <c r="BC50" s="120"/>
      <c r="BD50" s="120"/>
      <c r="BE50" s="120"/>
      <c r="BF50" s="120"/>
      <c r="BG50" s="120"/>
      <c r="BH50" s="120"/>
      <c r="BI50" s="229"/>
      <c r="BJ50" s="132" t="s">
        <v>436</v>
      </c>
      <c r="BK50" s="132"/>
    </row>
    <row r="51" spans="1:63" ht="72">
      <c r="A51" s="179"/>
      <c r="B51" s="229"/>
      <c r="C51" s="229"/>
      <c r="D51" s="229"/>
      <c r="E51" s="229"/>
      <c r="F51" s="229"/>
      <c r="G51" s="228"/>
      <c r="H51" s="229"/>
      <c r="I51" s="229"/>
      <c r="J51" s="115" t="s">
        <v>628</v>
      </c>
      <c r="K51" s="85">
        <v>0.1</v>
      </c>
      <c r="L51" s="116" t="s">
        <v>50</v>
      </c>
      <c r="M51" s="124">
        <v>45868</v>
      </c>
      <c r="N51" s="124">
        <v>45991</v>
      </c>
      <c r="O51" s="125">
        <v>1</v>
      </c>
      <c r="P51" s="116" t="s">
        <v>319</v>
      </c>
      <c r="Q51" s="118">
        <f>IFERROR(VLOOKUP(R51,Listas!$AJ$2:$AK$9,2,0),"N/A")</f>
        <v>202300000000028</v>
      </c>
      <c r="R51" s="119" t="s">
        <v>369</v>
      </c>
      <c r="S51" s="119" t="s">
        <v>410</v>
      </c>
      <c r="T51" s="119" t="s">
        <v>372</v>
      </c>
      <c r="U51" s="127" t="s">
        <v>629</v>
      </c>
      <c r="V51" s="113">
        <f>23320000*4</f>
        <v>93280000</v>
      </c>
      <c r="W51" s="116" t="s">
        <v>255</v>
      </c>
      <c r="X51" s="119" t="s">
        <v>418</v>
      </c>
      <c r="Y51" s="116" t="s">
        <v>419</v>
      </c>
      <c r="Z51" s="116" t="str">
        <f t="shared" si="11"/>
        <v/>
      </c>
      <c r="AA51" s="115" t="s">
        <v>631</v>
      </c>
      <c r="AB51" s="116" t="str">
        <f t="shared" si="9"/>
        <v/>
      </c>
      <c r="AC51" s="116" t="str">
        <f t="shared" si="9"/>
        <v/>
      </c>
      <c r="AD51" s="116" t="str">
        <f t="shared" si="9"/>
        <v/>
      </c>
      <c r="AE51" s="116" t="str">
        <f t="shared" si="9"/>
        <v/>
      </c>
      <c r="AF51" s="116" t="str">
        <f t="shared" si="9"/>
        <v/>
      </c>
      <c r="AG51" s="116" t="str">
        <f t="shared" si="9"/>
        <v/>
      </c>
      <c r="AH51" s="116"/>
      <c r="AI51" s="116"/>
      <c r="AJ51" s="116"/>
      <c r="AK51" s="116"/>
      <c r="AL51" s="109"/>
      <c r="AM51" s="109"/>
      <c r="AN51" s="109"/>
      <c r="AO51" s="109"/>
      <c r="AP51" s="116"/>
      <c r="AQ51" s="109"/>
      <c r="AR51" s="141"/>
      <c r="AS51" s="116"/>
      <c r="AT51" s="116"/>
      <c r="AU51" s="141"/>
      <c r="AV51" s="120"/>
      <c r="AW51" s="120"/>
      <c r="AX51" s="120"/>
      <c r="AY51" s="120"/>
      <c r="AZ51" s="120"/>
      <c r="BA51" s="120"/>
      <c r="BB51" s="120"/>
      <c r="BC51" s="120"/>
      <c r="BD51" s="120"/>
      <c r="BE51" s="120"/>
      <c r="BF51" s="120"/>
      <c r="BG51" s="120"/>
      <c r="BH51" s="120"/>
      <c r="BI51" s="229"/>
      <c r="BJ51" s="132" t="s">
        <v>436</v>
      </c>
      <c r="BK51" s="132"/>
    </row>
    <row r="52" spans="1:63" ht="15" customHeight="1">
      <c r="A52" s="179">
        <v>8</v>
      </c>
      <c r="B52" s="229" t="s">
        <v>425</v>
      </c>
      <c r="C52" s="229" t="s">
        <v>25</v>
      </c>
      <c r="D52" s="229" t="s">
        <v>315</v>
      </c>
      <c r="E52" s="229" t="s">
        <v>632</v>
      </c>
      <c r="F52" s="229" t="s">
        <v>42</v>
      </c>
      <c r="G52" s="228" t="s">
        <v>718</v>
      </c>
      <c r="H52" s="229" t="s">
        <v>287</v>
      </c>
      <c r="I52" s="229" t="s">
        <v>289</v>
      </c>
      <c r="J52" s="115" t="s">
        <v>480</v>
      </c>
      <c r="K52" s="85">
        <v>0.08</v>
      </c>
      <c r="L52" s="116" t="s">
        <v>254</v>
      </c>
      <c r="M52" s="117">
        <v>45659</v>
      </c>
      <c r="N52" s="117">
        <v>45777</v>
      </c>
      <c r="O52" s="114">
        <v>1</v>
      </c>
      <c r="P52" s="116" t="s">
        <v>313</v>
      </c>
      <c r="Q52" s="118" t="str">
        <f>IFERROR(VLOOKUP(R52,Listas!$AJ$2:$AK$9,2,0),"N/A")</f>
        <v>N/A</v>
      </c>
      <c r="R52" s="119" t="s">
        <v>229</v>
      </c>
      <c r="S52" s="119" t="s">
        <v>229</v>
      </c>
      <c r="T52" s="119" t="s">
        <v>229</v>
      </c>
      <c r="U52" s="116" t="str">
        <f t="shared" si="11"/>
        <v>N/A</v>
      </c>
      <c r="V52" s="113" t="str">
        <f t="shared" si="11"/>
        <v>N/A</v>
      </c>
      <c r="W52" s="116" t="str">
        <f t="shared" si="11"/>
        <v>N/A</v>
      </c>
      <c r="X52" s="116" t="str">
        <f t="shared" si="11"/>
        <v>N/A</v>
      </c>
      <c r="Y52" s="116" t="str">
        <f t="shared" si="11"/>
        <v>N/A</v>
      </c>
      <c r="Z52" s="116" t="str">
        <f t="shared" si="11"/>
        <v>N/A</v>
      </c>
      <c r="AA52" s="116" t="str">
        <f t="shared" si="11"/>
        <v>N/A</v>
      </c>
      <c r="AB52" s="116" t="str">
        <f t="shared" si="9"/>
        <v>N/A</v>
      </c>
      <c r="AC52" s="116" t="str">
        <f t="shared" si="9"/>
        <v>N/A</v>
      </c>
      <c r="AD52" s="116" t="str">
        <f t="shared" si="9"/>
        <v>N/A</v>
      </c>
      <c r="AE52" s="116" t="str">
        <f t="shared" si="9"/>
        <v>N/A</v>
      </c>
      <c r="AF52" s="116" t="str">
        <f t="shared" si="9"/>
        <v>N/A</v>
      </c>
      <c r="AG52" s="116" t="str">
        <f t="shared" si="9"/>
        <v>N/A</v>
      </c>
      <c r="AH52" s="116"/>
      <c r="AI52" s="116"/>
      <c r="AJ52" s="116"/>
      <c r="AK52" s="116"/>
      <c r="AL52" s="109"/>
      <c r="AM52" s="109"/>
      <c r="AN52" s="109"/>
      <c r="AO52" s="109"/>
      <c r="AP52" s="116"/>
      <c r="AQ52" s="109"/>
      <c r="AR52" s="141"/>
      <c r="AS52" s="116"/>
      <c r="AT52" s="116"/>
      <c r="AU52" s="141"/>
      <c r="AV52" s="120"/>
      <c r="AW52" s="120"/>
      <c r="AX52" s="120"/>
      <c r="AY52" s="120"/>
      <c r="AZ52" s="120"/>
      <c r="BA52" s="120"/>
      <c r="BB52" s="120"/>
      <c r="BC52" s="120"/>
      <c r="BD52" s="120"/>
      <c r="BE52" s="120"/>
      <c r="BF52" s="120"/>
      <c r="BG52" s="120"/>
      <c r="BH52" s="120"/>
      <c r="BI52" s="229"/>
      <c r="BJ52" s="132" t="s">
        <v>438</v>
      </c>
      <c r="BK52" s="132"/>
    </row>
    <row r="53" spans="1:63" ht="15" customHeight="1">
      <c r="A53" s="179"/>
      <c r="B53" s="229"/>
      <c r="C53" s="229"/>
      <c r="D53" s="229"/>
      <c r="E53" s="229"/>
      <c r="F53" s="229"/>
      <c r="G53" s="228"/>
      <c r="H53" s="229"/>
      <c r="I53" s="229"/>
      <c r="J53" s="115" t="s">
        <v>414</v>
      </c>
      <c r="K53" s="85">
        <v>0.08</v>
      </c>
      <c r="L53" s="116" t="s">
        <v>254</v>
      </c>
      <c r="M53" s="117">
        <v>45719</v>
      </c>
      <c r="N53" s="117">
        <v>45838</v>
      </c>
      <c r="O53" s="114">
        <v>1</v>
      </c>
      <c r="P53" s="116" t="s">
        <v>313</v>
      </c>
      <c r="Q53" s="118" t="str">
        <f>IFERROR(VLOOKUP(R53,Listas!$AJ$2:$AK$9,2,0),"N/A")</f>
        <v>N/A</v>
      </c>
      <c r="R53" s="119" t="s">
        <v>229</v>
      </c>
      <c r="S53" s="119" t="s">
        <v>229</v>
      </c>
      <c r="T53" s="119" t="s">
        <v>229</v>
      </c>
      <c r="U53" s="116" t="str">
        <f t="shared" si="11"/>
        <v>N/A</v>
      </c>
      <c r="V53" s="113" t="str">
        <f t="shared" si="11"/>
        <v>N/A</v>
      </c>
      <c r="W53" s="116" t="str">
        <f t="shared" si="11"/>
        <v>N/A</v>
      </c>
      <c r="X53" s="116" t="str">
        <f t="shared" si="11"/>
        <v>N/A</v>
      </c>
      <c r="Y53" s="116" t="str">
        <f t="shared" si="11"/>
        <v>N/A</v>
      </c>
      <c r="Z53" s="116" t="str">
        <f t="shared" si="11"/>
        <v>N/A</v>
      </c>
      <c r="AA53" s="116" t="str">
        <f t="shared" si="11"/>
        <v>N/A</v>
      </c>
      <c r="AB53" s="116" t="str">
        <f t="shared" si="9"/>
        <v>N/A</v>
      </c>
      <c r="AC53" s="116" t="str">
        <f t="shared" si="9"/>
        <v>N/A</v>
      </c>
      <c r="AD53" s="116" t="str">
        <f t="shared" si="9"/>
        <v>N/A</v>
      </c>
      <c r="AE53" s="116" t="str">
        <f t="shared" si="9"/>
        <v>N/A</v>
      </c>
      <c r="AF53" s="116" t="str">
        <f t="shared" si="9"/>
        <v>N/A</v>
      </c>
      <c r="AG53" s="116" t="str">
        <f t="shared" si="9"/>
        <v>N/A</v>
      </c>
      <c r="AH53" s="116"/>
      <c r="AI53" s="116"/>
      <c r="AJ53" s="116"/>
      <c r="AK53" s="116"/>
      <c r="AL53" s="109"/>
      <c r="AM53" s="109"/>
      <c r="AN53" s="109"/>
      <c r="AO53" s="109"/>
      <c r="AP53" s="116"/>
      <c r="AQ53" s="109"/>
      <c r="AR53" s="141"/>
      <c r="AS53" s="116"/>
      <c r="AT53" s="116"/>
      <c r="AU53" s="141"/>
      <c r="AV53" s="120"/>
      <c r="AW53" s="120"/>
      <c r="AX53" s="120"/>
      <c r="AY53" s="120"/>
      <c r="AZ53" s="120"/>
      <c r="BA53" s="120"/>
      <c r="BB53" s="120"/>
      <c r="BC53" s="120"/>
      <c r="BD53" s="120"/>
      <c r="BE53" s="120"/>
      <c r="BF53" s="120"/>
      <c r="BG53" s="120"/>
      <c r="BH53" s="120"/>
      <c r="BI53" s="229"/>
      <c r="BJ53" s="132" t="s">
        <v>438</v>
      </c>
      <c r="BK53" s="132"/>
    </row>
    <row r="54" spans="1:63" ht="28.8">
      <c r="A54" s="179"/>
      <c r="B54" s="229"/>
      <c r="C54" s="229"/>
      <c r="D54" s="229"/>
      <c r="E54" s="229"/>
      <c r="F54" s="229"/>
      <c r="G54" s="228"/>
      <c r="H54" s="229"/>
      <c r="I54" s="229"/>
      <c r="J54" s="115" t="s">
        <v>420</v>
      </c>
      <c r="K54" s="85">
        <v>0.08</v>
      </c>
      <c r="L54" s="116" t="s">
        <v>254</v>
      </c>
      <c r="M54" s="117">
        <v>45719</v>
      </c>
      <c r="N54" s="117">
        <v>45838</v>
      </c>
      <c r="O54" s="114">
        <v>1</v>
      </c>
      <c r="P54" s="116" t="s">
        <v>313</v>
      </c>
      <c r="Q54" s="118" t="str">
        <f>IFERROR(VLOOKUP(R54,Listas!$AJ$2:$AK$9,2,0),"N/A")</f>
        <v>N/A</v>
      </c>
      <c r="R54" s="119" t="s">
        <v>229</v>
      </c>
      <c r="S54" s="119" t="s">
        <v>229</v>
      </c>
      <c r="T54" s="119" t="s">
        <v>229</v>
      </c>
      <c r="U54" s="116" t="str">
        <f t="shared" si="11"/>
        <v>N/A</v>
      </c>
      <c r="V54" s="113" t="str">
        <f t="shared" si="11"/>
        <v>N/A</v>
      </c>
      <c r="W54" s="116" t="str">
        <f t="shared" si="11"/>
        <v>N/A</v>
      </c>
      <c r="X54" s="116" t="str">
        <f t="shared" si="11"/>
        <v>N/A</v>
      </c>
      <c r="Y54" s="116" t="str">
        <f t="shared" si="11"/>
        <v>N/A</v>
      </c>
      <c r="Z54" s="116" t="str">
        <f t="shared" si="11"/>
        <v>N/A</v>
      </c>
      <c r="AA54" s="116" t="str">
        <f t="shared" si="11"/>
        <v>N/A</v>
      </c>
      <c r="AB54" s="116" t="str">
        <f t="shared" si="11"/>
        <v>N/A</v>
      </c>
      <c r="AC54" s="116" t="str">
        <f t="shared" si="11"/>
        <v>N/A</v>
      </c>
      <c r="AD54" s="116" t="str">
        <f t="shared" si="11"/>
        <v>N/A</v>
      </c>
      <c r="AE54" s="116" t="str">
        <f t="shared" si="11"/>
        <v>N/A</v>
      </c>
      <c r="AF54" s="116" t="str">
        <f t="shared" si="11"/>
        <v>N/A</v>
      </c>
      <c r="AG54" s="116" t="str">
        <f t="shared" si="11"/>
        <v>N/A</v>
      </c>
      <c r="AH54" s="116"/>
      <c r="AI54" s="116"/>
      <c r="AJ54" s="116"/>
      <c r="AK54" s="116"/>
      <c r="AL54" s="109"/>
      <c r="AM54" s="109"/>
      <c r="AN54" s="109"/>
      <c r="AO54" s="109"/>
      <c r="AP54" s="116"/>
      <c r="AQ54" s="109"/>
      <c r="AR54" s="141"/>
      <c r="AS54" s="116"/>
      <c r="AT54" s="116"/>
      <c r="AU54" s="141"/>
      <c r="AV54" s="120"/>
      <c r="AW54" s="120"/>
      <c r="AX54" s="120"/>
      <c r="AY54" s="120"/>
      <c r="AZ54" s="120"/>
      <c r="BA54" s="120"/>
      <c r="BB54" s="120"/>
      <c r="BC54" s="120"/>
      <c r="BD54" s="120"/>
      <c r="BE54" s="120"/>
      <c r="BF54" s="120"/>
      <c r="BG54" s="120"/>
      <c r="BH54" s="120"/>
      <c r="BI54" s="229"/>
      <c r="BJ54" s="132" t="s">
        <v>438</v>
      </c>
      <c r="BK54" s="132"/>
    </row>
    <row r="55" spans="1:63" ht="28.8">
      <c r="A55" s="179"/>
      <c r="B55" s="229"/>
      <c r="C55" s="229"/>
      <c r="D55" s="229"/>
      <c r="E55" s="229"/>
      <c r="F55" s="229"/>
      <c r="G55" s="228"/>
      <c r="H55" s="229"/>
      <c r="I55" s="229"/>
      <c r="J55" s="115" t="s">
        <v>649</v>
      </c>
      <c r="K55" s="85">
        <v>0.08</v>
      </c>
      <c r="L55" s="116" t="s">
        <v>254</v>
      </c>
      <c r="M55" s="117">
        <v>45748</v>
      </c>
      <c r="N55" s="117">
        <v>45838</v>
      </c>
      <c r="O55" s="114">
        <v>1</v>
      </c>
      <c r="P55" s="116" t="s">
        <v>313</v>
      </c>
      <c r="Q55" s="118" t="str">
        <f>IFERROR(VLOOKUP(R55,Listas!$AJ$2:$AK$9,2,0),"N/A")</f>
        <v>N/A</v>
      </c>
      <c r="R55" s="119" t="s">
        <v>229</v>
      </c>
      <c r="S55" s="119" t="s">
        <v>229</v>
      </c>
      <c r="T55" s="119" t="s">
        <v>229</v>
      </c>
      <c r="U55" s="116" t="str">
        <f t="shared" si="11"/>
        <v>N/A</v>
      </c>
      <c r="V55" s="113" t="str">
        <f t="shared" si="11"/>
        <v>N/A</v>
      </c>
      <c r="W55" s="116" t="str">
        <f t="shared" si="11"/>
        <v>N/A</v>
      </c>
      <c r="X55" s="116" t="str">
        <f t="shared" si="11"/>
        <v>N/A</v>
      </c>
      <c r="Y55" s="116" t="str">
        <f t="shared" si="11"/>
        <v>N/A</v>
      </c>
      <c r="Z55" s="116" t="str">
        <f t="shared" si="11"/>
        <v>N/A</v>
      </c>
      <c r="AA55" s="116" t="str">
        <f t="shared" si="11"/>
        <v>N/A</v>
      </c>
      <c r="AB55" s="116" t="str">
        <f t="shared" si="11"/>
        <v>N/A</v>
      </c>
      <c r="AC55" s="116" t="str">
        <f t="shared" si="11"/>
        <v>N/A</v>
      </c>
      <c r="AD55" s="116" t="str">
        <f t="shared" si="11"/>
        <v>N/A</v>
      </c>
      <c r="AE55" s="116" t="str">
        <f t="shared" si="11"/>
        <v>N/A</v>
      </c>
      <c r="AF55" s="116" t="str">
        <f t="shared" si="11"/>
        <v>N/A</v>
      </c>
      <c r="AG55" s="116" t="str">
        <f t="shared" si="11"/>
        <v>N/A</v>
      </c>
      <c r="AH55" s="116"/>
      <c r="AI55" s="116"/>
      <c r="AJ55" s="116"/>
      <c r="AK55" s="116"/>
      <c r="AL55" s="109"/>
      <c r="AM55" s="109"/>
      <c r="AN55" s="109"/>
      <c r="AO55" s="109"/>
      <c r="AP55" s="116"/>
      <c r="AQ55" s="109"/>
      <c r="AR55" s="141"/>
      <c r="AS55" s="116"/>
      <c r="AT55" s="116"/>
      <c r="AU55" s="141"/>
      <c r="AV55" s="120"/>
      <c r="AW55" s="120"/>
      <c r="AX55" s="120"/>
      <c r="AY55" s="120"/>
      <c r="AZ55" s="120"/>
      <c r="BA55" s="120"/>
      <c r="BB55" s="120"/>
      <c r="BC55" s="120"/>
      <c r="BD55" s="120"/>
      <c r="BE55" s="120"/>
      <c r="BF55" s="120"/>
      <c r="BG55" s="120"/>
      <c r="BH55" s="120"/>
      <c r="BI55" s="229"/>
      <c r="BJ55" s="132" t="s">
        <v>438</v>
      </c>
      <c r="BK55" s="132"/>
    </row>
    <row r="56" spans="1:63" ht="27" customHeight="1">
      <c r="A56" s="179"/>
      <c r="B56" s="229"/>
      <c r="C56" s="229"/>
      <c r="D56" s="229"/>
      <c r="E56" s="229"/>
      <c r="F56" s="229"/>
      <c r="G56" s="228"/>
      <c r="H56" s="229"/>
      <c r="I56" s="229"/>
      <c r="J56" s="115" t="s">
        <v>415</v>
      </c>
      <c r="K56" s="85">
        <v>0.08</v>
      </c>
      <c r="L56" s="116" t="s">
        <v>254</v>
      </c>
      <c r="M56" s="117">
        <v>45748</v>
      </c>
      <c r="N56" s="117">
        <v>45868</v>
      </c>
      <c r="O56" s="114">
        <v>1</v>
      </c>
      <c r="P56" s="116" t="s">
        <v>313</v>
      </c>
      <c r="Q56" s="118" t="str">
        <f>IFERROR(VLOOKUP(R56,Listas!$AJ$2:$AK$9,2,0),"N/A")</f>
        <v>N/A</v>
      </c>
      <c r="R56" s="119" t="s">
        <v>229</v>
      </c>
      <c r="S56" s="119" t="s">
        <v>229</v>
      </c>
      <c r="T56" s="119" t="s">
        <v>229</v>
      </c>
      <c r="U56" s="116" t="str">
        <f t="shared" si="11"/>
        <v>N/A</v>
      </c>
      <c r="V56" s="113" t="str">
        <f t="shared" si="11"/>
        <v>N/A</v>
      </c>
      <c r="W56" s="116" t="str">
        <f t="shared" si="11"/>
        <v>N/A</v>
      </c>
      <c r="X56" s="116" t="str">
        <f t="shared" si="11"/>
        <v>N/A</v>
      </c>
      <c r="Y56" s="116" t="str">
        <f t="shared" si="11"/>
        <v>N/A</v>
      </c>
      <c r="Z56" s="116" t="str">
        <f t="shared" si="11"/>
        <v>N/A</v>
      </c>
      <c r="AA56" s="116" t="str">
        <f t="shared" si="11"/>
        <v>N/A</v>
      </c>
      <c r="AB56" s="116" t="str">
        <f t="shared" si="11"/>
        <v>N/A</v>
      </c>
      <c r="AC56" s="116" t="str">
        <f t="shared" si="11"/>
        <v>N/A</v>
      </c>
      <c r="AD56" s="116" t="str">
        <f t="shared" si="11"/>
        <v>N/A</v>
      </c>
      <c r="AE56" s="116" t="str">
        <f t="shared" si="11"/>
        <v>N/A</v>
      </c>
      <c r="AF56" s="116" t="str">
        <f t="shared" si="11"/>
        <v>N/A</v>
      </c>
      <c r="AG56" s="116" t="str">
        <f t="shared" si="11"/>
        <v>N/A</v>
      </c>
      <c r="AH56" s="116"/>
      <c r="AI56" s="116"/>
      <c r="AJ56" s="116"/>
      <c r="AK56" s="116"/>
      <c r="AL56" s="109"/>
      <c r="AM56" s="109"/>
      <c r="AN56" s="109"/>
      <c r="AO56" s="109"/>
      <c r="AP56" s="116"/>
      <c r="AQ56" s="109"/>
      <c r="AR56" s="141"/>
      <c r="AS56" s="116"/>
      <c r="AT56" s="116"/>
      <c r="AU56" s="141"/>
      <c r="AV56" s="120"/>
      <c r="AW56" s="120"/>
      <c r="AX56" s="120"/>
      <c r="AY56" s="120"/>
      <c r="AZ56" s="120"/>
      <c r="BA56" s="120"/>
      <c r="BB56" s="120"/>
      <c r="BC56" s="120"/>
      <c r="BD56" s="120"/>
      <c r="BE56" s="120"/>
      <c r="BF56" s="120"/>
      <c r="BG56" s="120"/>
      <c r="BH56" s="120"/>
      <c r="BI56" s="229"/>
      <c r="BJ56" s="132" t="s">
        <v>438</v>
      </c>
      <c r="BK56" s="132"/>
    </row>
    <row r="57" spans="1:63" ht="100.8">
      <c r="A57" s="179"/>
      <c r="B57" s="229"/>
      <c r="C57" s="229"/>
      <c r="D57" s="229"/>
      <c r="E57" s="229"/>
      <c r="F57" s="229"/>
      <c r="G57" s="228"/>
      <c r="H57" s="229"/>
      <c r="I57" s="229"/>
      <c r="J57" s="115" t="s">
        <v>652</v>
      </c>
      <c r="K57" s="85">
        <v>0.6</v>
      </c>
      <c r="L57" s="116" t="s">
        <v>50</v>
      </c>
      <c r="M57" s="124">
        <v>45807</v>
      </c>
      <c r="N57" s="124">
        <v>45991</v>
      </c>
      <c r="O57" s="125">
        <v>1</v>
      </c>
      <c r="P57" s="116" t="s">
        <v>319</v>
      </c>
      <c r="Q57" s="118">
        <f>IFERROR(VLOOKUP(R57,Listas!$AJ$2:$AK$9,2,0),"N/A")</f>
        <v>202300000000028</v>
      </c>
      <c r="R57" s="119" t="s">
        <v>369</v>
      </c>
      <c r="S57" s="119" t="s">
        <v>410</v>
      </c>
      <c r="T57" s="119" t="s">
        <v>372</v>
      </c>
      <c r="U57" s="127" t="s">
        <v>629</v>
      </c>
      <c r="V57" s="113">
        <v>1500000000</v>
      </c>
      <c r="W57" s="116" t="s">
        <v>255</v>
      </c>
      <c r="X57" s="119" t="s">
        <v>418</v>
      </c>
      <c r="Y57" s="116" t="s">
        <v>419</v>
      </c>
      <c r="Z57" s="116" t="str">
        <f t="shared" si="11"/>
        <v/>
      </c>
      <c r="AA57" s="115" t="s">
        <v>698</v>
      </c>
      <c r="AB57" s="116" t="str">
        <f t="shared" si="11"/>
        <v/>
      </c>
      <c r="AC57" s="116" t="str">
        <f t="shared" si="11"/>
        <v/>
      </c>
      <c r="AD57" s="116" t="str">
        <f t="shared" si="11"/>
        <v/>
      </c>
      <c r="AE57" s="116" t="str">
        <f t="shared" si="11"/>
        <v/>
      </c>
      <c r="AF57" s="116" t="str">
        <f t="shared" si="11"/>
        <v/>
      </c>
      <c r="AG57" s="116" t="str">
        <f t="shared" si="11"/>
        <v/>
      </c>
      <c r="AH57" s="116"/>
      <c r="AI57" s="116"/>
      <c r="AJ57" s="116"/>
      <c r="AK57" s="116"/>
      <c r="AL57" s="109"/>
      <c r="AM57" s="109"/>
      <c r="AN57" s="109"/>
      <c r="AO57" s="109"/>
      <c r="AP57" s="116"/>
      <c r="AQ57" s="109"/>
      <c r="AR57" s="141"/>
      <c r="AS57" s="116"/>
      <c r="AT57" s="116"/>
      <c r="AU57" s="141"/>
      <c r="AV57" s="120"/>
      <c r="AW57" s="120"/>
      <c r="AX57" s="120"/>
      <c r="AY57" s="120"/>
      <c r="AZ57" s="120"/>
      <c r="BA57" s="120"/>
      <c r="BB57" s="120"/>
      <c r="BC57" s="120"/>
      <c r="BD57" s="120"/>
      <c r="BE57" s="120"/>
      <c r="BF57" s="120"/>
      <c r="BG57" s="120"/>
      <c r="BH57" s="120"/>
      <c r="BI57" s="229"/>
      <c r="BJ57" s="132" t="s">
        <v>438</v>
      </c>
      <c r="BK57" s="132"/>
    </row>
    <row r="58" spans="1:63" ht="15" customHeight="1">
      <c r="A58" s="179">
        <v>9</v>
      </c>
      <c r="B58" s="229" t="s">
        <v>425</v>
      </c>
      <c r="C58" s="229" t="s">
        <v>25</v>
      </c>
      <c r="D58" s="229" t="s">
        <v>315</v>
      </c>
      <c r="E58" s="229" t="s">
        <v>426</v>
      </c>
      <c r="F58" s="229" t="s">
        <v>42</v>
      </c>
      <c r="G58" s="228" t="s">
        <v>718</v>
      </c>
      <c r="H58" s="229" t="s">
        <v>287</v>
      </c>
      <c r="I58" s="229" t="s">
        <v>289</v>
      </c>
      <c r="J58" s="115" t="s">
        <v>480</v>
      </c>
      <c r="K58" s="85">
        <v>0.08</v>
      </c>
      <c r="L58" s="116" t="s">
        <v>254</v>
      </c>
      <c r="M58" s="117">
        <v>45659</v>
      </c>
      <c r="N58" s="117">
        <v>45777</v>
      </c>
      <c r="O58" s="114">
        <v>1</v>
      </c>
      <c r="P58" s="116" t="s">
        <v>313</v>
      </c>
      <c r="Q58" s="118" t="str">
        <f>IFERROR(VLOOKUP(R58,Listas!$AJ$2:$AK$9,2,0),"N/A")</f>
        <v>N/A</v>
      </c>
      <c r="R58" s="119" t="s">
        <v>229</v>
      </c>
      <c r="S58" s="119" t="s">
        <v>229</v>
      </c>
      <c r="T58" s="119" t="s">
        <v>229</v>
      </c>
      <c r="U58" s="116" t="str">
        <f t="shared" si="11"/>
        <v>N/A</v>
      </c>
      <c r="V58" s="113" t="str">
        <f t="shared" si="11"/>
        <v>N/A</v>
      </c>
      <c r="W58" s="116" t="str">
        <f t="shared" si="11"/>
        <v>N/A</v>
      </c>
      <c r="X58" s="116" t="str">
        <f t="shared" si="11"/>
        <v>N/A</v>
      </c>
      <c r="Y58" s="116" t="str">
        <f t="shared" si="11"/>
        <v>N/A</v>
      </c>
      <c r="Z58" s="116" t="str">
        <f t="shared" si="11"/>
        <v>N/A</v>
      </c>
      <c r="AA58" s="116" t="str">
        <f t="shared" si="11"/>
        <v>N/A</v>
      </c>
      <c r="AB58" s="116" t="str">
        <f t="shared" si="11"/>
        <v>N/A</v>
      </c>
      <c r="AC58" s="116" t="str">
        <f t="shared" si="11"/>
        <v>N/A</v>
      </c>
      <c r="AD58" s="116" t="str">
        <f t="shared" si="11"/>
        <v>N/A</v>
      </c>
      <c r="AE58" s="116" t="str">
        <f t="shared" si="11"/>
        <v>N/A</v>
      </c>
      <c r="AF58" s="116" t="str">
        <f t="shared" si="11"/>
        <v>N/A</v>
      </c>
      <c r="AG58" s="116" t="str">
        <f t="shared" si="11"/>
        <v>N/A</v>
      </c>
      <c r="AH58" s="116"/>
      <c r="AI58" s="116"/>
      <c r="AJ58" s="116"/>
      <c r="AK58" s="116"/>
      <c r="AL58" s="109"/>
      <c r="AM58" s="109"/>
      <c r="AN58" s="109"/>
      <c r="AO58" s="109"/>
      <c r="AP58" s="116"/>
      <c r="AQ58" s="109"/>
      <c r="AR58" s="141"/>
      <c r="AS58" s="116"/>
      <c r="AT58" s="116"/>
      <c r="AU58" s="141"/>
      <c r="AV58" s="120"/>
      <c r="AW58" s="120"/>
      <c r="AX58" s="120"/>
      <c r="AY58" s="120"/>
      <c r="AZ58" s="120"/>
      <c r="BA58" s="120"/>
      <c r="BB58" s="120"/>
      <c r="BC58" s="120"/>
      <c r="BD58" s="120"/>
      <c r="BE58" s="120"/>
      <c r="BF58" s="120"/>
      <c r="BG58" s="120"/>
      <c r="BH58" s="120"/>
      <c r="BI58" s="229"/>
      <c r="BJ58" s="132" t="s">
        <v>436</v>
      </c>
      <c r="BK58" s="132"/>
    </row>
    <row r="59" spans="1:63" ht="15" customHeight="1">
      <c r="A59" s="179"/>
      <c r="B59" s="229"/>
      <c r="C59" s="229"/>
      <c r="D59" s="229"/>
      <c r="E59" s="229"/>
      <c r="F59" s="229"/>
      <c r="G59" s="228"/>
      <c r="H59" s="229"/>
      <c r="I59" s="229"/>
      <c r="J59" s="115" t="s">
        <v>414</v>
      </c>
      <c r="K59" s="85">
        <v>0.08</v>
      </c>
      <c r="L59" s="116" t="s">
        <v>254</v>
      </c>
      <c r="M59" s="117">
        <v>45719</v>
      </c>
      <c r="N59" s="117">
        <v>45838</v>
      </c>
      <c r="O59" s="114">
        <v>1</v>
      </c>
      <c r="P59" s="116" t="s">
        <v>313</v>
      </c>
      <c r="Q59" s="118" t="str">
        <f>IFERROR(VLOOKUP(R59,Listas!$AJ$2:$AK$9,2,0),"N/A")</f>
        <v>N/A</v>
      </c>
      <c r="R59" s="119" t="s">
        <v>229</v>
      </c>
      <c r="S59" s="119" t="s">
        <v>229</v>
      </c>
      <c r="T59" s="119" t="s">
        <v>229</v>
      </c>
      <c r="U59" s="116" t="str">
        <f t="shared" si="11"/>
        <v>N/A</v>
      </c>
      <c r="V59" s="113" t="str">
        <f t="shared" si="11"/>
        <v>N/A</v>
      </c>
      <c r="W59" s="116" t="str">
        <f t="shared" si="11"/>
        <v>N/A</v>
      </c>
      <c r="X59" s="116" t="str">
        <f t="shared" si="11"/>
        <v>N/A</v>
      </c>
      <c r="Y59" s="116" t="str">
        <f t="shared" si="11"/>
        <v>N/A</v>
      </c>
      <c r="Z59" s="116" t="str">
        <f t="shared" si="11"/>
        <v>N/A</v>
      </c>
      <c r="AA59" s="116" t="str">
        <f t="shared" si="11"/>
        <v>N/A</v>
      </c>
      <c r="AB59" s="116" t="str">
        <f t="shared" si="11"/>
        <v>N/A</v>
      </c>
      <c r="AC59" s="116" t="str">
        <f t="shared" si="11"/>
        <v>N/A</v>
      </c>
      <c r="AD59" s="116" t="str">
        <f t="shared" si="11"/>
        <v>N/A</v>
      </c>
      <c r="AE59" s="116" t="str">
        <f t="shared" si="11"/>
        <v>N/A</v>
      </c>
      <c r="AF59" s="116" t="str">
        <f t="shared" si="11"/>
        <v>N/A</v>
      </c>
      <c r="AG59" s="116" t="str">
        <f t="shared" si="11"/>
        <v>N/A</v>
      </c>
      <c r="AH59" s="116"/>
      <c r="AI59" s="116"/>
      <c r="AJ59" s="116"/>
      <c r="AK59" s="116"/>
      <c r="AL59" s="109"/>
      <c r="AM59" s="109"/>
      <c r="AN59" s="109"/>
      <c r="AO59" s="109"/>
      <c r="AP59" s="116"/>
      <c r="AQ59" s="109"/>
      <c r="AR59" s="141"/>
      <c r="AS59" s="116"/>
      <c r="AT59" s="116"/>
      <c r="AU59" s="141"/>
      <c r="AV59" s="120"/>
      <c r="AW59" s="120"/>
      <c r="AX59" s="120"/>
      <c r="AY59" s="120"/>
      <c r="AZ59" s="120"/>
      <c r="BA59" s="120"/>
      <c r="BB59" s="120"/>
      <c r="BC59" s="120"/>
      <c r="BD59" s="120"/>
      <c r="BE59" s="120"/>
      <c r="BF59" s="120"/>
      <c r="BG59" s="120"/>
      <c r="BH59" s="120"/>
      <c r="BI59" s="229"/>
      <c r="BJ59" s="132" t="s">
        <v>436</v>
      </c>
      <c r="BK59" s="132"/>
    </row>
    <row r="60" spans="1:63">
      <c r="A60" s="179"/>
      <c r="B60" s="229"/>
      <c r="C60" s="229"/>
      <c r="D60" s="229"/>
      <c r="E60" s="229"/>
      <c r="F60" s="229"/>
      <c r="G60" s="228"/>
      <c r="H60" s="229"/>
      <c r="I60" s="229"/>
      <c r="J60" s="115" t="s">
        <v>420</v>
      </c>
      <c r="K60" s="85">
        <v>0.08</v>
      </c>
      <c r="L60" s="116" t="s">
        <v>254</v>
      </c>
      <c r="M60" s="117">
        <v>45719</v>
      </c>
      <c r="N60" s="117">
        <v>45838</v>
      </c>
      <c r="O60" s="114">
        <v>1</v>
      </c>
      <c r="P60" s="116" t="s">
        <v>313</v>
      </c>
      <c r="Q60" s="118" t="str">
        <f>IFERROR(VLOOKUP(R60,Listas!$AJ$2:$AK$9,2,0),"N/A")</f>
        <v>N/A</v>
      </c>
      <c r="R60" s="119" t="s">
        <v>229</v>
      </c>
      <c r="S60" s="119" t="s">
        <v>229</v>
      </c>
      <c r="T60" s="119" t="s">
        <v>229</v>
      </c>
      <c r="U60" s="116" t="str">
        <f t="shared" si="11"/>
        <v>N/A</v>
      </c>
      <c r="V60" s="113" t="str">
        <f t="shared" si="11"/>
        <v>N/A</v>
      </c>
      <c r="W60" s="116" t="str">
        <f t="shared" si="11"/>
        <v>N/A</v>
      </c>
      <c r="X60" s="116" t="str">
        <f t="shared" si="11"/>
        <v>N/A</v>
      </c>
      <c r="Y60" s="116" t="str">
        <f t="shared" si="11"/>
        <v>N/A</v>
      </c>
      <c r="Z60" s="116" t="str">
        <f t="shared" si="11"/>
        <v>N/A</v>
      </c>
      <c r="AA60" s="116" t="str">
        <f t="shared" si="11"/>
        <v>N/A</v>
      </c>
      <c r="AB60" s="116" t="str">
        <f t="shared" si="11"/>
        <v>N/A</v>
      </c>
      <c r="AC60" s="116" t="str">
        <f t="shared" si="11"/>
        <v>N/A</v>
      </c>
      <c r="AD60" s="116" t="str">
        <f t="shared" si="11"/>
        <v>N/A</v>
      </c>
      <c r="AE60" s="116" t="str">
        <f t="shared" si="11"/>
        <v>N/A</v>
      </c>
      <c r="AF60" s="116" t="str">
        <f t="shared" si="11"/>
        <v>N/A</v>
      </c>
      <c r="AG60" s="116" t="str">
        <f t="shared" si="11"/>
        <v>N/A</v>
      </c>
      <c r="AH60" s="116"/>
      <c r="AI60" s="116"/>
      <c r="AJ60" s="116"/>
      <c r="AK60" s="116"/>
      <c r="AL60" s="109"/>
      <c r="AM60" s="109"/>
      <c r="AN60" s="109"/>
      <c r="AO60" s="109"/>
      <c r="AP60" s="116"/>
      <c r="AQ60" s="109"/>
      <c r="AR60" s="141"/>
      <c r="AS60" s="116"/>
      <c r="AT60" s="116"/>
      <c r="AU60" s="141"/>
      <c r="AV60" s="120"/>
      <c r="AW60" s="120"/>
      <c r="AX60" s="120"/>
      <c r="AY60" s="120"/>
      <c r="AZ60" s="120"/>
      <c r="BA60" s="120"/>
      <c r="BB60" s="120"/>
      <c r="BC60" s="120"/>
      <c r="BD60" s="120"/>
      <c r="BE60" s="120"/>
      <c r="BF60" s="120"/>
      <c r="BG60" s="120"/>
      <c r="BH60" s="120"/>
      <c r="BI60" s="229"/>
      <c r="BJ60" s="132" t="s">
        <v>436</v>
      </c>
      <c r="BK60" s="132"/>
    </row>
    <row r="61" spans="1:63">
      <c r="A61" s="179"/>
      <c r="B61" s="229"/>
      <c r="C61" s="229"/>
      <c r="D61" s="229"/>
      <c r="E61" s="229"/>
      <c r="F61" s="229"/>
      <c r="G61" s="228"/>
      <c r="H61" s="229"/>
      <c r="I61" s="229"/>
      <c r="J61" s="115" t="s">
        <v>649</v>
      </c>
      <c r="K61" s="85">
        <v>0.08</v>
      </c>
      <c r="L61" s="116" t="s">
        <v>254</v>
      </c>
      <c r="M61" s="117">
        <v>45748</v>
      </c>
      <c r="N61" s="117">
        <v>45838</v>
      </c>
      <c r="O61" s="114">
        <v>1</v>
      </c>
      <c r="P61" s="116" t="s">
        <v>313</v>
      </c>
      <c r="Q61" s="118" t="str">
        <f>IFERROR(VLOOKUP(R61,Listas!$AJ$2:$AK$9,2,0),"N/A")</f>
        <v>N/A</v>
      </c>
      <c r="R61" s="119" t="s">
        <v>229</v>
      </c>
      <c r="S61" s="119" t="s">
        <v>229</v>
      </c>
      <c r="T61" s="119" t="s">
        <v>229</v>
      </c>
      <c r="U61" s="116" t="str">
        <f t="shared" si="11"/>
        <v>N/A</v>
      </c>
      <c r="V61" s="113" t="str">
        <f t="shared" si="11"/>
        <v>N/A</v>
      </c>
      <c r="W61" s="116" t="str">
        <f t="shared" si="11"/>
        <v>N/A</v>
      </c>
      <c r="X61" s="116" t="str">
        <f t="shared" si="11"/>
        <v>N/A</v>
      </c>
      <c r="Y61" s="116" t="str">
        <f t="shared" si="11"/>
        <v>N/A</v>
      </c>
      <c r="Z61" s="116" t="str">
        <f t="shared" si="11"/>
        <v>N/A</v>
      </c>
      <c r="AA61" s="116" t="str">
        <f t="shared" si="11"/>
        <v>N/A</v>
      </c>
      <c r="AB61" s="116" t="str">
        <f t="shared" si="11"/>
        <v>N/A</v>
      </c>
      <c r="AC61" s="116" t="str">
        <f t="shared" si="11"/>
        <v>N/A</v>
      </c>
      <c r="AD61" s="116" t="str">
        <f t="shared" si="11"/>
        <v>N/A</v>
      </c>
      <c r="AE61" s="116" t="str">
        <f t="shared" si="11"/>
        <v>N/A</v>
      </c>
      <c r="AF61" s="116" t="str">
        <f t="shared" si="11"/>
        <v>N/A</v>
      </c>
      <c r="AG61" s="116" t="str">
        <f t="shared" si="11"/>
        <v>N/A</v>
      </c>
      <c r="AH61" s="116"/>
      <c r="AI61" s="116"/>
      <c r="AJ61" s="116"/>
      <c r="AK61" s="116"/>
      <c r="AL61" s="109"/>
      <c r="AM61" s="109"/>
      <c r="AN61" s="109"/>
      <c r="AO61" s="109"/>
      <c r="AP61" s="116"/>
      <c r="AQ61" s="109"/>
      <c r="AR61" s="141"/>
      <c r="AS61" s="116"/>
      <c r="AT61" s="116"/>
      <c r="AU61" s="141"/>
      <c r="AV61" s="120"/>
      <c r="AW61" s="120"/>
      <c r="AX61" s="120"/>
      <c r="AY61" s="120"/>
      <c r="AZ61" s="120"/>
      <c r="BA61" s="120"/>
      <c r="BB61" s="120"/>
      <c r="BC61" s="120"/>
      <c r="BD61" s="120"/>
      <c r="BE61" s="120"/>
      <c r="BF61" s="120"/>
      <c r="BG61" s="120"/>
      <c r="BH61" s="120"/>
      <c r="BI61" s="229"/>
      <c r="BJ61" s="132" t="s">
        <v>436</v>
      </c>
      <c r="BK61" s="132"/>
    </row>
    <row r="62" spans="1:63" ht="27" customHeight="1">
      <c r="A62" s="179"/>
      <c r="B62" s="229"/>
      <c r="C62" s="229"/>
      <c r="D62" s="229"/>
      <c r="E62" s="229"/>
      <c r="F62" s="229"/>
      <c r="G62" s="228"/>
      <c r="H62" s="229"/>
      <c r="I62" s="229"/>
      <c r="J62" s="115" t="s">
        <v>415</v>
      </c>
      <c r="K62" s="85">
        <v>0.08</v>
      </c>
      <c r="L62" s="116" t="s">
        <v>254</v>
      </c>
      <c r="M62" s="117">
        <v>45748</v>
      </c>
      <c r="N62" s="117">
        <v>45868</v>
      </c>
      <c r="O62" s="114">
        <v>1</v>
      </c>
      <c r="P62" s="116" t="s">
        <v>313</v>
      </c>
      <c r="Q62" s="118" t="str">
        <f>IFERROR(VLOOKUP(R62,Listas!$AJ$2:$AK$9,2,0),"N/A")</f>
        <v>N/A</v>
      </c>
      <c r="R62" s="119" t="s">
        <v>229</v>
      </c>
      <c r="S62" s="119" t="s">
        <v>229</v>
      </c>
      <c r="T62" s="119" t="s">
        <v>229</v>
      </c>
      <c r="U62" s="116" t="str">
        <f t="shared" si="11"/>
        <v>N/A</v>
      </c>
      <c r="V62" s="113" t="str">
        <f t="shared" si="11"/>
        <v>N/A</v>
      </c>
      <c r="W62" s="116" t="str">
        <f t="shared" si="11"/>
        <v>N/A</v>
      </c>
      <c r="X62" s="116" t="str">
        <f t="shared" si="11"/>
        <v>N/A</v>
      </c>
      <c r="Y62" s="116" t="str">
        <f t="shared" si="11"/>
        <v>N/A</v>
      </c>
      <c r="Z62" s="116" t="str">
        <f t="shared" si="11"/>
        <v>N/A</v>
      </c>
      <c r="AA62" s="116" t="str">
        <f t="shared" si="11"/>
        <v>N/A</v>
      </c>
      <c r="AB62" s="116" t="str">
        <f t="shared" si="11"/>
        <v>N/A</v>
      </c>
      <c r="AC62" s="116" t="str">
        <f t="shared" si="11"/>
        <v>N/A</v>
      </c>
      <c r="AD62" s="116" t="str">
        <f t="shared" si="11"/>
        <v>N/A</v>
      </c>
      <c r="AE62" s="116" t="str">
        <f t="shared" si="11"/>
        <v>N/A</v>
      </c>
      <c r="AF62" s="116" t="str">
        <f t="shared" si="11"/>
        <v>N/A</v>
      </c>
      <c r="AG62" s="116" t="str">
        <f t="shared" si="11"/>
        <v>N/A</v>
      </c>
      <c r="AH62" s="116"/>
      <c r="AI62" s="116"/>
      <c r="AJ62" s="116"/>
      <c r="AK62" s="116"/>
      <c r="AL62" s="109"/>
      <c r="AM62" s="109"/>
      <c r="AN62" s="109"/>
      <c r="AO62" s="109"/>
      <c r="AP62" s="116"/>
      <c r="AQ62" s="109"/>
      <c r="AR62" s="141"/>
      <c r="AS62" s="116"/>
      <c r="AT62" s="116"/>
      <c r="AU62" s="141"/>
      <c r="AV62" s="120"/>
      <c r="AW62" s="120"/>
      <c r="AX62" s="120"/>
      <c r="AY62" s="120"/>
      <c r="AZ62" s="120"/>
      <c r="BA62" s="120"/>
      <c r="BB62" s="120"/>
      <c r="BC62" s="120"/>
      <c r="BD62" s="120"/>
      <c r="BE62" s="120"/>
      <c r="BF62" s="120"/>
      <c r="BG62" s="120"/>
      <c r="BH62" s="120"/>
      <c r="BI62" s="229"/>
      <c r="BJ62" s="132" t="s">
        <v>436</v>
      </c>
      <c r="BK62" s="132"/>
    </row>
    <row r="63" spans="1:63" ht="86.4">
      <c r="A63" s="179"/>
      <c r="B63" s="229"/>
      <c r="C63" s="229"/>
      <c r="D63" s="229"/>
      <c r="E63" s="229"/>
      <c r="F63" s="229"/>
      <c r="G63" s="228"/>
      <c r="H63" s="229"/>
      <c r="I63" s="229"/>
      <c r="J63" s="115" t="s">
        <v>699</v>
      </c>
      <c r="K63" s="85">
        <v>0.6</v>
      </c>
      <c r="L63" s="116" t="s">
        <v>50</v>
      </c>
      <c r="M63" s="124">
        <v>45807</v>
      </c>
      <c r="N63" s="124">
        <v>45991</v>
      </c>
      <c r="O63" s="125">
        <v>1</v>
      </c>
      <c r="P63" s="116" t="s">
        <v>319</v>
      </c>
      <c r="Q63" s="118">
        <f>IFERROR(VLOOKUP(R63,Listas!$AJ$2:$AK$9,2,0),"N/A")</f>
        <v>202300000000028</v>
      </c>
      <c r="R63" s="119" t="s">
        <v>369</v>
      </c>
      <c r="S63" s="119" t="s">
        <v>410</v>
      </c>
      <c r="T63" s="119" t="s">
        <v>372</v>
      </c>
      <c r="U63" s="113" t="s">
        <v>619</v>
      </c>
      <c r="V63" s="113">
        <v>801927327</v>
      </c>
      <c r="W63" s="116" t="s">
        <v>255</v>
      </c>
      <c r="X63" s="119" t="s">
        <v>418</v>
      </c>
      <c r="Y63" s="116" t="s">
        <v>419</v>
      </c>
      <c r="Z63" s="116" t="str">
        <f t="shared" ref="Z63:AG77" si="12">IF($L63="Funcionamiento","N/A","")</f>
        <v/>
      </c>
      <c r="AA63" s="115" t="s">
        <v>700</v>
      </c>
      <c r="AB63" s="116" t="str">
        <f t="shared" si="12"/>
        <v/>
      </c>
      <c r="AC63" s="116" t="str">
        <f t="shared" si="12"/>
        <v/>
      </c>
      <c r="AD63" s="116" t="str">
        <f t="shared" si="12"/>
        <v/>
      </c>
      <c r="AE63" s="116" t="str">
        <f t="shared" si="12"/>
        <v/>
      </c>
      <c r="AF63" s="116" t="str">
        <f t="shared" si="12"/>
        <v/>
      </c>
      <c r="AG63" s="116" t="str">
        <f t="shared" si="12"/>
        <v/>
      </c>
      <c r="AH63" s="116"/>
      <c r="AI63" s="116"/>
      <c r="AJ63" s="116"/>
      <c r="AK63" s="116"/>
      <c r="AL63" s="109"/>
      <c r="AM63" s="109"/>
      <c r="AN63" s="109"/>
      <c r="AO63" s="109"/>
      <c r="AP63" s="116"/>
      <c r="AQ63" s="109"/>
      <c r="AR63" s="141"/>
      <c r="AS63" s="116"/>
      <c r="AT63" s="116"/>
      <c r="AU63" s="141"/>
      <c r="AV63" s="120"/>
      <c r="AW63" s="120"/>
      <c r="AX63" s="120"/>
      <c r="AY63" s="120"/>
      <c r="AZ63" s="120"/>
      <c r="BA63" s="120"/>
      <c r="BB63" s="120"/>
      <c r="BC63" s="120"/>
      <c r="BD63" s="120"/>
      <c r="BE63" s="120"/>
      <c r="BF63" s="120"/>
      <c r="BG63" s="120"/>
      <c r="BH63" s="120"/>
      <c r="BI63" s="229"/>
      <c r="BJ63" s="132" t="s">
        <v>436</v>
      </c>
      <c r="BK63" s="132"/>
    </row>
    <row r="64" spans="1:63" ht="15" customHeight="1">
      <c r="A64" s="179">
        <v>10</v>
      </c>
      <c r="B64" s="229" t="s">
        <v>425</v>
      </c>
      <c r="C64" s="229" t="s">
        <v>25</v>
      </c>
      <c r="D64" s="229" t="s">
        <v>339</v>
      </c>
      <c r="E64" s="229" t="s">
        <v>427</v>
      </c>
      <c r="F64" s="229" t="s">
        <v>42</v>
      </c>
      <c r="G64" s="228" t="s">
        <v>718</v>
      </c>
      <c r="H64" s="229" t="s">
        <v>287</v>
      </c>
      <c r="I64" s="229" t="s">
        <v>289</v>
      </c>
      <c r="J64" s="115" t="s">
        <v>480</v>
      </c>
      <c r="K64" s="85">
        <v>0.08</v>
      </c>
      <c r="L64" s="116" t="s">
        <v>254</v>
      </c>
      <c r="M64" s="117">
        <v>45659</v>
      </c>
      <c r="N64" s="117">
        <v>45777</v>
      </c>
      <c r="O64" s="114">
        <v>1</v>
      </c>
      <c r="P64" s="116" t="s">
        <v>313</v>
      </c>
      <c r="Q64" s="118" t="str">
        <f>IFERROR(VLOOKUP(R64,Listas!$AJ$2:$AK$9,2,0),"N/A")</f>
        <v>N/A</v>
      </c>
      <c r="R64" s="119" t="s">
        <v>229</v>
      </c>
      <c r="S64" s="119" t="s">
        <v>229</v>
      </c>
      <c r="T64" s="119" t="s">
        <v>229</v>
      </c>
      <c r="U64" s="116" t="str">
        <f t="shared" ref="U64:AG77" si="13">IF($L64="Funcionamiento","N/A","")</f>
        <v>N/A</v>
      </c>
      <c r="V64" s="113" t="str">
        <f t="shared" si="13"/>
        <v>N/A</v>
      </c>
      <c r="W64" s="116" t="str">
        <f t="shared" si="13"/>
        <v>N/A</v>
      </c>
      <c r="X64" s="116" t="str">
        <f t="shared" si="13"/>
        <v>N/A</v>
      </c>
      <c r="Y64" s="116" t="str">
        <f t="shared" si="13"/>
        <v>N/A</v>
      </c>
      <c r="Z64" s="116" t="str">
        <f t="shared" si="13"/>
        <v>N/A</v>
      </c>
      <c r="AA64" s="116" t="str">
        <f t="shared" si="13"/>
        <v>N/A</v>
      </c>
      <c r="AB64" s="116" t="str">
        <f t="shared" si="12"/>
        <v>N/A</v>
      </c>
      <c r="AC64" s="116" t="str">
        <f t="shared" si="12"/>
        <v>N/A</v>
      </c>
      <c r="AD64" s="116" t="str">
        <f t="shared" si="12"/>
        <v>N/A</v>
      </c>
      <c r="AE64" s="116" t="str">
        <f t="shared" si="12"/>
        <v>N/A</v>
      </c>
      <c r="AF64" s="116" t="str">
        <f t="shared" si="12"/>
        <v>N/A</v>
      </c>
      <c r="AG64" s="116" t="str">
        <f t="shared" si="12"/>
        <v>N/A</v>
      </c>
      <c r="AH64" s="116"/>
      <c r="AI64" s="116"/>
      <c r="AJ64" s="116"/>
      <c r="AK64" s="116"/>
      <c r="AL64" s="109"/>
      <c r="AM64" s="109"/>
      <c r="AN64" s="109"/>
      <c r="AO64" s="109"/>
      <c r="AP64" s="116"/>
      <c r="AQ64" s="109"/>
      <c r="AR64" s="141"/>
      <c r="AS64" s="116"/>
      <c r="AT64" s="116"/>
      <c r="AU64" s="141"/>
      <c r="AV64" s="120"/>
      <c r="AW64" s="120"/>
      <c r="AX64" s="120"/>
      <c r="AY64" s="120"/>
      <c r="AZ64" s="120"/>
      <c r="BA64" s="120"/>
      <c r="BB64" s="120"/>
      <c r="BC64" s="120"/>
      <c r="BD64" s="120"/>
      <c r="BE64" s="120"/>
      <c r="BF64" s="120"/>
      <c r="BG64" s="120"/>
      <c r="BH64" s="120"/>
      <c r="BI64" s="229"/>
      <c r="BJ64" s="132" t="s">
        <v>438</v>
      </c>
      <c r="BK64" s="132"/>
    </row>
    <row r="65" spans="1:63" ht="15" customHeight="1">
      <c r="A65" s="179"/>
      <c r="B65" s="229"/>
      <c r="C65" s="229"/>
      <c r="D65" s="229"/>
      <c r="E65" s="229"/>
      <c r="F65" s="229"/>
      <c r="G65" s="228"/>
      <c r="H65" s="229"/>
      <c r="I65" s="229"/>
      <c r="J65" s="115" t="s">
        <v>414</v>
      </c>
      <c r="K65" s="85">
        <v>0.08</v>
      </c>
      <c r="L65" s="116" t="s">
        <v>254</v>
      </c>
      <c r="M65" s="117">
        <v>45719</v>
      </c>
      <c r="N65" s="117">
        <v>45838</v>
      </c>
      <c r="O65" s="114">
        <v>1</v>
      </c>
      <c r="P65" s="116" t="s">
        <v>313</v>
      </c>
      <c r="Q65" s="118" t="str">
        <f>IFERROR(VLOOKUP(R65,Listas!$AJ$2:$AK$9,2,0),"N/A")</f>
        <v>N/A</v>
      </c>
      <c r="R65" s="119" t="s">
        <v>229</v>
      </c>
      <c r="S65" s="119" t="s">
        <v>229</v>
      </c>
      <c r="T65" s="119" t="s">
        <v>229</v>
      </c>
      <c r="U65" s="116" t="str">
        <f t="shared" si="13"/>
        <v>N/A</v>
      </c>
      <c r="V65" s="113" t="str">
        <f t="shared" si="13"/>
        <v>N/A</v>
      </c>
      <c r="W65" s="116" t="str">
        <f t="shared" si="13"/>
        <v>N/A</v>
      </c>
      <c r="X65" s="116" t="str">
        <f t="shared" si="13"/>
        <v>N/A</v>
      </c>
      <c r="Y65" s="116" t="str">
        <f t="shared" si="13"/>
        <v>N/A</v>
      </c>
      <c r="Z65" s="116" t="str">
        <f t="shared" si="13"/>
        <v>N/A</v>
      </c>
      <c r="AA65" s="116" t="str">
        <f t="shared" si="13"/>
        <v>N/A</v>
      </c>
      <c r="AB65" s="116" t="str">
        <f t="shared" si="12"/>
        <v>N/A</v>
      </c>
      <c r="AC65" s="116" t="str">
        <f t="shared" si="12"/>
        <v>N/A</v>
      </c>
      <c r="AD65" s="116" t="str">
        <f t="shared" si="12"/>
        <v>N/A</v>
      </c>
      <c r="AE65" s="116" t="str">
        <f t="shared" si="12"/>
        <v>N/A</v>
      </c>
      <c r="AF65" s="116" t="str">
        <f t="shared" si="12"/>
        <v>N/A</v>
      </c>
      <c r="AG65" s="116" t="str">
        <f t="shared" si="12"/>
        <v>N/A</v>
      </c>
      <c r="AH65" s="116"/>
      <c r="AI65" s="116"/>
      <c r="AJ65" s="116"/>
      <c r="AK65" s="116"/>
      <c r="AL65" s="109"/>
      <c r="AM65" s="109"/>
      <c r="AN65" s="109"/>
      <c r="AO65" s="109"/>
      <c r="AP65" s="116"/>
      <c r="AQ65" s="109"/>
      <c r="AR65" s="141"/>
      <c r="AS65" s="116"/>
      <c r="AT65" s="116"/>
      <c r="AU65" s="141"/>
      <c r="AV65" s="120"/>
      <c r="AW65" s="120"/>
      <c r="AX65" s="120"/>
      <c r="AY65" s="120"/>
      <c r="AZ65" s="120"/>
      <c r="BA65" s="120"/>
      <c r="BB65" s="120"/>
      <c r="BC65" s="120"/>
      <c r="BD65" s="120"/>
      <c r="BE65" s="120"/>
      <c r="BF65" s="120"/>
      <c r="BG65" s="120"/>
      <c r="BH65" s="120"/>
      <c r="BI65" s="229"/>
      <c r="BJ65" s="132" t="s">
        <v>438</v>
      </c>
      <c r="BK65" s="132"/>
    </row>
    <row r="66" spans="1:63" ht="28.8">
      <c r="A66" s="179"/>
      <c r="B66" s="229"/>
      <c r="C66" s="229"/>
      <c r="D66" s="229"/>
      <c r="E66" s="229"/>
      <c r="F66" s="229"/>
      <c r="G66" s="228"/>
      <c r="H66" s="229"/>
      <c r="I66" s="229"/>
      <c r="J66" s="115" t="s">
        <v>420</v>
      </c>
      <c r="K66" s="85">
        <v>0.08</v>
      </c>
      <c r="L66" s="116" t="s">
        <v>254</v>
      </c>
      <c r="M66" s="117">
        <v>45719</v>
      </c>
      <c r="N66" s="117">
        <v>45838</v>
      </c>
      <c r="O66" s="114">
        <v>1</v>
      </c>
      <c r="P66" s="116" t="s">
        <v>313</v>
      </c>
      <c r="Q66" s="118" t="str">
        <f>IFERROR(VLOOKUP(R66,Listas!$AJ$2:$AK$9,2,0),"N/A")</f>
        <v>N/A</v>
      </c>
      <c r="R66" s="119" t="s">
        <v>229</v>
      </c>
      <c r="S66" s="119" t="s">
        <v>229</v>
      </c>
      <c r="T66" s="119" t="s">
        <v>229</v>
      </c>
      <c r="U66" s="116" t="str">
        <f t="shared" si="13"/>
        <v>N/A</v>
      </c>
      <c r="V66" s="113" t="str">
        <f t="shared" si="13"/>
        <v>N/A</v>
      </c>
      <c r="W66" s="116" t="str">
        <f t="shared" si="13"/>
        <v>N/A</v>
      </c>
      <c r="X66" s="116" t="str">
        <f t="shared" si="13"/>
        <v>N/A</v>
      </c>
      <c r="Y66" s="116" t="str">
        <f t="shared" si="13"/>
        <v>N/A</v>
      </c>
      <c r="Z66" s="116" t="str">
        <f t="shared" si="13"/>
        <v>N/A</v>
      </c>
      <c r="AA66" s="116" t="str">
        <f t="shared" si="13"/>
        <v>N/A</v>
      </c>
      <c r="AB66" s="116" t="str">
        <f t="shared" si="12"/>
        <v>N/A</v>
      </c>
      <c r="AC66" s="116" t="str">
        <f t="shared" si="12"/>
        <v>N/A</v>
      </c>
      <c r="AD66" s="116" t="str">
        <f t="shared" si="12"/>
        <v>N/A</v>
      </c>
      <c r="AE66" s="116" t="str">
        <f t="shared" si="12"/>
        <v>N/A</v>
      </c>
      <c r="AF66" s="116" t="str">
        <f t="shared" si="12"/>
        <v>N/A</v>
      </c>
      <c r="AG66" s="116" t="str">
        <f t="shared" si="12"/>
        <v>N/A</v>
      </c>
      <c r="AH66" s="116"/>
      <c r="AI66" s="116"/>
      <c r="AJ66" s="116"/>
      <c r="AK66" s="116"/>
      <c r="AL66" s="109"/>
      <c r="AM66" s="109"/>
      <c r="AN66" s="109"/>
      <c r="AO66" s="109"/>
      <c r="AP66" s="116"/>
      <c r="AQ66" s="109"/>
      <c r="AR66" s="141"/>
      <c r="AS66" s="116"/>
      <c r="AT66" s="116"/>
      <c r="AU66" s="141"/>
      <c r="AV66" s="120"/>
      <c r="AW66" s="120"/>
      <c r="AX66" s="120"/>
      <c r="AY66" s="120"/>
      <c r="AZ66" s="120"/>
      <c r="BA66" s="120"/>
      <c r="BB66" s="120"/>
      <c r="BC66" s="120"/>
      <c r="BD66" s="120"/>
      <c r="BE66" s="120"/>
      <c r="BF66" s="120"/>
      <c r="BG66" s="120"/>
      <c r="BH66" s="120"/>
      <c r="BI66" s="229"/>
      <c r="BJ66" s="132" t="s">
        <v>438</v>
      </c>
      <c r="BK66" s="132"/>
    </row>
    <row r="67" spans="1:63" ht="28.8">
      <c r="A67" s="179"/>
      <c r="B67" s="229"/>
      <c r="C67" s="229"/>
      <c r="D67" s="229"/>
      <c r="E67" s="229"/>
      <c r="F67" s="229"/>
      <c r="G67" s="228"/>
      <c r="H67" s="229"/>
      <c r="I67" s="229"/>
      <c r="J67" s="115" t="s">
        <v>649</v>
      </c>
      <c r="K67" s="85">
        <v>0.08</v>
      </c>
      <c r="L67" s="116" t="s">
        <v>254</v>
      </c>
      <c r="M67" s="117">
        <v>45748</v>
      </c>
      <c r="N67" s="117">
        <v>45838</v>
      </c>
      <c r="O67" s="114">
        <v>1</v>
      </c>
      <c r="P67" s="116" t="s">
        <v>313</v>
      </c>
      <c r="Q67" s="118" t="str">
        <f>IFERROR(VLOOKUP(R67,Listas!$AJ$2:$AK$9,2,0),"N/A")</f>
        <v>N/A</v>
      </c>
      <c r="R67" s="119" t="s">
        <v>229</v>
      </c>
      <c r="S67" s="119" t="s">
        <v>229</v>
      </c>
      <c r="T67" s="119" t="s">
        <v>229</v>
      </c>
      <c r="U67" s="116" t="str">
        <f t="shared" si="13"/>
        <v>N/A</v>
      </c>
      <c r="V67" s="113" t="str">
        <f t="shared" si="13"/>
        <v>N/A</v>
      </c>
      <c r="W67" s="116" t="str">
        <f t="shared" si="13"/>
        <v>N/A</v>
      </c>
      <c r="X67" s="116" t="str">
        <f t="shared" si="13"/>
        <v>N/A</v>
      </c>
      <c r="Y67" s="116" t="str">
        <f t="shared" si="13"/>
        <v>N/A</v>
      </c>
      <c r="Z67" s="116" t="str">
        <f t="shared" si="13"/>
        <v>N/A</v>
      </c>
      <c r="AA67" s="116" t="str">
        <f t="shared" si="13"/>
        <v>N/A</v>
      </c>
      <c r="AB67" s="116" t="str">
        <f t="shared" si="12"/>
        <v>N/A</v>
      </c>
      <c r="AC67" s="116" t="str">
        <f t="shared" si="12"/>
        <v>N/A</v>
      </c>
      <c r="AD67" s="116" t="str">
        <f t="shared" si="12"/>
        <v>N/A</v>
      </c>
      <c r="AE67" s="116" t="str">
        <f t="shared" si="12"/>
        <v>N/A</v>
      </c>
      <c r="AF67" s="116" t="str">
        <f t="shared" si="12"/>
        <v>N/A</v>
      </c>
      <c r="AG67" s="116" t="str">
        <f t="shared" si="12"/>
        <v>N/A</v>
      </c>
      <c r="AH67" s="116"/>
      <c r="AI67" s="116"/>
      <c r="AJ67" s="116"/>
      <c r="AK67" s="116"/>
      <c r="AL67" s="109"/>
      <c r="AM67" s="109"/>
      <c r="AN67" s="109"/>
      <c r="AO67" s="109"/>
      <c r="AP67" s="116"/>
      <c r="AQ67" s="109"/>
      <c r="AR67" s="141"/>
      <c r="AS67" s="116"/>
      <c r="AT67" s="116"/>
      <c r="AU67" s="141"/>
      <c r="AV67" s="120"/>
      <c r="AW67" s="120"/>
      <c r="AX67" s="120"/>
      <c r="AY67" s="120"/>
      <c r="AZ67" s="120"/>
      <c r="BA67" s="120"/>
      <c r="BB67" s="120"/>
      <c r="BC67" s="120"/>
      <c r="BD67" s="120"/>
      <c r="BE67" s="120"/>
      <c r="BF67" s="120"/>
      <c r="BG67" s="120"/>
      <c r="BH67" s="120"/>
      <c r="BI67" s="229"/>
      <c r="BJ67" s="132" t="s">
        <v>438</v>
      </c>
      <c r="BK67" s="132"/>
    </row>
    <row r="68" spans="1:63" ht="27" customHeight="1">
      <c r="A68" s="179"/>
      <c r="B68" s="229"/>
      <c r="C68" s="229"/>
      <c r="D68" s="229"/>
      <c r="E68" s="229"/>
      <c r="F68" s="229"/>
      <c r="G68" s="228"/>
      <c r="H68" s="229"/>
      <c r="I68" s="229"/>
      <c r="J68" s="115" t="s">
        <v>415</v>
      </c>
      <c r="K68" s="85">
        <v>0.08</v>
      </c>
      <c r="L68" s="116" t="s">
        <v>254</v>
      </c>
      <c r="M68" s="117">
        <v>45748</v>
      </c>
      <c r="N68" s="117">
        <v>45868</v>
      </c>
      <c r="O68" s="114">
        <v>1</v>
      </c>
      <c r="P68" s="116" t="s">
        <v>313</v>
      </c>
      <c r="Q68" s="118" t="str">
        <f>IFERROR(VLOOKUP(R68,Listas!$AJ$2:$AK$9,2,0),"N/A")</f>
        <v>N/A</v>
      </c>
      <c r="R68" s="119" t="s">
        <v>229</v>
      </c>
      <c r="S68" s="119" t="s">
        <v>229</v>
      </c>
      <c r="T68" s="119" t="s">
        <v>229</v>
      </c>
      <c r="U68" s="116" t="str">
        <f t="shared" si="13"/>
        <v>N/A</v>
      </c>
      <c r="V68" s="113" t="str">
        <f t="shared" si="13"/>
        <v>N/A</v>
      </c>
      <c r="W68" s="116" t="str">
        <f t="shared" si="13"/>
        <v>N/A</v>
      </c>
      <c r="X68" s="116" t="str">
        <f t="shared" si="13"/>
        <v>N/A</v>
      </c>
      <c r="Y68" s="116" t="str">
        <f t="shared" si="13"/>
        <v>N/A</v>
      </c>
      <c r="Z68" s="116" t="str">
        <f t="shared" si="13"/>
        <v>N/A</v>
      </c>
      <c r="AA68" s="116" t="str">
        <f t="shared" si="13"/>
        <v>N/A</v>
      </c>
      <c r="AB68" s="116" t="str">
        <f t="shared" si="13"/>
        <v>N/A</v>
      </c>
      <c r="AC68" s="116" t="str">
        <f t="shared" si="13"/>
        <v>N/A</v>
      </c>
      <c r="AD68" s="116" t="str">
        <f t="shared" si="13"/>
        <v>N/A</v>
      </c>
      <c r="AE68" s="116" t="str">
        <f t="shared" si="13"/>
        <v>N/A</v>
      </c>
      <c r="AF68" s="116" t="str">
        <f t="shared" si="13"/>
        <v>N/A</v>
      </c>
      <c r="AG68" s="116" t="str">
        <f t="shared" si="13"/>
        <v>N/A</v>
      </c>
      <c r="AH68" s="116"/>
      <c r="AI68" s="116"/>
      <c r="AJ68" s="116"/>
      <c r="AK68" s="116"/>
      <c r="AL68" s="109"/>
      <c r="AM68" s="109"/>
      <c r="AN68" s="109"/>
      <c r="AO68" s="109"/>
      <c r="AP68" s="116"/>
      <c r="AQ68" s="109"/>
      <c r="AR68" s="141"/>
      <c r="AS68" s="116"/>
      <c r="AT68" s="116"/>
      <c r="AU68" s="141"/>
      <c r="AV68" s="120"/>
      <c r="AW68" s="120"/>
      <c r="AX68" s="120"/>
      <c r="AY68" s="120"/>
      <c r="AZ68" s="120"/>
      <c r="BA68" s="120"/>
      <c r="BB68" s="120"/>
      <c r="BC68" s="120"/>
      <c r="BD68" s="120"/>
      <c r="BE68" s="120"/>
      <c r="BF68" s="120"/>
      <c r="BG68" s="120"/>
      <c r="BH68" s="120"/>
      <c r="BI68" s="229"/>
      <c r="BJ68" s="132" t="s">
        <v>438</v>
      </c>
      <c r="BK68" s="132"/>
    </row>
    <row r="69" spans="1:63" ht="88.5" customHeight="1">
      <c r="A69" s="179"/>
      <c r="B69" s="229"/>
      <c r="C69" s="229"/>
      <c r="D69" s="229"/>
      <c r="E69" s="229"/>
      <c r="F69" s="229"/>
      <c r="G69" s="228"/>
      <c r="H69" s="229"/>
      <c r="I69" s="229"/>
      <c r="J69" s="115" t="s">
        <v>653</v>
      </c>
      <c r="K69" s="85">
        <v>0.6</v>
      </c>
      <c r="L69" s="116" t="s">
        <v>50</v>
      </c>
      <c r="M69" s="124">
        <v>45807</v>
      </c>
      <c r="N69" s="124">
        <v>45991</v>
      </c>
      <c r="O69" s="125">
        <v>1</v>
      </c>
      <c r="P69" s="116" t="s">
        <v>319</v>
      </c>
      <c r="Q69" s="118">
        <f>IFERROR(VLOOKUP(R69,Listas!$AJ$2:$AK$9,2,0),"N/A")</f>
        <v>202300000000028</v>
      </c>
      <c r="R69" s="119" t="s">
        <v>369</v>
      </c>
      <c r="S69" s="119" t="s">
        <v>410</v>
      </c>
      <c r="T69" s="119" t="s">
        <v>372</v>
      </c>
      <c r="U69" s="127" t="s">
        <v>629</v>
      </c>
      <c r="V69" s="113">
        <v>1505915556</v>
      </c>
      <c r="W69" s="116" t="s">
        <v>255</v>
      </c>
      <c r="X69" s="119" t="s">
        <v>418</v>
      </c>
      <c r="Y69" s="116" t="s">
        <v>419</v>
      </c>
      <c r="Z69" s="116" t="str">
        <f t="shared" si="13"/>
        <v/>
      </c>
      <c r="AA69" s="115" t="s">
        <v>701</v>
      </c>
      <c r="AB69" s="116" t="str">
        <f t="shared" si="12"/>
        <v/>
      </c>
      <c r="AC69" s="116" t="str">
        <f t="shared" si="12"/>
        <v/>
      </c>
      <c r="AD69" s="116" t="str">
        <f t="shared" si="12"/>
        <v/>
      </c>
      <c r="AE69" s="116" t="str">
        <f t="shared" si="12"/>
        <v/>
      </c>
      <c r="AF69" s="116" t="str">
        <f t="shared" si="12"/>
        <v/>
      </c>
      <c r="AG69" s="116" t="str">
        <f t="shared" si="12"/>
        <v/>
      </c>
      <c r="AH69" s="116"/>
      <c r="AI69" s="116"/>
      <c r="AJ69" s="116"/>
      <c r="AK69" s="116"/>
      <c r="AL69" s="109"/>
      <c r="AM69" s="109"/>
      <c r="AN69" s="109"/>
      <c r="AO69" s="109"/>
      <c r="AP69" s="116"/>
      <c r="AQ69" s="109"/>
      <c r="AR69" s="141"/>
      <c r="AS69" s="116"/>
      <c r="AT69" s="116"/>
      <c r="AU69" s="141"/>
      <c r="AV69" s="120"/>
      <c r="AW69" s="120"/>
      <c r="AX69" s="120"/>
      <c r="AY69" s="120"/>
      <c r="AZ69" s="120"/>
      <c r="BA69" s="120"/>
      <c r="BB69" s="120"/>
      <c r="BC69" s="120"/>
      <c r="BD69" s="120"/>
      <c r="BE69" s="120"/>
      <c r="BF69" s="120"/>
      <c r="BG69" s="120"/>
      <c r="BH69" s="120"/>
      <c r="BI69" s="229"/>
      <c r="BJ69" s="132" t="s">
        <v>438</v>
      </c>
      <c r="BK69" s="132"/>
    </row>
    <row r="70" spans="1:63" ht="15" customHeight="1">
      <c r="A70" s="179">
        <v>11</v>
      </c>
      <c r="B70" s="229" t="s">
        <v>425</v>
      </c>
      <c r="C70" s="229" t="s">
        <v>25</v>
      </c>
      <c r="D70" s="229" t="s">
        <v>326</v>
      </c>
      <c r="E70" s="229" t="s">
        <v>633</v>
      </c>
      <c r="F70" s="229" t="s">
        <v>42</v>
      </c>
      <c r="G70" s="228" t="s">
        <v>718</v>
      </c>
      <c r="H70" s="229" t="s">
        <v>287</v>
      </c>
      <c r="I70" s="229" t="s">
        <v>289</v>
      </c>
      <c r="J70" s="115" t="s">
        <v>480</v>
      </c>
      <c r="K70" s="85">
        <v>0.08</v>
      </c>
      <c r="L70" s="116" t="s">
        <v>254</v>
      </c>
      <c r="M70" s="117">
        <v>45659</v>
      </c>
      <c r="N70" s="117">
        <v>45777</v>
      </c>
      <c r="O70" s="114">
        <v>1</v>
      </c>
      <c r="P70" s="116" t="s">
        <v>313</v>
      </c>
      <c r="Q70" s="118" t="str">
        <f>IFERROR(VLOOKUP(R70,Listas!$AJ$2:$AK$9,2,0),"N/A")</f>
        <v>N/A</v>
      </c>
      <c r="R70" s="119" t="s">
        <v>229</v>
      </c>
      <c r="S70" s="119" t="s">
        <v>229</v>
      </c>
      <c r="T70" s="119" t="s">
        <v>229</v>
      </c>
      <c r="U70" s="116" t="str">
        <f t="shared" si="13"/>
        <v>N/A</v>
      </c>
      <c r="V70" s="113" t="str">
        <f t="shared" si="13"/>
        <v>N/A</v>
      </c>
      <c r="W70" s="116" t="str">
        <f t="shared" si="13"/>
        <v>N/A</v>
      </c>
      <c r="X70" s="116" t="str">
        <f t="shared" si="13"/>
        <v>N/A</v>
      </c>
      <c r="Y70" s="116" t="str">
        <f t="shared" si="13"/>
        <v>N/A</v>
      </c>
      <c r="Z70" s="116" t="str">
        <f t="shared" si="13"/>
        <v>N/A</v>
      </c>
      <c r="AA70" s="116" t="str">
        <f t="shared" si="13"/>
        <v>N/A</v>
      </c>
      <c r="AB70" s="116" t="str">
        <f t="shared" si="12"/>
        <v>N/A</v>
      </c>
      <c r="AC70" s="116" t="str">
        <f t="shared" si="12"/>
        <v>N/A</v>
      </c>
      <c r="AD70" s="116" t="str">
        <f t="shared" si="12"/>
        <v>N/A</v>
      </c>
      <c r="AE70" s="116" t="str">
        <f t="shared" si="12"/>
        <v>N/A</v>
      </c>
      <c r="AF70" s="116" t="str">
        <f t="shared" si="12"/>
        <v>N/A</v>
      </c>
      <c r="AG70" s="116" t="str">
        <f t="shared" si="12"/>
        <v>N/A</v>
      </c>
      <c r="AH70" s="116"/>
      <c r="AI70" s="116"/>
      <c r="AJ70" s="116"/>
      <c r="AK70" s="116"/>
      <c r="AL70" s="109"/>
      <c r="AM70" s="109"/>
      <c r="AN70" s="109"/>
      <c r="AO70" s="109"/>
      <c r="AP70" s="116"/>
      <c r="AQ70" s="109"/>
      <c r="AR70" s="141"/>
      <c r="AS70" s="116"/>
      <c r="AT70" s="116"/>
      <c r="AU70" s="141"/>
      <c r="AV70" s="120"/>
      <c r="AW70" s="120"/>
      <c r="AX70" s="120"/>
      <c r="AY70" s="120"/>
      <c r="AZ70" s="120"/>
      <c r="BA70" s="120"/>
      <c r="BB70" s="120"/>
      <c r="BC70" s="120"/>
      <c r="BD70" s="120"/>
      <c r="BE70" s="120"/>
      <c r="BF70" s="120"/>
      <c r="BG70" s="120"/>
      <c r="BH70" s="120"/>
      <c r="BI70" s="229"/>
      <c r="BJ70" s="132" t="s">
        <v>436</v>
      </c>
      <c r="BK70" s="132"/>
    </row>
    <row r="71" spans="1:63" ht="15" customHeight="1">
      <c r="A71" s="179"/>
      <c r="B71" s="229"/>
      <c r="C71" s="229"/>
      <c r="D71" s="229"/>
      <c r="E71" s="229"/>
      <c r="F71" s="229"/>
      <c r="G71" s="228"/>
      <c r="H71" s="229"/>
      <c r="I71" s="229"/>
      <c r="J71" s="115" t="s">
        <v>414</v>
      </c>
      <c r="K71" s="85">
        <v>0.08</v>
      </c>
      <c r="L71" s="116" t="s">
        <v>254</v>
      </c>
      <c r="M71" s="117">
        <v>45719</v>
      </c>
      <c r="N71" s="117">
        <v>45838</v>
      </c>
      <c r="O71" s="114">
        <v>1</v>
      </c>
      <c r="P71" s="116" t="s">
        <v>313</v>
      </c>
      <c r="Q71" s="118" t="str">
        <f>IFERROR(VLOOKUP(R71,Listas!$AJ$2:$AK$9,2,0),"N/A")</f>
        <v>N/A</v>
      </c>
      <c r="R71" s="119" t="s">
        <v>229</v>
      </c>
      <c r="S71" s="119" t="s">
        <v>229</v>
      </c>
      <c r="T71" s="119" t="s">
        <v>229</v>
      </c>
      <c r="U71" s="116" t="str">
        <f t="shared" si="13"/>
        <v>N/A</v>
      </c>
      <c r="V71" s="113" t="str">
        <f t="shared" si="13"/>
        <v>N/A</v>
      </c>
      <c r="W71" s="116" t="str">
        <f t="shared" si="13"/>
        <v>N/A</v>
      </c>
      <c r="X71" s="116" t="str">
        <f t="shared" si="13"/>
        <v>N/A</v>
      </c>
      <c r="Y71" s="116" t="str">
        <f t="shared" si="13"/>
        <v>N/A</v>
      </c>
      <c r="Z71" s="116" t="str">
        <f t="shared" si="13"/>
        <v>N/A</v>
      </c>
      <c r="AA71" s="116" t="str">
        <f t="shared" si="13"/>
        <v>N/A</v>
      </c>
      <c r="AB71" s="116" t="str">
        <f t="shared" si="12"/>
        <v>N/A</v>
      </c>
      <c r="AC71" s="116" t="str">
        <f t="shared" si="12"/>
        <v>N/A</v>
      </c>
      <c r="AD71" s="116" t="str">
        <f t="shared" si="12"/>
        <v>N/A</v>
      </c>
      <c r="AE71" s="116" t="str">
        <f t="shared" si="12"/>
        <v>N/A</v>
      </c>
      <c r="AF71" s="116" t="str">
        <f t="shared" si="12"/>
        <v>N/A</v>
      </c>
      <c r="AG71" s="116" t="str">
        <f t="shared" si="12"/>
        <v>N/A</v>
      </c>
      <c r="AH71" s="116"/>
      <c r="AI71" s="116"/>
      <c r="AJ71" s="116"/>
      <c r="AK71" s="116"/>
      <c r="AL71" s="109"/>
      <c r="AM71" s="109"/>
      <c r="AN71" s="109"/>
      <c r="AO71" s="109"/>
      <c r="AP71" s="116"/>
      <c r="AQ71" s="109"/>
      <c r="AR71" s="141"/>
      <c r="AS71" s="116"/>
      <c r="AT71" s="116"/>
      <c r="AU71" s="141"/>
      <c r="AV71" s="120"/>
      <c r="AW71" s="120"/>
      <c r="AX71" s="120"/>
      <c r="AY71" s="120"/>
      <c r="AZ71" s="120"/>
      <c r="BA71" s="120"/>
      <c r="BB71" s="120"/>
      <c r="BC71" s="120"/>
      <c r="BD71" s="120"/>
      <c r="BE71" s="120"/>
      <c r="BF71" s="120"/>
      <c r="BG71" s="120"/>
      <c r="BH71" s="120"/>
      <c r="BI71" s="229"/>
      <c r="BJ71" s="132" t="s">
        <v>436</v>
      </c>
      <c r="BK71" s="132"/>
    </row>
    <row r="72" spans="1:63">
      <c r="A72" s="179"/>
      <c r="B72" s="229"/>
      <c r="C72" s="229"/>
      <c r="D72" s="229"/>
      <c r="E72" s="229"/>
      <c r="F72" s="229"/>
      <c r="G72" s="228"/>
      <c r="H72" s="229"/>
      <c r="I72" s="229"/>
      <c r="J72" s="115" t="s">
        <v>420</v>
      </c>
      <c r="K72" s="85">
        <v>0.08</v>
      </c>
      <c r="L72" s="116" t="s">
        <v>254</v>
      </c>
      <c r="M72" s="117">
        <v>45719</v>
      </c>
      <c r="N72" s="117">
        <v>45838</v>
      </c>
      <c r="O72" s="114">
        <v>1</v>
      </c>
      <c r="P72" s="116" t="s">
        <v>313</v>
      </c>
      <c r="Q72" s="118" t="str">
        <f>IFERROR(VLOOKUP(R72,Listas!$AJ$2:$AK$9,2,0),"N/A")</f>
        <v>N/A</v>
      </c>
      <c r="R72" s="119" t="s">
        <v>229</v>
      </c>
      <c r="S72" s="119" t="s">
        <v>229</v>
      </c>
      <c r="T72" s="119" t="s">
        <v>229</v>
      </c>
      <c r="U72" s="116" t="str">
        <f t="shared" si="13"/>
        <v>N/A</v>
      </c>
      <c r="V72" s="113" t="str">
        <f t="shared" si="13"/>
        <v>N/A</v>
      </c>
      <c r="W72" s="116" t="str">
        <f t="shared" si="13"/>
        <v>N/A</v>
      </c>
      <c r="X72" s="116" t="str">
        <f t="shared" si="13"/>
        <v>N/A</v>
      </c>
      <c r="Y72" s="116" t="str">
        <f t="shared" si="13"/>
        <v>N/A</v>
      </c>
      <c r="Z72" s="116" t="str">
        <f t="shared" si="13"/>
        <v>N/A</v>
      </c>
      <c r="AA72" s="116" t="str">
        <f t="shared" si="13"/>
        <v>N/A</v>
      </c>
      <c r="AB72" s="116" t="str">
        <f t="shared" si="12"/>
        <v>N/A</v>
      </c>
      <c r="AC72" s="116" t="str">
        <f t="shared" si="12"/>
        <v>N/A</v>
      </c>
      <c r="AD72" s="116" t="str">
        <f t="shared" si="12"/>
        <v>N/A</v>
      </c>
      <c r="AE72" s="116" t="str">
        <f t="shared" si="12"/>
        <v>N/A</v>
      </c>
      <c r="AF72" s="116" t="str">
        <f t="shared" si="12"/>
        <v>N/A</v>
      </c>
      <c r="AG72" s="116" t="str">
        <f t="shared" si="12"/>
        <v>N/A</v>
      </c>
      <c r="AH72" s="116"/>
      <c r="AI72" s="116"/>
      <c r="AJ72" s="116"/>
      <c r="AK72" s="116"/>
      <c r="AL72" s="109"/>
      <c r="AM72" s="109"/>
      <c r="AN72" s="109"/>
      <c r="AO72" s="109"/>
      <c r="AP72" s="116"/>
      <c r="AQ72" s="109"/>
      <c r="AR72" s="141"/>
      <c r="AS72" s="116"/>
      <c r="AT72" s="116"/>
      <c r="AU72" s="141"/>
      <c r="AV72" s="120"/>
      <c r="AW72" s="120"/>
      <c r="AX72" s="120"/>
      <c r="AY72" s="120"/>
      <c r="AZ72" s="120"/>
      <c r="BA72" s="120"/>
      <c r="BB72" s="120"/>
      <c r="BC72" s="120"/>
      <c r="BD72" s="120"/>
      <c r="BE72" s="120"/>
      <c r="BF72" s="120"/>
      <c r="BG72" s="120"/>
      <c r="BH72" s="120"/>
      <c r="BI72" s="229"/>
      <c r="BJ72" s="132" t="s">
        <v>436</v>
      </c>
      <c r="BK72" s="132"/>
    </row>
    <row r="73" spans="1:63">
      <c r="A73" s="179"/>
      <c r="B73" s="229"/>
      <c r="C73" s="229"/>
      <c r="D73" s="229"/>
      <c r="E73" s="229"/>
      <c r="F73" s="229"/>
      <c r="G73" s="228"/>
      <c r="H73" s="229"/>
      <c r="I73" s="229"/>
      <c r="J73" s="115" t="s">
        <v>649</v>
      </c>
      <c r="K73" s="85">
        <v>0.08</v>
      </c>
      <c r="L73" s="116" t="s">
        <v>254</v>
      </c>
      <c r="M73" s="117">
        <v>45748</v>
      </c>
      <c r="N73" s="117">
        <v>45838</v>
      </c>
      <c r="O73" s="114">
        <v>1</v>
      </c>
      <c r="P73" s="116" t="s">
        <v>313</v>
      </c>
      <c r="Q73" s="118" t="str">
        <f>IFERROR(VLOOKUP(R73,Listas!$AJ$2:$AK$9,2,0),"N/A")</f>
        <v>N/A</v>
      </c>
      <c r="R73" s="119" t="s">
        <v>229</v>
      </c>
      <c r="S73" s="119" t="s">
        <v>229</v>
      </c>
      <c r="T73" s="119" t="s">
        <v>229</v>
      </c>
      <c r="U73" s="116" t="str">
        <f t="shared" si="13"/>
        <v>N/A</v>
      </c>
      <c r="V73" s="113" t="str">
        <f t="shared" si="13"/>
        <v>N/A</v>
      </c>
      <c r="W73" s="116" t="str">
        <f t="shared" si="13"/>
        <v>N/A</v>
      </c>
      <c r="X73" s="116" t="str">
        <f t="shared" si="13"/>
        <v>N/A</v>
      </c>
      <c r="Y73" s="116" t="str">
        <f t="shared" si="13"/>
        <v>N/A</v>
      </c>
      <c r="Z73" s="116" t="str">
        <f t="shared" si="13"/>
        <v>N/A</v>
      </c>
      <c r="AA73" s="116" t="str">
        <f t="shared" si="13"/>
        <v>N/A</v>
      </c>
      <c r="AB73" s="116" t="str">
        <f t="shared" si="12"/>
        <v>N/A</v>
      </c>
      <c r="AC73" s="116" t="str">
        <f t="shared" si="12"/>
        <v>N/A</v>
      </c>
      <c r="AD73" s="116" t="str">
        <f t="shared" si="12"/>
        <v>N/A</v>
      </c>
      <c r="AE73" s="116" t="str">
        <f t="shared" si="12"/>
        <v>N/A</v>
      </c>
      <c r="AF73" s="116" t="str">
        <f t="shared" si="12"/>
        <v>N/A</v>
      </c>
      <c r="AG73" s="116" t="str">
        <f t="shared" si="12"/>
        <v>N/A</v>
      </c>
      <c r="AH73" s="116"/>
      <c r="AI73" s="116"/>
      <c r="AJ73" s="116"/>
      <c r="AK73" s="116"/>
      <c r="AL73" s="109"/>
      <c r="AM73" s="109"/>
      <c r="AN73" s="109"/>
      <c r="AO73" s="109"/>
      <c r="AP73" s="116"/>
      <c r="AQ73" s="109"/>
      <c r="AR73" s="141"/>
      <c r="AS73" s="116"/>
      <c r="AT73" s="116"/>
      <c r="AU73" s="141"/>
      <c r="AV73" s="120"/>
      <c r="AW73" s="120"/>
      <c r="AX73" s="120"/>
      <c r="AY73" s="120"/>
      <c r="AZ73" s="120"/>
      <c r="BA73" s="120"/>
      <c r="BB73" s="120"/>
      <c r="BC73" s="120"/>
      <c r="BD73" s="120"/>
      <c r="BE73" s="120"/>
      <c r="BF73" s="120"/>
      <c r="BG73" s="120"/>
      <c r="BH73" s="120"/>
      <c r="BI73" s="229"/>
      <c r="BJ73" s="132" t="s">
        <v>436</v>
      </c>
      <c r="BK73" s="132"/>
    </row>
    <row r="74" spans="1:63" ht="27" customHeight="1">
      <c r="A74" s="179"/>
      <c r="B74" s="229"/>
      <c r="C74" s="229"/>
      <c r="D74" s="229"/>
      <c r="E74" s="229"/>
      <c r="F74" s="229"/>
      <c r="G74" s="228"/>
      <c r="H74" s="229"/>
      <c r="I74" s="229"/>
      <c r="J74" s="115" t="s">
        <v>415</v>
      </c>
      <c r="K74" s="85">
        <v>0.08</v>
      </c>
      <c r="L74" s="116" t="s">
        <v>254</v>
      </c>
      <c r="M74" s="117">
        <v>45748</v>
      </c>
      <c r="N74" s="117">
        <v>45868</v>
      </c>
      <c r="O74" s="114">
        <v>1</v>
      </c>
      <c r="P74" s="116" t="s">
        <v>313</v>
      </c>
      <c r="Q74" s="118" t="str">
        <f>IFERROR(VLOOKUP(R74,Listas!$AJ$2:$AK$9,2,0),"N/A")</f>
        <v>N/A</v>
      </c>
      <c r="R74" s="119" t="s">
        <v>229</v>
      </c>
      <c r="S74" s="119" t="s">
        <v>229</v>
      </c>
      <c r="T74" s="119" t="s">
        <v>229</v>
      </c>
      <c r="U74" s="116" t="str">
        <f t="shared" si="13"/>
        <v>N/A</v>
      </c>
      <c r="V74" s="113" t="str">
        <f t="shared" si="13"/>
        <v>N/A</v>
      </c>
      <c r="W74" s="116" t="str">
        <f t="shared" si="13"/>
        <v>N/A</v>
      </c>
      <c r="X74" s="116" t="str">
        <f t="shared" si="13"/>
        <v>N/A</v>
      </c>
      <c r="Y74" s="116" t="str">
        <f t="shared" si="13"/>
        <v>N/A</v>
      </c>
      <c r="Z74" s="116" t="str">
        <f t="shared" si="13"/>
        <v>N/A</v>
      </c>
      <c r="AA74" s="116" t="str">
        <f t="shared" si="13"/>
        <v>N/A</v>
      </c>
      <c r="AB74" s="116" t="str">
        <f t="shared" si="13"/>
        <v>N/A</v>
      </c>
      <c r="AC74" s="116" t="str">
        <f t="shared" si="13"/>
        <v>N/A</v>
      </c>
      <c r="AD74" s="116" t="str">
        <f t="shared" si="13"/>
        <v>N/A</v>
      </c>
      <c r="AE74" s="116" t="str">
        <f t="shared" si="13"/>
        <v>N/A</v>
      </c>
      <c r="AF74" s="116" t="str">
        <f t="shared" si="13"/>
        <v>N/A</v>
      </c>
      <c r="AG74" s="116" t="str">
        <f t="shared" si="13"/>
        <v>N/A</v>
      </c>
      <c r="AH74" s="116"/>
      <c r="AI74" s="116"/>
      <c r="AJ74" s="116"/>
      <c r="AK74" s="116"/>
      <c r="AL74" s="109"/>
      <c r="AM74" s="109"/>
      <c r="AN74" s="109"/>
      <c r="AO74" s="109"/>
      <c r="AP74" s="116"/>
      <c r="AQ74" s="109"/>
      <c r="AR74" s="141"/>
      <c r="AS74" s="116"/>
      <c r="AT74" s="116"/>
      <c r="AU74" s="141"/>
      <c r="AV74" s="120"/>
      <c r="AW74" s="120"/>
      <c r="AX74" s="120"/>
      <c r="AY74" s="120"/>
      <c r="AZ74" s="120"/>
      <c r="BA74" s="120"/>
      <c r="BB74" s="120"/>
      <c r="BC74" s="120"/>
      <c r="BD74" s="120"/>
      <c r="BE74" s="120"/>
      <c r="BF74" s="120"/>
      <c r="BG74" s="120"/>
      <c r="BH74" s="120"/>
      <c r="BI74" s="229"/>
      <c r="BJ74" s="132" t="s">
        <v>436</v>
      </c>
      <c r="BK74" s="132"/>
    </row>
    <row r="75" spans="1:63" ht="129.6">
      <c r="A75" s="179"/>
      <c r="B75" s="229"/>
      <c r="C75" s="229"/>
      <c r="D75" s="229"/>
      <c r="E75" s="229"/>
      <c r="F75" s="229"/>
      <c r="G75" s="228"/>
      <c r="H75" s="229"/>
      <c r="I75" s="229"/>
      <c r="J75" s="115" t="s">
        <v>728</v>
      </c>
      <c r="K75" s="85">
        <v>0.6</v>
      </c>
      <c r="L75" s="116" t="s">
        <v>50</v>
      </c>
      <c r="M75" s="124">
        <v>45807</v>
      </c>
      <c r="N75" s="124">
        <v>45991</v>
      </c>
      <c r="O75" s="125">
        <v>1</v>
      </c>
      <c r="P75" s="116" t="s">
        <v>319</v>
      </c>
      <c r="Q75" s="118">
        <f>IFERROR(VLOOKUP(R75,Listas!$AJ$2:$AK$9,2,0),"N/A")</f>
        <v>202300000000028</v>
      </c>
      <c r="R75" s="119" t="s">
        <v>369</v>
      </c>
      <c r="S75" s="119" t="s">
        <v>410</v>
      </c>
      <c r="T75" s="119" t="s">
        <v>372</v>
      </c>
      <c r="U75" s="127" t="s">
        <v>629</v>
      </c>
      <c r="V75" s="113">
        <v>800000000</v>
      </c>
      <c r="W75" s="116" t="s">
        <v>255</v>
      </c>
      <c r="X75" s="119" t="s">
        <v>418</v>
      </c>
      <c r="Y75" s="116" t="s">
        <v>419</v>
      </c>
      <c r="Z75" s="116" t="str">
        <f t="shared" si="13"/>
        <v/>
      </c>
      <c r="AA75" s="115" t="s">
        <v>730</v>
      </c>
      <c r="AB75" s="116" t="str">
        <f t="shared" si="12"/>
        <v/>
      </c>
      <c r="AC75" s="116" t="str">
        <f t="shared" si="12"/>
        <v/>
      </c>
      <c r="AD75" s="116" t="str">
        <f t="shared" si="12"/>
        <v/>
      </c>
      <c r="AE75" s="116" t="str">
        <f t="shared" si="12"/>
        <v/>
      </c>
      <c r="AF75" s="116" t="str">
        <f t="shared" si="12"/>
        <v/>
      </c>
      <c r="AG75" s="116" t="str">
        <f t="shared" si="12"/>
        <v/>
      </c>
      <c r="AH75" s="116"/>
      <c r="AI75" s="116"/>
      <c r="AJ75" s="116"/>
      <c r="AK75" s="116"/>
      <c r="AL75" s="109"/>
      <c r="AM75" s="109"/>
      <c r="AN75" s="109"/>
      <c r="AO75" s="109"/>
      <c r="AP75" s="116"/>
      <c r="AQ75" s="109"/>
      <c r="AR75" s="141"/>
      <c r="AS75" s="116"/>
      <c r="AT75" s="116"/>
      <c r="AU75" s="141"/>
      <c r="AV75" s="120"/>
      <c r="AW75" s="120"/>
      <c r="AX75" s="120"/>
      <c r="AY75" s="120"/>
      <c r="AZ75" s="120"/>
      <c r="BA75" s="120"/>
      <c r="BB75" s="120"/>
      <c r="BC75" s="120"/>
      <c r="BD75" s="120"/>
      <c r="BE75" s="120"/>
      <c r="BF75" s="120"/>
      <c r="BG75" s="120"/>
      <c r="BH75" s="120"/>
      <c r="BI75" s="229"/>
      <c r="BJ75" s="132" t="s">
        <v>436</v>
      </c>
      <c r="BK75" s="132"/>
    </row>
    <row r="76" spans="1:63" ht="15" customHeight="1">
      <c r="A76" s="179">
        <v>12</v>
      </c>
      <c r="B76" s="229" t="s">
        <v>423</v>
      </c>
      <c r="C76" s="229" t="s">
        <v>8</v>
      </c>
      <c r="D76" s="229" t="s">
        <v>326</v>
      </c>
      <c r="E76" s="229" t="s">
        <v>428</v>
      </c>
      <c r="F76" s="229" t="s">
        <v>42</v>
      </c>
      <c r="G76" s="228" t="s">
        <v>718</v>
      </c>
      <c r="H76" s="229" t="s">
        <v>287</v>
      </c>
      <c r="I76" s="229" t="s">
        <v>289</v>
      </c>
      <c r="J76" s="115" t="s">
        <v>480</v>
      </c>
      <c r="K76" s="85">
        <v>0.08</v>
      </c>
      <c r="L76" s="116" t="s">
        <v>254</v>
      </c>
      <c r="M76" s="117">
        <v>45659</v>
      </c>
      <c r="N76" s="117">
        <v>45777</v>
      </c>
      <c r="O76" s="114">
        <v>1</v>
      </c>
      <c r="P76" s="116" t="s">
        <v>313</v>
      </c>
      <c r="Q76" s="118" t="str">
        <f>IFERROR(VLOOKUP(R76,Listas!$AJ$2:$AK$9,2,0),"N/A")</f>
        <v>N/A</v>
      </c>
      <c r="R76" s="119" t="s">
        <v>229</v>
      </c>
      <c r="S76" s="119" t="s">
        <v>229</v>
      </c>
      <c r="T76" s="119" t="s">
        <v>229</v>
      </c>
      <c r="U76" s="116" t="str">
        <f t="shared" si="13"/>
        <v>N/A</v>
      </c>
      <c r="V76" s="113" t="str">
        <f t="shared" si="13"/>
        <v>N/A</v>
      </c>
      <c r="W76" s="116" t="str">
        <f t="shared" si="13"/>
        <v>N/A</v>
      </c>
      <c r="X76" s="116" t="str">
        <f t="shared" si="13"/>
        <v>N/A</v>
      </c>
      <c r="Y76" s="116" t="str">
        <f t="shared" si="13"/>
        <v>N/A</v>
      </c>
      <c r="Z76" s="116" t="str">
        <f t="shared" si="13"/>
        <v>N/A</v>
      </c>
      <c r="AA76" s="116" t="str">
        <f t="shared" si="13"/>
        <v>N/A</v>
      </c>
      <c r="AB76" s="116" t="str">
        <f t="shared" si="12"/>
        <v>N/A</v>
      </c>
      <c r="AC76" s="116" t="str">
        <f t="shared" si="12"/>
        <v>N/A</v>
      </c>
      <c r="AD76" s="116" t="str">
        <f t="shared" si="12"/>
        <v>N/A</v>
      </c>
      <c r="AE76" s="116" t="str">
        <f t="shared" si="12"/>
        <v>N/A</v>
      </c>
      <c r="AF76" s="116" t="str">
        <f t="shared" si="12"/>
        <v>N/A</v>
      </c>
      <c r="AG76" s="116" t="str">
        <f t="shared" si="12"/>
        <v>N/A</v>
      </c>
      <c r="AH76" s="116"/>
      <c r="AI76" s="116"/>
      <c r="AJ76" s="116"/>
      <c r="AK76" s="116"/>
      <c r="AL76" s="109"/>
      <c r="AM76" s="109"/>
      <c r="AN76" s="109"/>
      <c r="AO76" s="109"/>
      <c r="AP76" s="116"/>
      <c r="AQ76" s="109"/>
      <c r="AR76" s="141"/>
      <c r="AS76" s="116"/>
      <c r="AT76" s="116"/>
      <c r="AU76" s="141"/>
      <c r="AV76" s="120"/>
      <c r="AW76" s="120"/>
      <c r="AX76" s="120"/>
      <c r="AY76" s="120"/>
      <c r="AZ76" s="120"/>
      <c r="BA76" s="120"/>
      <c r="BB76" s="120"/>
      <c r="BC76" s="120"/>
      <c r="BD76" s="120"/>
      <c r="BE76" s="120"/>
      <c r="BF76" s="120"/>
      <c r="BG76" s="120"/>
      <c r="BH76" s="120"/>
      <c r="BI76" s="229"/>
      <c r="BJ76" s="132" t="s">
        <v>436</v>
      </c>
      <c r="BK76" s="132"/>
    </row>
    <row r="77" spans="1:63" ht="15" customHeight="1">
      <c r="A77" s="179"/>
      <c r="B77" s="229"/>
      <c r="C77" s="229"/>
      <c r="D77" s="229"/>
      <c r="E77" s="229"/>
      <c r="F77" s="229"/>
      <c r="G77" s="228"/>
      <c r="H77" s="229"/>
      <c r="I77" s="229"/>
      <c r="J77" s="115" t="s">
        <v>414</v>
      </c>
      <c r="K77" s="85">
        <v>0.08</v>
      </c>
      <c r="L77" s="116" t="s">
        <v>254</v>
      </c>
      <c r="M77" s="117">
        <v>45719</v>
      </c>
      <c r="N77" s="117">
        <v>45838</v>
      </c>
      <c r="O77" s="114">
        <v>1</v>
      </c>
      <c r="P77" s="116" t="s">
        <v>313</v>
      </c>
      <c r="Q77" s="118" t="str">
        <f>IFERROR(VLOOKUP(R77,Listas!$AJ$2:$AK$9,2,0),"N/A")</f>
        <v>N/A</v>
      </c>
      <c r="R77" s="119" t="s">
        <v>229</v>
      </c>
      <c r="S77" s="119" t="s">
        <v>229</v>
      </c>
      <c r="T77" s="119" t="s">
        <v>229</v>
      </c>
      <c r="U77" s="116" t="str">
        <f t="shared" si="13"/>
        <v>N/A</v>
      </c>
      <c r="V77" s="113" t="str">
        <f t="shared" si="13"/>
        <v>N/A</v>
      </c>
      <c r="W77" s="116" t="str">
        <f t="shared" si="13"/>
        <v>N/A</v>
      </c>
      <c r="X77" s="116" t="str">
        <f t="shared" si="13"/>
        <v>N/A</v>
      </c>
      <c r="Y77" s="116" t="str">
        <f t="shared" si="13"/>
        <v>N/A</v>
      </c>
      <c r="Z77" s="116" t="str">
        <f t="shared" si="13"/>
        <v>N/A</v>
      </c>
      <c r="AA77" s="116" t="str">
        <f t="shared" si="13"/>
        <v>N/A</v>
      </c>
      <c r="AB77" s="116" t="str">
        <f t="shared" si="12"/>
        <v>N/A</v>
      </c>
      <c r="AC77" s="116" t="str">
        <f t="shared" si="12"/>
        <v>N/A</v>
      </c>
      <c r="AD77" s="116" t="str">
        <f t="shared" si="12"/>
        <v>N/A</v>
      </c>
      <c r="AE77" s="116" t="str">
        <f t="shared" si="12"/>
        <v>N/A</v>
      </c>
      <c r="AF77" s="116" t="str">
        <f t="shared" si="12"/>
        <v>N/A</v>
      </c>
      <c r="AG77" s="116" t="str">
        <f t="shared" si="12"/>
        <v>N/A</v>
      </c>
      <c r="AH77" s="116"/>
      <c r="AI77" s="116"/>
      <c r="AJ77" s="116"/>
      <c r="AK77" s="116"/>
      <c r="AL77" s="109"/>
      <c r="AM77" s="109"/>
      <c r="AN77" s="109"/>
      <c r="AO77" s="109"/>
      <c r="AP77" s="116"/>
      <c r="AQ77" s="109"/>
      <c r="AR77" s="141"/>
      <c r="AS77" s="116"/>
      <c r="AT77" s="116"/>
      <c r="AU77" s="141"/>
      <c r="AV77" s="120"/>
      <c r="AW77" s="120"/>
      <c r="AX77" s="120"/>
      <c r="AY77" s="120"/>
      <c r="AZ77" s="120"/>
      <c r="BA77" s="120"/>
      <c r="BB77" s="120"/>
      <c r="BC77" s="120"/>
      <c r="BD77" s="120"/>
      <c r="BE77" s="120"/>
      <c r="BF77" s="120"/>
      <c r="BG77" s="120"/>
      <c r="BH77" s="120"/>
      <c r="BI77" s="229"/>
      <c r="BJ77" s="132" t="s">
        <v>436</v>
      </c>
      <c r="BK77" s="132"/>
    </row>
    <row r="78" spans="1:63">
      <c r="A78" s="179"/>
      <c r="B78" s="229"/>
      <c r="C78" s="229"/>
      <c r="D78" s="229"/>
      <c r="E78" s="229"/>
      <c r="F78" s="229"/>
      <c r="G78" s="228"/>
      <c r="H78" s="229"/>
      <c r="I78" s="229"/>
      <c r="J78" s="115" t="s">
        <v>420</v>
      </c>
      <c r="K78" s="85">
        <v>0.08</v>
      </c>
      <c r="L78" s="116" t="s">
        <v>254</v>
      </c>
      <c r="M78" s="117">
        <v>45719</v>
      </c>
      <c r="N78" s="117">
        <v>45838</v>
      </c>
      <c r="O78" s="114">
        <v>1</v>
      </c>
      <c r="P78" s="116" t="s">
        <v>313</v>
      </c>
      <c r="Q78" s="118" t="str">
        <f>IFERROR(VLOOKUP(R78,Listas!$AJ$2:$AK$9,2,0),"N/A")</f>
        <v>N/A</v>
      </c>
      <c r="R78" s="119" t="s">
        <v>229</v>
      </c>
      <c r="S78" s="119" t="s">
        <v>229</v>
      </c>
      <c r="T78" s="119" t="s">
        <v>229</v>
      </c>
      <c r="U78" s="116" t="str">
        <f t="shared" ref="U78:AG96" si="14">IF($L78="Funcionamiento","N/A","")</f>
        <v>N/A</v>
      </c>
      <c r="V78" s="113" t="str">
        <f t="shared" si="14"/>
        <v>N/A</v>
      </c>
      <c r="W78" s="116" t="str">
        <f t="shared" si="14"/>
        <v>N/A</v>
      </c>
      <c r="X78" s="116" t="str">
        <f t="shared" si="14"/>
        <v>N/A</v>
      </c>
      <c r="Y78" s="116" t="str">
        <f t="shared" si="14"/>
        <v>N/A</v>
      </c>
      <c r="Z78" s="116" t="str">
        <f t="shared" si="14"/>
        <v>N/A</v>
      </c>
      <c r="AA78" s="116" t="str">
        <f t="shared" si="14"/>
        <v>N/A</v>
      </c>
      <c r="AB78" s="116" t="str">
        <f t="shared" si="14"/>
        <v>N/A</v>
      </c>
      <c r="AC78" s="116" t="str">
        <f t="shared" si="14"/>
        <v>N/A</v>
      </c>
      <c r="AD78" s="116" t="str">
        <f t="shared" si="14"/>
        <v>N/A</v>
      </c>
      <c r="AE78" s="116" t="str">
        <f t="shared" si="14"/>
        <v>N/A</v>
      </c>
      <c r="AF78" s="116" t="str">
        <f t="shared" si="14"/>
        <v>N/A</v>
      </c>
      <c r="AG78" s="116" t="str">
        <f t="shared" si="14"/>
        <v>N/A</v>
      </c>
      <c r="AH78" s="116"/>
      <c r="AI78" s="116"/>
      <c r="AJ78" s="116"/>
      <c r="AK78" s="116"/>
      <c r="AL78" s="109"/>
      <c r="AM78" s="109"/>
      <c r="AN78" s="109"/>
      <c r="AO78" s="109"/>
      <c r="AP78" s="116"/>
      <c r="AQ78" s="109"/>
      <c r="AR78" s="141"/>
      <c r="AS78" s="116"/>
      <c r="AT78" s="116"/>
      <c r="AU78" s="141"/>
      <c r="AV78" s="120"/>
      <c r="AW78" s="120"/>
      <c r="AX78" s="120"/>
      <c r="AY78" s="120"/>
      <c r="AZ78" s="120"/>
      <c r="BA78" s="120"/>
      <c r="BB78" s="120"/>
      <c r="BC78" s="120"/>
      <c r="BD78" s="120"/>
      <c r="BE78" s="120"/>
      <c r="BF78" s="120"/>
      <c r="BG78" s="120"/>
      <c r="BH78" s="120"/>
      <c r="BI78" s="229"/>
      <c r="BJ78" s="132" t="s">
        <v>436</v>
      </c>
      <c r="BK78" s="132"/>
    </row>
    <row r="79" spans="1:63">
      <c r="A79" s="179"/>
      <c r="B79" s="229"/>
      <c r="C79" s="229"/>
      <c r="D79" s="229"/>
      <c r="E79" s="229"/>
      <c r="F79" s="229"/>
      <c r="G79" s="228"/>
      <c r="H79" s="229"/>
      <c r="I79" s="229"/>
      <c r="J79" s="115" t="s">
        <v>649</v>
      </c>
      <c r="K79" s="85">
        <v>0.08</v>
      </c>
      <c r="L79" s="116" t="s">
        <v>254</v>
      </c>
      <c r="M79" s="117">
        <v>45748</v>
      </c>
      <c r="N79" s="117">
        <v>45838</v>
      </c>
      <c r="O79" s="114">
        <v>1</v>
      </c>
      <c r="P79" s="116" t="s">
        <v>313</v>
      </c>
      <c r="Q79" s="118" t="str">
        <f>IFERROR(VLOOKUP(R79,Listas!$AJ$2:$AK$9,2,0),"N/A")</f>
        <v>N/A</v>
      </c>
      <c r="R79" s="119" t="s">
        <v>229</v>
      </c>
      <c r="S79" s="119" t="s">
        <v>229</v>
      </c>
      <c r="T79" s="119" t="s">
        <v>229</v>
      </c>
      <c r="U79" s="116" t="str">
        <f t="shared" si="14"/>
        <v>N/A</v>
      </c>
      <c r="V79" s="113" t="str">
        <f t="shared" si="14"/>
        <v>N/A</v>
      </c>
      <c r="W79" s="116" t="str">
        <f t="shared" si="14"/>
        <v>N/A</v>
      </c>
      <c r="X79" s="116" t="str">
        <f t="shared" si="14"/>
        <v>N/A</v>
      </c>
      <c r="Y79" s="116" t="str">
        <f t="shared" si="14"/>
        <v>N/A</v>
      </c>
      <c r="Z79" s="116" t="str">
        <f t="shared" si="14"/>
        <v>N/A</v>
      </c>
      <c r="AA79" s="116" t="str">
        <f t="shared" si="14"/>
        <v>N/A</v>
      </c>
      <c r="AB79" s="116" t="str">
        <f t="shared" si="14"/>
        <v>N/A</v>
      </c>
      <c r="AC79" s="116" t="str">
        <f t="shared" si="14"/>
        <v>N/A</v>
      </c>
      <c r="AD79" s="116" t="str">
        <f t="shared" si="14"/>
        <v>N/A</v>
      </c>
      <c r="AE79" s="116" t="str">
        <f t="shared" si="14"/>
        <v>N/A</v>
      </c>
      <c r="AF79" s="116" t="str">
        <f t="shared" si="14"/>
        <v>N/A</v>
      </c>
      <c r="AG79" s="116" t="str">
        <f t="shared" si="14"/>
        <v>N/A</v>
      </c>
      <c r="AH79" s="116"/>
      <c r="AI79" s="116"/>
      <c r="AJ79" s="116"/>
      <c r="AK79" s="116"/>
      <c r="AL79" s="109"/>
      <c r="AM79" s="109"/>
      <c r="AN79" s="109"/>
      <c r="AO79" s="109"/>
      <c r="AP79" s="116"/>
      <c r="AQ79" s="109"/>
      <c r="AR79" s="141"/>
      <c r="AS79" s="116"/>
      <c r="AT79" s="116"/>
      <c r="AU79" s="141"/>
      <c r="AV79" s="120"/>
      <c r="AW79" s="120"/>
      <c r="AX79" s="120"/>
      <c r="AY79" s="120"/>
      <c r="AZ79" s="120"/>
      <c r="BA79" s="120"/>
      <c r="BB79" s="120"/>
      <c r="BC79" s="120"/>
      <c r="BD79" s="120"/>
      <c r="BE79" s="120"/>
      <c r="BF79" s="120"/>
      <c r="BG79" s="120"/>
      <c r="BH79" s="120"/>
      <c r="BI79" s="229"/>
      <c r="BJ79" s="132" t="s">
        <v>436</v>
      </c>
      <c r="BK79" s="132"/>
    </row>
    <row r="80" spans="1:63" ht="27" customHeight="1">
      <c r="A80" s="179"/>
      <c r="B80" s="229"/>
      <c r="C80" s="229"/>
      <c r="D80" s="229"/>
      <c r="E80" s="229"/>
      <c r="F80" s="229"/>
      <c r="G80" s="228"/>
      <c r="H80" s="229"/>
      <c r="I80" s="229"/>
      <c r="J80" s="115" t="s">
        <v>415</v>
      </c>
      <c r="K80" s="85">
        <v>0.08</v>
      </c>
      <c r="L80" s="116" t="s">
        <v>254</v>
      </c>
      <c r="M80" s="117">
        <v>45748</v>
      </c>
      <c r="N80" s="117">
        <v>45868</v>
      </c>
      <c r="O80" s="114">
        <v>1</v>
      </c>
      <c r="P80" s="116" t="s">
        <v>313</v>
      </c>
      <c r="Q80" s="118" t="str">
        <f>IFERROR(VLOOKUP(R80,Listas!$AJ$2:$AK$9,2,0),"N/A")</f>
        <v>N/A</v>
      </c>
      <c r="R80" s="119" t="s">
        <v>229</v>
      </c>
      <c r="S80" s="119" t="s">
        <v>229</v>
      </c>
      <c r="T80" s="119" t="s">
        <v>229</v>
      </c>
      <c r="U80" s="116" t="str">
        <f t="shared" si="14"/>
        <v>N/A</v>
      </c>
      <c r="V80" s="113" t="str">
        <f t="shared" si="14"/>
        <v>N/A</v>
      </c>
      <c r="W80" s="116" t="str">
        <f t="shared" si="14"/>
        <v>N/A</v>
      </c>
      <c r="X80" s="116" t="str">
        <f t="shared" si="14"/>
        <v>N/A</v>
      </c>
      <c r="Y80" s="116" t="str">
        <f t="shared" si="14"/>
        <v>N/A</v>
      </c>
      <c r="Z80" s="116" t="str">
        <f t="shared" si="14"/>
        <v>N/A</v>
      </c>
      <c r="AA80" s="116" t="str">
        <f t="shared" si="14"/>
        <v>N/A</v>
      </c>
      <c r="AB80" s="116" t="str">
        <f t="shared" si="14"/>
        <v>N/A</v>
      </c>
      <c r="AC80" s="116" t="str">
        <f t="shared" si="14"/>
        <v>N/A</v>
      </c>
      <c r="AD80" s="116" t="str">
        <f t="shared" si="14"/>
        <v>N/A</v>
      </c>
      <c r="AE80" s="116" t="str">
        <f t="shared" si="14"/>
        <v>N/A</v>
      </c>
      <c r="AF80" s="116" t="str">
        <f t="shared" si="14"/>
        <v>N/A</v>
      </c>
      <c r="AG80" s="116" t="str">
        <f t="shared" si="14"/>
        <v>N/A</v>
      </c>
      <c r="AH80" s="116"/>
      <c r="AI80" s="116"/>
      <c r="AJ80" s="116"/>
      <c r="AK80" s="116"/>
      <c r="AL80" s="109"/>
      <c r="AM80" s="109"/>
      <c r="AN80" s="109"/>
      <c r="AO80" s="109"/>
      <c r="AP80" s="116"/>
      <c r="AQ80" s="109"/>
      <c r="AR80" s="141"/>
      <c r="AS80" s="116"/>
      <c r="AT80" s="116"/>
      <c r="AU80" s="141"/>
      <c r="AV80" s="120"/>
      <c r="AW80" s="120"/>
      <c r="AX80" s="120"/>
      <c r="AY80" s="120"/>
      <c r="AZ80" s="120"/>
      <c r="BA80" s="120"/>
      <c r="BB80" s="120"/>
      <c r="BC80" s="120"/>
      <c r="BD80" s="120"/>
      <c r="BE80" s="120"/>
      <c r="BF80" s="120"/>
      <c r="BG80" s="120"/>
      <c r="BH80" s="120"/>
      <c r="BI80" s="229"/>
      <c r="BJ80" s="132" t="s">
        <v>436</v>
      </c>
      <c r="BK80" s="132"/>
    </row>
    <row r="81" spans="1:63" ht="88.8" customHeight="1">
      <c r="A81" s="179"/>
      <c r="B81" s="229"/>
      <c r="C81" s="229"/>
      <c r="D81" s="229"/>
      <c r="E81" s="229"/>
      <c r="F81" s="229"/>
      <c r="G81" s="228"/>
      <c r="H81" s="229"/>
      <c r="I81" s="229"/>
      <c r="J81" s="115" t="s">
        <v>634</v>
      </c>
      <c r="K81" s="85">
        <v>0.6</v>
      </c>
      <c r="L81" s="116" t="s">
        <v>50</v>
      </c>
      <c r="M81" s="124">
        <v>45807</v>
      </c>
      <c r="N81" s="124">
        <v>45991</v>
      </c>
      <c r="O81" s="125">
        <v>1</v>
      </c>
      <c r="P81" s="116" t="s">
        <v>319</v>
      </c>
      <c r="Q81" s="118">
        <f>IFERROR(VLOOKUP(R81,Listas!$AJ$2:$AK$9,2,0),"N/A")</f>
        <v>202300000000028</v>
      </c>
      <c r="R81" s="119" t="s">
        <v>369</v>
      </c>
      <c r="S81" s="119" t="s">
        <v>410</v>
      </c>
      <c r="T81" s="119" t="s">
        <v>372</v>
      </c>
      <c r="U81" s="113" t="s">
        <v>616</v>
      </c>
      <c r="V81" s="113">
        <v>542458861</v>
      </c>
      <c r="W81" s="116" t="s">
        <v>255</v>
      </c>
      <c r="X81" s="119" t="s">
        <v>418</v>
      </c>
      <c r="Y81" s="116" t="s">
        <v>419</v>
      </c>
      <c r="Z81" s="116" t="str">
        <f t="shared" si="14"/>
        <v/>
      </c>
      <c r="AA81" s="115" t="s">
        <v>635</v>
      </c>
      <c r="AB81" s="116" t="str">
        <f t="shared" si="14"/>
        <v/>
      </c>
      <c r="AC81" s="116" t="str">
        <f t="shared" si="14"/>
        <v/>
      </c>
      <c r="AD81" s="116" t="str">
        <f t="shared" si="14"/>
        <v/>
      </c>
      <c r="AE81" s="116" t="str">
        <f t="shared" si="14"/>
        <v/>
      </c>
      <c r="AF81" s="116" t="str">
        <f t="shared" si="14"/>
        <v/>
      </c>
      <c r="AG81" s="116" t="str">
        <f t="shared" si="14"/>
        <v/>
      </c>
      <c r="AH81" s="116"/>
      <c r="AI81" s="116"/>
      <c r="AJ81" s="116"/>
      <c r="AK81" s="116"/>
      <c r="AL81" s="109"/>
      <c r="AM81" s="109"/>
      <c r="AN81" s="109"/>
      <c r="AO81" s="109"/>
      <c r="AP81" s="116"/>
      <c r="AQ81" s="109"/>
      <c r="AR81" s="141"/>
      <c r="AS81" s="116"/>
      <c r="AT81" s="116"/>
      <c r="AU81" s="141"/>
      <c r="AV81" s="120"/>
      <c r="AW81" s="120"/>
      <c r="AX81" s="120"/>
      <c r="AY81" s="120"/>
      <c r="AZ81" s="120"/>
      <c r="BA81" s="120"/>
      <c r="BB81" s="120"/>
      <c r="BC81" s="120"/>
      <c r="BD81" s="120"/>
      <c r="BE81" s="120"/>
      <c r="BF81" s="120"/>
      <c r="BG81" s="120"/>
      <c r="BH81" s="120"/>
      <c r="BI81" s="229"/>
      <c r="BJ81" s="132" t="s">
        <v>436</v>
      </c>
      <c r="BK81" s="132"/>
    </row>
    <row r="82" spans="1:63" ht="15" customHeight="1">
      <c r="A82" s="179">
        <v>13</v>
      </c>
      <c r="B82" s="229" t="s">
        <v>331</v>
      </c>
      <c r="C82" s="229" t="s">
        <v>39</v>
      </c>
      <c r="D82" s="229" t="s">
        <v>315</v>
      </c>
      <c r="E82" s="229" t="s">
        <v>639</v>
      </c>
      <c r="F82" s="229" t="s">
        <v>42</v>
      </c>
      <c r="G82" s="228" t="s">
        <v>719</v>
      </c>
      <c r="H82" s="229" t="s">
        <v>283</v>
      </c>
      <c r="I82" s="229" t="s">
        <v>284</v>
      </c>
      <c r="J82" s="115" t="s">
        <v>480</v>
      </c>
      <c r="K82" s="85">
        <v>0.08</v>
      </c>
      <c r="L82" s="116" t="s">
        <v>254</v>
      </c>
      <c r="M82" s="117">
        <v>45659</v>
      </c>
      <c r="N82" s="117">
        <v>45777</v>
      </c>
      <c r="O82" s="114">
        <v>1</v>
      </c>
      <c r="P82" s="116" t="s">
        <v>313</v>
      </c>
      <c r="Q82" s="118" t="str">
        <f>IFERROR(VLOOKUP(R82,Listas!$AJ$2:$AK$9,2,0),"N/A")</f>
        <v>N/A</v>
      </c>
      <c r="R82" s="119" t="s">
        <v>229</v>
      </c>
      <c r="S82" s="119" t="s">
        <v>229</v>
      </c>
      <c r="T82" s="119" t="s">
        <v>229</v>
      </c>
      <c r="U82" s="116" t="str">
        <f t="shared" ref="U82:AA89" si="15">IF($L82="Funcionamiento","N/A","")</f>
        <v>N/A</v>
      </c>
      <c r="V82" s="113" t="str">
        <f t="shared" si="15"/>
        <v>N/A</v>
      </c>
      <c r="W82" s="116" t="str">
        <f t="shared" si="15"/>
        <v>N/A</v>
      </c>
      <c r="X82" s="116" t="str">
        <f t="shared" si="15"/>
        <v>N/A</v>
      </c>
      <c r="Y82" s="116" t="str">
        <f t="shared" si="15"/>
        <v>N/A</v>
      </c>
      <c r="Z82" s="116" t="str">
        <f t="shared" si="15"/>
        <v>N/A</v>
      </c>
      <c r="AA82" s="116" t="str">
        <f t="shared" si="15"/>
        <v>N/A</v>
      </c>
      <c r="AB82" s="116" t="str">
        <f t="shared" si="14"/>
        <v>N/A</v>
      </c>
      <c r="AC82" s="116" t="str">
        <f t="shared" si="14"/>
        <v>N/A</v>
      </c>
      <c r="AD82" s="116" t="str">
        <f t="shared" si="14"/>
        <v>N/A</v>
      </c>
      <c r="AE82" s="116" t="str">
        <f t="shared" si="14"/>
        <v>N/A</v>
      </c>
      <c r="AF82" s="116" t="str">
        <f t="shared" si="14"/>
        <v>N/A</v>
      </c>
      <c r="AG82" s="116" t="str">
        <f t="shared" si="14"/>
        <v>N/A</v>
      </c>
      <c r="AH82" s="116"/>
      <c r="AI82" s="116"/>
      <c r="AJ82" s="116"/>
      <c r="AK82" s="116"/>
      <c r="AL82" s="109"/>
      <c r="AM82" s="109"/>
      <c r="AN82" s="109"/>
      <c r="AO82" s="109"/>
      <c r="AP82" s="116"/>
      <c r="AQ82" s="109"/>
      <c r="AR82" s="141"/>
      <c r="AS82" s="116"/>
      <c r="AT82" s="116"/>
      <c r="AU82" s="141"/>
      <c r="AV82" s="120"/>
      <c r="AW82" s="120"/>
      <c r="AX82" s="120"/>
      <c r="AY82" s="120"/>
      <c r="AZ82" s="120"/>
      <c r="BA82" s="120"/>
      <c r="BB82" s="120"/>
      <c r="BC82" s="120"/>
      <c r="BD82" s="120"/>
      <c r="BE82" s="120"/>
      <c r="BF82" s="120"/>
      <c r="BG82" s="120"/>
      <c r="BH82" s="120"/>
      <c r="BI82" s="229"/>
      <c r="BJ82" s="132" t="s">
        <v>435</v>
      </c>
      <c r="BK82" s="132"/>
    </row>
    <row r="83" spans="1:63" ht="15" customHeight="1">
      <c r="A83" s="179"/>
      <c r="B83" s="229"/>
      <c r="C83" s="229"/>
      <c r="D83" s="229"/>
      <c r="E83" s="229"/>
      <c r="F83" s="229"/>
      <c r="G83" s="228"/>
      <c r="H83" s="229"/>
      <c r="I83" s="229"/>
      <c r="J83" s="115" t="s">
        <v>414</v>
      </c>
      <c r="K83" s="85">
        <v>0.08</v>
      </c>
      <c r="L83" s="116" t="s">
        <v>254</v>
      </c>
      <c r="M83" s="117">
        <v>45719</v>
      </c>
      <c r="N83" s="117">
        <v>45838</v>
      </c>
      <c r="O83" s="114">
        <v>1</v>
      </c>
      <c r="P83" s="116" t="s">
        <v>313</v>
      </c>
      <c r="Q83" s="118" t="str">
        <f>IFERROR(VLOOKUP(R83,Listas!$AJ$2:$AK$9,2,0),"N/A")</f>
        <v>N/A</v>
      </c>
      <c r="R83" s="119" t="s">
        <v>229</v>
      </c>
      <c r="S83" s="119" t="s">
        <v>229</v>
      </c>
      <c r="T83" s="119" t="s">
        <v>229</v>
      </c>
      <c r="U83" s="116" t="str">
        <f t="shared" si="15"/>
        <v>N/A</v>
      </c>
      <c r="V83" s="113" t="str">
        <f t="shared" si="15"/>
        <v>N/A</v>
      </c>
      <c r="W83" s="116" t="str">
        <f t="shared" si="15"/>
        <v>N/A</v>
      </c>
      <c r="X83" s="116" t="str">
        <f t="shared" si="15"/>
        <v>N/A</v>
      </c>
      <c r="Y83" s="116" t="str">
        <f t="shared" si="15"/>
        <v>N/A</v>
      </c>
      <c r="Z83" s="116" t="str">
        <f t="shared" si="15"/>
        <v>N/A</v>
      </c>
      <c r="AA83" s="116" t="str">
        <f t="shared" si="15"/>
        <v>N/A</v>
      </c>
      <c r="AB83" s="116" t="str">
        <f t="shared" si="14"/>
        <v>N/A</v>
      </c>
      <c r="AC83" s="116" t="str">
        <f t="shared" si="14"/>
        <v>N/A</v>
      </c>
      <c r="AD83" s="116" t="str">
        <f t="shared" si="14"/>
        <v>N/A</v>
      </c>
      <c r="AE83" s="116" t="str">
        <f t="shared" si="14"/>
        <v>N/A</v>
      </c>
      <c r="AF83" s="116" t="str">
        <f t="shared" si="14"/>
        <v>N/A</v>
      </c>
      <c r="AG83" s="116" t="str">
        <f t="shared" si="14"/>
        <v>N/A</v>
      </c>
      <c r="AH83" s="116"/>
      <c r="AI83" s="116"/>
      <c r="AJ83" s="116"/>
      <c r="AK83" s="116"/>
      <c r="AL83" s="109"/>
      <c r="AM83" s="109"/>
      <c r="AN83" s="109"/>
      <c r="AO83" s="109"/>
      <c r="AP83" s="116"/>
      <c r="AQ83" s="109"/>
      <c r="AR83" s="141"/>
      <c r="AS83" s="116"/>
      <c r="AT83" s="116"/>
      <c r="AU83" s="141"/>
      <c r="AV83" s="120"/>
      <c r="AW83" s="120"/>
      <c r="AX83" s="120"/>
      <c r="AY83" s="120"/>
      <c r="AZ83" s="120"/>
      <c r="BA83" s="120"/>
      <c r="BB83" s="120"/>
      <c r="BC83" s="120"/>
      <c r="BD83" s="120"/>
      <c r="BE83" s="120"/>
      <c r="BF83" s="120"/>
      <c r="BG83" s="120"/>
      <c r="BH83" s="120"/>
      <c r="BI83" s="229"/>
      <c r="BJ83" s="132" t="s">
        <v>435</v>
      </c>
      <c r="BK83" s="132"/>
    </row>
    <row r="84" spans="1:63" ht="28.8">
      <c r="A84" s="179"/>
      <c r="B84" s="229"/>
      <c r="C84" s="229"/>
      <c r="D84" s="229"/>
      <c r="E84" s="229"/>
      <c r="F84" s="229"/>
      <c r="G84" s="228"/>
      <c r="H84" s="229"/>
      <c r="I84" s="229"/>
      <c r="J84" s="115" t="s">
        <v>420</v>
      </c>
      <c r="K84" s="85">
        <v>0.08</v>
      </c>
      <c r="L84" s="116" t="s">
        <v>254</v>
      </c>
      <c r="M84" s="117">
        <v>45719</v>
      </c>
      <c r="N84" s="117">
        <v>45838</v>
      </c>
      <c r="O84" s="114">
        <v>1</v>
      </c>
      <c r="P84" s="116" t="s">
        <v>313</v>
      </c>
      <c r="Q84" s="118" t="str">
        <f>IFERROR(VLOOKUP(R84,Listas!$AJ$2:$AK$9,2,0),"N/A")</f>
        <v>N/A</v>
      </c>
      <c r="R84" s="119" t="s">
        <v>229</v>
      </c>
      <c r="S84" s="119" t="s">
        <v>229</v>
      </c>
      <c r="T84" s="119" t="s">
        <v>229</v>
      </c>
      <c r="U84" s="116" t="str">
        <f t="shared" si="14"/>
        <v>N/A</v>
      </c>
      <c r="V84" s="113" t="str">
        <f t="shared" si="14"/>
        <v>N/A</v>
      </c>
      <c r="W84" s="116" t="str">
        <f t="shared" si="14"/>
        <v>N/A</v>
      </c>
      <c r="X84" s="116" t="str">
        <f t="shared" si="14"/>
        <v>N/A</v>
      </c>
      <c r="Y84" s="116" t="str">
        <f t="shared" si="14"/>
        <v>N/A</v>
      </c>
      <c r="Z84" s="116" t="str">
        <f t="shared" si="14"/>
        <v>N/A</v>
      </c>
      <c r="AA84" s="116" t="str">
        <f t="shared" si="14"/>
        <v>N/A</v>
      </c>
      <c r="AB84" s="116" t="str">
        <f t="shared" si="14"/>
        <v>N/A</v>
      </c>
      <c r="AC84" s="116" t="str">
        <f t="shared" si="14"/>
        <v>N/A</v>
      </c>
      <c r="AD84" s="116" t="str">
        <f t="shared" si="14"/>
        <v>N/A</v>
      </c>
      <c r="AE84" s="116" t="str">
        <f t="shared" si="14"/>
        <v>N/A</v>
      </c>
      <c r="AF84" s="116" t="str">
        <f t="shared" si="14"/>
        <v>N/A</v>
      </c>
      <c r="AG84" s="116" t="str">
        <f t="shared" si="14"/>
        <v>N/A</v>
      </c>
      <c r="AH84" s="116"/>
      <c r="AI84" s="116"/>
      <c r="AJ84" s="116"/>
      <c r="AK84" s="116"/>
      <c r="AL84" s="109"/>
      <c r="AM84" s="109"/>
      <c r="AN84" s="109"/>
      <c r="AO84" s="109"/>
      <c r="AP84" s="116"/>
      <c r="AQ84" s="109"/>
      <c r="AR84" s="141"/>
      <c r="AS84" s="116"/>
      <c r="AT84" s="116"/>
      <c r="AU84" s="141"/>
      <c r="AV84" s="120"/>
      <c r="AW84" s="120"/>
      <c r="AX84" s="120"/>
      <c r="AY84" s="120"/>
      <c r="AZ84" s="120"/>
      <c r="BA84" s="120"/>
      <c r="BB84" s="120"/>
      <c r="BC84" s="120"/>
      <c r="BD84" s="120"/>
      <c r="BE84" s="120"/>
      <c r="BF84" s="120"/>
      <c r="BG84" s="120"/>
      <c r="BH84" s="120"/>
      <c r="BI84" s="229"/>
      <c r="BJ84" s="132" t="s">
        <v>435</v>
      </c>
      <c r="BK84" s="132"/>
    </row>
    <row r="85" spans="1:63" ht="28.8">
      <c r="A85" s="179"/>
      <c r="B85" s="229"/>
      <c r="C85" s="229"/>
      <c r="D85" s="229"/>
      <c r="E85" s="229"/>
      <c r="F85" s="229"/>
      <c r="G85" s="228"/>
      <c r="H85" s="229"/>
      <c r="I85" s="229"/>
      <c r="J85" s="115" t="s">
        <v>649</v>
      </c>
      <c r="K85" s="85">
        <v>0.08</v>
      </c>
      <c r="L85" s="116" t="s">
        <v>254</v>
      </c>
      <c r="M85" s="117">
        <v>45748</v>
      </c>
      <c r="N85" s="117">
        <v>45838</v>
      </c>
      <c r="O85" s="114">
        <v>1</v>
      </c>
      <c r="P85" s="116" t="s">
        <v>313</v>
      </c>
      <c r="Q85" s="118" t="str">
        <f>IFERROR(VLOOKUP(R85,Listas!$AJ$2:$AK$9,2,0),"N/A")</f>
        <v>N/A</v>
      </c>
      <c r="R85" s="119" t="s">
        <v>229</v>
      </c>
      <c r="S85" s="119" t="s">
        <v>229</v>
      </c>
      <c r="T85" s="119" t="s">
        <v>229</v>
      </c>
      <c r="U85" s="116" t="str">
        <f t="shared" si="14"/>
        <v>N/A</v>
      </c>
      <c r="V85" s="113" t="str">
        <f t="shared" si="14"/>
        <v>N/A</v>
      </c>
      <c r="W85" s="116" t="str">
        <f t="shared" si="14"/>
        <v>N/A</v>
      </c>
      <c r="X85" s="116" t="str">
        <f t="shared" si="14"/>
        <v>N/A</v>
      </c>
      <c r="Y85" s="116" t="str">
        <f t="shared" si="14"/>
        <v>N/A</v>
      </c>
      <c r="Z85" s="116" t="str">
        <f t="shared" si="14"/>
        <v>N/A</v>
      </c>
      <c r="AA85" s="116" t="str">
        <f t="shared" si="14"/>
        <v>N/A</v>
      </c>
      <c r="AB85" s="116" t="str">
        <f t="shared" si="14"/>
        <v>N/A</v>
      </c>
      <c r="AC85" s="116" t="str">
        <f t="shared" si="14"/>
        <v>N/A</v>
      </c>
      <c r="AD85" s="116" t="str">
        <f t="shared" si="14"/>
        <v>N/A</v>
      </c>
      <c r="AE85" s="116" t="str">
        <f t="shared" si="14"/>
        <v>N/A</v>
      </c>
      <c r="AF85" s="116" t="str">
        <f t="shared" si="14"/>
        <v>N/A</v>
      </c>
      <c r="AG85" s="116" t="str">
        <f t="shared" si="14"/>
        <v>N/A</v>
      </c>
      <c r="AH85" s="116"/>
      <c r="AI85" s="116"/>
      <c r="AJ85" s="116"/>
      <c r="AK85" s="116"/>
      <c r="AL85" s="109"/>
      <c r="AM85" s="109"/>
      <c r="AN85" s="109"/>
      <c r="AO85" s="109"/>
      <c r="AP85" s="116"/>
      <c r="AQ85" s="109"/>
      <c r="AR85" s="141"/>
      <c r="AS85" s="116"/>
      <c r="AT85" s="116"/>
      <c r="AU85" s="141"/>
      <c r="AV85" s="120"/>
      <c r="AW85" s="120"/>
      <c r="AX85" s="120"/>
      <c r="AY85" s="120"/>
      <c r="AZ85" s="120"/>
      <c r="BA85" s="120"/>
      <c r="BB85" s="120"/>
      <c r="BC85" s="120"/>
      <c r="BD85" s="120"/>
      <c r="BE85" s="120"/>
      <c r="BF85" s="120"/>
      <c r="BG85" s="120"/>
      <c r="BH85" s="120"/>
      <c r="BI85" s="229"/>
      <c r="BJ85" s="132" t="s">
        <v>435</v>
      </c>
      <c r="BK85" s="132"/>
    </row>
    <row r="86" spans="1:63" ht="27" customHeight="1">
      <c r="A86" s="179"/>
      <c r="B86" s="229"/>
      <c r="C86" s="229"/>
      <c r="D86" s="229"/>
      <c r="E86" s="229"/>
      <c r="F86" s="229"/>
      <c r="G86" s="228"/>
      <c r="H86" s="229"/>
      <c r="I86" s="229"/>
      <c r="J86" s="115" t="s">
        <v>415</v>
      </c>
      <c r="K86" s="85">
        <v>0.08</v>
      </c>
      <c r="L86" s="116" t="s">
        <v>254</v>
      </c>
      <c r="M86" s="117">
        <v>45748</v>
      </c>
      <c r="N86" s="117">
        <v>45868</v>
      </c>
      <c r="O86" s="114">
        <v>1</v>
      </c>
      <c r="P86" s="116" t="s">
        <v>313</v>
      </c>
      <c r="Q86" s="118" t="str">
        <f>IFERROR(VLOOKUP(R86,Listas!$AJ$2:$AK$9,2,0),"N/A")</f>
        <v>N/A</v>
      </c>
      <c r="R86" s="119" t="s">
        <v>229</v>
      </c>
      <c r="S86" s="119" t="s">
        <v>229</v>
      </c>
      <c r="T86" s="119" t="s">
        <v>229</v>
      </c>
      <c r="U86" s="116" t="str">
        <f t="shared" si="14"/>
        <v>N/A</v>
      </c>
      <c r="V86" s="113" t="str">
        <f t="shared" si="14"/>
        <v>N/A</v>
      </c>
      <c r="W86" s="116" t="str">
        <f t="shared" si="14"/>
        <v>N/A</v>
      </c>
      <c r="X86" s="116" t="str">
        <f t="shared" si="14"/>
        <v>N/A</v>
      </c>
      <c r="Y86" s="116" t="str">
        <f t="shared" si="14"/>
        <v>N/A</v>
      </c>
      <c r="Z86" s="116" t="str">
        <f t="shared" si="14"/>
        <v>N/A</v>
      </c>
      <c r="AA86" s="116" t="str">
        <f t="shared" si="14"/>
        <v>N/A</v>
      </c>
      <c r="AB86" s="116" t="str">
        <f t="shared" si="14"/>
        <v>N/A</v>
      </c>
      <c r="AC86" s="116" t="str">
        <f t="shared" si="14"/>
        <v>N/A</v>
      </c>
      <c r="AD86" s="116" t="str">
        <f t="shared" si="14"/>
        <v>N/A</v>
      </c>
      <c r="AE86" s="116" t="str">
        <f t="shared" si="14"/>
        <v>N/A</v>
      </c>
      <c r="AF86" s="116" t="str">
        <f t="shared" si="14"/>
        <v>N/A</v>
      </c>
      <c r="AG86" s="116" t="str">
        <f t="shared" si="14"/>
        <v>N/A</v>
      </c>
      <c r="AH86" s="116"/>
      <c r="AI86" s="116"/>
      <c r="AJ86" s="116"/>
      <c r="AK86" s="116"/>
      <c r="AL86" s="109"/>
      <c r="AM86" s="109"/>
      <c r="AN86" s="109"/>
      <c r="AO86" s="109"/>
      <c r="AP86" s="116"/>
      <c r="AQ86" s="109"/>
      <c r="AR86" s="141"/>
      <c r="AS86" s="116"/>
      <c r="AT86" s="116"/>
      <c r="AU86" s="141"/>
      <c r="AV86" s="120"/>
      <c r="AW86" s="120"/>
      <c r="AX86" s="120"/>
      <c r="AY86" s="120"/>
      <c r="AZ86" s="120"/>
      <c r="BA86" s="120"/>
      <c r="BB86" s="120"/>
      <c r="BC86" s="120"/>
      <c r="BD86" s="120"/>
      <c r="BE86" s="120"/>
      <c r="BF86" s="120"/>
      <c r="BG86" s="120"/>
      <c r="BH86" s="120"/>
      <c r="BI86" s="229"/>
      <c r="BJ86" s="132" t="s">
        <v>435</v>
      </c>
      <c r="BK86" s="132"/>
    </row>
    <row r="87" spans="1:63" ht="72">
      <c r="A87" s="179"/>
      <c r="B87" s="229"/>
      <c r="C87" s="229"/>
      <c r="D87" s="229"/>
      <c r="E87" s="229"/>
      <c r="F87" s="229"/>
      <c r="G87" s="228"/>
      <c r="H87" s="229"/>
      <c r="I87" s="229"/>
      <c r="J87" s="115" t="s">
        <v>636</v>
      </c>
      <c r="K87" s="85">
        <v>0.6</v>
      </c>
      <c r="L87" s="116" t="s">
        <v>50</v>
      </c>
      <c r="M87" s="124">
        <v>45807</v>
      </c>
      <c r="N87" s="124">
        <v>45991</v>
      </c>
      <c r="O87" s="125">
        <v>1</v>
      </c>
      <c r="P87" s="116" t="s">
        <v>319</v>
      </c>
      <c r="Q87" s="118">
        <f>IFERROR(VLOOKUP(R87,Listas!$AJ$2:$AK$9,2,0),"N/A")</f>
        <v>202300000000028</v>
      </c>
      <c r="R87" s="119" t="s">
        <v>369</v>
      </c>
      <c r="S87" s="119" t="s">
        <v>410</v>
      </c>
      <c r="T87" s="119" t="s">
        <v>370</v>
      </c>
      <c r="U87" s="113" t="s">
        <v>637</v>
      </c>
      <c r="V87" s="113">
        <v>870456455</v>
      </c>
      <c r="W87" s="116" t="s">
        <v>255</v>
      </c>
      <c r="X87" s="119" t="s">
        <v>429</v>
      </c>
      <c r="Y87" s="116" t="s">
        <v>419</v>
      </c>
      <c r="Z87" s="116" t="str">
        <f t="shared" si="14"/>
        <v/>
      </c>
      <c r="AA87" s="115" t="s">
        <v>638</v>
      </c>
      <c r="AB87" s="116" t="str">
        <f t="shared" si="14"/>
        <v/>
      </c>
      <c r="AC87" s="116" t="str">
        <f t="shared" si="14"/>
        <v/>
      </c>
      <c r="AD87" s="116" t="str">
        <f t="shared" si="14"/>
        <v/>
      </c>
      <c r="AE87" s="116" t="str">
        <f t="shared" si="14"/>
        <v/>
      </c>
      <c r="AF87" s="116" t="str">
        <f t="shared" si="14"/>
        <v/>
      </c>
      <c r="AG87" s="116" t="str">
        <f t="shared" si="14"/>
        <v/>
      </c>
      <c r="AH87" s="116"/>
      <c r="AI87" s="116"/>
      <c r="AJ87" s="116"/>
      <c r="AK87" s="116"/>
      <c r="AL87" s="109"/>
      <c r="AM87" s="109"/>
      <c r="AN87" s="109"/>
      <c r="AO87" s="109"/>
      <c r="AP87" s="116"/>
      <c r="AQ87" s="109"/>
      <c r="AR87" s="141"/>
      <c r="AS87" s="116"/>
      <c r="AT87" s="116"/>
      <c r="AU87" s="141"/>
      <c r="AV87" s="120"/>
      <c r="AW87" s="120"/>
      <c r="AX87" s="120"/>
      <c r="AY87" s="120"/>
      <c r="AZ87" s="120"/>
      <c r="BA87" s="120"/>
      <c r="BB87" s="120"/>
      <c r="BC87" s="120"/>
      <c r="BD87" s="120"/>
      <c r="BE87" s="120"/>
      <c r="BF87" s="120"/>
      <c r="BG87" s="120"/>
      <c r="BH87" s="120"/>
      <c r="BI87" s="229"/>
      <c r="BJ87" s="132" t="s">
        <v>435</v>
      </c>
      <c r="BK87" s="132"/>
    </row>
    <row r="88" spans="1:63" ht="15" customHeight="1">
      <c r="A88" s="179">
        <v>14</v>
      </c>
      <c r="B88" s="229" t="s">
        <v>331</v>
      </c>
      <c r="C88" s="229" t="s">
        <v>39</v>
      </c>
      <c r="D88" s="229" t="s">
        <v>315</v>
      </c>
      <c r="E88" s="229" t="s">
        <v>430</v>
      </c>
      <c r="F88" s="229" t="s">
        <v>42</v>
      </c>
      <c r="G88" s="228" t="s">
        <v>720</v>
      </c>
      <c r="H88" s="229" t="s">
        <v>283</v>
      </c>
      <c r="I88" s="229" t="s">
        <v>284</v>
      </c>
      <c r="J88" s="115" t="s">
        <v>480</v>
      </c>
      <c r="K88" s="85">
        <v>0.08</v>
      </c>
      <c r="L88" s="116" t="s">
        <v>254</v>
      </c>
      <c r="M88" s="117">
        <v>45659</v>
      </c>
      <c r="N88" s="117">
        <v>45777</v>
      </c>
      <c r="O88" s="114">
        <v>1</v>
      </c>
      <c r="P88" s="116" t="s">
        <v>313</v>
      </c>
      <c r="Q88" s="118" t="str">
        <f>IFERROR(VLOOKUP(R88,Listas!$AJ$2:$AK$9,2,0),"N/A")</f>
        <v>N/A</v>
      </c>
      <c r="R88" s="119" t="s">
        <v>229</v>
      </c>
      <c r="S88" s="119" t="s">
        <v>229</v>
      </c>
      <c r="T88" s="119" t="s">
        <v>229</v>
      </c>
      <c r="U88" s="116" t="str">
        <f t="shared" si="15"/>
        <v>N/A</v>
      </c>
      <c r="V88" s="113" t="str">
        <f t="shared" si="15"/>
        <v>N/A</v>
      </c>
      <c r="W88" s="116" t="str">
        <f t="shared" si="15"/>
        <v>N/A</v>
      </c>
      <c r="X88" s="116" t="str">
        <f t="shared" si="15"/>
        <v>N/A</v>
      </c>
      <c r="Y88" s="116" t="str">
        <f t="shared" si="15"/>
        <v>N/A</v>
      </c>
      <c r="Z88" s="116" t="str">
        <f t="shared" si="15"/>
        <v>N/A</v>
      </c>
      <c r="AA88" s="116" t="str">
        <f t="shared" si="15"/>
        <v>N/A</v>
      </c>
      <c r="AB88" s="116" t="str">
        <f t="shared" si="14"/>
        <v>N/A</v>
      </c>
      <c r="AC88" s="116" t="str">
        <f t="shared" si="14"/>
        <v>N/A</v>
      </c>
      <c r="AD88" s="116" t="str">
        <f t="shared" si="14"/>
        <v>N/A</v>
      </c>
      <c r="AE88" s="116" t="str">
        <f t="shared" si="14"/>
        <v>N/A</v>
      </c>
      <c r="AF88" s="116" t="str">
        <f t="shared" si="14"/>
        <v>N/A</v>
      </c>
      <c r="AG88" s="116" t="str">
        <f t="shared" si="14"/>
        <v>N/A</v>
      </c>
      <c r="AH88" s="116"/>
      <c r="AI88" s="116"/>
      <c r="AJ88" s="116"/>
      <c r="AK88" s="116"/>
      <c r="AL88" s="109"/>
      <c r="AM88" s="109"/>
      <c r="AN88" s="109"/>
      <c r="AO88" s="109"/>
      <c r="AP88" s="116"/>
      <c r="AQ88" s="109"/>
      <c r="AR88" s="141"/>
      <c r="AS88" s="116"/>
      <c r="AT88" s="116"/>
      <c r="AU88" s="141"/>
      <c r="AV88" s="120"/>
      <c r="AW88" s="120"/>
      <c r="AX88" s="120"/>
      <c r="AY88" s="120"/>
      <c r="AZ88" s="120"/>
      <c r="BA88" s="120"/>
      <c r="BB88" s="120"/>
      <c r="BC88" s="120"/>
      <c r="BD88" s="120"/>
      <c r="BE88" s="120"/>
      <c r="BF88" s="120"/>
      <c r="BG88" s="120"/>
      <c r="BH88" s="120"/>
      <c r="BI88" s="229"/>
      <c r="BJ88" s="132" t="s">
        <v>435</v>
      </c>
      <c r="BK88" s="132"/>
    </row>
    <row r="89" spans="1:63" ht="15" customHeight="1">
      <c r="A89" s="179"/>
      <c r="B89" s="229"/>
      <c r="C89" s="229"/>
      <c r="D89" s="229"/>
      <c r="E89" s="229"/>
      <c r="F89" s="229"/>
      <c r="G89" s="228"/>
      <c r="H89" s="229"/>
      <c r="I89" s="229"/>
      <c r="J89" s="115" t="s">
        <v>414</v>
      </c>
      <c r="K89" s="85">
        <v>0.08</v>
      </c>
      <c r="L89" s="116" t="s">
        <v>254</v>
      </c>
      <c r="M89" s="117">
        <v>45719</v>
      </c>
      <c r="N89" s="117">
        <v>45838</v>
      </c>
      <c r="O89" s="114">
        <v>1</v>
      </c>
      <c r="P89" s="116" t="s">
        <v>313</v>
      </c>
      <c r="Q89" s="118" t="str">
        <f>IFERROR(VLOOKUP(R89,Listas!$AJ$2:$AK$9,2,0),"N/A")</f>
        <v>N/A</v>
      </c>
      <c r="R89" s="119" t="s">
        <v>229</v>
      </c>
      <c r="S89" s="119" t="s">
        <v>229</v>
      </c>
      <c r="T89" s="119" t="s">
        <v>229</v>
      </c>
      <c r="U89" s="116" t="str">
        <f t="shared" si="15"/>
        <v>N/A</v>
      </c>
      <c r="V89" s="113" t="str">
        <f t="shared" si="15"/>
        <v>N/A</v>
      </c>
      <c r="W89" s="116" t="str">
        <f t="shared" si="15"/>
        <v>N/A</v>
      </c>
      <c r="X89" s="116" t="str">
        <f t="shared" si="15"/>
        <v>N/A</v>
      </c>
      <c r="Y89" s="116" t="str">
        <f t="shared" si="15"/>
        <v>N/A</v>
      </c>
      <c r="Z89" s="116" t="str">
        <f t="shared" si="15"/>
        <v>N/A</v>
      </c>
      <c r="AA89" s="116" t="str">
        <f t="shared" si="15"/>
        <v>N/A</v>
      </c>
      <c r="AB89" s="116" t="str">
        <f t="shared" si="14"/>
        <v>N/A</v>
      </c>
      <c r="AC89" s="116" t="str">
        <f t="shared" si="14"/>
        <v>N/A</v>
      </c>
      <c r="AD89" s="116" t="str">
        <f t="shared" si="14"/>
        <v>N/A</v>
      </c>
      <c r="AE89" s="116" t="str">
        <f t="shared" si="14"/>
        <v>N/A</v>
      </c>
      <c r="AF89" s="116" t="str">
        <f t="shared" si="14"/>
        <v>N/A</v>
      </c>
      <c r="AG89" s="116" t="str">
        <f t="shared" si="14"/>
        <v>N/A</v>
      </c>
      <c r="AH89" s="116"/>
      <c r="AI89" s="116"/>
      <c r="AJ89" s="116"/>
      <c r="AK89" s="116"/>
      <c r="AL89" s="109"/>
      <c r="AM89" s="109"/>
      <c r="AN89" s="109"/>
      <c r="AO89" s="109"/>
      <c r="AP89" s="116"/>
      <c r="AQ89" s="109"/>
      <c r="AR89" s="141"/>
      <c r="AS89" s="116"/>
      <c r="AT89" s="116"/>
      <c r="AU89" s="141"/>
      <c r="AV89" s="120"/>
      <c r="AW89" s="120"/>
      <c r="AX89" s="120"/>
      <c r="AY89" s="120"/>
      <c r="AZ89" s="120"/>
      <c r="BA89" s="120"/>
      <c r="BB89" s="120"/>
      <c r="BC89" s="120"/>
      <c r="BD89" s="120"/>
      <c r="BE89" s="120"/>
      <c r="BF89" s="120"/>
      <c r="BG89" s="120"/>
      <c r="BH89" s="120"/>
      <c r="BI89" s="229"/>
      <c r="BJ89" s="132" t="s">
        <v>435</v>
      </c>
      <c r="BK89" s="132"/>
    </row>
    <row r="90" spans="1:63" ht="28.8">
      <c r="A90" s="179"/>
      <c r="B90" s="229"/>
      <c r="C90" s="229"/>
      <c r="D90" s="229"/>
      <c r="E90" s="229"/>
      <c r="F90" s="229"/>
      <c r="G90" s="228"/>
      <c r="H90" s="229"/>
      <c r="I90" s="229"/>
      <c r="J90" s="115" t="s">
        <v>420</v>
      </c>
      <c r="K90" s="85">
        <v>0.08</v>
      </c>
      <c r="L90" s="116" t="s">
        <v>254</v>
      </c>
      <c r="M90" s="117">
        <v>45719</v>
      </c>
      <c r="N90" s="117">
        <v>45838</v>
      </c>
      <c r="O90" s="114">
        <v>1</v>
      </c>
      <c r="P90" s="116" t="s">
        <v>313</v>
      </c>
      <c r="Q90" s="118" t="str">
        <f>IFERROR(VLOOKUP(R90,Listas!$AJ$2:$AK$9,2,0),"N/A")</f>
        <v>N/A</v>
      </c>
      <c r="R90" s="119" t="s">
        <v>229</v>
      </c>
      <c r="S90" s="119" t="s">
        <v>229</v>
      </c>
      <c r="T90" s="119" t="s">
        <v>229</v>
      </c>
      <c r="U90" s="116" t="str">
        <f t="shared" si="14"/>
        <v>N/A</v>
      </c>
      <c r="V90" s="113" t="str">
        <f t="shared" si="14"/>
        <v>N/A</v>
      </c>
      <c r="W90" s="116" t="str">
        <f t="shared" si="14"/>
        <v>N/A</v>
      </c>
      <c r="X90" s="116" t="str">
        <f t="shared" si="14"/>
        <v>N/A</v>
      </c>
      <c r="Y90" s="116" t="str">
        <f t="shared" si="14"/>
        <v>N/A</v>
      </c>
      <c r="Z90" s="116" t="str">
        <f t="shared" si="14"/>
        <v>N/A</v>
      </c>
      <c r="AA90" s="116" t="str">
        <f t="shared" si="14"/>
        <v>N/A</v>
      </c>
      <c r="AB90" s="116" t="str">
        <f t="shared" si="14"/>
        <v>N/A</v>
      </c>
      <c r="AC90" s="116" t="str">
        <f t="shared" si="14"/>
        <v>N/A</v>
      </c>
      <c r="AD90" s="116" t="str">
        <f t="shared" si="14"/>
        <v>N/A</v>
      </c>
      <c r="AE90" s="116" t="str">
        <f t="shared" si="14"/>
        <v>N/A</v>
      </c>
      <c r="AF90" s="116" t="str">
        <f t="shared" si="14"/>
        <v>N/A</v>
      </c>
      <c r="AG90" s="116" t="str">
        <f t="shared" si="14"/>
        <v>N/A</v>
      </c>
      <c r="AH90" s="116"/>
      <c r="AI90" s="116"/>
      <c r="AJ90" s="116"/>
      <c r="AK90" s="116"/>
      <c r="AL90" s="109"/>
      <c r="AM90" s="109"/>
      <c r="AN90" s="109"/>
      <c r="AO90" s="109"/>
      <c r="AP90" s="116"/>
      <c r="AQ90" s="109"/>
      <c r="AR90" s="141"/>
      <c r="AS90" s="116"/>
      <c r="AT90" s="116"/>
      <c r="AU90" s="141"/>
      <c r="AV90" s="120"/>
      <c r="AW90" s="120"/>
      <c r="AX90" s="120"/>
      <c r="AY90" s="120"/>
      <c r="AZ90" s="120"/>
      <c r="BA90" s="120"/>
      <c r="BB90" s="120"/>
      <c r="BC90" s="120"/>
      <c r="BD90" s="120"/>
      <c r="BE90" s="120"/>
      <c r="BF90" s="120"/>
      <c r="BG90" s="120"/>
      <c r="BH90" s="120"/>
      <c r="BI90" s="229"/>
      <c r="BJ90" s="132" t="s">
        <v>435</v>
      </c>
      <c r="BK90" s="132"/>
    </row>
    <row r="91" spans="1:63" ht="28.8">
      <c r="A91" s="179"/>
      <c r="B91" s="229"/>
      <c r="C91" s="229"/>
      <c r="D91" s="229"/>
      <c r="E91" s="229"/>
      <c r="F91" s="229"/>
      <c r="G91" s="228"/>
      <c r="H91" s="229"/>
      <c r="I91" s="229"/>
      <c r="J91" s="115" t="s">
        <v>649</v>
      </c>
      <c r="K91" s="85">
        <v>0.08</v>
      </c>
      <c r="L91" s="116" t="s">
        <v>254</v>
      </c>
      <c r="M91" s="117">
        <v>45748</v>
      </c>
      <c r="N91" s="117">
        <v>45838</v>
      </c>
      <c r="O91" s="114">
        <v>1</v>
      </c>
      <c r="P91" s="116" t="s">
        <v>313</v>
      </c>
      <c r="Q91" s="118" t="str">
        <f>IFERROR(VLOOKUP(R91,Listas!$AJ$2:$AK$9,2,0),"N/A")</f>
        <v>N/A</v>
      </c>
      <c r="R91" s="119" t="s">
        <v>229</v>
      </c>
      <c r="S91" s="119" t="s">
        <v>229</v>
      </c>
      <c r="T91" s="119" t="s">
        <v>229</v>
      </c>
      <c r="U91" s="116" t="str">
        <f t="shared" si="14"/>
        <v>N/A</v>
      </c>
      <c r="V91" s="113" t="str">
        <f t="shared" si="14"/>
        <v>N/A</v>
      </c>
      <c r="W91" s="116" t="str">
        <f t="shared" si="14"/>
        <v>N/A</v>
      </c>
      <c r="X91" s="116" t="str">
        <f t="shared" si="14"/>
        <v>N/A</v>
      </c>
      <c r="Y91" s="116" t="str">
        <f t="shared" si="14"/>
        <v>N/A</v>
      </c>
      <c r="Z91" s="116" t="str">
        <f t="shared" si="14"/>
        <v>N/A</v>
      </c>
      <c r="AA91" s="116" t="str">
        <f t="shared" si="14"/>
        <v>N/A</v>
      </c>
      <c r="AB91" s="116" t="str">
        <f t="shared" si="14"/>
        <v>N/A</v>
      </c>
      <c r="AC91" s="116" t="str">
        <f t="shared" si="14"/>
        <v>N/A</v>
      </c>
      <c r="AD91" s="116" t="str">
        <f t="shared" si="14"/>
        <v>N/A</v>
      </c>
      <c r="AE91" s="116" t="str">
        <f t="shared" si="14"/>
        <v>N/A</v>
      </c>
      <c r="AF91" s="116" t="str">
        <f t="shared" si="14"/>
        <v>N/A</v>
      </c>
      <c r="AG91" s="116" t="str">
        <f t="shared" si="14"/>
        <v>N/A</v>
      </c>
      <c r="AH91" s="116"/>
      <c r="AI91" s="116"/>
      <c r="AJ91" s="116"/>
      <c r="AK91" s="116"/>
      <c r="AL91" s="109"/>
      <c r="AM91" s="109"/>
      <c r="AN91" s="109"/>
      <c r="AO91" s="109"/>
      <c r="AP91" s="116"/>
      <c r="AQ91" s="109"/>
      <c r="AR91" s="141"/>
      <c r="AS91" s="116"/>
      <c r="AT91" s="116"/>
      <c r="AU91" s="141"/>
      <c r="AV91" s="120"/>
      <c r="AW91" s="120"/>
      <c r="AX91" s="120"/>
      <c r="AY91" s="120"/>
      <c r="AZ91" s="120"/>
      <c r="BA91" s="120"/>
      <c r="BB91" s="120"/>
      <c r="BC91" s="120"/>
      <c r="BD91" s="120"/>
      <c r="BE91" s="120"/>
      <c r="BF91" s="120"/>
      <c r="BG91" s="120"/>
      <c r="BH91" s="120"/>
      <c r="BI91" s="229"/>
      <c r="BJ91" s="132" t="s">
        <v>435</v>
      </c>
      <c r="BK91" s="132"/>
    </row>
    <row r="92" spans="1:63" ht="27" customHeight="1">
      <c r="A92" s="179"/>
      <c r="B92" s="229"/>
      <c r="C92" s="229"/>
      <c r="D92" s="229"/>
      <c r="E92" s="229"/>
      <c r="F92" s="229"/>
      <c r="G92" s="228"/>
      <c r="H92" s="229"/>
      <c r="I92" s="229"/>
      <c r="J92" s="115" t="s">
        <v>415</v>
      </c>
      <c r="K92" s="85">
        <v>0.08</v>
      </c>
      <c r="L92" s="116" t="s">
        <v>254</v>
      </c>
      <c r="M92" s="117">
        <v>45748</v>
      </c>
      <c r="N92" s="117">
        <v>45868</v>
      </c>
      <c r="O92" s="114">
        <v>1</v>
      </c>
      <c r="P92" s="116" t="s">
        <v>313</v>
      </c>
      <c r="Q92" s="118" t="str">
        <f>IFERROR(VLOOKUP(R92,Listas!$AJ$2:$AK$9,2,0),"N/A")</f>
        <v>N/A</v>
      </c>
      <c r="R92" s="119" t="s">
        <v>229</v>
      </c>
      <c r="S92" s="119" t="s">
        <v>229</v>
      </c>
      <c r="T92" s="119" t="s">
        <v>229</v>
      </c>
      <c r="U92" s="116" t="str">
        <f t="shared" si="14"/>
        <v>N/A</v>
      </c>
      <c r="V92" s="113" t="str">
        <f t="shared" si="14"/>
        <v>N/A</v>
      </c>
      <c r="W92" s="116" t="str">
        <f t="shared" si="14"/>
        <v>N/A</v>
      </c>
      <c r="X92" s="116" t="str">
        <f t="shared" si="14"/>
        <v>N/A</v>
      </c>
      <c r="Y92" s="116" t="str">
        <f t="shared" si="14"/>
        <v>N/A</v>
      </c>
      <c r="Z92" s="116" t="str">
        <f t="shared" si="14"/>
        <v>N/A</v>
      </c>
      <c r="AA92" s="116" t="str">
        <f t="shared" si="14"/>
        <v>N/A</v>
      </c>
      <c r="AB92" s="116" t="str">
        <f t="shared" si="14"/>
        <v>N/A</v>
      </c>
      <c r="AC92" s="116" t="str">
        <f t="shared" si="14"/>
        <v>N/A</v>
      </c>
      <c r="AD92" s="116" t="str">
        <f t="shared" si="14"/>
        <v>N/A</v>
      </c>
      <c r="AE92" s="116" t="str">
        <f t="shared" si="14"/>
        <v>N/A</v>
      </c>
      <c r="AF92" s="116" t="str">
        <f t="shared" si="14"/>
        <v>N/A</v>
      </c>
      <c r="AG92" s="116" t="str">
        <f t="shared" si="14"/>
        <v>N/A</v>
      </c>
      <c r="AH92" s="116"/>
      <c r="AI92" s="116"/>
      <c r="AJ92" s="116"/>
      <c r="AK92" s="116"/>
      <c r="AL92" s="109"/>
      <c r="AM92" s="109"/>
      <c r="AN92" s="109"/>
      <c r="AO92" s="109"/>
      <c r="AP92" s="116"/>
      <c r="AQ92" s="109"/>
      <c r="AR92" s="141"/>
      <c r="AS92" s="116"/>
      <c r="AT92" s="116"/>
      <c r="AU92" s="141"/>
      <c r="AV92" s="120"/>
      <c r="AW92" s="120"/>
      <c r="AX92" s="120"/>
      <c r="AY92" s="120"/>
      <c r="AZ92" s="120"/>
      <c r="BA92" s="120"/>
      <c r="BB92" s="120"/>
      <c r="BC92" s="120"/>
      <c r="BD92" s="120"/>
      <c r="BE92" s="120"/>
      <c r="BF92" s="120"/>
      <c r="BG92" s="120"/>
      <c r="BH92" s="120"/>
      <c r="BI92" s="229"/>
      <c r="BJ92" s="132" t="s">
        <v>435</v>
      </c>
      <c r="BK92" s="132"/>
    </row>
    <row r="93" spans="1:63" ht="72">
      <c r="A93" s="179"/>
      <c r="B93" s="229"/>
      <c r="C93" s="229"/>
      <c r="D93" s="229"/>
      <c r="E93" s="229"/>
      <c r="F93" s="229"/>
      <c r="G93" s="228"/>
      <c r="H93" s="229"/>
      <c r="I93" s="229"/>
      <c r="J93" s="115" t="s">
        <v>640</v>
      </c>
      <c r="K93" s="85">
        <v>0.6</v>
      </c>
      <c r="L93" s="116" t="s">
        <v>50</v>
      </c>
      <c r="M93" s="124">
        <v>45807</v>
      </c>
      <c r="N93" s="124">
        <v>45991</v>
      </c>
      <c r="O93" s="125">
        <v>1</v>
      </c>
      <c r="P93" s="116" t="s">
        <v>319</v>
      </c>
      <c r="Q93" s="118">
        <f>IFERROR(VLOOKUP(R93,Listas!$AJ$2:$AK$9,2,0),"N/A")</f>
        <v>202300000000028</v>
      </c>
      <c r="R93" s="119" t="s">
        <v>369</v>
      </c>
      <c r="S93" s="119" t="s">
        <v>410</v>
      </c>
      <c r="T93" s="119" t="s">
        <v>370</v>
      </c>
      <c r="U93" s="113" t="s">
        <v>616</v>
      </c>
      <c r="V93" s="113">
        <v>699998178</v>
      </c>
      <c r="W93" s="116" t="s">
        <v>255</v>
      </c>
      <c r="X93" s="119" t="s">
        <v>429</v>
      </c>
      <c r="Y93" s="116" t="s">
        <v>419</v>
      </c>
      <c r="Z93" s="116" t="str">
        <f t="shared" si="14"/>
        <v/>
      </c>
      <c r="AA93" s="128" t="s">
        <v>641</v>
      </c>
      <c r="AB93" s="116" t="str">
        <f t="shared" si="14"/>
        <v/>
      </c>
      <c r="AC93" s="116" t="str">
        <f t="shared" si="14"/>
        <v/>
      </c>
      <c r="AD93" s="116" t="str">
        <f t="shared" si="14"/>
        <v/>
      </c>
      <c r="AE93" s="116" t="str">
        <f t="shared" si="14"/>
        <v/>
      </c>
      <c r="AF93" s="116" t="str">
        <f t="shared" si="14"/>
        <v/>
      </c>
      <c r="AG93" s="116" t="str">
        <f t="shared" si="14"/>
        <v/>
      </c>
      <c r="AH93" s="116"/>
      <c r="AI93" s="116"/>
      <c r="AJ93" s="116"/>
      <c r="AK93" s="116"/>
      <c r="AL93" s="109"/>
      <c r="AM93" s="109"/>
      <c r="AN93" s="109"/>
      <c r="AO93" s="109"/>
      <c r="AP93" s="116"/>
      <c r="AQ93" s="109"/>
      <c r="AR93" s="141"/>
      <c r="AS93" s="116"/>
      <c r="AT93" s="116"/>
      <c r="AU93" s="141"/>
      <c r="AV93" s="120"/>
      <c r="AW93" s="120"/>
      <c r="AX93" s="120"/>
      <c r="AY93" s="120"/>
      <c r="AZ93" s="120"/>
      <c r="BA93" s="120"/>
      <c r="BB93" s="120"/>
      <c r="BC93" s="120"/>
      <c r="BD93" s="120"/>
      <c r="BE93" s="120"/>
      <c r="BF93" s="120"/>
      <c r="BG93" s="120"/>
      <c r="BH93" s="120"/>
      <c r="BI93" s="229"/>
      <c r="BJ93" s="132" t="s">
        <v>435</v>
      </c>
      <c r="BK93" s="132"/>
    </row>
    <row r="94" spans="1:63" ht="15" customHeight="1">
      <c r="A94" s="179">
        <v>15</v>
      </c>
      <c r="B94" s="229" t="s">
        <v>423</v>
      </c>
      <c r="C94" s="229" t="s">
        <v>10</v>
      </c>
      <c r="D94" s="229" t="s">
        <v>327</v>
      </c>
      <c r="E94" s="229" t="s">
        <v>432</v>
      </c>
      <c r="F94" s="229" t="s">
        <v>42</v>
      </c>
      <c r="G94" s="228" t="s">
        <v>718</v>
      </c>
      <c r="H94" s="229" t="s">
        <v>283</v>
      </c>
      <c r="I94" s="229" t="s">
        <v>284</v>
      </c>
      <c r="J94" s="115" t="s">
        <v>480</v>
      </c>
      <c r="K94" s="85">
        <v>0.08</v>
      </c>
      <c r="L94" s="116" t="s">
        <v>254</v>
      </c>
      <c r="M94" s="117">
        <v>45659</v>
      </c>
      <c r="N94" s="117">
        <v>45777</v>
      </c>
      <c r="O94" s="114">
        <v>1</v>
      </c>
      <c r="P94" s="116" t="s">
        <v>313</v>
      </c>
      <c r="Q94" s="118" t="str">
        <f>IFERROR(VLOOKUP(R94,Listas!$AJ$2:$AK$9,2,0),"N/A")</f>
        <v>N/A</v>
      </c>
      <c r="R94" s="119" t="s">
        <v>229</v>
      </c>
      <c r="S94" s="119" t="s">
        <v>229</v>
      </c>
      <c r="T94" s="119" t="s">
        <v>229</v>
      </c>
      <c r="U94" s="116" t="str">
        <f t="shared" ref="U94:AA95" si="16">IF($L94="Funcionamiento","N/A","")</f>
        <v>N/A</v>
      </c>
      <c r="V94" s="113" t="str">
        <f t="shared" si="16"/>
        <v>N/A</v>
      </c>
      <c r="W94" s="116" t="str">
        <f t="shared" si="16"/>
        <v>N/A</v>
      </c>
      <c r="X94" s="116" t="str">
        <f t="shared" si="16"/>
        <v>N/A</v>
      </c>
      <c r="Y94" s="116" t="str">
        <f t="shared" si="16"/>
        <v>N/A</v>
      </c>
      <c r="Z94" s="116" t="str">
        <f t="shared" si="16"/>
        <v>N/A</v>
      </c>
      <c r="AA94" s="116" t="str">
        <f t="shared" si="16"/>
        <v>N/A</v>
      </c>
      <c r="AB94" s="116" t="str">
        <f t="shared" si="14"/>
        <v>N/A</v>
      </c>
      <c r="AC94" s="116" t="str">
        <f t="shared" si="14"/>
        <v>N/A</v>
      </c>
      <c r="AD94" s="116" t="str">
        <f t="shared" si="14"/>
        <v>N/A</v>
      </c>
      <c r="AE94" s="116" t="str">
        <f t="shared" si="14"/>
        <v>N/A</v>
      </c>
      <c r="AF94" s="116" t="str">
        <f t="shared" si="14"/>
        <v>N/A</v>
      </c>
      <c r="AG94" s="116" t="str">
        <f t="shared" si="14"/>
        <v>N/A</v>
      </c>
      <c r="AH94" s="116"/>
      <c r="AI94" s="116"/>
      <c r="AJ94" s="116"/>
      <c r="AK94" s="116"/>
      <c r="AL94" s="109"/>
      <c r="AM94" s="109"/>
      <c r="AN94" s="109"/>
      <c r="AO94" s="109"/>
      <c r="AP94" s="116"/>
      <c r="AQ94" s="109"/>
      <c r="AR94" s="141"/>
      <c r="AS94" s="116"/>
      <c r="AT94" s="116"/>
      <c r="AU94" s="141"/>
      <c r="AV94" s="120"/>
      <c r="AW94" s="120"/>
      <c r="AX94" s="120"/>
      <c r="AY94" s="120"/>
      <c r="AZ94" s="120"/>
      <c r="BA94" s="120"/>
      <c r="BB94" s="120"/>
      <c r="BC94" s="120"/>
      <c r="BD94" s="120"/>
      <c r="BE94" s="120"/>
      <c r="BF94" s="120"/>
      <c r="BG94" s="120"/>
      <c r="BH94" s="120"/>
      <c r="BI94" s="229"/>
      <c r="BJ94" s="132" t="s">
        <v>438</v>
      </c>
      <c r="BK94" s="132"/>
    </row>
    <row r="95" spans="1:63" ht="28.8">
      <c r="A95" s="179"/>
      <c r="B95" s="229"/>
      <c r="C95" s="229"/>
      <c r="D95" s="229"/>
      <c r="E95" s="229"/>
      <c r="F95" s="229"/>
      <c r="G95" s="228"/>
      <c r="H95" s="229"/>
      <c r="I95" s="229"/>
      <c r="J95" s="115" t="s">
        <v>414</v>
      </c>
      <c r="K95" s="85">
        <v>0.08</v>
      </c>
      <c r="L95" s="116" t="s">
        <v>254</v>
      </c>
      <c r="M95" s="117">
        <v>45719</v>
      </c>
      <c r="N95" s="117">
        <v>45838</v>
      </c>
      <c r="O95" s="114">
        <v>1</v>
      </c>
      <c r="P95" s="116" t="s">
        <v>313</v>
      </c>
      <c r="Q95" s="118" t="str">
        <f>IFERROR(VLOOKUP(R95,Listas!$AJ$2:$AK$9,2,0),"N/A")</f>
        <v>N/A</v>
      </c>
      <c r="R95" s="119" t="s">
        <v>229</v>
      </c>
      <c r="S95" s="119" t="s">
        <v>229</v>
      </c>
      <c r="T95" s="119" t="s">
        <v>229</v>
      </c>
      <c r="U95" s="116" t="str">
        <f t="shared" si="16"/>
        <v>N/A</v>
      </c>
      <c r="V95" s="113" t="str">
        <f t="shared" si="16"/>
        <v>N/A</v>
      </c>
      <c r="W95" s="116" t="str">
        <f t="shared" si="16"/>
        <v>N/A</v>
      </c>
      <c r="X95" s="116" t="str">
        <f t="shared" si="16"/>
        <v>N/A</v>
      </c>
      <c r="Y95" s="116" t="str">
        <f t="shared" si="16"/>
        <v>N/A</v>
      </c>
      <c r="Z95" s="116" t="str">
        <f t="shared" si="16"/>
        <v>N/A</v>
      </c>
      <c r="AA95" s="116" t="str">
        <f t="shared" si="16"/>
        <v>N/A</v>
      </c>
      <c r="AB95" s="116" t="str">
        <f t="shared" si="14"/>
        <v>N/A</v>
      </c>
      <c r="AC95" s="116" t="str">
        <f t="shared" si="14"/>
        <v>N/A</v>
      </c>
      <c r="AD95" s="116" t="str">
        <f t="shared" si="14"/>
        <v>N/A</v>
      </c>
      <c r="AE95" s="116" t="str">
        <f t="shared" si="14"/>
        <v>N/A</v>
      </c>
      <c r="AF95" s="116" t="str">
        <f t="shared" si="14"/>
        <v>N/A</v>
      </c>
      <c r="AG95" s="116" t="str">
        <f t="shared" si="14"/>
        <v>N/A</v>
      </c>
      <c r="AH95" s="116"/>
      <c r="AI95" s="116"/>
      <c r="AJ95" s="116"/>
      <c r="AK95" s="116"/>
      <c r="AL95" s="109"/>
      <c r="AM95" s="109"/>
      <c r="AN95" s="109"/>
      <c r="AO95" s="109"/>
      <c r="AP95" s="116"/>
      <c r="AQ95" s="109"/>
      <c r="AR95" s="141"/>
      <c r="AS95" s="116"/>
      <c r="AT95" s="116"/>
      <c r="AU95" s="141"/>
      <c r="AV95" s="120"/>
      <c r="AW95" s="120"/>
      <c r="AX95" s="120"/>
      <c r="AY95" s="120"/>
      <c r="AZ95" s="120"/>
      <c r="BA95" s="120"/>
      <c r="BB95" s="120"/>
      <c r="BC95" s="120"/>
      <c r="BD95" s="120"/>
      <c r="BE95" s="120"/>
      <c r="BF95" s="120"/>
      <c r="BG95" s="120"/>
      <c r="BH95" s="120"/>
      <c r="BI95" s="229"/>
      <c r="BJ95" s="132" t="s">
        <v>438</v>
      </c>
      <c r="BK95" s="132"/>
    </row>
    <row r="96" spans="1:63" ht="28.8">
      <c r="A96" s="179"/>
      <c r="B96" s="229"/>
      <c r="C96" s="229"/>
      <c r="D96" s="229"/>
      <c r="E96" s="229"/>
      <c r="F96" s="229"/>
      <c r="G96" s="228"/>
      <c r="H96" s="229"/>
      <c r="I96" s="229"/>
      <c r="J96" s="115" t="s">
        <v>420</v>
      </c>
      <c r="K96" s="85">
        <v>0.08</v>
      </c>
      <c r="L96" s="116" t="s">
        <v>254</v>
      </c>
      <c r="M96" s="117">
        <v>45719</v>
      </c>
      <c r="N96" s="117">
        <v>45838</v>
      </c>
      <c r="O96" s="114">
        <v>1</v>
      </c>
      <c r="P96" s="116" t="s">
        <v>313</v>
      </c>
      <c r="Q96" s="118" t="str">
        <f>IFERROR(VLOOKUP(R96,Listas!$AJ$2:$AK$9,2,0),"N/A")</f>
        <v>N/A</v>
      </c>
      <c r="R96" s="119" t="s">
        <v>229</v>
      </c>
      <c r="S96" s="119" t="s">
        <v>229</v>
      </c>
      <c r="T96" s="119" t="s">
        <v>229</v>
      </c>
      <c r="U96" s="116" t="str">
        <f t="shared" si="14"/>
        <v>N/A</v>
      </c>
      <c r="V96" s="113" t="str">
        <f t="shared" si="14"/>
        <v>N/A</v>
      </c>
      <c r="W96" s="116" t="str">
        <f t="shared" si="14"/>
        <v>N/A</v>
      </c>
      <c r="X96" s="116" t="str">
        <f t="shared" si="14"/>
        <v>N/A</v>
      </c>
      <c r="Y96" s="116" t="str">
        <f t="shared" si="14"/>
        <v>N/A</v>
      </c>
      <c r="Z96" s="116" t="str">
        <f t="shared" si="14"/>
        <v>N/A</v>
      </c>
      <c r="AA96" s="116" t="str">
        <f t="shared" si="14"/>
        <v>N/A</v>
      </c>
      <c r="AB96" s="116" t="str">
        <f t="shared" si="14"/>
        <v>N/A</v>
      </c>
      <c r="AC96" s="116" t="str">
        <f t="shared" si="14"/>
        <v>N/A</v>
      </c>
      <c r="AD96" s="116" t="str">
        <f t="shared" si="14"/>
        <v>N/A</v>
      </c>
      <c r="AE96" s="116" t="str">
        <f t="shared" si="14"/>
        <v>N/A</v>
      </c>
      <c r="AF96" s="116" t="str">
        <f t="shared" si="14"/>
        <v>N/A</v>
      </c>
      <c r="AG96" s="116" t="str">
        <f t="shared" si="14"/>
        <v>N/A</v>
      </c>
      <c r="AH96" s="116"/>
      <c r="AI96" s="116"/>
      <c r="AJ96" s="116"/>
      <c r="AK96" s="116"/>
      <c r="AL96" s="109"/>
      <c r="AM96" s="109"/>
      <c r="AN96" s="109"/>
      <c r="AO96" s="109"/>
      <c r="AP96" s="116"/>
      <c r="AQ96" s="109"/>
      <c r="AR96" s="141"/>
      <c r="AS96" s="116"/>
      <c r="AT96" s="116"/>
      <c r="AU96" s="141"/>
      <c r="AV96" s="120"/>
      <c r="AW96" s="120"/>
      <c r="AX96" s="120"/>
      <c r="AY96" s="120"/>
      <c r="AZ96" s="120"/>
      <c r="BA96" s="120"/>
      <c r="BB96" s="120"/>
      <c r="BC96" s="120"/>
      <c r="BD96" s="120"/>
      <c r="BE96" s="120"/>
      <c r="BF96" s="120"/>
      <c r="BG96" s="120"/>
      <c r="BH96" s="120"/>
      <c r="BI96" s="229"/>
      <c r="BJ96" s="132" t="s">
        <v>438</v>
      </c>
      <c r="BK96" s="132"/>
    </row>
    <row r="97" spans="1:63" ht="28.8">
      <c r="A97" s="179"/>
      <c r="B97" s="229"/>
      <c r="C97" s="229"/>
      <c r="D97" s="229"/>
      <c r="E97" s="229"/>
      <c r="F97" s="229"/>
      <c r="G97" s="228"/>
      <c r="H97" s="229"/>
      <c r="I97" s="229"/>
      <c r="J97" s="115" t="s">
        <v>649</v>
      </c>
      <c r="K97" s="85">
        <v>0.08</v>
      </c>
      <c r="L97" s="116" t="s">
        <v>254</v>
      </c>
      <c r="M97" s="117">
        <v>45748</v>
      </c>
      <c r="N97" s="117">
        <v>45838</v>
      </c>
      <c r="O97" s="114">
        <v>1</v>
      </c>
      <c r="P97" s="116" t="s">
        <v>313</v>
      </c>
      <c r="Q97" s="118" t="str">
        <f>IFERROR(VLOOKUP(R97,Listas!$AJ$2:$AK$9,2,0),"N/A")</f>
        <v>N/A</v>
      </c>
      <c r="R97" s="119" t="s">
        <v>229</v>
      </c>
      <c r="S97" s="119" t="s">
        <v>229</v>
      </c>
      <c r="T97" s="119" t="s">
        <v>229</v>
      </c>
      <c r="U97" s="116" t="str">
        <f t="shared" ref="U97:AG111" si="17">IF($L97="Funcionamiento","N/A","")</f>
        <v>N/A</v>
      </c>
      <c r="V97" s="113" t="str">
        <f t="shared" si="17"/>
        <v>N/A</v>
      </c>
      <c r="W97" s="116" t="str">
        <f t="shared" si="17"/>
        <v>N/A</v>
      </c>
      <c r="X97" s="116" t="str">
        <f t="shared" si="17"/>
        <v>N/A</v>
      </c>
      <c r="Y97" s="116" t="str">
        <f t="shared" si="17"/>
        <v>N/A</v>
      </c>
      <c r="Z97" s="116" t="str">
        <f t="shared" si="17"/>
        <v>N/A</v>
      </c>
      <c r="AA97" s="116" t="str">
        <f t="shared" si="17"/>
        <v>N/A</v>
      </c>
      <c r="AB97" s="116" t="str">
        <f t="shared" si="17"/>
        <v>N/A</v>
      </c>
      <c r="AC97" s="116" t="str">
        <f t="shared" si="17"/>
        <v>N/A</v>
      </c>
      <c r="AD97" s="116" t="str">
        <f t="shared" si="17"/>
        <v>N/A</v>
      </c>
      <c r="AE97" s="116" t="str">
        <f t="shared" si="17"/>
        <v>N/A</v>
      </c>
      <c r="AF97" s="116" t="str">
        <f t="shared" si="17"/>
        <v>N/A</v>
      </c>
      <c r="AG97" s="116" t="str">
        <f t="shared" si="17"/>
        <v>N/A</v>
      </c>
      <c r="AH97" s="116"/>
      <c r="AI97" s="116"/>
      <c r="AJ97" s="116"/>
      <c r="AK97" s="116"/>
      <c r="AL97" s="109"/>
      <c r="AM97" s="109"/>
      <c r="AN97" s="109"/>
      <c r="AO97" s="109"/>
      <c r="AP97" s="116"/>
      <c r="AQ97" s="109"/>
      <c r="AR97" s="141"/>
      <c r="AS97" s="116"/>
      <c r="AT97" s="116"/>
      <c r="AU97" s="141"/>
      <c r="AV97" s="120"/>
      <c r="AW97" s="120"/>
      <c r="AX97" s="120"/>
      <c r="AY97" s="120"/>
      <c r="AZ97" s="120"/>
      <c r="BA97" s="120"/>
      <c r="BB97" s="120"/>
      <c r="BC97" s="120"/>
      <c r="BD97" s="120"/>
      <c r="BE97" s="120"/>
      <c r="BF97" s="120"/>
      <c r="BG97" s="120"/>
      <c r="BH97" s="120"/>
      <c r="BI97" s="229"/>
      <c r="BJ97" s="132" t="s">
        <v>438</v>
      </c>
      <c r="BK97" s="132"/>
    </row>
    <row r="98" spans="1:63" ht="27" customHeight="1">
      <c r="A98" s="179"/>
      <c r="B98" s="229"/>
      <c r="C98" s="229"/>
      <c r="D98" s="229"/>
      <c r="E98" s="229"/>
      <c r="F98" s="229"/>
      <c r="G98" s="228"/>
      <c r="H98" s="229"/>
      <c r="I98" s="229"/>
      <c r="J98" s="115" t="s">
        <v>415</v>
      </c>
      <c r="K98" s="85">
        <v>0.08</v>
      </c>
      <c r="L98" s="116" t="s">
        <v>254</v>
      </c>
      <c r="M98" s="117">
        <v>45748</v>
      </c>
      <c r="N98" s="117">
        <v>45868</v>
      </c>
      <c r="O98" s="114">
        <v>1</v>
      </c>
      <c r="P98" s="116" t="s">
        <v>313</v>
      </c>
      <c r="Q98" s="118" t="str">
        <f>IFERROR(VLOOKUP(R98,Listas!$AJ$2:$AK$9,2,0),"N/A")</f>
        <v>N/A</v>
      </c>
      <c r="R98" s="119" t="s">
        <v>229</v>
      </c>
      <c r="S98" s="119" t="s">
        <v>229</v>
      </c>
      <c r="T98" s="119" t="s">
        <v>229</v>
      </c>
      <c r="U98" s="116" t="str">
        <f t="shared" si="17"/>
        <v>N/A</v>
      </c>
      <c r="V98" s="113" t="str">
        <f t="shared" si="17"/>
        <v>N/A</v>
      </c>
      <c r="W98" s="116" t="str">
        <f t="shared" si="17"/>
        <v>N/A</v>
      </c>
      <c r="X98" s="116" t="str">
        <f t="shared" si="17"/>
        <v>N/A</v>
      </c>
      <c r="Y98" s="116" t="str">
        <f t="shared" si="17"/>
        <v>N/A</v>
      </c>
      <c r="Z98" s="116" t="str">
        <f t="shared" si="17"/>
        <v>N/A</v>
      </c>
      <c r="AA98" s="116" t="str">
        <f t="shared" si="17"/>
        <v>N/A</v>
      </c>
      <c r="AB98" s="116" t="str">
        <f t="shared" si="17"/>
        <v>N/A</v>
      </c>
      <c r="AC98" s="116" t="str">
        <f t="shared" si="17"/>
        <v>N/A</v>
      </c>
      <c r="AD98" s="116" t="str">
        <f t="shared" si="17"/>
        <v>N/A</v>
      </c>
      <c r="AE98" s="116" t="str">
        <f t="shared" si="17"/>
        <v>N/A</v>
      </c>
      <c r="AF98" s="116" t="str">
        <f t="shared" si="17"/>
        <v>N/A</v>
      </c>
      <c r="AG98" s="116" t="str">
        <f t="shared" si="17"/>
        <v>N/A</v>
      </c>
      <c r="AH98" s="116"/>
      <c r="AI98" s="116"/>
      <c r="AJ98" s="116"/>
      <c r="AK98" s="116"/>
      <c r="AL98" s="109"/>
      <c r="AM98" s="109"/>
      <c r="AN98" s="109"/>
      <c r="AO98" s="109"/>
      <c r="AP98" s="116"/>
      <c r="AQ98" s="109"/>
      <c r="AR98" s="141"/>
      <c r="AS98" s="116"/>
      <c r="AT98" s="116"/>
      <c r="AU98" s="141"/>
      <c r="AV98" s="120"/>
      <c r="AW98" s="120"/>
      <c r="AX98" s="120"/>
      <c r="AY98" s="120"/>
      <c r="AZ98" s="120"/>
      <c r="BA98" s="120"/>
      <c r="BB98" s="120"/>
      <c r="BC98" s="120"/>
      <c r="BD98" s="120"/>
      <c r="BE98" s="120"/>
      <c r="BF98" s="120"/>
      <c r="BG98" s="120"/>
      <c r="BH98" s="120"/>
      <c r="BI98" s="229"/>
      <c r="BJ98" s="132" t="s">
        <v>438</v>
      </c>
      <c r="BK98" s="132"/>
    </row>
    <row r="99" spans="1:63" ht="72">
      <c r="A99" s="179"/>
      <c r="B99" s="229"/>
      <c r="C99" s="229"/>
      <c r="D99" s="229"/>
      <c r="E99" s="229"/>
      <c r="F99" s="229"/>
      <c r="G99" s="228"/>
      <c r="H99" s="229"/>
      <c r="I99" s="229"/>
      <c r="J99" s="115" t="s">
        <v>431</v>
      </c>
      <c r="K99" s="85">
        <v>0.6</v>
      </c>
      <c r="L99" s="116" t="s">
        <v>50</v>
      </c>
      <c r="M99" s="124">
        <v>45807</v>
      </c>
      <c r="N99" s="124">
        <v>45991</v>
      </c>
      <c r="O99" s="125">
        <v>1</v>
      </c>
      <c r="P99" s="116" t="s">
        <v>319</v>
      </c>
      <c r="Q99" s="118">
        <f>IFERROR(VLOOKUP(R99,Listas!$AJ$2:$AK$9,2,0),"N/A")</f>
        <v>202300000000028</v>
      </c>
      <c r="R99" s="119" t="s">
        <v>369</v>
      </c>
      <c r="S99" s="119" t="s">
        <v>410</v>
      </c>
      <c r="T99" s="119" t="s">
        <v>372</v>
      </c>
      <c r="U99" s="113" t="s">
        <v>616</v>
      </c>
      <c r="V99" s="113">
        <v>595356793</v>
      </c>
      <c r="W99" s="116" t="s">
        <v>255</v>
      </c>
      <c r="X99" s="119" t="s">
        <v>418</v>
      </c>
      <c r="Y99" s="116" t="s">
        <v>419</v>
      </c>
      <c r="Z99" s="116" t="str">
        <f t="shared" si="17"/>
        <v/>
      </c>
      <c r="AA99" s="115" t="s">
        <v>642</v>
      </c>
      <c r="AB99" s="116" t="str">
        <f t="shared" si="17"/>
        <v/>
      </c>
      <c r="AC99" s="116" t="str">
        <f t="shared" si="17"/>
        <v/>
      </c>
      <c r="AD99" s="116" t="str">
        <f t="shared" si="17"/>
        <v/>
      </c>
      <c r="AE99" s="116" t="str">
        <f t="shared" si="17"/>
        <v/>
      </c>
      <c r="AF99" s="116" t="str">
        <f t="shared" si="17"/>
        <v/>
      </c>
      <c r="AG99" s="116" t="str">
        <f t="shared" si="17"/>
        <v/>
      </c>
      <c r="AH99" s="116"/>
      <c r="AI99" s="116"/>
      <c r="AJ99" s="116"/>
      <c r="AK99" s="116"/>
      <c r="AL99" s="109"/>
      <c r="AM99" s="109"/>
      <c r="AN99" s="109"/>
      <c r="AO99" s="109"/>
      <c r="AP99" s="116"/>
      <c r="AQ99" s="109"/>
      <c r="AR99" s="141"/>
      <c r="AS99" s="116"/>
      <c r="AT99" s="116"/>
      <c r="AU99" s="141"/>
      <c r="AV99" s="120"/>
      <c r="AW99" s="120"/>
      <c r="AX99" s="120"/>
      <c r="AY99" s="120"/>
      <c r="AZ99" s="120"/>
      <c r="BA99" s="120"/>
      <c r="BB99" s="120"/>
      <c r="BC99" s="120"/>
      <c r="BD99" s="120"/>
      <c r="BE99" s="120"/>
      <c r="BF99" s="120"/>
      <c r="BG99" s="120"/>
      <c r="BH99" s="120"/>
      <c r="BI99" s="229"/>
      <c r="BJ99" s="132" t="s">
        <v>438</v>
      </c>
      <c r="BK99" s="132"/>
    </row>
    <row r="100" spans="1:63" ht="15" customHeight="1">
      <c r="A100" s="179">
        <v>16</v>
      </c>
      <c r="B100" s="229" t="s">
        <v>331</v>
      </c>
      <c r="C100" s="229" t="s">
        <v>40</v>
      </c>
      <c r="D100" s="229" t="s">
        <v>315</v>
      </c>
      <c r="E100" s="229" t="s">
        <v>433</v>
      </c>
      <c r="F100" s="229" t="s">
        <v>42</v>
      </c>
      <c r="G100" s="228" t="s">
        <v>719</v>
      </c>
      <c r="H100" s="229" t="s">
        <v>287</v>
      </c>
      <c r="I100" s="229" t="s">
        <v>289</v>
      </c>
      <c r="J100" s="115" t="s">
        <v>480</v>
      </c>
      <c r="K100" s="85">
        <v>0.08</v>
      </c>
      <c r="L100" s="116" t="s">
        <v>254</v>
      </c>
      <c r="M100" s="117">
        <v>45659</v>
      </c>
      <c r="N100" s="117">
        <v>45777</v>
      </c>
      <c r="O100" s="114">
        <v>1</v>
      </c>
      <c r="P100" s="116" t="s">
        <v>313</v>
      </c>
      <c r="Q100" s="118" t="str">
        <f>IFERROR(VLOOKUP(R100,Listas!$AJ$2:$AK$9,2,0),"N/A")</f>
        <v>N/A</v>
      </c>
      <c r="R100" s="119" t="s">
        <v>229</v>
      </c>
      <c r="S100" s="119" t="s">
        <v>229</v>
      </c>
      <c r="T100" s="119" t="s">
        <v>229</v>
      </c>
      <c r="U100" s="116" t="str">
        <f t="shared" ref="U100:AA101" si="18">IF($L100="Funcionamiento","N/A","")</f>
        <v>N/A</v>
      </c>
      <c r="V100" s="113" t="str">
        <f t="shared" si="18"/>
        <v>N/A</v>
      </c>
      <c r="W100" s="116" t="str">
        <f t="shared" si="18"/>
        <v>N/A</v>
      </c>
      <c r="X100" s="116" t="str">
        <f t="shared" si="18"/>
        <v>N/A</v>
      </c>
      <c r="Y100" s="116" t="str">
        <f t="shared" si="18"/>
        <v>N/A</v>
      </c>
      <c r="Z100" s="116" t="str">
        <f t="shared" si="18"/>
        <v>N/A</v>
      </c>
      <c r="AA100" s="116" t="str">
        <f t="shared" si="18"/>
        <v>N/A</v>
      </c>
      <c r="AB100" s="116" t="str">
        <f t="shared" si="17"/>
        <v>N/A</v>
      </c>
      <c r="AC100" s="116" t="str">
        <f t="shared" si="17"/>
        <v>N/A</v>
      </c>
      <c r="AD100" s="116" t="str">
        <f t="shared" si="17"/>
        <v>N/A</v>
      </c>
      <c r="AE100" s="116" t="str">
        <f t="shared" si="17"/>
        <v>N/A</v>
      </c>
      <c r="AF100" s="116" t="str">
        <f t="shared" si="17"/>
        <v>N/A</v>
      </c>
      <c r="AG100" s="116" t="str">
        <f t="shared" si="17"/>
        <v>N/A</v>
      </c>
      <c r="AH100" s="116"/>
      <c r="AI100" s="116"/>
      <c r="AJ100" s="116"/>
      <c r="AK100" s="116"/>
      <c r="AL100" s="109"/>
      <c r="AM100" s="109"/>
      <c r="AN100" s="109"/>
      <c r="AO100" s="109"/>
      <c r="AP100" s="116"/>
      <c r="AQ100" s="109"/>
      <c r="AR100" s="141"/>
      <c r="AS100" s="116"/>
      <c r="AT100" s="116"/>
      <c r="AU100" s="141"/>
      <c r="AV100" s="120"/>
      <c r="AW100" s="120"/>
      <c r="AX100" s="120"/>
      <c r="AY100" s="120"/>
      <c r="AZ100" s="120"/>
      <c r="BA100" s="120"/>
      <c r="BB100" s="120"/>
      <c r="BC100" s="120"/>
      <c r="BD100" s="120"/>
      <c r="BE100" s="120"/>
      <c r="BF100" s="120"/>
      <c r="BG100" s="120"/>
      <c r="BH100" s="120"/>
      <c r="BI100" s="229"/>
      <c r="BJ100" s="132" t="s">
        <v>439</v>
      </c>
      <c r="BK100" s="132" t="s">
        <v>715</v>
      </c>
    </row>
    <row r="101" spans="1:63" ht="15" customHeight="1">
      <c r="A101" s="179"/>
      <c r="B101" s="229"/>
      <c r="C101" s="229"/>
      <c r="D101" s="229"/>
      <c r="E101" s="229"/>
      <c r="F101" s="229"/>
      <c r="G101" s="228"/>
      <c r="H101" s="229"/>
      <c r="I101" s="229"/>
      <c r="J101" s="115" t="s">
        <v>414</v>
      </c>
      <c r="K101" s="85">
        <v>0.08</v>
      </c>
      <c r="L101" s="116" t="s">
        <v>254</v>
      </c>
      <c r="M101" s="117">
        <v>45719</v>
      </c>
      <c r="N101" s="117">
        <v>45838</v>
      </c>
      <c r="O101" s="114">
        <v>1</v>
      </c>
      <c r="P101" s="116" t="s">
        <v>313</v>
      </c>
      <c r="Q101" s="118" t="str">
        <f>IFERROR(VLOOKUP(R101,Listas!$AJ$2:$AK$9,2,0),"N/A")</f>
        <v>N/A</v>
      </c>
      <c r="R101" s="119" t="s">
        <v>229</v>
      </c>
      <c r="S101" s="119" t="s">
        <v>229</v>
      </c>
      <c r="T101" s="119" t="s">
        <v>229</v>
      </c>
      <c r="U101" s="116" t="str">
        <f t="shared" si="18"/>
        <v>N/A</v>
      </c>
      <c r="V101" s="113" t="str">
        <f t="shared" si="18"/>
        <v>N/A</v>
      </c>
      <c r="W101" s="116" t="str">
        <f t="shared" si="18"/>
        <v>N/A</v>
      </c>
      <c r="X101" s="116" t="str">
        <f t="shared" si="18"/>
        <v>N/A</v>
      </c>
      <c r="Y101" s="116" t="str">
        <f t="shared" si="18"/>
        <v>N/A</v>
      </c>
      <c r="Z101" s="116" t="str">
        <f t="shared" si="18"/>
        <v>N/A</v>
      </c>
      <c r="AA101" s="116" t="str">
        <f t="shared" si="18"/>
        <v>N/A</v>
      </c>
      <c r="AB101" s="116" t="str">
        <f t="shared" si="17"/>
        <v>N/A</v>
      </c>
      <c r="AC101" s="116" t="str">
        <f t="shared" si="17"/>
        <v>N/A</v>
      </c>
      <c r="AD101" s="116" t="str">
        <f t="shared" si="17"/>
        <v>N/A</v>
      </c>
      <c r="AE101" s="116" t="str">
        <f t="shared" si="17"/>
        <v>N/A</v>
      </c>
      <c r="AF101" s="116" t="str">
        <f t="shared" si="17"/>
        <v>N/A</v>
      </c>
      <c r="AG101" s="116" t="str">
        <f t="shared" si="17"/>
        <v>N/A</v>
      </c>
      <c r="AH101" s="116"/>
      <c r="AI101" s="116"/>
      <c r="AJ101" s="116"/>
      <c r="AK101" s="116"/>
      <c r="AL101" s="109"/>
      <c r="AM101" s="109"/>
      <c r="AN101" s="109"/>
      <c r="AO101" s="109"/>
      <c r="AP101" s="116"/>
      <c r="AQ101" s="109"/>
      <c r="AR101" s="141"/>
      <c r="AS101" s="116"/>
      <c r="AT101" s="116"/>
      <c r="AU101" s="141"/>
      <c r="AV101" s="120"/>
      <c r="AW101" s="120"/>
      <c r="AX101" s="120"/>
      <c r="AY101" s="120"/>
      <c r="AZ101" s="120"/>
      <c r="BA101" s="120"/>
      <c r="BB101" s="120"/>
      <c r="BC101" s="120"/>
      <c r="BD101" s="120"/>
      <c r="BE101" s="120"/>
      <c r="BF101" s="120"/>
      <c r="BG101" s="120"/>
      <c r="BH101" s="120"/>
      <c r="BI101" s="229"/>
      <c r="BJ101" s="132" t="s">
        <v>439</v>
      </c>
      <c r="BK101" s="132"/>
    </row>
    <row r="102" spans="1:63" ht="28.8">
      <c r="A102" s="179"/>
      <c r="B102" s="229"/>
      <c r="C102" s="229"/>
      <c r="D102" s="229"/>
      <c r="E102" s="229"/>
      <c r="F102" s="229"/>
      <c r="G102" s="228"/>
      <c r="H102" s="229"/>
      <c r="I102" s="229"/>
      <c r="J102" s="115" t="s">
        <v>420</v>
      </c>
      <c r="K102" s="85">
        <v>0.08</v>
      </c>
      <c r="L102" s="116" t="s">
        <v>254</v>
      </c>
      <c r="M102" s="117">
        <v>45719</v>
      </c>
      <c r="N102" s="117">
        <v>45838</v>
      </c>
      <c r="O102" s="114">
        <v>1</v>
      </c>
      <c r="P102" s="116" t="s">
        <v>313</v>
      </c>
      <c r="Q102" s="118" t="str">
        <f>IFERROR(VLOOKUP(R102,Listas!$AJ$2:$AK$9,2,0),"N/A")</f>
        <v>N/A</v>
      </c>
      <c r="R102" s="119" t="s">
        <v>229</v>
      </c>
      <c r="S102" s="119" t="s">
        <v>229</v>
      </c>
      <c r="T102" s="119" t="s">
        <v>229</v>
      </c>
      <c r="U102" s="116" t="str">
        <f t="shared" si="17"/>
        <v>N/A</v>
      </c>
      <c r="V102" s="113" t="str">
        <f t="shared" si="17"/>
        <v>N/A</v>
      </c>
      <c r="W102" s="116" t="str">
        <f t="shared" si="17"/>
        <v>N/A</v>
      </c>
      <c r="X102" s="116" t="str">
        <f t="shared" si="17"/>
        <v>N/A</v>
      </c>
      <c r="Y102" s="116" t="str">
        <f t="shared" si="17"/>
        <v>N/A</v>
      </c>
      <c r="Z102" s="116" t="str">
        <f t="shared" si="17"/>
        <v>N/A</v>
      </c>
      <c r="AA102" s="116" t="str">
        <f t="shared" si="17"/>
        <v>N/A</v>
      </c>
      <c r="AB102" s="116" t="str">
        <f t="shared" si="17"/>
        <v>N/A</v>
      </c>
      <c r="AC102" s="116" t="str">
        <f t="shared" si="17"/>
        <v>N/A</v>
      </c>
      <c r="AD102" s="116" t="str">
        <f t="shared" si="17"/>
        <v>N/A</v>
      </c>
      <c r="AE102" s="116" t="str">
        <f t="shared" si="17"/>
        <v>N/A</v>
      </c>
      <c r="AF102" s="116" t="str">
        <f t="shared" si="17"/>
        <v>N/A</v>
      </c>
      <c r="AG102" s="116" t="str">
        <f t="shared" si="17"/>
        <v>N/A</v>
      </c>
      <c r="AH102" s="116"/>
      <c r="AI102" s="116"/>
      <c r="AJ102" s="116"/>
      <c r="AK102" s="116"/>
      <c r="AL102" s="109"/>
      <c r="AM102" s="109"/>
      <c r="AN102" s="109"/>
      <c r="AO102" s="109"/>
      <c r="AP102" s="116"/>
      <c r="AQ102" s="109"/>
      <c r="AR102" s="141"/>
      <c r="AS102" s="116"/>
      <c r="AT102" s="116"/>
      <c r="AU102" s="141"/>
      <c r="AV102" s="120"/>
      <c r="AW102" s="120"/>
      <c r="AX102" s="120"/>
      <c r="AY102" s="120"/>
      <c r="AZ102" s="120"/>
      <c r="BA102" s="120"/>
      <c r="BB102" s="120"/>
      <c r="BC102" s="120"/>
      <c r="BD102" s="120"/>
      <c r="BE102" s="120"/>
      <c r="BF102" s="120"/>
      <c r="BG102" s="120"/>
      <c r="BH102" s="120"/>
      <c r="BI102" s="229"/>
      <c r="BJ102" s="132" t="s">
        <v>439</v>
      </c>
      <c r="BK102" s="132"/>
    </row>
    <row r="103" spans="1:63" ht="28.8">
      <c r="A103" s="179"/>
      <c r="B103" s="229"/>
      <c r="C103" s="229"/>
      <c r="D103" s="229"/>
      <c r="E103" s="229"/>
      <c r="F103" s="229"/>
      <c r="G103" s="228"/>
      <c r="H103" s="229"/>
      <c r="I103" s="229"/>
      <c r="J103" s="115" t="s">
        <v>649</v>
      </c>
      <c r="K103" s="85">
        <v>0.08</v>
      </c>
      <c r="L103" s="116" t="s">
        <v>254</v>
      </c>
      <c r="M103" s="117">
        <v>45748</v>
      </c>
      <c r="N103" s="117">
        <v>45838</v>
      </c>
      <c r="O103" s="114">
        <v>1</v>
      </c>
      <c r="P103" s="116" t="s">
        <v>313</v>
      </c>
      <c r="Q103" s="118" t="str">
        <f>IFERROR(VLOOKUP(R103,Listas!$AJ$2:$AK$9,2,0),"N/A")</f>
        <v>N/A</v>
      </c>
      <c r="R103" s="119" t="s">
        <v>229</v>
      </c>
      <c r="S103" s="119" t="s">
        <v>229</v>
      </c>
      <c r="T103" s="119" t="s">
        <v>229</v>
      </c>
      <c r="U103" s="116" t="str">
        <f t="shared" si="17"/>
        <v>N/A</v>
      </c>
      <c r="V103" s="113" t="str">
        <f t="shared" si="17"/>
        <v>N/A</v>
      </c>
      <c r="W103" s="116" t="str">
        <f t="shared" si="17"/>
        <v>N/A</v>
      </c>
      <c r="X103" s="116" t="str">
        <f t="shared" si="17"/>
        <v>N/A</v>
      </c>
      <c r="Y103" s="116" t="str">
        <f t="shared" si="17"/>
        <v>N/A</v>
      </c>
      <c r="Z103" s="116" t="str">
        <f t="shared" si="17"/>
        <v>N/A</v>
      </c>
      <c r="AA103" s="116" t="str">
        <f t="shared" si="17"/>
        <v>N/A</v>
      </c>
      <c r="AB103" s="116" t="str">
        <f t="shared" si="17"/>
        <v>N/A</v>
      </c>
      <c r="AC103" s="116" t="str">
        <f t="shared" si="17"/>
        <v>N/A</v>
      </c>
      <c r="AD103" s="116" t="str">
        <f t="shared" si="17"/>
        <v>N/A</v>
      </c>
      <c r="AE103" s="116" t="str">
        <f t="shared" si="17"/>
        <v>N/A</v>
      </c>
      <c r="AF103" s="116" t="str">
        <f t="shared" si="17"/>
        <v>N/A</v>
      </c>
      <c r="AG103" s="116" t="str">
        <f t="shared" si="17"/>
        <v>N/A</v>
      </c>
      <c r="AH103" s="116"/>
      <c r="AI103" s="116"/>
      <c r="AJ103" s="116"/>
      <c r="AK103" s="116"/>
      <c r="AL103" s="109"/>
      <c r="AM103" s="109"/>
      <c r="AN103" s="109"/>
      <c r="AO103" s="109"/>
      <c r="AP103" s="116"/>
      <c r="AQ103" s="109"/>
      <c r="AR103" s="141"/>
      <c r="AS103" s="116"/>
      <c r="AT103" s="116"/>
      <c r="AU103" s="141"/>
      <c r="AV103" s="120"/>
      <c r="AW103" s="120"/>
      <c r="AX103" s="120"/>
      <c r="AY103" s="120"/>
      <c r="AZ103" s="120"/>
      <c r="BA103" s="120"/>
      <c r="BB103" s="120"/>
      <c r="BC103" s="120"/>
      <c r="BD103" s="120"/>
      <c r="BE103" s="120"/>
      <c r="BF103" s="120"/>
      <c r="BG103" s="120"/>
      <c r="BH103" s="120"/>
      <c r="BI103" s="229"/>
      <c r="BJ103" s="132" t="s">
        <v>439</v>
      </c>
      <c r="BK103" s="132"/>
    </row>
    <row r="104" spans="1:63" ht="27" customHeight="1">
      <c r="A104" s="179"/>
      <c r="B104" s="229"/>
      <c r="C104" s="229"/>
      <c r="D104" s="229"/>
      <c r="E104" s="229"/>
      <c r="F104" s="229"/>
      <c r="G104" s="228"/>
      <c r="H104" s="229"/>
      <c r="I104" s="229"/>
      <c r="J104" s="115" t="s">
        <v>415</v>
      </c>
      <c r="K104" s="85">
        <v>0.08</v>
      </c>
      <c r="L104" s="116" t="s">
        <v>254</v>
      </c>
      <c r="M104" s="117">
        <v>45748</v>
      </c>
      <c r="N104" s="117">
        <v>45868</v>
      </c>
      <c r="O104" s="114">
        <v>1</v>
      </c>
      <c r="P104" s="116" t="s">
        <v>313</v>
      </c>
      <c r="Q104" s="118" t="str">
        <f>IFERROR(VLOOKUP(R104,Listas!$AJ$2:$AK$9,2,0),"N/A")</f>
        <v>N/A</v>
      </c>
      <c r="R104" s="119" t="s">
        <v>229</v>
      </c>
      <c r="S104" s="119" t="s">
        <v>229</v>
      </c>
      <c r="T104" s="119" t="s">
        <v>229</v>
      </c>
      <c r="U104" s="116" t="str">
        <f t="shared" si="17"/>
        <v>N/A</v>
      </c>
      <c r="V104" s="113" t="str">
        <f t="shared" si="17"/>
        <v>N/A</v>
      </c>
      <c r="W104" s="116" t="str">
        <f t="shared" si="17"/>
        <v>N/A</v>
      </c>
      <c r="X104" s="116" t="str">
        <f t="shared" si="17"/>
        <v>N/A</v>
      </c>
      <c r="Y104" s="116" t="str">
        <f t="shared" si="17"/>
        <v>N/A</v>
      </c>
      <c r="Z104" s="116" t="str">
        <f t="shared" si="17"/>
        <v>N/A</v>
      </c>
      <c r="AA104" s="116" t="str">
        <f t="shared" si="17"/>
        <v>N/A</v>
      </c>
      <c r="AB104" s="116" t="str">
        <f t="shared" si="17"/>
        <v>N/A</v>
      </c>
      <c r="AC104" s="116" t="str">
        <f t="shared" si="17"/>
        <v>N/A</v>
      </c>
      <c r="AD104" s="116" t="str">
        <f t="shared" si="17"/>
        <v>N/A</v>
      </c>
      <c r="AE104" s="116" t="str">
        <f t="shared" si="17"/>
        <v>N/A</v>
      </c>
      <c r="AF104" s="116" t="str">
        <f t="shared" si="17"/>
        <v>N/A</v>
      </c>
      <c r="AG104" s="116" t="str">
        <f t="shared" si="17"/>
        <v>N/A</v>
      </c>
      <c r="AH104" s="116"/>
      <c r="AI104" s="116"/>
      <c r="AJ104" s="116"/>
      <c r="AK104" s="116"/>
      <c r="AL104" s="109"/>
      <c r="AM104" s="109"/>
      <c r="AN104" s="109"/>
      <c r="AO104" s="109"/>
      <c r="AP104" s="116"/>
      <c r="AQ104" s="109"/>
      <c r="AR104" s="141"/>
      <c r="AS104" s="116"/>
      <c r="AT104" s="116"/>
      <c r="AU104" s="141"/>
      <c r="AV104" s="120"/>
      <c r="AW104" s="120"/>
      <c r="AX104" s="120"/>
      <c r="AY104" s="120"/>
      <c r="AZ104" s="120"/>
      <c r="BA104" s="120"/>
      <c r="BB104" s="120"/>
      <c r="BC104" s="120"/>
      <c r="BD104" s="120"/>
      <c r="BE104" s="120"/>
      <c r="BF104" s="120"/>
      <c r="BG104" s="120"/>
      <c r="BH104" s="120"/>
      <c r="BI104" s="229"/>
      <c r="BJ104" s="132" t="s">
        <v>439</v>
      </c>
      <c r="BK104" s="132"/>
    </row>
    <row r="105" spans="1:63" ht="86.4">
      <c r="A105" s="179"/>
      <c r="B105" s="229"/>
      <c r="C105" s="229"/>
      <c r="D105" s="229"/>
      <c r="E105" s="229"/>
      <c r="F105" s="229"/>
      <c r="G105" s="228"/>
      <c r="H105" s="229"/>
      <c r="I105" s="229"/>
      <c r="J105" s="115" t="s">
        <v>731</v>
      </c>
      <c r="K105" s="85">
        <v>0.6</v>
      </c>
      <c r="L105" s="116" t="s">
        <v>50</v>
      </c>
      <c r="M105" s="124">
        <v>45782</v>
      </c>
      <c r="N105" s="124">
        <v>45966</v>
      </c>
      <c r="O105" s="125">
        <v>1</v>
      </c>
      <c r="P105" s="116" t="s">
        <v>319</v>
      </c>
      <c r="Q105" s="118">
        <f>IFERROR(VLOOKUP(R105,Listas!$AJ$2:$AK$9,2,0),"N/A")</f>
        <v>202300000000028</v>
      </c>
      <c r="R105" s="119" t="s">
        <v>369</v>
      </c>
      <c r="S105" s="119" t="s">
        <v>410</v>
      </c>
      <c r="T105" s="119" t="s">
        <v>370</v>
      </c>
      <c r="U105" s="113" t="s">
        <v>643</v>
      </c>
      <c r="V105" s="113">
        <v>869330166</v>
      </c>
      <c r="W105" s="116" t="s">
        <v>255</v>
      </c>
      <c r="X105" s="119" t="s">
        <v>429</v>
      </c>
      <c r="Y105" s="116" t="s">
        <v>419</v>
      </c>
      <c r="Z105" s="116" t="str">
        <f t="shared" si="17"/>
        <v/>
      </c>
      <c r="AA105" s="115" t="s">
        <v>732</v>
      </c>
      <c r="AB105" s="116" t="str">
        <f t="shared" si="17"/>
        <v/>
      </c>
      <c r="AC105" s="116" t="str">
        <f t="shared" si="17"/>
        <v/>
      </c>
      <c r="AD105" s="116" t="str">
        <f t="shared" si="17"/>
        <v/>
      </c>
      <c r="AE105" s="116" t="str">
        <f t="shared" si="17"/>
        <v/>
      </c>
      <c r="AF105" s="116" t="str">
        <f t="shared" si="17"/>
        <v/>
      </c>
      <c r="AG105" s="116" t="str">
        <f t="shared" si="17"/>
        <v/>
      </c>
      <c r="AH105" s="116"/>
      <c r="AI105" s="116"/>
      <c r="AJ105" s="116"/>
      <c r="AK105" s="116"/>
      <c r="AL105" s="109"/>
      <c r="AM105" s="109"/>
      <c r="AN105" s="109"/>
      <c r="AO105" s="109"/>
      <c r="AP105" s="116"/>
      <c r="AQ105" s="109"/>
      <c r="AR105" s="141"/>
      <c r="AS105" s="116"/>
      <c r="AT105" s="116"/>
      <c r="AU105" s="141"/>
      <c r="AV105" s="120"/>
      <c r="AW105" s="120"/>
      <c r="AX105" s="120"/>
      <c r="AY105" s="120"/>
      <c r="AZ105" s="120"/>
      <c r="BA105" s="120"/>
      <c r="BB105" s="120"/>
      <c r="BC105" s="120"/>
      <c r="BD105" s="120"/>
      <c r="BE105" s="120"/>
      <c r="BF105" s="120"/>
      <c r="BG105" s="120"/>
      <c r="BH105" s="120"/>
      <c r="BI105" s="229"/>
      <c r="BJ105" s="132" t="s">
        <v>439</v>
      </c>
      <c r="BK105" s="132"/>
    </row>
    <row r="106" spans="1:63" ht="15" customHeight="1">
      <c r="A106" s="179">
        <v>17</v>
      </c>
      <c r="B106" s="229" t="s">
        <v>331</v>
      </c>
      <c r="C106" s="229" t="s">
        <v>39</v>
      </c>
      <c r="D106" s="229" t="s">
        <v>315</v>
      </c>
      <c r="E106" s="229" t="s">
        <v>645</v>
      </c>
      <c r="F106" s="229" t="s">
        <v>42</v>
      </c>
      <c r="G106" s="228" t="s">
        <v>718</v>
      </c>
      <c r="H106" s="229" t="s">
        <v>283</v>
      </c>
      <c r="I106" s="229" t="s">
        <v>284</v>
      </c>
      <c r="J106" s="115" t="s">
        <v>480</v>
      </c>
      <c r="K106" s="85">
        <v>0.08</v>
      </c>
      <c r="L106" s="116" t="s">
        <v>254</v>
      </c>
      <c r="M106" s="117">
        <v>45659</v>
      </c>
      <c r="N106" s="117">
        <v>45777</v>
      </c>
      <c r="O106" s="114">
        <v>1</v>
      </c>
      <c r="P106" s="116" t="s">
        <v>313</v>
      </c>
      <c r="Q106" s="118" t="str">
        <f>IFERROR(VLOOKUP(R106,Listas!$AJ$2:$AK$9,2,0),"N/A")</f>
        <v>N/A</v>
      </c>
      <c r="R106" s="119" t="s">
        <v>229</v>
      </c>
      <c r="S106" s="119" t="s">
        <v>229</v>
      </c>
      <c r="T106" s="119" t="s">
        <v>229</v>
      </c>
      <c r="U106" s="116" t="str">
        <f t="shared" ref="U106:AA107" si="19">IF($L106="Funcionamiento","N/A","")</f>
        <v>N/A</v>
      </c>
      <c r="V106" s="113" t="str">
        <f t="shared" si="19"/>
        <v>N/A</v>
      </c>
      <c r="W106" s="116" t="str">
        <f t="shared" si="19"/>
        <v>N/A</v>
      </c>
      <c r="X106" s="116" t="str">
        <f t="shared" si="19"/>
        <v>N/A</v>
      </c>
      <c r="Y106" s="116" t="str">
        <f t="shared" si="19"/>
        <v>N/A</v>
      </c>
      <c r="Z106" s="116" t="str">
        <f t="shared" si="19"/>
        <v>N/A</v>
      </c>
      <c r="AA106" s="116" t="str">
        <f t="shared" si="19"/>
        <v>N/A</v>
      </c>
      <c r="AB106" s="116" t="str">
        <f t="shared" si="17"/>
        <v>N/A</v>
      </c>
      <c r="AC106" s="116" t="str">
        <f t="shared" si="17"/>
        <v>N/A</v>
      </c>
      <c r="AD106" s="116" t="str">
        <f t="shared" si="17"/>
        <v>N/A</v>
      </c>
      <c r="AE106" s="116" t="str">
        <f t="shared" si="17"/>
        <v>N/A</v>
      </c>
      <c r="AF106" s="116" t="str">
        <f t="shared" si="17"/>
        <v>N/A</v>
      </c>
      <c r="AG106" s="116" t="str">
        <f t="shared" si="17"/>
        <v>N/A</v>
      </c>
      <c r="AH106" s="116"/>
      <c r="AI106" s="116"/>
      <c r="AJ106" s="116"/>
      <c r="AK106" s="116"/>
      <c r="AL106" s="109"/>
      <c r="AM106" s="109"/>
      <c r="AN106" s="109"/>
      <c r="AO106" s="109"/>
      <c r="AP106" s="116"/>
      <c r="AQ106" s="109"/>
      <c r="AR106" s="141"/>
      <c r="AS106" s="116"/>
      <c r="AT106" s="116"/>
      <c r="AU106" s="141"/>
      <c r="AV106" s="120"/>
      <c r="AW106" s="120"/>
      <c r="AX106" s="120"/>
      <c r="AY106" s="120"/>
      <c r="AZ106" s="120"/>
      <c r="BA106" s="120"/>
      <c r="BB106" s="120"/>
      <c r="BC106" s="120"/>
      <c r="BD106" s="120"/>
      <c r="BE106" s="120"/>
      <c r="BF106" s="120"/>
      <c r="BG106" s="120"/>
      <c r="BH106" s="120"/>
      <c r="BI106" s="229"/>
      <c r="BJ106" s="132" t="s">
        <v>435</v>
      </c>
      <c r="BK106" s="132"/>
    </row>
    <row r="107" spans="1:63" ht="28.8">
      <c r="A107" s="179"/>
      <c r="B107" s="229"/>
      <c r="C107" s="229"/>
      <c r="D107" s="229"/>
      <c r="E107" s="229"/>
      <c r="F107" s="229"/>
      <c r="G107" s="228"/>
      <c r="H107" s="229"/>
      <c r="I107" s="229"/>
      <c r="J107" s="115" t="s">
        <v>414</v>
      </c>
      <c r="K107" s="85">
        <v>0.08</v>
      </c>
      <c r="L107" s="116" t="s">
        <v>254</v>
      </c>
      <c r="M107" s="117">
        <v>45719</v>
      </c>
      <c r="N107" s="117">
        <v>45838</v>
      </c>
      <c r="O107" s="114">
        <v>1</v>
      </c>
      <c r="P107" s="116" t="s">
        <v>313</v>
      </c>
      <c r="Q107" s="118" t="str">
        <f>IFERROR(VLOOKUP(R107,Listas!$AJ$2:$AK$9,2,0),"N/A")</f>
        <v>N/A</v>
      </c>
      <c r="R107" s="119" t="s">
        <v>229</v>
      </c>
      <c r="S107" s="119" t="s">
        <v>229</v>
      </c>
      <c r="T107" s="119" t="s">
        <v>229</v>
      </c>
      <c r="U107" s="116" t="str">
        <f t="shared" si="19"/>
        <v>N/A</v>
      </c>
      <c r="V107" s="113" t="str">
        <f t="shared" si="19"/>
        <v>N/A</v>
      </c>
      <c r="W107" s="116" t="str">
        <f t="shared" si="19"/>
        <v>N/A</v>
      </c>
      <c r="X107" s="116" t="str">
        <f t="shared" si="19"/>
        <v>N/A</v>
      </c>
      <c r="Y107" s="116" t="str">
        <f t="shared" si="19"/>
        <v>N/A</v>
      </c>
      <c r="Z107" s="116" t="str">
        <f t="shared" si="19"/>
        <v>N/A</v>
      </c>
      <c r="AA107" s="116" t="str">
        <f t="shared" si="19"/>
        <v>N/A</v>
      </c>
      <c r="AB107" s="116" t="str">
        <f t="shared" si="17"/>
        <v>N/A</v>
      </c>
      <c r="AC107" s="116" t="str">
        <f t="shared" si="17"/>
        <v>N/A</v>
      </c>
      <c r="AD107" s="116" t="str">
        <f t="shared" si="17"/>
        <v>N/A</v>
      </c>
      <c r="AE107" s="116" t="str">
        <f t="shared" si="17"/>
        <v>N/A</v>
      </c>
      <c r="AF107" s="116" t="str">
        <f t="shared" si="17"/>
        <v>N/A</v>
      </c>
      <c r="AG107" s="116" t="str">
        <f t="shared" si="17"/>
        <v>N/A</v>
      </c>
      <c r="AH107" s="116"/>
      <c r="AI107" s="116"/>
      <c r="AJ107" s="116"/>
      <c r="AK107" s="116"/>
      <c r="AL107" s="109"/>
      <c r="AM107" s="109"/>
      <c r="AN107" s="109"/>
      <c r="AO107" s="109"/>
      <c r="AP107" s="116"/>
      <c r="AQ107" s="109"/>
      <c r="AR107" s="141"/>
      <c r="AS107" s="116"/>
      <c r="AT107" s="116"/>
      <c r="AU107" s="141"/>
      <c r="AV107" s="120"/>
      <c r="AW107" s="120"/>
      <c r="AX107" s="120"/>
      <c r="AY107" s="120"/>
      <c r="AZ107" s="120"/>
      <c r="BA107" s="120"/>
      <c r="BB107" s="120"/>
      <c r="BC107" s="120"/>
      <c r="BD107" s="120"/>
      <c r="BE107" s="120"/>
      <c r="BF107" s="120"/>
      <c r="BG107" s="120"/>
      <c r="BH107" s="120"/>
      <c r="BI107" s="229"/>
      <c r="BJ107" s="132" t="s">
        <v>435</v>
      </c>
      <c r="BK107" s="132"/>
    </row>
    <row r="108" spans="1:63" ht="28.8">
      <c r="A108" s="179"/>
      <c r="B108" s="229"/>
      <c r="C108" s="229"/>
      <c r="D108" s="229"/>
      <c r="E108" s="229"/>
      <c r="F108" s="229"/>
      <c r="G108" s="228"/>
      <c r="H108" s="229"/>
      <c r="I108" s="229"/>
      <c r="J108" s="115" t="s">
        <v>420</v>
      </c>
      <c r="K108" s="85">
        <v>0.08</v>
      </c>
      <c r="L108" s="116" t="s">
        <v>254</v>
      </c>
      <c r="M108" s="117">
        <v>45719</v>
      </c>
      <c r="N108" s="117">
        <v>45838</v>
      </c>
      <c r="O108" s="114">
        <v>1</v>
      </c>
      <c r="P108" s="116" t="s">
        <v>313</v>
      </c>
      <c r="Q108" s="118" t="str">
        <f>IFERROR(VLOOKUP(R108,Listas!$AJ$2:$AK$9,2,0),"N/A")</f>
        <v>N/A</v>
      </c>
      <c r="R108" s="119" t="s">
        <v>229</v>
      </c>
      <c r="S108" s="119" t="s">
        <v>229</v>
      </c>
      <c r="T108" s="119" t="s">
        <v>229</v>
      </c>
      <c r="U108" s="116" t="str">
        <f t="shared" si="17"/>
        <v>N/A</v>
      </c>
      <c r="V108" s="113" t="str">
        <f t="shared" si="17"/>
        <v>N/A</v>
      </c>
      <c r="W108" s="116" t="str">
        <f t="shared" si="17"/>
        <v>N/A</v>
      </c>
      <c r="X108" s="116" t="str">
        <f t="shared" si="17"/>
        <v>N/A</v>
      </c>
      <c r="Y108" s="116" t="str">
        <f t="shared" si="17"/>
        <v>N/A</v>
      </c>
      <c r="Z108" s="116" t="str">
        <f t="shared" si="17"/>
        <v>N/A</v>
      </c>
      <c r="AA108" s="116" t="str">
        <f t="shared" si="17"/>
        <v>N/A</v>
      </c>
      <c r="AB108" s="116" t="str">
        <f t="shared" si="17"/>
        <v>N/A</v>
      </c>
      <c r="AC108" s="116" t="str">
        <f t="shared" si="17"/>
        <v>N/A</v>
      </c>
      <c r="AD108" s="116" t="str">
        <f t="shared" si="17"/>
        <v>N/A</v>
      </c>
      <c r="AE108" s="116" t="str">
        <f t="shared" si="17"/>
        <v>N/A</v>
      </c>
      <c r="AF108" s="116" t="str">
        <f t="shared" si="17"/>
        <v>N/A</v>
      </c>
      <c r="AG108" s="116" t="str">
        <f t="shared" si="17"/>
        <v>N/A</v>
      </c>
      <c r="AH108" s="116"/>
      <c r="AI108" s="116"/>
      <c r="AJ108" s="116"/>
      <c r="AK108" s="116"/>
      <c r="AL108" s="109"/>
      <c r="AM108" s="109"/>
      <c r="AN108" s="109"/>
      <c r="AO108" s="109"/>
      <c r="AP108" s="116"/>
      <c r="AQ108" s="109"/>
      <c r="AR108" s="141"/>
      <c r="AS108" s="116"/>
      <c r="AT108" s="116"/>
      <c r="AU108" s="141"/>
      <c r="AV108" s="120"/>
      <c r="AW108" s="120"/>
      <c r="AX108" s="120"/>
      <c r="AY108" s="120"/>
      <c r="AZ108" s="120"/>
      <c r="BA108" s="120"/>
      <c r="BB108" s="120"/>
      <c r="BC108" s="120"/>
      <c r="BD108" s="120"/>
      <c r="BE108" s="120"/>
      <c r="BF108" s="120"/>
      <c r="BG108" s="120"/>
      <c r="BH108" s="120"/>
      <c r="BI108" s="229"/>
      <c r="BJ108" s="132" t="s">
        <v>435</v>
      </c>
      <c r="BK108" s="132"/>
    </row>
    <row r="109" spans="1:63" ht="28.8">
      <c r="A109" s="179"/>
      <c r="B109" s="229"/>
      <c r="C109" s="229"/>
      <c r="D109" s="229"/>
      <c r="E109" s="229"/>
      <c r="F109" s="229"/>
      <c r="G109" s="228"/>
      <c r="H109" s="229"/>
      <c r="I109" s="229"/>
      <c r="J109" s="115" t="s">
        <v>649</v>
      </c>
      <c r="K109" s="85">
        <v>0.08</v>
      </c>
      <c r="L109" s="116" t="s">
        <v>254</v>
      </c>
      <c r="M109" s="117">
        <v>45748</v>
      </c>
      <c r="N109" s="117">
        <v>45838</v>
      </c>
      <c r="O109" s="114">
        <v>1</v>
      </c>
      <c r="P109" s="116" t="s">
        <v>313</v>
      </c>
      <c r="Q109" s="118" t="str">
        <f>IFERROR(VLOOKUP(R109,Listas!$AJ$2:$AK$9,2,0),"N/A")</f>
        <v>N/A</v>
      </c>
      <c r="R109" s="119" t="s">
        <v>229</v>
      </c>
      <c r="S109" s="119" t="s">
        <v>229</v>
      </c>
      <c r="T109" s="119" t="s">
        <v>229</v>
      </c>
      <c r="U109" s="116" t="str">
        <f t="shared" si="17"/>
        <v>N/A</v>
      </c>
      <c r="V109" s="113" t="str">
        <f t="shared" si="17"/>
        <v>N/A</v>
      </c>
      <c r="W109" s="116" t="str">
        <f t="shared" si="17"/>
        <v>N/A</v>
      </c>
      <c r="X109" s="116" t="str">
        <f t="shared" si="17"/>
        <v>N/A</v>
      </c>
      <c r="Y109" s="116" t="str">
        <f t="shared" si="17"/>
        <v>N/A</v>
      </c>
      <c r="Z109" s="116" t="str">
        <f t="shared" si="17"/>
        <v>N/A</v>
      </c>
      <c r="AA109" s="116" t="str">
        <f t="shared" si="17"/>
        <v>N/A</v>
      </c>
      <c r="AB109" s="116" t="str">
        <f t="shared" si="17"/>
        <v>N/A</v>
      </c>
      <c r="AC109" s="116" t="str">
        <f t="shared" si="17"/>
        <v>N/A</v>
      </c>
      <c r="AD109" s="116" t="str">
        <f t="shared" si="17"/>
        <v>N/A</v>
      </c>
      <c r="AE109" s="116" t="str">
        <f t="shared" si="17"/>
        <v>N/A</v>
      </c>
      <c r="AF109" s="116" t="str">
        <f t="shared" si="17"/>
        <v>N/A</v>
      </c>
      <c r="AG109" s="116" t="str">
        <f t="shared" si="17"/>
        <v>N/A</v>
      </c>
      <c r="AH109" s="116"/>
      <c r="AI109" s="116"/>
      <c r="AJ109" s="116"/>
      <c r="AK109" s="116"/>
      <c r="AL109" s="109"/>
      <c r="AM109" s="109"/>
      <c r="AN109" s="109"/>
      <c r="AO109" s="109"/>
      <c r="AP109" s="116"/>
      <c r="AQ109" s="109"/>
      <c r="AR109" s="141"/>
      <c r="AS109" s="116"/>
      <c r="AT109" s="116"/>
      <c r="AU109" s="141"/>
      <c r="AV109" s="120"/>
      <c r="AW109" s="120"/>
      <c r="AX109" s="120"/>
      <c r="AY109" s="120"/>
      <c r="AZ109" s="120"/>
      <c r="BA109" s="120"/>
      <c r="BB109" s="120"/>
      <c r="BC109" s="120"/>
      <c r="BD109" s="120"/>
      <c r="BE109" s="120"/>
      <c r="BF109" s="120"/>
      <c r="BG109" s="120"/>
      <c r="BH109" s="120"/>
      <c r="BI109" s="229"/>
      <c r="BJ109" s="132" t="s">
        <v>435</v>
      </c>
      <c r="BK109" s="132"/>
    </row>
    <row r="110" spans="1:63" ht="27" customHeight="1">
      <c r="A110" s="179"/>
      <c r="B110" s="229"/>
      <c r="C110" s="229"/>
      <c r="D110" s="229"/>
      <c r="E110" s="229"/>
      <c r="F110" s="229"/>
      <c r="G110" s="228"/>
      <c r="H110" s="229"/>
      <c r="I110" s="229"/>
      <c r="J110" s="115" t="s">
        <v>415</v>
      </c>
      <c r="K110" s="85">
        <v>0.08</v>
      </c>
      <c r="L110" s="116" t="s">
        <v>254</v>
      </c>
      <c r="M110" s="117">
        <v>45748</v>
      </c>
      <c r="N110" s="117">
        <v>45868</v>
      </c>
      <c r="O110" s="114">
        <v>1</v>
      </c>
      <c r="P110" s="116" t="s">
        <v>313</v>
      </c>
      <c r="Q110" s="118" t="str">
        <f>IFERROR(VLOOKUP(R110,Listas!$AJ$2:$AK$9,2,0),"N/A")</f>
        <v>N/A</v>
      </c>
      <c r="R110" s="119" t="s">
        <v>229</v>
      </c>
      <c r="S110" s="119" t="s">
        <v>229</v>
      </c>
      <c r="T110" s="119" t="s">
        <v>229</v>
      </c>
      <c r="U110" s="116" t="str">
        <f t="shared" si="17"/>
        <v>N/A</v>
      </c>
      <c r="V110" s="113" t="str">
        <f t="shared" si="17"/>
        <v>N/A</v>
      </c>
      <c r="W110" s="116" t="str">
        <f t="shared" si="17"/>
        <v>N/A</v>
      </c>
      <c r="X110" s="116" t="str">
        <f t="shared" si="17"/>
        <v>N/A</v>
      </c>
      <c r="Y110" s="116" t="str">
        <f t="shared" si="17"/>
        <v>N/A</v>
      </c>
      <c r="Z110" s="116" t="str">
        <f t="shared" si="17"/>
        <v>N/A</v>
      </c>
      <c r="AA110" s="116" t="str">
        <f t="shared" si="17"/>
        <v>N/A</v>
      </c>
      <c r="AB110" s="116" t="str">
        <f t="shared" si="17"/>
        <v>N/A</v>
      </c>
      <c r="AC110" s="116" t="str">
        <f t="shared" si="17"/>
        <v>N/A</v>
      </c>
      <c r="AD110" s="116" t="str">
        <f t="shared" si="17"/>
        <v>N/A</v>
      </c>
      <c r="AE110" s="116" t="str">
        <f t="shared" si="17"/>
        <v>N/A</v>
      </c>
      <c r="AF110" s="116" t="str">
        <f t="shared" si="17"/>
        <v>N/A</v>
      </c>
      <c r="AG110" s="116" t="str">
        <f t="shared" si="17"/>
        <v>N/A</v>
      </c>
      <c r="AH110" s="116"/>
      <c r="AI110" s="116"/>
      <c r="AJ110" s="116"/>
      <c r="AK110" s="116"/>
      <c r="AL110" s="109"/>
      <c r="AM110" s="109"/>
      <c r="AN110" s="109"/>
      <c r="AO110" s="109"/>
      <c r="AP110" s="116"/>
      <c r="AQ110" s="109"/>
      <c r="AR110" s="141"/>
      <c r="AS110" s="116"/>
      <c r="AT110" s="116"/>
      <c r="AU110" s="141"/>
      <c r="AV110" s="120"/>
      <c r="AW110" s="120"/>
      <c r="AX110" s="120"/>
      <c r="AY110" s="120"/>
      <c r="AZ110" s="120"/>
      <c r="BA110" s="120"/>
      <c r="BB110" s="120"/>
      <c r="BC110" s="120"/>
      <c r="BD110" s="120"/>
      <c r="BE110" s="120"/>
      <c r="BF110" s="120"/>
      <c r="BG110" s="120"/>
      <c r="BH110" s="120"/>
      <c r="BI110" s="229"/>
      <c r="BJ110" s="132" t="s">
        <v>435</v>
      </c>
      <c r="BK110" s="132"/>
    </row>
    <row r="111" spans="1:63" ht="158.4">
      <c r="A111" s="179"/>
      <c r="B111" s="229"/>
      <c r="C111" s="229"/>
      <c r="D111" s="229"/>
      <c r="E111" s="229"/>
      <c r="F111" s="229"/>
      <c r="G111" s="228"/>
      <c r="H111" s="229"/>
      <c r="I111" s="229"/>
      <c r="J111" s="115" t="s">
        <v>644</v>
      </c>
      <c r="K111" s="85">
        <v>0.6</v>
      </c>
      <c r="L111" s="116" t="s">
        <v>50</v>
      </c>
      <c r="M111" s="124">
        <v>45807</v>
      </c>
      <c r="N111" s="124">
        <v>45991</v>
      </c>
      <c r="O111" s="125">
        <v>1</v>
      </c>
      <c r="P111" s="116" t="s">
        <v>319</v>
      </c>
      <c r="Q111" s="118">
        <f>IFERROR(VLOOKUP(R111,Listas!$AJ$2:$AK$9,2,0),"N/A")</f>
        <v>202300000000028</v>
      </c>
      <c r="R111" s="119" t="s">
        <v>369</v>
      </c>
      <c r="S111" s="119" t="s">
        <v>410</v>
      </c>
      <c r="T111" s="119" t="s">
        <v>370</v>
      </c>
      <c r="U111" s="113" t="s">
        <v>646</v>
      </c>
      <c r="V111" s="113">
        <v>405872914</v>
      </c>
      <c r="W111" s="116" t="s">
        <v>255</v>
      </c>
      <c r="X111" s="119" t="s">
        <v>429</v>
      </c>
      <c r="Y111" s="116" t="s">
        <v>419</v>
      </c>
      <c r="Z111" s="116" t="str">
        <f t="shared" si="17"/>
        <v/>
      </c>
      <c r="AA111" s="115" t="s">
        <v>647</v>
      </c>
      <c r="AB111" s="116" t="str">
        <f t="shared" si="17"/>
        <v/>
      </c>
      <c r="AC111" s="116" t="str">
        <f t="shared" si="17"/>
        <v/>
      </c>
      <c r="AD111" s="116" t="str">
        <f t="shared" si="17"/>
        <v/>
      </c>
      <c r="AE111" s="116" t="str">
        <f t="shared" si="17"/>
        <v/>
      </c>
      <c r="AF111" s="116" t="str">
        <f t="shared" si="17"/>
        <v/>
      </c>
      <c r="AG111" s="116" t="str">
        <f t="shared" si="17"/>
        <v/>
      </c>
      <c r="AH111" s="116"/>
      <c r="AI111" s="116"/>
      <c r="AJ111" s="116"/>
      <c r="AK111" s="116"/>
      <c r="AL111" s="109"/>
      <c r="AM111" s="109"/>
      <c r="AN111" s="109"/>
      <c r="AO111" s="109"/>
      <c r="AP111" s="116"/>
      <c r="AQ111" s="109"/>
      <c r="AR111" s="141"/>
      <c r="AS111" s="116"/>
      <c r="AT111" s="116"/>
      <c r="AU111" s="141"/>
      <c r="AV111" s="120"/>
      <c r="AW111" s="120"/>
      <c r="AX111" s="120"/>
      <c r="AY111" s="120"/>
      <c r="AZ111" s="120"/>
      <c r="BA111" s="120"/>
      <c r="BB111" s="120"/>
      <c r="BC111" s="120"/>
      <c r="BD111" s="120"/>
      <c r="BE111" s="120"/>
      <c r="BF111" s="120"/>
      <c r="BG111" s="120"/>
      <c r="BH111" s="120"/>
      <c r="BI111" s="229"/>
      <c r="BJ111" s="132" t="s">
        <v>435</v>
      </c>
      <c r="BK111" s="132"/>
    </row>
    <row r="112" spans="1:63" ht="96" customHeight="1">
      <c r="A112" s="179">
        <v>18</v>
      </c>
      <c r="B112" s="229" t="s">
        <v>425</v>
      </c>
      <c r="C112" s="229" t="s">
        <v>30</v>
      </c>
      <c r="D112" s="229" t="s">
        <v>340</v>
      </c>
      <c r="E112" s="229" t="s">
        <v>664</v>
      </c>
      <c r="F112" s="229" t="s">
        <v>41</v>
      </c>
      <c r="G112" s="228" t="s">
        <v>719</v>
      </c>
      <c r="H112" s="229" t="s">
        <v>283</v>
      </c>
      <c r="I112" s="229" t="s">
        <v>284</v>
      </c>
      <c r="J112" s="115" t="s">
        <v>659</v>
      </c>
      <c r="K112" s="85">
        <v>0.2</v>
      </c>
      <c r="L112" s="116" t="s">
        <v>254</v>
      </c>
      <c r="M112" s="117">
        <v>45658</v>
      </c>
      <c r="N112" s="117">
        <v>45673</v>
      </c>
      <c r="O112" s="114">
        <v>4</v>
      </c>
      <c r="P112" s="116" t="s">
        <v>313</v>
      </c>
      <c r="Q112" s="118" t="str">
        <f>IFERROR(VLOOKUP(R112,Listas!$AJ$2:$AK$9,2,0),"N/A")</f>
        <v>N/A</v>
      </c>
      <c r="R112" s="119" t="s">
        <v>229</v>
      </c>
      <c r="S112" s="119" t="s">
        <v>229</v>
      </c>
      <c r="T112" s="119" t="s">
        <v>229</v>
      </c>
      <c r="U112" s="116" t="str">
        <f t="shared" ref="U112:AG131" si="20">IF($L112="Funcionamiento","N/A","")</f>
        <v>N/A</v>
      </c>
      <c r="V112" s="116" t="str">
        <f t="shared" si="20"/>
        <v>N/A</v>
      </c>
      <c r="W112" s="116" t="str">
        <f t="shared" si="20"/>
        <v>N/A</v>
      </c>
      <c r="X112" s="116" t="str">
        <f t="shared" si="20"/>
        <v>N/A</v>
      </c>
      <c r="Y112" s="116" t="str">
        <f t="shared" si="20"/>
        <v>N/A</v>
      </c>
      <c r="Z112" s="116" t="str">
        <f t="shared" si="20"/>
        <v>N/A</v>
      </c>
      <c r="AA112" s="116" t="str">
        <f t="shared" si="20"/>
        <v>N/A</v>
      </c>
      <c r="AB112" s="116" t="str">
        <f t="shared" si="20"/>
        <v>N/A</v>
      </c>
      <c r="AC112" s="116" t="str">
        <f t="shared" si="20"/>
        <v>N/A</v>
      </c>
      <c r="AD112" s="116" t="str">
        <f t="shared" si="20"/>
        <v>N/A</v>
      </c>
      <c r="AE112" s="116" t="str">
        <f t="shared" si="20"/>
        <v>N/A</v>
      </c>
      <c r="AF112" s="116" t="str">
        <f t="shared" si="20"/>
        <v>N/A</v>
      </c>
      <c r="AG112" s="116" t="str">
        <f t="shared" si="20"/>
        <v>N/A</v>
      </c>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32" t="s">
        <v>435</v>
      </c>
      <c r="BK112" s="132" t="s">
        <v>658</v>
      </c>
    </row>
    <row r="113" spans="1:63" ht="28.8">
      <c r="A113" s="179"/>
      <c r="B113" s="229"/>
      <c r="C113" s="229"/>
      <c r="D113" s="229"/>
      <c r="E113" s="229"/>
      <c r="F113" s="229"/>
      <c r="G113" s="228"/>
      <c r="H113" s="229"/>
      <c r="I113" s="229"/>
      <c r="J113" s="115" t="s">
        <v>654</v>
      </c>
      <c r="K113" s="85">
        <v>0.1</v>
      </c>
      <c r="L113" s="116" t="s">
        <v>254</v>
      </c>
      <c r="M113" s="117">
        <v>45673</v>
      </c>
      <c r="N113" s="117">
        <v>45677</v>
      </c>
      <c r="O113" s="114">
        <v>1</v>
      </c>
      <c r="P113" s="116" t="s">
        <v>313</v>
      </c>
      <c r="Q113" s="118" t="str">
        <f>IFERROR(VLOOKUP(R113,Listas!$AJ$2:$AK$9,2,0),"N/A")</f>
        <v>N/A</v>
      </c>
      <c r="R113" s="119" t="s">
        <v>229</v>
      </c>
      <c r="S113" s="119" t="s">
        <v>229</v>
      </c>
      <c r="T113" s="119" t="s">
        <v>229</v>
      </c>
      <c r="U113" s="116" t="str">
        <f t="shared" si="20"/>
        <v>N/A</v>
      </c>
      <c r="V113" s="116" t="str">
        <f t="shared" si="20"/>
        <v>N/A</v>
      </c>
      <c r="W113" s="116" t="str">
        <f t="shared" si="20"/>
        <v>N/A</v>
      </c>
      <c r="X113" s="116" t="str">
        <f t="shared" si="20"/>
        <v>N/A</v>
      </c>
      <c r="Y113" s="116" t="str">
        <f t="shared" si="20"/>
        <v>N/A</v>
      </c>
      <c r="Z113" s="116" t="str">
        <f t="shared" si="20"/>
        <v>N/A</v>
      </c>
      <c r="AA113" s="116" t="str">
        <f t="shared" si="20"/>
        <v>N/A</v>
      </c>
      <c r="AB113" s="116" t="str">
        <f t="shared" si="20"/>
        <v>N/A</v>
      </c>
      <c r="AC113" s="116" t="str">
        <f t="shared" si="20"/>
        <v>N/A</v>
      </c>
      <c r="AD113" s="116" t="str">
        <f t="shared" si="20"/>
        <v>N/A</v>
      </c>
      <c r="AE113" s="116" t="str">
        <f t="shared" si="20"/>
        <v>N/A</v>
      </c>
      <c r="AF113" s="116" t="str">
        <f t="shared" si="20"/>
        <v>N/A</v>
      </c>
      <c r="AG113" s="116" t="str">
        <f t="shared" si="20"/>
        <v>N/A</v>
      </c>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32" t="s">
        <v>435</v>
      </c>
      <c r="BK113" s="132"/>
    </row>
    <row r="114" spans="1:63" ht="28.8">
      <c r="A114" s="179"/>
      <c r="B114" s="229"/>
      <c r="C114" s="229"/>
      <c r="D114" s="229"/>
      <c r="E114" s="229"/>
      <c r="F114" s="229"/>
      <c r="G114" s="228"/>
      <c r="H114" s="229"/>
      <c r="I114" s="229"/>
      <c r="J114" s="115" t="s">
        <v>655</v>
      </c>
      <c r="K114" s="85">
        <v>0.1</v>
      </c>
      <c r="L114" s="116" t="s">
        <v>254</v>
      </c>
      <c r="M114" s="117">
        <v>45679</v>
      </c>
      <c r="N114" s="117">
        <v>45679</v>
      </c>
      <c r="O114" s="114">
        <v>1</v>
      </c>
      <c r="P114" s="116" t="s">
        <v>313</v>
      </c>
      <c r="Q114" s="118" t="str">
        <f>IFERROR(VLOOKUP(R114,Listas!$AJ$2:$AK$9,2,0),"N/A")</f>
        <v>N/A</v>
      </c>
      <c r="R114" s="119" t="s">
        <v>229</v>
      </c>
      <c r="S114" s="119" t="s">
        <v>229</v>
      </c>
      <c r="T114" s="119" t="s">
        <v>229</v>
      </c>
      <c r="U114" s="116" t="str">
        <f t="shared" si="20"/>
        <v>N/A</v>
      </c>
      <c r="V114" s="116" t="str">
        <f t="shared" si="20"/>
        <v>N/A</v>
      </c>
      <c r="W114" s="116" t="str">
        <f t="shared" si="20"/>
        <v>N/A</v>
      </c>
      <c r="X114" s="116" t="str">
        <f t="shared" si="20"/>
        <v>N/A</v>
      </c>
      <c r="Y114" s="116" t="str">
        <f t="shared" si="20"/>
        <v>N/A</v>
      </c>
      <c r="Z114" s="116" t="str">
        <f t="shared" si="20"/>
        <v>N/A</v>
      </c>
      <c r="AA114" s="116" t="str">
        <f t="shared" si="20"/>
        <v>N/A</v>
      </c>
      <c r="AB114" s="116" t="str">
        <f t="shared" si="20"/>
        <v>N/A</v>
      </c>
      <c r="AC114" s="116" t="str">
        <f t="shared" si="20"/>
        <v>N/A</v>
      </c>
      <c r="AD114" s="116" t="str">
        <f t="shared" si="20"/>
        <v>N/A</v>
      </c>
      <c r="AE114" s="116" t="str">
        <f t="shared" si="20"/>
        <v>N/A</v>
      </c>
      <c r="AF114" s="116" t="str">
        <f t="shared" si="20"/>
        <v>N/A</v>
      </c>
      <c r="AG114" s="116" t="str">
        <f t="shared" si="20"/>
        <v>N/A</v>
      </c>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32" t="s">
        <v>435</v>
      </c>
      <c r="BK114" s="132"/>
    </row>
    <row r="115" spans="1:63" ht="28.8">
      <c r="A115" s="179"/>
      <c r="B115" s="229"/>
      <c r="C115" s="229"/>
      <c r="D115" s="229"/>
      <c r="E115" s="229"/>
      <c r="F115" s="229"/>
      <c r="G115" s="228"/>
      <c r="H115" s="229"/>
      <c r="I115" s="229"/>
      <c r="J115" s="115" t="s">
        <v>656</v>
      </c>
      <c r="K115" s="85">
        <v>0.1</v>
      </c>
      <c r="L115" s="116" t="s">
        <v>254</v>
      </c>
      <c r="M115" s="117">
        <v>45680</v>
      </c>
      <c r="N115" s="117">
        <v>45693</v>
      </c>
      <c r="O115" s="114">
        <v>1</v>
      </c>
      <c r="P115" s="116" t="s">
        <v>313</v>
      </c>
      <c r="Q115" s="118" t="str">
        <f>IFERROR(VLOOKUP(R115,Listas!$AJ$2:$AK$9,2,0),"N/A")</f>
        <v>N/A</v>
      </c>
      <c r="R115" s="119" t="s">
        <v>229</v>
      </c>
      <c r="S115" s="119" t="s">
        <v>229</v>
      </c>
      <c r="T115" s="119" t="s">
        <v>229</v>
      </c>
      <c r="U115" s="116" t="str">
        <f t="shared" si="20"/>
        <v>N/A</v>
      </c>
      <c r="V115" s="116" t="str">
        <f t="shared" si="20"/>
        <v>N/A</v>
      </c>
      <c r="W115" s="116" t="str">
        <f t="shared" si="20"/>
        <v>N/A</v>
      </c>
      <c r="X115" s="116" t="str">
        <f t="shared" si="20"/>
        <v>N/A</v>
      </c>
      <c r="Y115" s="116" t="str">
        <f t="shared" si="20"/>
        <v>N/A</v>
      </c>
      <c r="Z115" s="116" t="str">
        <f t="shared" si="20"/>
        <v>N/A</v>
      </c>
      <c r="AA115" s="116" t="str">
        <f t="shared" si="20"/>
        <v>N/A</v>
      </c>
      <c r="AB115" s="116" t="str">
        <f t="shared" si="20"/>
        <v>N/A</v>
      </c>
      <c r="AC115" s="116" t="str">
        <f t="shared" si="20"/>
        <v>N/A</v>
      </c>
      <c r="AD115" s="116" t="str">
        <f t="shared" si="20"/>
        <v>N/A</v>
      </c>
      <c r="AE115" s="116" t="str">
        <f t="shared" si="20"/>
        <v>N/A</v>
      </c>
      <c r="AF115" s="116" t="str">
        <f t="shared" si="20"/>
        <v>N/A</v>
      </c>
      <c r="AG115" s="116" t="str">
        <f t="shared" si="20"/>
        <v>N/A</v>
      </c>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32" t="s">
        <v>435</v>
      </c>
      <c r="BK115" s="132"/>
    </row>
    <row r="116" spans="1:63" ht="28.8">
      <c r="A116" s="179"/>
      <c r="B116" s="229"/>
      <c r="C116" s="229"/>
      <c r="D116" s="229"/>
      <c r="E116" s="229"/>
      <c r="F116" s="229"/>
      <c r="G116" s="228"/>
      <c r="H116" s="229"/>
      <c r="I116" s="229"/>
      <c r="J116" s="115" t="s">
        <v>660</v>
      </c>
      <c r="K116" s="85">
        <v>0.15</v>
      </c>
      <c r="L116" s="116" t="s">
        <v>254</v>
      </c>
      <c r="M116" s="117">
        <v>45698</v>
      </c>
      <c r="N116" s="117">
        <v>45702</v>
      </c>
      <c r="O116" s="114">
        <v>1</v>
      </c>
      <c r="P116" s="116" t="s">
        <v>313</v>
      </c>
      <c r="Q116" s="118" t="str">
        <f>IFERROR(VLOOKUP(R116,Listas!$AJ$2:$AK$9,2,0),"N/A")</f>
        <v>N/A</v>
      </c>
      <c r="R116" s="119" t="s">
        <v>229</v>
      </c>
      <c r="S116" s="119" t="s">
        <v>229</v>
      </c>
      <c r="T116" s="119" t="s">
        <v>229</v>
      </c>
      <c r="U116" s="116" t="str">
        <f t="shared" si="20"/>
        <v>N/A</v>
      </c>
      <c r="V116" s="116" t="str">
        <f t="shared" si="20"/>
        <v>N/A</v>
      </c>
      <c r="W116" s="116" t="str">
        <f t="shared" si="20"/>
        <v>N/A</v>
      </c>
      <c r="X116" s="116" t="str">
        <f t="shared" si="20"/>
        <v>N/A</v>
      </c>
      <c r="Y116" s="116" t="str">
        <f t="shared" si="20"/>
        <v>N/A</v>
      </c>
      <c r="Z116" s="116" t="str">
        <f t="shared" si="20"/>
        <v>N/A</v>
      </c>
      <c r="AA116" s="116" t="str">
        <f t="shared" si="20"/>
        <v>N/A</v>
      </c>
      <c r="AB116" s="116" t="str">
        <f t="shared" si="20"/>
        <v>N/A</v>
      </c>
      <c r="AC116" s="116" t="str">
        <f t="shared" si="20"/>
        <v>N/A</v>
      </c>
      <c r="AD116" s="116" t="str">
        <f t="shared" si="20"/>
        <v>N/A</v>
      </c>
      <c r="AE116" s="116" t="str">
        <f t="shared" si="20"/>
        <v>N/A</v>
      </c>
      <c r="AF116" s="116" t="str">
        <f t="shared" si="20"/>
        <v>N/A</v>
      </c>
      <c r="AG116" s="116" t="str">
        <f t="shared" si="20"/>
        <v>N/A</v>
      </c>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32" t="s">
        <v>435</v>
      </c>
      <c r="BK116" s="132"/>
    </row>
    <row r="117" spans="1:63" ht="28.8">
      <c r="A117" s="179"/>
      <c r="B117" s="229"/>
      <c r="C117" s="229"/>
      <c r="D117" s="229"/>
      <c r="E117" s="229"/>
      <c r="F117" s="229"/>
      <c r="G117" s="228"/>
      <c r="H117" s="229"/>
      <c r="I117" s="229"/>
      <c r="J117" s="115" t="s">
        <v>657</v>
      </c>
      <c r="K117" s="85">
        <v>0.2</v>
      </c>
      <c r="L117" s="116" t="s">
        <v>254</v>
      </c>
      <c r="M117" s="117">
        <v>45707</v>
      </c>
      <c r="N117" s="117">
        <v>45712</v>
      </c>
      <c r="O117" s="114">
        <v>1</v>
      </c>
      <c r="P117" s="116" t="s">
        <v>313</v>
      </c>
      <c r="Q117" s="118" t="str">
        <f>IFERROR(VLOOKUP(R117,Listas!$AJ$2:$AK$9,2,0),"N/A")</f>
        <v>N/A</v>
      </c>
      <c r="R117" s="119" t="s">
        <v>229</v>
      </c>
      <c r="S117" s="119" t="s">
        <v>229</v>
      </c>
      <c r="T117" s="119" t="s">
        <v>229</v>
      </c>
      <c r="U117" s="116" t="str">
        <f t="shared" si="20"/>
        <v>N/A</v>
      </c>
      <c r="V117" s="116" t="str">
        <f t="shared" si="20"/>
        <v>N/A</v>
      </c>
      <c r="W117" s="116" t="str">
        <f t="shared" si="20"/>
        <v>N/A</v>
      </c>
      <c r="X117" s="116" t="str">
        <f t="shared" si="20"/>
        <v>N/A</v>
      </c>
      <c r="Y117" s="116" t="str">
        <f t="shared" si="20"/>
        <v>N/A</v>
      </c>
      <c r="Z117" s="116" t="str">
        <f t="shared" si="20"/>
        <v>N/A</v>
      </c>
      <c r="AA117" s="116" t="str">
        <f t="shared" si="20"/>
        <v>N/A</v>
      </c>
      <c r="AB117" s="116" t="str">
        <f t="shared" si="20"/>
        <v>N/A</v>
      </c>
      <c r="AC117" s="116" t="str">
        <f t="shared" si="20"/>
        <v>N/A</v>
      </c>
      <c r="AD117" s="116" t="str">
        <f t="shared" si="20"/>
        <v>N/A</v>
      </c>
      <c r="AE117" s="116" t="str">
        <f t="shared" si="20"/>
        <v>N/A</v>
      </c>
      <c r="AF117" s="116" t="str">
        <f t="shared" si="20"/>
        <v>N/A</v>
      </c>
      <c r="AG117" s="116" t="str">
        <f t="shared" si="20"/>
        <v>N/A</v>
      </c>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32" t="s">
        <v>435</v>
      </c>
      <c r="BK117" s="132"/>
    </row>
    <row r="118" spans="1:63" ht="26.25" customHeight="1">
      <c r="A118" s="179"/>
      <c r="B118" s="229"/>
      <c r="C118" s="229"/>
      <c r="D118" s="229"/>
      <c r="E118" s="229"/>
      <c r="F118" s="229"/>
      <c r="G118" s="228"/>
      <c r="H118" s="229"/>
      <c r="I118" s="229"/>
      <c r="J118" s="115" t="s">
        <v>477</v>
      </c>
      <c r="K118" s="85">
        <v>0.15</v>
      </c>
      <c r="L118" s="116" t="s">
        <v>254</v>
      </c>
      <c r="M118" s="117">
        <v>45742</v>
      </c>
      <c r="N118" s="117">
        <v>45744</v>
      </c>
      <c r="O118" s="114">
        <v>1</v>
      </c>
      <c r="P118" s="116" t="s">
        <v>313</v>
      </c>
      <c r="Q118" s="118" t="str">
        <f>IFERROR(VLOOKUP(R118,Listas!$AJ$2:$AK$9,2,0),"N/A")</f>
        <v>N/A</v>
      </c>
      <c r="R118" s="119" t="s">
        <v>229</v>
      </c>
      <c r="S118" s="119" t="s">
        <v>229</v>
      </c>
      <c r="T118" s="119" t="s">
        <v>229</v>
      </c>
      <c r="U118" s="116" t="str">
        <f t="shared" si="20"/>
        <v>N/A</v>
      </c>
      <c r="V118" s="116" t="str">
        <f t="shared" si="20"/>
        <v>N/A</v>
      </c>
      <c r="W118" s="116" t="str">
        <f t="shared" si="20"/>
        <v>N/A</v>
      </c>
      <c r="X118" s="116" t="str">
        <f t="shared" si="20"/>
        <v>N/A</v>
      </c>
      <c r="Y118" s="116" t="str">
        <f t="shared" si="20"/>
        <v>N/A</v>
      </c>
      <c r="Z118" s="116" t="str">
        <f t="shared" si="20"/>
        <v>N/A</v>
      </c>
      <c r="AA118" s="116" t="str">
        <f t="shared" si="20"/>
        <v>N/A</v>
      </c>
      <c r="AB118" s="116" t="str">
        <f t="shared" si="20"/>
        <v>N/A</v>
      </c>
      <c r="AC118" s="116" t="str">
        <f t="shared" si="20"/>
        <v>N/A</v>
      </c>
      <c r="AD118" s="116" t="str">
        <f t="shared" si="20"/>
        <v>N/A</v>
      </c>
      <c r="AE118" s="116" t="str">
        <f t="shared" si="20"/>
        <v>N/A</v>
      </c>
      <c r="AF118" s="116" t="str">
        <f t="shared" si="20"/>
        <v>N/A</v>
      </c>
      <c r="AG118" s="116" t="str">
        <f t="shared" si="20"/>
        <v>N/A</v>
      </c>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32" t="s">
        <v>435</v>
      </c>
      <c r="BK118" s="132"/>
    </row>
    <row r="119" spans="1:63" ht="57.6">
      <c r="A119" s="179">
        <v>19</v>
      </c>
      <c r="B119" s="229" t="s">
        <v>331</v>
      </c>
      <c r="C119" s="229" t="s">
        <v>39</v>
      </c>
      <c r="D119" s="229" t="s">
        <v>315</v>
      </c>
      <c r="E119" s="229" t="s">
        <v>702</v>
      </c>
      <c r="F119" s="229" t="s">
        <v>41</v>
      </c>
      <c r="G119" s="228" t="s">
        <v>718</v>
      </c>
      <c r="H119" s="229" t="s">
        <v>283</v>
      </c>
      <c r="I119" s="229" t="s">
        <v>284</v>
      </c>
      <c r="J119" s="115" t="s">
        <v>650</v>
      </c>
      <c r="K119" s="85">
        <v>0.2</v>
      </c>
      <c r="L119" s="116" t="s">
        <v>254</v>
      </c>
      <c r="M119" s="117">
        <v>45659</v>
      </c>
      <c r="N119" s="117">
        <v>45839</v>
      </c>
      <c r="O119" s="114">
        <v>4</v>
      </c>
      <c r="P119" s="116" t="s">
        <v>313</v>
      </c>
      <c r="Q119" s="118" t="str">
        <f>IFERROR(VLOOKUP(R119,Listas!$AJ$2:$AK$9,2,0),"N/A")</f>
        <v>N/A</v>
      </c>
      <c r="R119" s="119" t="s">
        <v>229</v>
      </c>
      <c r="S119" s="119" t="s">
        <v>229</v>
      </c>
      <c r="T119" s="119" t="s">
        <v>229</v>
      </c>
      <c r="U119" s="116" t="str">
        <f t="shared" si="20"/>
        <v>N/A</v>
      </c>
      <c r="V119" s="116" t="str">
        <f t="shared" si="20"/>
        <v>N/A</v>
      </c>
      <c r="W119" s="116" t="str">
        <f t="shared" si="20"/>
        <v>N/A</v>
      </c>
      <c r="X119" s="116" t="str">
        <f t="shared" si="20"/>
        <v>N/A</v>
      </c>
      <c r="Y119" s="116" t="str">
        <f t="shared" si="20"/>
        <v>N/A</v>
      </c>
      <c r="Z119" s="116" t="str">
        <f t="shared" si="20"/>
        <v>N/A</v>
      </c>
      <c r="AA119" s="116" t="str">
        <f t="shared" si="20"/>
        <v>N/A</v>
      </c>
      <c r="AB119" s="116" t="str">
        <f t="shared" si="20"/>
        <v>N/A</v>
      </c>
      <c r="AC119" s="116" t="str">
        <f t="shared" si="20"/>
        <v>N/A</v>
      </c>
      <c r="AD119" s="116" t="str">
        <f t="shared" si="20"/>
        <v>N/A</v>
      </c>
      <c r="AE119" s="116" t="str">
        <f t="shared" si="20"/>
        <v>N/A</v>
      </c>
      <c r="AF119" s="116" t="str">
        <f t="shared" si="20"/>
        <v>N/A</v>
      </c>
      <c r="AG119" s="116" t="str">
        <f t="shared" si="20"/>
        <v>N/A</v>
      </c>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32" t="s">
        <v>435</v>
      </c>
      <c r="BK119" s="132" t="s">
        <v>651</v>
      </c>
    </row>
    <row r="120" spans="1:63" ht="43.2">
      <c r="A120" s="179"/>
      <c r="B120" s="229"/>
      <c r="C120" s="229"/>
      <c r="D120" s="229"/>
      <c r="E120" s="229"/>
      <c r="F120" s="229"/>
      <c r="G120" s="228"/>
      <c r="H120" s="229"/>
      <c r="I120" s="229"/>
      <c r="J120" s="115" t="s">
        <v>661</v>
      </c>
      <c r="K120" s="85">
        <v>0.3</v>
      </c>
      <c r="L120" s="116" t="s">
        <v>254</v>
      </c>
      <c r="M120" s="117">
        <v>45659</v>
      </c>
      <c r="N120" s="117">
        <v>46022</v>
      </c>
      <c r="O120" s="114">
        <v>2</v>
      </c>
      <c r="P120" s="116" t="s">
        <v>313</v>
      </c>
      <c r="Q120" s="118" t="str">
        <f>IFERROR(VLOOKUP(R120,Listas!$AJ$2:$AK$9,2,0),"N/A")</f>
        <v>N/A</v>
      </c>
      <c r="R120" s="119" t="s">
        <v>229</v>
      </c>
      <c r="S120" s="119" t="s">
        <v>229</v>
      </c>
      <c r="T120" s="119" t="s">
        <v>229</v>
      </c>
      <c r="U120" s="116" t="str">
        <f t="shared" si="20"/>
        <v>N/A</v>
      </c>
      <c r="V120" s="116" t="str">
        <f t="shared" si="20"/>
        <v>N/A</v>
      </c>
      <c r="W120" s="116" t="str">
        <f t="shared" si="20"/>
        <v>N/A</v>
      </c>
      <c r="X120" s="116" t="str">
        <f t="shared" si="20"/>
        <v>N/A</v>
      </c>
      <c r="Y120" s="116" t="str">
        <f t="shared" si="20"/>
        <v>N/A</v>
      </c>
      <c r="Z120" s="116" t="str">
        <f t="shared" si="20"/>
        <v>N/A</v>
      </c>
      <c r="AA120" s="116" t="str">
        <f t="shared" si="20"/>
        <v>N/A</v>
      </c>
      <c r="AB120" s="116" t="str">
        <f t="shared" si="20"/>
        <v>N/A</v>
      </c>
      <c r="AC120" s="116" t="str">
        <f t="shared" si="20"/>
        <v>N/A</v>
      </c>
      <c r="AD120" s="116" t="str">
        <f t="shared" si="20"/>
        <v>N/A</v>
      </c>
      <c r="AE120" s="116" t="str">
        <f t="shared" si="20"/>
        <v>N/A</v>
      </c>
      <c r="AF120" s="116" t="str">
        <f t="shared" si="20"/>
        <v>N/A</v>
      </c>
      <c r="AG120" s="116" t="str">
        <f t="shared" si="20"/>
        <v>N/A</v>
      </c>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32" t="s">
        <v>435</v>
      </c>
      <c r="BK120" s="132"/>
    </row>
    <row r="121" spans="1:63" ht="43.2">
      <c r="A121" s="179"/>
      <c r="B121" s="229"/>
      <c r="C121" s="229"/>
      <c r="D121" s="229"/>
      <c r="E121" s="229"/>
      <c r="F121" s="229"/>
      <c r="G121" s="228"/>
      <c r="H121" s="229"/>
      <c r="I121" s="229"/>
      <c r="J121" s="115" t="s">
        <v>662</v>
      </c>
      <c r="K121" s="85">
        <v>0.3</v>
      </c>
      <c r="L121" s="116" t="s">
        <v>254</v>
      </c>
      <c r="M121" s="117">
        <v>45659</v>
      </c>
      <c r="N121" s="117">
        <v>46022</v>
      </c>
      <c r="O121" s="114">
        <v>2</v>
      </c>
      <c r="P121" s="116" t="s">
        <v>313</v>
      </c>
      <c r="Q121" s="118" t="str">
        <f>IFERROR(VLOOKUP(R121,Listas!$AJ$2:$AK$9,2,0),"N/A")</f>
        <v>N/A</v>
      </c>
      <c r="R121" s="119" t="s">
        <v>229</v>
      </c>
      <c r="S121" s="119" t="s">
        <v>229</v>
      </c>
      <c r="T121" s="119" t="s">
        <v>229</v>
      </c>
      <c r="U121" s="116" t="str">
        <f t="shared" si="20"/>
        <v>N/A</v>
      </c>
      <c r="V121" s="116" t="str">
        <f t="shared" si="20"/>
        <v>N/A</v>
      </c>
      <c r="W121" s="116" t="str">
        <f t="shared" si="20"/>
        <v>N/A</v>
      </c>
      <c r="X121" s="116" t="str">
        <f t="shared" si="20"/>
        <v>N/A</v>
      </c>
      <c r="Y121" s="116" t="str">
        <f t="shared" si="20"/>
        <v>N/A</v>
      </c>
      <c r="Z121" s="116" t="str">
        <f t="shared" si="20"/>
        <v>N/A</v>
      </c>
      <c r="AA121" s="116" t="str">
        <f t="shared" si="20"/>
        <v>N/A</v>
      </c>
      <c r="AB121" s="116" t="str">
        <f t="shared" si="20"/>
        <v>N/A</v>
      </c>
      <c r="AC121" s="116" t="str">
        <f t="shared" si="20"/>
        <v>N/A</v>
      </c>
      <c r="AD121" s="116" t="str">
        <f t="shared" si="20"/>
        <v>N/A</v>
      </c>
      <c r="AE121" s="116" t="str">
        <f t="shared" si="20"/>
        <v>N/A</v>
      </c>
      <c r="AF121" s="116" t="str">
        <f t="shared" si="20"/>
        <v>N/A</v>
      </c>
      <c r="AG121" s="116" t="str">
        <f t="shared" si="20"/>
        <v>N/A</v>
      </c>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32" t="s">
        <v>435</v>
      </c>
      <c r="BK121" s="132"/>
    </row>
    <row r="122" spans="1:63" ht="86.4">
      <c r="A122" s="179"/>
      <c r="B122" s="229"/>
      <c r="C122" s="229"/>
      <c r="D122" s="229"/>
      <c r="E122" s="229"/>
      <c r="F122" s="229"/>
      <c r="G122" s="228"/>
      <c r="H122" s="229"/>
      <c r="I122" s="229"/>
      <c r="J122" s="115" t="s">
        <v>683</v>
      </c>
      <c r="K122" s="85">
        <v>0.1</v>
      </c>
      <c r="L122" s="116" t="s">
        <v>254</v>
      </c>
      <c r="M122" s="117">
        <v>45706</v>
      </c>
      <c r="N122" s="117">
        <v>45747</v>
      </c>
      <c r="O122" s="114">
        <v>8</v>
      </c>
      <c r="P122" s="116" t="s">
        <v>313</v>
      </c>
      <c r="Q122" s="118" t="str">
        <f>IFERROR(VLOOKUP(R122,Listas!$AJ$2:$AK$9,2,0),"N/A")</f>
        <v>N/A</v>
      </c>
      <c r="R122" s="119" t="s">
        <v>229</v>
      </c>
      <c r="S122" s="119" t="s">
        <v>229</v>
      </c>
      <c r="T122" s="119" t="s">
        <v>229</v>
      </c>
      <c r="U122" s="116" t="str">
        <f t="shared" si="20"/>
        <v>N/A</v>
      </c>
      <c r="V122" s="116" t="str">
        <f t="shared" si="20"/>
        <v>N/A</v>
      </c>
      <c r="W122" s="116" t="str">
        <f t="shared" si="20"/>
        <v>N/A</v>
      </c>
      <c r="X122" s="116" t="str">
        <f t="shared" si="20"/>
        <v>N/A</v>
      </c>
      <c r="Y122" s="116" t="str">
        <f t="shared" si="20"/>
        <v>N/A</v>
      </c>
      <c r="Z122" s="116" t="str">
        <f t="shared" si="20"/>
        <v>N/A</v>
      </c>
      <c r="AA122" s="116" t="str">
        <f t="shared" si="20"/>
        <v>N/A</v>
      </c>
      <c r="AB122" s="116" t="str">
        <f t="shared" si="20"/>
        <v>N/A</v>
      </c>
      <c r="AC122" s="116" t="str">
        <f t="shared" si="20"/>
        <v>N/A</v>
      </c>
      <c r="AD122" s="116" t="str">
        <f t="shared" si="20"/>
        <v>N/A</v>
      </c>
      <c r="AE122" s="116" t="str">
        <f t="shared" si="20"/>
        <v>N/A</v>
      </c>
      <c r="AF122" s="116" t="str">
        <f t="shared" si="20"/>
        <v>N/A</v>
      </c>
      <c r="AG122" s="116" t="str">
        <f t="shared" si="20"/>
        <v>N/A</v>
      </c>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32" t="s">
        <v>435</v>
      </c>
      <c r="BK122" s="132" t="s">
        <v>666</v>
      </c>
    </row>
    <row r="123" spans="1:63" ht="28.8">
      <c r="A123" s="179"/>
      <c r="B123" s="229"/>
      <c r="C123" s="229"/>
      <c r="D123" s="229"/>
      <c r="E123" s="229"/>
      <c r="F123" s="229"/>
      <c r="G123" s="228"/>
      <c r="H123" s="229"/>
      <c r="I123" s="229"/>
      <c r="J123" s="115" t="s">
        <v>648</v>
      </c>
      <c r="K123" s="85">
        <v>0.1</v>
      </c>
      <c r="L123" s="116" t="s">
        <v>254</v>
      </c>
      <c r="M123" s="117">
        <v>45691</v>
      </c>
      <c r="N123" s="117">
        <v>46022</v>
      </c>
      <c r="O123" s="114">
        <v>1</v>
      </c>
      <c r="P123" s="116" t="s">
        <v>313</v>
      </c>
      <c r="Q123" s="118" t="str">
        <f>IFERROR(VLOOKUP(R123,Listas!$AJ$2:$AK$9,2,0),"N/A")</f>
        <v>N/A</v>
      </c>
      <c r="R123" s="119" t="s">
        <v>229</v>
      </c>
      <c r="S123" s="119" t="s">
        <v>229</v>
      </c>
      <c r="T123" s="119" t="s">
        <v>229</v>
      </c>
      <c r="U123" s="116" t="str">
        <f t="shared" si="20"/>
        <v>N/A</v>
      </c>
      <c r="V123" s="116" t="str">
        <f t="shared" si="20"/>
        <v>N/A</v>
      </c>
      <c r="W123" s="116" t="str">
        <f t="shared" si="20"/>
        <v>N/A</v>
      </c>
      <c r="X123" s="116" t="str">
        <f t="shared" si="20"/>
        <v>N/A</v>
      </c>
      <c r="Y123" s="116" t="str">
        <f t="shared" si="20"/>
        <v>N/A</v>
      </c>
      <c r="Z123" s="116" t="str">
        <f t="shared" si="20"/>
        <v>N/A</v>
      </c>
      <c r="AA123" s="116" t="str">
        <f t="shared" si="20"/>
        <v>N/A</v>
      </c>
      <c r="AB123" s="116" t="str">
        <f t="shared" si="20"/>
        <v>N/A</v>
      </c>
      <c r="AC123" s="116" t="str">
        <f t="shared" si="20"/>
        <v>N/A</v>
      </c>
      <c r="AD123" s="116" t="str">
        <f t="shared" si="20"/>
        <v>N/A</v>
      </c>
      <c r="AE123" s="116" t="str">
        <f t="shared" si="20"/>
        <v>N/A</v>
      </c>
      <c r="AF123" s="116" t="str">
        <f t="shared" si="20"/>
        <v>N/A</v>
      </c>
      <c r="AG123" s="116" t="str">
        <f t="shared" si="20"/>
        <v>N/A</v>
      </c>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32" t="s">
        <v>435</v>
      </c>
      <c r="BK123" s="132"/>
    </row>
    <row r="124" spans="1:63" ht="72">
      <c r="A124" s="179">
        <v>20</v>
      </c>
      <c r="B124" s="229" t="s">
        <v>331</v>
      </c>
      <c r="C124" s="229" t="s">
        <v>39</v>
      </c>
      <c r="D124" s="229" t="s">
        <v>315</v>
      </c>
      <c r="E124" s="229" t="s">
        <v>663</v>
      </c>
      <c r="F124" s="229" t="s">
        <v>41</v>
      </c>
      <c r="G124" s="228" t="s">
        <v>718</v>
      </c>
      <c r="H124" s="229" t="s">
        <v>283</v>
      </c>
      <c r="I124" s="229" t="s">
        <v>284</v>
      </c>
      <c r="J124" s="115" t="s">
        <v>667</v>
      </c>
      <c r="K124" s="85">
        <v>0.15</v>
      </c>
      <c r="L124" s="116" t="s">
        <v>254</v>
      </c>
      <c r="M124" s="117">
        <v>45658</v>
      </c>
      <c r="N124" s="117">
        <v>45747</v>
      </c>
      <c r="O124" s="125">
        <v>1</v>
      </c>
      <c r="P124" s="116" t="s">
        <v>319</v>
      </c>
      <c r="Q124" s="118" t="str">
        <f>IFERROR(VLOOKUP(R124,Listas!$AJ$2:$AK$9,2,0),"N/A")</f>
        <v>N/A</v>
      </c>
      <c r="R124" s="119" t="s">
        <v>229</v>
      </c>
      <c r="S124" s="119" t="s">
        <v>229</v>
      </c>
      <c r="T124" s="119" t="s">
        <v>229</v>
      </c>
      <c r="U124" s="116" t="str">
        <f t="shared" si="20"/>
        <v>N/A</v>
      </c>
      <c r="V124" s="116" t="str">
        <f t="shared" si="20"/>
        <v>N/A</v>
      </c>
      <c r="W124" s="116" t="str">
        <f t="shared" si="20"/>
        <v>N/A</v>
      </c>
      <c r="X124" s="116" t="str">
        <f t="shared" si="20"/>
        <v>N/A</v>
      </c>
      <c r="Y124" s="116" t="str">
        <f t="shared" si="20"/>
        <v>N/A</v>
      </c>
      <c r="Z124" s="116" t="str">
        <f t="shared" si="20"/>
        <v>N/A</v>
      </c>
      <c r="AA124" s="116" t="str">
        <f t="shared" si="20"/>
        <v>N/A</v>
      </c>
      <c r="AB124" s="116" t="str">
        <f t="shared" si="20"/>
        <v>N/A</v>
      </c>
      <c r="AC124" s="116" t="str">
        <f t="shared" si="20"/>
        <v>N/A</v>
      </c>
      <c r="AD124" s="116" t="str">
        <f t="shared" si="20"/>
        <v>N/A</v>
      </c>
      <c r="AE124" s="116" t="str">
        <f t="shared" si="20"/>
        <v>N/A</v>
      </c>
      <c r="AF124" s="116" t="str">
        <f t="shared" si="20"/>
        <v>N/A</v>
      </c>
      <c r="AG124" s="116" t="str">
        <f t="shared" si="20"/>
        <v>N/A</v>
      </c>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32" t="s">
        <v>435</v>
      </c>
      <c r="BK124" s="132"/>
    </row>
    <row r="125" spans="1:63" ht="72">
      <c r="A125" s="179"/>
      <c r="B125" s="229"/>
      <c r="C125" s="229"/>
      <c r="D125" s="229"/>
      <c r="E125" s="229"/>
      <c r="F125" s="229"/>
      <c r="G125" s="228"/>
      <c r="H125" s="229"/>
      <c r="I125" s="229"/>
      <c r="J125" s="115" t="s">
        <v>668</v>
      </c>
      <c r="K125" s="85">
        <v>0.15</v>
      </c>
      <c r="L125" s="116" t="s">
        <v>254</v>
      </c>
      <c r="M125" s="117">
        <v>45691</v>
      </c>
      <c r="N125" s="117">
        <v>45747</v>
      </c>
      <c r="O125" s="125">
        <v>1</v>
      </c>
      <c r="P125" s="116" t="s">
        <v>319</v>
      </c>
      <c r="Q125" s="118" t="str">
        <f>IFERROR(VLOOKUP(R125,Listas!$AJ$2:$AK$9,2,0),"N/A")</f>
        <v>N/A</v>
      </c>
      <c r="R125" s="119" t="s">
        <v>229</v>
      </c>
      <c r="S125" s="119" t="s">
        <v>229</v>
      </c>
      <c r="T125" s="119" t="s">
        <v>229</v>
      </c>
      <c r="U125" s="116" t="str">
        <f t="shared" si="20"/>
        <v>N/A</v>
      </c>
      <c r="V125" s="116" t="str">
        <f t="shared" si="20"/>
        <v>N/A</v>
      </c>
      <c r="W125" s="116" t="str">
        <f t="shared" si="20"/>
        <v>N/A</v>
      </c>
      <c r="X125" s="116" t="str">
        <f t="shared" si="20"/>
        <v>N/A</v>
      </c>
      <c r="Y125" s="116" t="str">
        <f t="shared" si="20"/>
        <v>N/A</v>
      </c>
      <c r="Z125" s="116" t="str">
        <f t="shared" si="20"/>
        <v>N/A</v>
      </c>
      <c r="AA125" s="116" t="str">
        <f t="shared" si="20"/>
        <v>N/A</v>
      </c>
      <c r="AB125" s="116" t="str">
        <f t="shared" si="20"/>
        <v>N/A</v>
      </c>
      <c r="AC125" s="116" t="str">
        <f t="shared" si="20"/>
        <v>N/A</v>
      </c>
      <c r="AD125" s="116" t="str">
        <f t="shared" si="20"/>
        <v>N/A</v>
      </c>
      <c r="AE125" s="116" t="str">
        <f t="shared" si="20"/>
        <v>N/A</v>
      </c>
      <c r="AF125" s="116" t="str">
        <f t="shared" si="20"/>
        <v>N/A</v>
      </c>
      <c r="AG125" s="116" t="str">
        <f t="shared" si="20"/>
        <v>N/A</v>
      </c>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32" t="s">
        <v>435</v>
      </c>
      <c r="BK125" s="132"/>
    </row>
    <row r="126" spans="1:63" ht="86.4">
      <c r="A126" s="179"/>
      <c r="B126" s="229"/>
      <c r="C126" s="229"/>
      <c r="D126" s="229"/>
      <c r="E126" s="229"/>
      <c r="F126" s="229"/>
      <c r="G126" s="228"/>
      <c r="H126" s="229"/>
      <c r="I126" s="229"/>
      <c r="J126" s="115" t="s">
        <v>669</v>
      </c>
      <c r="K126" s="85">
        <v>0.15</v>
      </c>
      <c r="L126" s="116" t="s">
        <v>254</v>
      </c>
      <c r="M126" s="117">
        <v>45734</v>
      </c>
      <c r="N126" s="117">
        <v>45747</v>
      </c>
      <c r="O126" s="114">
        <v>5</v>
      </c>
      <c r="P126" s="116" t="s">
        <v>313</v>
      </c>
      <c r="Q126" s="118" t="str">
        <f>IFERROR(VLOOKUP(R126,Listas!$AJ$2:$AK$9,2,0),"N/A")</f>
        <v>N/A</v>
      </c>
      <c r="R126" s="119" t="s">
        <v>229</v>
      </c>
      <c r="S126" s="119" t="s">
        <v>229</v>
      </c>
      <c r="T126" s="119" t="s">
        <v>229</v>
      </c>
      <c r="U126" s="116" t="str">
        <f t="shared" si="20"/>
        <v>N/A</v>
      </c>
      <c r="V126" s="116" t="str">
        <f t="shared" si="20"/>
        <v>N/A</v>
      </c>
      <c r="W126" s="116" t="str">
        <f t="shared" si="20"/>
        <v>N/A</v>
      </c>
      <c r="X126" s="116" t="str">
        <f t="shared" si="20"/>
        <v>N/A</v>
      </c>
      <c r="Y126" s="116" t="str">
        <f t="shared" si="20"/>
        <v>N/A</v>
      </c>
      <c r="Z126" s="116" t="str">
        <f t="shared" si="20"/>
        <v>N/A</v>
      </c>
      <c r="AA126" s="116" t="str">
        <f t="shared" si="20"/>
        <v>N/A</v>
      </c>
      <c r="AB126" s="116" t="str">
        <f t="shared" si="20"/>
        <v>N/A</v>
      </c>
      <c r="AC126" s="116" t="str">
        <f t="shared" si="20"/>
        <v>N/A</v>
      </c>
      <c r="AD126" s="116" t="str">
        <f t="shared" si="20"/>
        <v>N/A</v>
      </c>
      <c r="AE126" s="116" t="str">
        <f t="shared" si="20"/>
        <v>N/A</v>
      </c>
      <c r="AF126" s="116" t="str">
        <f t="shared" si="20"/>
        <v>N/A</v>
      </c>
      <c r="AG126" s="116" t="str">
        <f t="shared" si="20"/>
        <v>N/A</v>
      </c>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32" t="s">
        <v>435</v>
      </c>
      <c r="BK126" s="132" t="s">
        <v>670</v>
      </c>
    </row>
    <row r="127" spans="1:63" ht="28.8">
      <c r="A127" s="179"/>
      <c r="B127" s="229"/>
      <c r="C127" s="229"/>
      <c r="D127" s="229"/>
      <c r="E127" s="229"/>
      <c r="F127" s="229"/>
      <c r="G127" s="228"/>
      <c r="H127" s="229"/>
      <c r="I127" s="229"/>
      <c r="J127" s="115" t="s">
        <v>671</v>
      </c>
      <c r="K127" s="85">
        <v>0.15</v>
      </c>
      <c r="L127" s="116" t="s">
        <v>254</v>
      </c>
      <c r="M127" s="117">
        <v>45748</v>
      </c>
      <c r="N127" s="117">
        <v>46022</v>
      </c>
      <c r="O127" s="125">
        <v>1</v>
      </c>
      <c r="P127" s="116" t="s">
        <v>319</v>
      </c>
      <c r="Q127" s="118" t="str">
        <f>IFERROR(VLOOKUP(R127,Listas!$AJ$2:$AK$9,2,0),"N/A")</f>
        <v>N/A</v>
      </c>
      <c r="R127" s="119" t="s">
        <v>229</v>
      </c>
      <c r="S127" s="119" t="s">
        <v>229</v>
      </c>
      <c r="T127" s="119" t="s">
        <v>229</v>
      </c>
      <c r="U127" s="116" t="str">
        <f t="shared" si="20"/>
        <v>N/A</v>
      </c>
      <c r="V127" s="116" t="str">
        <f t="shared" si="20"/>
        <v>N/A</v>
      </c>
      <c r="W127" s="116" t="str">
        <f t="shared" si="20"/>
        <v>N/A</v>
      </c>
      <c r="X127" s="116" t="str">
        <f t="shared" si="20"/>
        <v>N/A</v>
      </c>
      <c r="Y127" s="116" t="str">
        <f t="shared" si="20"/>
        <v>N/A</v>
      </c>
      <c r="Z127" s="116" t="str">
        <f t="shared" si="20"/>
        <v>N/A</v>
      </c>
      <c r="AA127" s="116" t="str">
        <f t="shared" si="20"/>
        <v>N/A</v>
      </c>
      <c r="AB127" s="116" t="str">
        <f t="shared" si="20"/>
        <v>N/A</v>
      </c>
      <c r="AC127" s="116" t="str">
        <f t="shared" si="20"/>
        <v>N/A</v>
      </c>
      <c r="AD127" s="116" t="str">
        <f t="shared" si="20"/>
        <v>N/A</v>
      </c>
      <c r="AE127" s="116" t="str">
        <f t="shared" si="20"/>
        <v>N/A</v>
      </c>
      <c r="AF127" s="116" t="str">
        <f t="shared" si="20"/>
        <v>N/A</v>
      </c>
      <c r="AG127" s="116" t="str">
        <f t="shared" si="20"/>
        <v>N/A</v>
      </c>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32" t="s">
        <v>435</v>
      </c>
      <c r="BK127" s="132"/>
    </row>
    <row r="128" spans="1:63" ht="115.2">
      <c r="A128" s="179"/>
      <c r="B128" s="229"/>
      <c r="C128" s="229"/>
      <c r="D128" s="229"/>
      <c r="E128" s="229"/>
      <c r="F128" s="229"/>
      <c r="G128" s="228"/>
      <c r="H128" s="229"/>
      <c r="I128" s="229"/>
      <c r="J128" s="115" t="s">
        <v>673</v>
      </c>
      <c r="K128" s="85">
        <v>0.25</v>
      </c>
      <c r="L128" s="116" t="s">
        <v>254</v>
      </c>
      <c r="M128" s="117">
        <v>45852</v>
      </c>
      <c r="N128" s="117">
        <v>46022</v>
      </c>
      <c r="O128" s="114">
        <v>2</v>
      </c>
      <c r="P128" s="116" t="s">
        <v>313</v>
      </c>
      <c r="Q128" s="118" t="str">
        <f>IFERROR(VLOOKUP(R128,Listas!$AJ$2:$AK$9,2,0),"N/A")</f>
        <v>N/A</v>
      </c>
      <c r="R128" s="119" t="s">
        <v>229</v>
      </c>
      <c r="S128" s="119" t="s">
        <v>229</v>
      </c>
      <c r="T128" s="119" t="s">
        <v>229</v>
      </c>
      <c r="U128" s="116" t="str">
        <f t="shared" si="20"/>
        <v>N/A</v>
      </c>
      <c r="V128" s="116" t="str">
        <f t="shared" si="20"/>
        <v>N/A</v>
      </c>
      <c r="W128" s="116" t="str">
        <f t="shared" si="20"/>
        <v>N/A</v>
      </c>
      <c r="X128" s="116" t="str">
        <f t="shared" si="20"/>
        <v>N/A</v>
      </c>
      <c r="Y128" s="116" t="str">
        <f t="shared" si="20"/>
        <v>N/A</v>
      </c>
      <c r="Z128" s="116" t="str">
        <f t="shared" si="20"/>
        <v>N/A</v>
      </c>
      <c r="AA128" s="116" t="str">
        <f t="shared" si="20"/>
        <v>N/A</v>
      </c>
      <c r="AB128" s="116" t="str">
        <f t="shared" si="20"/>
        <v>N/A</v>
      </c>
      <c r="AC128" s="116" t="str">
        <f t="shared" si="20"/>
        <v>N/A</v>
      </c>
      <c r="AD128" s="116" t="str">
        <f t="shared" si="20"/>
        <v>N/A</v>
      </c>
      <c r="AE128" s="116" t="str">
        <f t="shared" si="20"/>
        <v>N/A</v>
      </c>
      <c r="AF128" s="116" t="str">
        <f t="shared" si="20"/>
        <v>N/A</v>
      </c>
      <c r="AG128" s="116" t="str">
        <f t="shared" si="20"/>
        <v>N/A</v>
      </c>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32" t="s">
        <v>435</v>
      </c>
      <c r="BK128" s="132" t="s">
        <v>672</v>
      </c>
    </row>
    <row r="129" spans="1:63" ht="28.8">
      <c r="A129" s="179"/>
      <c r="B129" s="229"/>
      <c r="C129" s="229"/>
      <c r="D129" s="229"/>
      <c r="E129" s="229"/>
      <c r="F129" s="229"/>
      <c r="G129" s="228"/>
      <c r="H129" s="229"/>
      <c r="I129" s="229"/>
      <c r="J129" s="115" t="s">
        <v>665</v>
      </c>
      <c r="K129" s="85">
        <v>0.15</v>
      </c>
      <c r="L129" s="116" t="s">
        <v>254</v>
      </c>
      <c r="M129" s="117">
        <v>45768</v>
      </c>
      <c r="N129" s="117">
        <v>46022</v>
      </c>
      <c r="O129" s="114">
        <v>3</v>
      </c>
      <c r="P129" s="116" t="s">
        <v>313</v>
      </c>
      <c r="Q129" s="118" t="str">
        <f>IFERROR(VLOOKUP(R129,Listas!$AJ$2:$AK$9,2,0),"N/A")</f>
        <v>N/A</v>
      </c>
      <c r="R129" s="119" t="s">
        <v>229</v>
      </c>
      <c r="S129" s="119" t="s">
        <v>229</v>
      </c>
      <c r="T129" s="119" t="s">
        <v>229</v>
      </c>
      <c r="U129" s="116" t="str">
        <f t="shared" si="20"/>
        <v>N/A</v>
      </c>
      <c r="V129" s="116" t="str">
        <f t="shared" si="20"/>
        <v>N/A</v>
      </c>
      <c r="W129" s="116" t="str">
        <f t="shared" si="20"/>
        <v>N/A</v>
      </c>
      <c r="X129" s="116" t="str">
        <f t="shared" si="20"/>
        <v>N/A</v>
      </c>
      <c r="Y129" s="116" t="str">
        <f t="shared" si="20"/>
        <v>N/A</v>
      </c>
      <c r="Z129" s="116" t="str">
        <f t="shared" si="20"/>
        <v>N/A</v>
      </c>
      <c r="AA129" s="116" t="str">
        <f t="shared" si="20"/>
        <v>N/A</v>
      </c>
      <c r="AB129" s="116" t="str">
        <f t="shared" si="20"/>
        <v>N/A</v>
      </c>
      <c r="AC129" s="116" t="str">
        <f t="shared" si="20"/>
        <v>N/A</v>
      </c>
      <c r="AD129" s="116" t="str">
        <f t="shared" si="20"/>
        <v>N/A</v>
      </c>
      <c r="AE129" s="116" t="str">
        <f t="shared" si="20"/>
        <v>N/A</v>
      </c>
      <c r="AF129" s="116" t="str">
        <f t="shared" si="20"/>
        <v>N/A</v>
      </c>
      <c r="AG129" s="116" t="str">
        <f t="shared" si="20"/>
        <v>N/A</v>
      </c>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32" t="s">
        <v>435</v>
      </c>
      <c r="BK129" s="132" t="s">
        <v>678</v>
      </c>
    </row>
    <row r="130" spans="1:63" ht="30" customHeight="1">
      <c r="A130" s="179">
        <v>21</v>
      </c>
      <c r="B130" s="229" t="s">
        <v>331</v>
      </c>
      <c r="C130" s="229" t="s">
        <v>39</v>
      </c>
      <c r="D130" s="229" t="s">
        <v>315</v>
      </c>
      <c r="E130" s="229" t="s">
        <v>674</v>
      </c>
      <c r="F130" s="229" t="s">
        <v>42</v>
      </c>
      <c r="G130" s="228" t="s">
        <v>718</v>
      </c>
      <c r="H130" s="229" t="s">
        <v>283</v>
      </c>
      <c r="I130" s="229" t="s">
        <v>284</v>
      </c>
      <c r="J130" s="115" t="s">
        <v>677</v>
      </c>
      <c r="K130" s="85">
        <v>0.4</v>
      </c>
      <c r="L130" s="116" t="s">
        <v>254</v>
      </c>
      <c r="M130" s="117">
        <v>45748</v>
      </c>
      <c r="N130" s="117">
        <v>46022</v>
      </c>
      <c r="O130" s="114">
        <v>1</v>
      </c>
      <c r="P130" s="116" t="s">
        <v>313</v>
      </c>
      <c r="Q130" s="118" t="str">
        <f>IFERROR(VLOOKUP(R130,Listas!$AJ$2:$AK$9,2,0),"N/A")</f>
        <v>N/A</v>
      </c>
      <c r="R130" s="119" t="s">
        <v>229</v>
      </c>
      <c r="S130" s="119" t="s">
        <v>229</v>
      </c>
      <c r="T130" s="119" t="s">
        <v>229</v>
      </c>
      <c r="U130" s="116" t="str">
        <f t="shared" si="20"/>
        <v>N/A</v>
      </c>
      <c r="V130" s="116" t="str">
        <f t="shared" si="20"/>
        <v>N/A</v>
      </c>
      <c r="W130" s="116" t="str">
        <f t="shared" si="20"/>
        <v>N/A</v>
      </c>
      <c r="X130" s="116" t="str">
        <f t="shared" si="20"/>
        <v>N/A</v>
      </c>
      <c r="Y130" s="116" t="str">
        <f t="shared" si="20"/>
        <v>N/A</v>
      </c>
      <c r="Z130" s="116" t="str">
        <f t="shared" si="20"/>
        <v>N/A</v>
      </c>
      <c r="AA130" s="116" t="str">
        <f t="shared" si="20"/>
        <v>N/A</v>
      </c>
      <c r="AB130" s="116" t="str">
        <f t="shared" si="20"/>
        <v>N/A</v>
      </c>
      <c r="AC130" s="116" t="str">
        <f t="shared" si="20"/>
        <v>N/A</v>
      </c>
      <c r="AD130" s="116" t="str">
        <f t="shared" si="20"/>
        <v>N/A</v>
      </c>
      <c r="AE130" s="116" t="str">
        <f t="shared" si="20"/>
        <v>N/A</v>
      </c>
      <c r="AF130" s="116" t="str">
        <f t="shared" si="20"/>
        <v>N/A</v>
      </c>
      <c r="AG130" s="116" t="str">
        <f t="shared" si="20"/>
        <v>N/A</v>
      </c>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32" t="s">
        <v>435</v>
      </c>
      <c r="BK130" s="132"/>
    </row>
    <row r="131" spans="1:63" ht="28.8">
      <c r="A131" s="179"/>
      <c r="B131" s="229"/>
      <c r="C131" s="229"/>
      <c r="D131" s="229"/>
      <c r="E131" s="229"/>
      <c r="F131" s="229"/>
      <c r="G131" s="228"/>
      <c r="H131" s="229"/>
      <c r="I131" s="229"/>
      <c r="J131" s="115" t="s">
        <v>675</v>
      </c>
      <c r="K131" s="85">
        <v>0.5</v>
      </c>
      <c r="L131" s="116" t="s">
        <v>254</v>
      </c>
      <c r="M131" s="117">
        <v>45748</v>
      </c>
      <c r="N131" s="117">
        <v>46022</v>
      </c>
      <c r="O131" s="114">
        <v>1</v>
      </c>
      <c r="P131" s="116" t="s">
        <v>313</v>
      </c>
      <c r="Q131" s="118" t="str">
        <f>IFERROR(VLOOKUP(R131,Listas!$AJ$2:$AK$9,2,0),"N/A")</f>
        <v>N/A</v>
      </c>
      <c r="R131" s="119" t="s">
        <v>229</v>
      </c>
      <c r="S131" s="119" t="s">
        <v>229</v>
      </c>
      <c r="T131" s="119" t="s">
        <v>229</v>
      </c>
      <c r="U131" s="116" t="str">
        <f t="shared" si="20"/>
        <v>N/A</v>
      </c>
      <c r="V131" s="116" t="str">
        <f t="shared" si="20"/>
        <v>N/A</v>
      </c>
      <c r="W131" s="116" t="str">
        <f t="shared" si="20"/>
        <v>N/A</v>
      </c>
      <c r="X131" s="116" t="str">
        <f t="shared" si="20"/>
        <v>N/A</v>
      </c>
      <c r="Y131" s="116" t="str">
        <f t="shared" si="20"/>
        <v>N/A</v>
      </c>
      <c r="Z131" s="116" t="str">
        <f t="shared" si="20"/>
        <v>N/A</v>
      </c>
      <c r="AA131" s="116" t="str">
        <f t="shared" si="20"/>
        <v>N/A</v>
      </c>
      <c r="AB131" s="116" t="str">
        <f t="shared" si="20"/>
        <v>N/A</v>
      </c>
      <c r="AC131" s="116" t="str">
        <f t="shared" ref="U131:AG151" si="21">IF($L131="Funcionamiento","N/A","")</f>
        <v>N/A</v>
      </c>
      <c r="AD131" s="116" t="str">
        <f t="shared" si="21"/>
        <v>N/A</v>
      </c>
      <c r="AE131" s="116" t="str">
        <f t="shared" si="21"/>
        <v>N/A</v>
      </c>
      <c r="AF131" s="116" t="str">
        <f t="shared" si="21"/>
        <v>N/A</v>
      </c>
      <c r="AG131" s="116" t="str">
        <f t="shared" si="21"/>
        <v>N/A</v>
      </c>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32" t="s">
        <v>435</v>
      </c>
      <c r="BK131" s="132"/>
    </row>
    <row r="132" spans="1:63" ht="43.2">
      <c r="A132" s="179"/>
      <c r="B132" s="229"/>
      <c r="C132" s="229"/>
      <c r="D132" s="229"/>
      <c r="E132" s="229"/>
      <c r="F132" s="229"/>
      <c r="G132" s="228"/>
      <c r="H132" s="229"/>
      <c r="I132" s="229"/>
      <c r="J132" s="115" t="s">
        <v>676</v>
      </c>
      <c r="K132" s="85">
        <v>0.1</v>
      </c>
      <c r="L132" s="116" t="s">
        <v>254</v>
      </c>
      <c r="M132" s="117">
        <v>45748</v>
      </c>
      <c r="N132" s="117">
        <v>46022</v>
      </c>
      <c r="O132" s="114">
        <v>1</v>
      </c>
      <c r="P132" s="116" t="s">
        <v>313</v>
      </c>
      <c r="Q132" s="118" t="str">
        <f>IFERROR(VLOOKUP(R132,Listas!$AJ$2:$AK$9,2,0),"N/A")</f>
        <v>N/A</v>
      </c>
      <c r="R132" s="119" t="s">
        <v>229</v>
      </c>
      <c r="S132" s="119" t="s">
        <v>229</v>
      </c>
      <c r="T132" s="119" t="s">
        <v>229</v>
      </c>
      <c r="U132" s="116" t="str">
        <f t="shared" si="21"/>
        <v>N/A</v>
      </c>
      <c r="V132" s="116" t="str">
        <f t="shared" si="21"/>
        <v>N/A</v>
      </c>
      <c r="W132" s="116" t="str">
        <f t="shared" si="21"/>
        <v>N/A</v>
      </c>
      <c r="X132" s="116" t="str">
        <f t="shared" si="21"/>
        <v>N/A</v>
      </c>
      <c r="Y132" s="116" t="str">
        <f t="shared" si="21"/>
        <v>N/A</v>
      </c>
      <c r="Z132" s="116" t="str">
        <f t="shared" si="21"/>
        <v>N/A</v>
      </c>
      <c r="AA132" s="116" t="str">
        <f t="shared" si="21"/>
        <v>N/A</v>
      </c>
      <c r="AB132" s="116" t="str">
        <f t="shared" si="21"/>
        <v>N/A</v>
      </c>
      <c r="AC132" s="116" t="str">
        <f t="shared" si="21"/>
        <v>N/A</v>
      </c>
      <c r="AD132" s="116" t="str">
        <f t="shared" si="21"/>
        <v>N/A</v>
      </c>
      <c r="AE132" s="116" t="str">
        <f t="shared" si="21"/>
        <v>N/A</v>
      </c>
      <c r="AF132" s="116" t="str">
        <f t="shared" si="21"/>
        <v>N/A</v>
      </c>
      <c r="AG132" s="116" t="str">
        <f t="shared" si="21"/>
        <v>N/A</v>
      </c>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32" t="s">
        <v>435</v>
      </c>
      <c r="BK132" s="132"/>
    </row>
    <row r="133" spans="1:63" ht="96" customHeight="1">
      <c r="A133" s="114">
        <v>22</v>
      </c>
      <c r="B133" s="129" t="s">
        <v>331</v>
      </c>
      <c r="C133" s="129" t="s">
        <v>39</v>
      </c>
      <c r="D133" s="129" t="s">
        <v>315</v>
      </c>
      <c r="E133" s="129" t="s">
        <v>703</v>
      </c>
      <c r="F133" s="129" t="s">
        <v>45</v>
      </c>
      <c r="G133" s="122" t="s">
        <v>718</v>
      </c>
      <c r="H133" s="129" t="s">
        <v>283</v>
      </c>
      <c r="I133" s="129" t="s">
        <v>284</v>
      </c>
      <c r="J133" s="115" t="s">
        <v>690</v>
      </c>
      <c r="K133" s="85">
        <v>1</v>
      </c>
      <c r="L133" s="116" t="s">
        <v>254</v>
      </c>
      <c r="M133" s="117">
        <v>45691</v>
      </c>
      <c r="N133" s="117">
        <v>46022</v>
      </c>
      <c r="O133" s="114">
        <v>1</v>
      </c>
      <c r="P133" s="116" t="s">
        <v>313</v>
      </c>
      <c r="Q133" s="118" t="str">
        <f>IFERROR(VLOOKUP(R133,Listas!$AJ$2:$AK$9,2,0),"N/A")</f>
        <v>N/A</v>
      </c>
      <c r="R133" s="119" t="s">
        <v>229</v>
      </c>
      <c r="S133" s="119" t="s">
        <v>229</v>
      </c>
      <c r="T133" s="119" t="s">
        <v>229</v>
      </c>
      <c r="U133" s="116" t="str">
        <f t="shared" si="21"/>
        <v>N/A</v>
      </c>
      <c r="V133" s="116" t="str">
        <f t="shared" si="21"/>
        <v>N/A</v>
      </c>
      <c r="W133" s="116" t="str">
        <f t="shared" si="21"/>
        <v>N/A</v>
      </c>
      <c r="X133" s="116" t="str">
        <f t="shared" si="21"/>
        <v>N/A</v>
      </c>
      <c r="Y133" s="116" t="str">
        <f t="shared" si="21"/>
        <v>N/A</v>
      </c>
      <c r="Z133" s="116" t="str">
        <f t="shared" si="21"/>
        <v>N/A</v>
      </c>
      <c r="AA133" s="116" t="str">
        <f t="shared" si="21"/>
        <v>N/A</v>
      </c>
      <c r="AB133" s="116" t="str">
        <f t="shared" si="21"/>
        <v>N/A</v>
      </c>
      <c r="AC133" s="116" t="str">
        <f t="shared" si="21"/>
        <v>N/A</v>
      </c>
      <c r="AD133" s="116" t="str">
        <f t="shared" si="21"/>
        <v>N/A</v>
      </c>
      <c r="AE133" s="116" t="str">
        <f t="shared" si="21"/>
        <v>N/A</v>
      </c>
      <c r="AF133" s="116" t="str">
        <f t="shared" si="21"/>
        <v>N/A</v>
      </c>
      <c r="AG133" s="116" t="str">
        <f t="shared" si="21"/>
        <v>N/A</v>
      </c>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32" t="s">
        <v>435</v>
      </c>
      <c r="BK133" s="132"/>
    </row>
    <row r="134" spans="1:63" ht="30" customHeight="1">
      <c r="A134" s="179">
        <v>23</v>
      </c>
      <c r="B134" s="229" t="s">
        <v>331</v>
      </c>
      <c r="C134" s="229" t="s">
        <v>39</v>
      </c>
      <c r="D134" s="229" t="s">
        <v>315</v>
      </c>
      <c r="E134" s="229" t="s">
        <v>478</v>
      </c>
      <c r="F134" s="229" t="s">
        <v>41</v>
      </c>
      <c r="G134" s="228" t="s">
        <v>718</v>
      </c>
      <c r="H134" s="229" t="s">
        <v>283</v>
      </c>
      <c r="I134" s="229" t="s">
        <v>284</v>
      </c>
      <c r="J134" s="115" t="s">
        <v>479</v>
      </c>
      <c r="K134" s="85">
        <v>0.3</v>
      </c>
      <c r="L134" s="116" t="s">
        <v>254</v>
      </c>
      <c r="M134" s="117">
        <v>45659</v>
      </c>
      <c r="N134" s="117">
        <v>46022</v>
      </c>
      <c r="O134" s="114">
        <v>2</v>
      </c>
      <c r="P134" s="116" t="s">
        <v>313</v>
      </c>
      <c r="Q134" s="118" t="str">
        <f>IFERROR(VLOOKUP(R134,Listas!$AJ$2:$AK$9,2,0),"N/A")</f>
        <v>N/A</v>
      </c>
      <c r="R134" s="119" t="s">
        <v>229</v>
      </c>
      <c r="S134" s="119" t="s">
        <v>229</v>
      </c>
      <c r="T134" s="119" t="s">
        <v>229</v>
      </c>
      <c r="U134" s="116" t="str">
        <f t="shared" si="21"/>
        <v>N/A</v>
      </c>
      <c r="V134" s="116" t="str">
        <f t="shared" si="21"/>
        <v>N/A</v>
      </c>
      <c r="W134" s="116" t="str">
        <f t="shared" si="21"/>
        <v>N/A</v>
      </c>
      <c r="X134" s="116" t="str">
        <f t="shared" si="21"/>
        <v>N/A</v>
      </c>
      <c r="Y134" s="116" t="str">
        <f t="shared" si="21"/>
        <v>N/A</v>
      </c>
      <c r="Z134" s="116" t="str">
        <f t="shared" si="21"/>
        <v>N/A</v>
      </c>
      <c r="AA134" s="116" t="str">
        <f t="shared" si="21"/>
        <v>N/A</v>
      </c>
      <c r="AB134" s="116" t="str">
        <f t="shared" si="21"/>
        <v>N/A</v>
      </c>
      <c r="AC134" s="116" t="str">
        <f t="shared" si="21"/>
        <v>N/A</v>
      </c>
      <c r="AD134" s="116" t="str">
        <f t="shared" si="21"/>
        <v>N/A</v>
      </c>
      <c r="AE134" s="116" t="str">
        <f t="shared" si="21"/>
        <v>N/A</v>
      </c>
      <c r="AF134" s="116" t="str">
        <f t="shared" si="21"/>
        <v>N/A</v>
      </c>
      <c r="AG134" s="116" t="str">
        <f t="shared" si="21"/>
        <v>N/A</v>
      </c>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32" t="s">
        <v>435</v>
      </c>
      <c r="BK134" s="132" t="s">
        <v>692</v>
      </c>
    </row>
    <row r="135" spans="1:63" ht="57.6">
      <c r="A135" s="179"/>
      <c r="B135" s="229"/>
      <c r="C135" s="229"/>
      <c r="D135" s="229"/>
      <c r="E135" s="229"/>
      <c r="F135" s="229"/>
      <c r="G135" s="228"/>
      <c r="H135" s="229"/>
      <c r="I135" s="229"/>
      <c r="J135" s="115" t="s">
        <v>695</v>
      </c>
      <c r="K135" s="85">
        <v>0.2</v>
      </c>
      <c r="L135" s="116" t="s">
        <v>254</v>
      </c>
      <c r="M135" s="117">
        <v>45659</v>
      </c>
      <c r="N135" s="117">
        <v>46022</v>
      </c>
      <c r="O135" s="114">
        <v>12</v>
      </c>
      <c r="P135" s="116" t="s">
        <v>313</v>
      </c>
      <c r="Q135" s="118" t="str">
        <f>IFERROR(VLOOKUP(R135,Listas!$AJ$2:$AK$9,2,0),"N/A")</f>
        <v>N/A</v>
      </c>
      <c r="R135" s="119" t="s">
        <v>229</v>
      </c>
      <c r="S135" s="119" t="s">
        <v>229</v>
      </c>
      <c r="T135" s="119" t="s">
        <v>229</v>
      </c>
      <c r="U135" s="116" t="str">
        <f t="shared" si="21"/>
        <v>N/A</v>
      </c>
      <c r="V135" s="116" t="str">
        <f t="shared" si="21"/>
        <v>N/A</v>
      </c>
      <c r="W135" s="116" t="str">
        <f t="shared" si="21"/>
        <v>N/A</v>
      </c>
      <c r="X135" s="116" t="str">
        <f t="shared" si="21"/>
        <v>N/A</v>
      </c>
      <c r="Y135" s="116" t="str">
        <f t="shared" si="21"/>
        <v>N/A</v>
      </c>
      <c r="Z135" s="116" t="str">
        <f t="shared" si="21"/>
        <v>N/A</v>
      </c>
      <c r="AA135" s="116" t="str">
        <f t="shared" si="21"/>
        <v>N/A</v>
      </c>
      <c r="AB135" s="116" t="str">
        <f t="shared" si="21"/>
        <v>N/A</v>
      </c>
      <c r="AC135" s="116" t="str">
        <f t="shared" si="21"/>
        <v>N/A</v>
      </c>
      <c r="AD135" s="116" t="str">
        <f t="shared" si="21"/>
        <v>N/A</v>
      </c>
      <c r="AE135" s="116" t="str">
        <f t="shared" si="21"/>
        <v>N/A</v>
      </c>
      <c r="AF135" s="116" t="str">
        <f t="shared" si="21"/>
        <v>N/A</v>
      </c>
      <c r="AG135" s="116" t="str">
        <f t="shared" si="21"/>
        <v>N/A</v>
      </c>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32" t="s">
        <v>435</v>
      </c>
      <c r="BK135" s="132" t="s">
        <v>693</v>
      </c>
    </row>
    <row r="136" spans="1:63" ht="30" customHeight="1">
      <c r="A136" s="179"/>
      <c r="B136" s="229"/>
      <c r="C136" s="229"/>
      <c r="D136" s="229"/>
      <c r="E136" s="229"/>
      <c r="F136" s="229"/>
      <c r="G136" s="228"/>
      <c r="H136" s="229"/>
      <c r="I136" s="229"/>
      <c r="J136" s="115" t="s">
        <v>691</v>
      </c>
      <c r="K136" s="85">
        <v>0.2</v>
      </c>
      <c r="L136" s="116" t="s">
        <v>254</v>
      </c>
      <c r="M136" s="117">
        <v>45691</v>
      </c>
      <c r="N136" s="117">
        <v>46022</v>
      </c>
      <c r="O136" s="114">
        <v>2</v>
      </c>
      <c r="P136" s="116" t="s">
        <v>313</v>
      </c>
      <c r="Q136" s="118" t="str">
        <f>IFERROR(VLOOKUP(R136,Listas!$AJ$2:$AK$9,2,0),"N/A")</f>
        <v>N/A</v>
      </c>
      <c r="R136" s="119" t="s">
        <v>229</v>
      </c>
      <c r="S136" s="119" t="s">
        <v>229</v>
      </c>
      <c r="T136" s="119" t="s">
        <v>229</v>
      </c>
      <c r="U136" s="116" t="str">
        <f t="shared" si="21"/>
        <v>N/A</v>
      </c>
      <c r="V136" s="116" t="str">
        <f t="shared" si="21"/>
        <v>N/A</v>
      </c>
      <c r="W136" s="116" t="str">
        <f t="shared" si="21"/>
        <v>N/A</v>
      </c>
      <c r="X136" s="116" t="str">
        <f t="shared" si="21"/>
        <v>N/A</v>
      </c>
      <c r="Y136" s="116" t="str">
        <f t="shared" si="21"/>
        <v>N/A</v>
      </c>
      <c r="Z136" s="116" t="str">
        <f t="shared" si="21"/>
        <v>N/A</v>
      </c>
      <c r="AA136" s="116" t="str">
        <f t="shared" si="21"/>
        <v>N/A</v>
      </c>
      <c r="AB136" s="116" t="str">
        <f t="shared" si="21"/>
        <v>N/A</v>
      </c>
      <c r="AC136" s="116" t="str">
        <f t="shared" si="21"/>
        <v>N/A</v>
      </c>
      <c r="AD136" s="116" t="str">
        <f t="shared" si="21"/>
        <v>N/A</v>
      </c>
      <c r="AE136" s="116" t="str">
        <f t="shared" si="21"/>
        <v>N/A</v>
      </c>
      <c r="AF136" s="116" t="str">
        <f t="shared" si="21"/>
        <v>N/A</v>
      </c>
      <c r="AG136" s="116" t="str">
        <f t="shared" si="21"/>
        <v>N/A</v>
      </c>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32" t="s">
        <v>435</v>
      </c>
      <c r="BK136" s="132" t="s">
        <v>692</v>
      </c>
    </row>
    <row r="137" spans="1:63" ht="36.9" customHeight="1">
      <c r="A137" s="179"/>
      <c r="B137" s="229"/>
      <c r="C137" s="229"/>
      <c r="D137" s="229"/>
      <c r="E137" s="229"/>
      <c r="F137" s="229"/>
      <c r="G137" s="228"/>
      <c r="H137" s="229"/>
      <c r="I137" s="229"/>
      <c r="J137" s="115" t="s">
        <v>694</v>
      </c>
      <c r="K137" s="85">
        <v>0.3</v>
      </c>
      <c r="L137" s="116" t="s">
        <v>254</v>
      </c>
      <c r="M137" s="117">
        <v>45670</v>
      </c>
      <c r="N137" s="117">
        <v>46022</v>
      </c>
      <c r="O137" s="114">
        <v>12</v>
      </c>
      <c r="P137" s="116" t="s">
        <v>313</v>
      </c>
      <c r="Q137" s="118" t="str">
        <f>IFERROR(VLOOKUP(R137,Listas!$AJ$2:$AK$9,2,0),"N/A")</f>
        <v>N/A</v>
      </c>
      <c r="R137" s="119" t="s">
        <v>229</v>
      </c>
      <c r="S137" s="119" t="s">
        <v>229</v>
      </c>
      <c r="T137" s="119" t="s">
        <v>229</v>
      </c>
      <c r="U137" s="116" t="str">
        <f t="shared" si="21"/>
        <v>N/A</v>
      </c>
      <c r="V137" s="116" t="str">
        <f t="shared" si="21"/>
        <v>N/A</v>
      </c>
      <c r="W137" s="116" t="str">
        <f t="shared" si="21"/>
        <v>N/A</v>
      </c>
      <c r="X137" s="116" t="str">
        <f t="shared" si="21"/>
        <v>N/A</v>
      </c>
      <c r="Y137" s="116" t="str">
        <f t="shared" si="21"/>
        <v>N/A</v>
      </c>
      <c r="Z137" s="116" t="str">
        <f t="shared" si="21"/>
        <v>N/A</v>
      </c>
      <c r="AA137" s="116" t="str">
        <f t="shared" si="21"/>
        <v>N/A</v>
      </c>
      <c r="AB137" s="116" t="str">
        <f t="shared" si="21"/>
        <v>N/A</v>
      </c>
      <c r="AC137" s="116" t="str">
        <f t="shared" si="21"/>
        <v>N/A</v>
      </c>
      <c r="AD137" s="116" t="str">
        <f t="shared" si="21"/>
        <v>N/A</v>
      </c>
      <c r="AE137" s="116" t="str">
        <f t="shared" si="21"/>
        <v>N/A</v>
      </c>
      <c r="AF137" s="116" t="str">
        <f t="shared" si="21"/>
        <v>N/A</v>
      </c>
      <c r="AG137" s="116" t="str">
        <f t="shared" si="21"/>
        <v>N/A</v>
      </c>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32" t="s">
        <v>435</v>
      </c>
      <c r="BK137" s="132"/>
    </row>
    <row r="138" spans="1:63" ht="48.75" customHeight="1">
      <c r="A138" s="179">
        <v>24</v>
      </c>
      <c r="B138" s="229" t="s">
        <v>331</v>
      </c>
      <c r="C138" s="229" t="s">
        <v>39</v>
      </c>
      <c r="D138" s="229" t="s">
        <v>315</v>
      </c>
      <c r="E138" s="229" t="s">
        <v>704</v>
      </c>
      <c r="F138" s="229" t="s">
        <v>258</v>
      </c>
      <c r="G138" s="228" t="s">
        <v>718</v>
      </c>
      <c r="H138" s="229" t="s">
        <v>283</v>
      </c>
      <c r="I138" s="229" t="s">
        <v>284</v>
      </c>
      <c r="J138" s="115" t="s">
        <v>679</v>
      </c>
      <c r="K138" s="85">
        <v>0.5</v>
      </c>
      <c r="L138" s="116" t="s">
        <v>254</v>
      </c>
      <c r="M138" s="117">
        <v>45748</v>
      </c>
      <c r="N138" s="117">
        <v>46022</v>
      </c>
      <c r="O138" s="114">
        <v>1</v>
      </c>
      <c r="P138" s="116" t="s">
        <v>313</v>
      </c>
      <c r="Q138" s="118" t="str">
        <f>IFERROR(VLOOKUP(R138,Listas!$AJ$2:$AK$9,2,0),"N/A")</f>
        <v>N/A</v>
      </c>
      <c r="R138" s="119" t="s">
        <v>229</v>
      </c>
      <c r="S138" s="119" t="s">
        <v>229</v>
      </c>
      <c r="T138" s="119" t="s">
        <v>229</v>
      </c>
      <c r="U138" s="116" t="str">
        <f t="shared" si="21"/>
        <v>N/A</v>
      </c>
      <c r="V138" s="116" t="str">
        <f t="shared" si="21"/>
        <v>N/A</v>
      </c>
      <c r="W138" s="116" t="str">
        <f t="shared" si="21"/>
        <v>N/A</v>
      </c>
      <c r="X138" s="116" t="str">
        <f t="shared" si="21"/>
        <v>N/A</v>
      </c>
      <c r="Y138" s="116" t="str">
        <f t="shared" si="21"/>
        <v>N/A</v>
      </c>
      <c r="Z138" s="116" t="str">
        <f t="shared" si="21"/>
        <v>N/A</v>
      </c>
      <c r="AA138" s="116" t="str">
        <f t="shared" si="21"/>
        <v>N/A</v>
      </c>
      <c r="AB138" s="116" t="str">
        <f t="shared" si="21"/>
        <v>N/A</v>
      </c>
      <c r="AC138" s="116" t="str">
        <f t="shared" si="21"/>
        <v>N/A</v>
      </c>
      <c r="AD138" s="116" t="str">
        <f t="shared" si="21"/>
        <v>N/A</v>
      </c>
      <c r="AE138" s="116" t="str">
        <f t="shared" si="21"/>
        <v>N/A</v>
      </c>
      <c r="AF138" s="116" t="str">
        <f t="shared" si="21"/>
        <v>N/A</v>
      </c>
      <c r="AG138" s="116" t="str">
        <f t="shared" si="21"/>
        <v>N/A</v>
      </c>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32" t="s">
        <v>435</v>
      </c>
      <c r="BK138" s="132"/>
    </row>
    <row r="139" spans="1:63" ht="48.75" customHeight="1">
      <c r="A139" s="179"/>
      <c r="B139" s="229"/>
      <c r="C139" s="229"/>
      <c r="D139" s="229"/>
      <c r="E139" s="229"/>
      <c r="F139" s="229"/>
      <c r="G139" s="228"/>
      <c r="H139" s="229"/>
      <c r="I139" s="229"/>
      <c r="J139" s="115" t="s">
        <v>680</v>
      </c>
      <c r="K139" s="85">
        <v>0.5</v>
      </c>
      <c r="L139" s="116" t="s">
        <v>254</v>
      </c>
      <c r="M139" s="117">
        <v>45748</v>
      </c>
      <c r="N139" s="117">
        <v>46022</v>
      </c>
      <c r="O139" s="114">
        <v>1</v>
      </c>
      <c r="P139" s="116" t="s">
        <v>313</v>
      </c>
      <c r="Q139" s="118" t="str">
        <f>IFERROR(VLOOKUP(R139,Listas!$AJ$2:$AK$9,2,0),"N/A")</f>
        <v>N/A</v>
      </c>
      <c r="R139" s="119" t="s">
        <v>229</v>
      </c>
      <c r="S139" s="119" t="s">
        <v>229</v>
      </c>
      <c r="T139" s="119" t="s">
        <v>229</v>
      </c>
      <c r="U139" s="116" t="str">
        <f t="shared" si="21"/>
        <v>N/A</v>
      </c>
      <c r="V139" s="116" t="str">
        <f t="shared" si="21"/>
        <v>N/A</v>
      </c>
      <c r="W139" s="116" t="str">
        <f t="shared" si="21"/>
        <v>N/A</v>
      </c>
      <c r="X139" s="116" t="str">
        <f t="shared" si="21"/>
        <v>N/A</v>
      </c>
      <c r="Y139" s="116" t="str">
        <f t="shared" si="21"/>
        <v>N/A</v>
      </c>
      <c r="Z139" s="116" t="str">
        <f t="shared" si="21"/>
        <v>N/A</v>
      </c>
      <c r="AA139" s="116" t="str">
        <f t="shared" si="21"/>
        <v>N/A</v>
      </c>
      <c r="AB139" s="116" t="str">
        <f t="shared" si="21"/>
        <v>N/A</v>
      </c>
      <c r="AC139" s="116" t="str">
        <f t="shared" si="21"/>
        <v>N/A</v>
      </c>
      <c r="AD139" s="116" t="str">
        <f t="shared" si="21"/>
        <v>N/A</v>
      </c>
      <c r="AE139" s="116" t="str">
        <f t="shared" si="21"/>
        <v>N/A</v>
      </c>
      <c r="AF139" s="116" t="str">
        <f t="shared" si="21"/>
        <v>N/A</v>
      </c>
      <c r="AG139" s="116" t="str">
        <f t="shared" si="21"/>
        <v>N/A</v>
      </c>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32" t="s">
        <v>435</v>
      </c>
      <c r="BK139" s="132"/>
    </row>
    <row r="140" spans="1:63" ht="28.8">
      <c r="A140" s="179">
        <v>25</v>
      </c>
      <c r="B140" s="229" t="s">
        <v>331</v>
      </c>
      <c r="C140" s="229" t="s">
        <v>39</v>
      </c>
      <c r="D140" s="229" t="s">
        <v>315</v>
      </c>
      <c r="E140" s="229" t="s">
        <v>476</v>
      </c>
      <c r="F140" s="229" t="s">
        <v>42</v>
      </c>
      <c r="G140" s="228" t="s">
        <v>718</v>
      </c>
      <c r="H140" s="229" t="s">
        <v>283</v>
      </c>
      <c r="I140" s="229" t="s">
        <v>284</v>
      </c>
      <c r="J140" s="115" t="s">
        <v>481</v>
      </c>
      <c r="K140" s="85">
        <v>0.3</v>
      </c>
      <c r="L140" s="116" t="s">
        <v>254</v>
      </c>
      <c r="M140" s="117">
        <v>45664</v>
      </c>
      <c r="N140" s="117">
        <v>45746</v>
      </c>
      <c r="O140" s="114">
        <v>1</v>
      </c>
      <c r="P140" s="116" t="s">
        <v>313</v>
      </c>
      <c r="Q140" s="118" t="str">
        <f>IFERROR(VLOOKUP(R140,Listas!$AJ$2:$AK$9,2,0),"N/A")</f>
        <v>N/A</v>
      </c>
      <c r="R140" s="119" t="s">
        <v>229</v>
      </c>
      <c r="S140" s="119" t="s">
        <v>229</v>
      </c>
      <c r="T140" s="119" t="s">
        <v>229</v>
      </c>
      <c r="U140" s="116" t="str">
        <f t="shared" si="21"/>
        <v>N/A</v>
      </c>
      <c r="V140" s="116" t="str">
        <f t="shared" si="21"/>
        <v>N/A</v>
      </c>
      <c r="W140" s="116" t="str">
        <f t="shared" si="21"/>
        <v>N/A</v>
      </c>
      <c r="X140" s="116" t="str">
        <f t="shared" si="21"/>
        <v>N/A</v>
      </c>
      <c r="Y140" s="116" t="str">
        <f t="shared" si="21"/>
        <v>N/A</v>
      </c>
      <c r="Z140" s="116" t="str">
        <f t="shared" si="21"/>
        <v>N/A</v>
      </c>
      <c r="AA140" s="116" t="str">
        <f t="shared" si="21"/>
        <v>N/A</v>
      </c>
      <c r="AB140" s="116" t="str">
        <f t="shared" si="21"/>
        <v>N/A</v>
      </c>
      <c r="AC140" s="116" t="str">
        <f t="shared" si="21"/>
        <v>N/A</v>
      </c>
      <c r="AD140" s="116" t="str">
        <f t="shared" si="21"/>
        <v>N/A</v>
      </c>
      <c r="AE140" s="116" t="str">
        <f t="shared" si="21"/>
        <v>N/A</v>
      </c>
      <c r="AF140" s="116" t="str">
        <f t="shared" si="21"/>
        <v>N/A</v>
      </c>
      <c r="AG140" s="116" t="str">
        <f t="shared" si="21"/>
        <v>N/A</v>
      </c>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32" t="s">
        <v>435</v>
      </c>
      <c r="BK140" s="132"/>
    </row>
    <row r="141" spans="1:63" ht="28.8">
      <c r="A141" s="179"/>
      <c r="B141" s="229"/>
      <c r="C141" s="229"/>
      <c r="D141" s="229"/>
      <c r="E141" s="229"/>
      <c r="F141" s="229"/>
      <c r="G141" s="228"/>
      <c r="H141" s="229"/>
      <c r="I141" s="229"/>
      <c r="J141" s="115" t="s">
        <v>681</v>
      </c>
      <c r="K141" s="85">
        <v>0.5</v>
      </c>
      <c r="L141" s="116" t="s">
        <v>254</v>
      </c>
      <c r="M141" s="117">
        <v>45748</v>
      </c>
      <c r="N141" s="117">
        <v>45991</v>
      </c>
      <c r="O141" s="114">
        <v>1</v>
      </c>
      <c r="P141" s="116" t="s">
        <v>313</v>
      </c>
      <c r="Q141" s="118" t="str">
        <f>IFERROR(VLOOKUP(R141,Listas!$AJ$2:$AK$9,2,0),"N/A")</f>
        <v>N/A</v>
      </c>
      <c r="R141" s="119" t="s">
        <v>229</v>
      </c>
      <c r="S141" s="119" t="s">
        <v>229</v>
      </c>
      <c r="T141" s="119" t="s">
        <v>229</v>
      </c>
      <c r="U141" s="116" t="str">
        <f t="shared" si="21"/>
        <v>N/A</v>
      </c>
      <c r="V141" s="116" t="str">
        <f t="shared" si="21"/>
        <v>N/A</v>
      </c>
      <c r="W141" s="116" t="str">
        <f t="shared" si="21"/>
        <v>N/A</v>
      </c>
      <c r="X141" s="116" t="str">
        <f t="shared" si="21"/>
        <v>N/A</v>
      </c>
      <c r="Y141" s="116" t="str">
        <f t="shared" si="21"/>
        <v>N/A</v>
      </c>
      <c r="Z141" s="116" t="str">
        <f t="shared" si="21"/>
        <v>N/A</v>
      </c>
      <c r="AA141" s="116" t="str">
        <f t="shared" si="21"/>
        <v>N/A</v>
      </c>
      <c r="AB141" s="116" t="str">
        <f t="shared" si="21"/>
        <v>N/A</v>
      </c>
      <c r="AC141" s="116" t="str">
        <f t="shared" si="21"/>
        <v>N/A</v>
      </c>
      <c r="AD141" s="116" t="str">
        <f t="shared" si="21"/>
        <v>N/A</v>
      </c>
      <c r="AE141" s="116" t="str">
        <f t="shared" si="21"/>
        <v>N/A</v>
      </c>
      <c r="AF141" s="116" t="str">
        <f t="shared" si="21"/>
        <v>N/A</v>
      </c>
      <c r="AG141" s="116" t="str">
        <f t="shared" si="21"/>
        <v>N/A</v>
      </c>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32" t="s">
        <v>435</v>
      </c>
      <c r="BK141" s="132"/>
    </row>
    <row r="142" spans="1:63" ht="28.8">
      <c r="A142" s="179"/>
      <c r="B142" s="229"/>
      <c r="C142" s="229"/>
      <c r="D142" s="229"/>
      <c r="E142" s="229"/>
      <c r="F142" s="229"/>
      <c r="G142" s="228"/>
      <c r="H142" s="229"/>
      <c r="I142" s="229"/>
      <c r="J142" s="115" t="s">
        <v>682</v>
      </c>
      <c r="K142" s="85">
        <v>0.2</v>
      </c>
      <c r="L142" s="116" t="s">
        <v>254</v>
      </c>
      <c r="M142" s="117">
        <v>45992</v>
      </c>
      <c r="N142" s="117">
        <v>46006</v>
      </c>
      <c r="O142" s="114">
        <v>1</v>
      </c>
      <c r="P142" s="116" t="s">
        <v>313</v>
      </c>
      <c r="Q142" s="118" t="str">
        <f>IFERROR(VLOOKUP(R142,Listas!$AJ$2:$AK$9,2,0),"N/A")</f>
        <v>N/A</v>
      </c>
      <c r="R142" s="119" t="s">
        <v>229</v>
      </c>
      <c r="S142" s="119" t="s">
        <v>229</v>
      </c>
      <c r="T142" s="119" t="s">
        <v>229</v>
      </c>
      <c r="U142" s="116" t="str">
        <f t="shared" si="21"/>
        <v>N/A</v>
      </c>
      <c r="V142" s="116" t="str">
        <f t="shared" si="21"/>
        <v>N/A</v>
      </c>
      <c r="W142" s="116" t="str">
        <f t="shared" si="21"/>
        <v>N/A</v>
      </c>
      <c r="X142" s="116" t="str">
        <f t="shared" si="21"/>
        <v>N/A</v>
      </c>
      <c r="Y142" s="116" t="str">
        <f t="shared" si="21"/>
        <v>N/A</v>
      </c>
      <c r="Z142" s="116" t="str">
        <f t="shared" si="21"/>
        <v>N/A</v>
      </c>
      <c r="AA142" s="116" t="str">
        <f t="shared" si="21"/>
        <v>N/A</v>
      </c>
      <c r="AB142" s="116" t="str">
        <f t="shared" si="21"/>
        <v>N/A</v>
      </c>
      <c r="AC142" s="116" t="str">
        <f t="shared" si="21"/>
        <v>N/A</v>
      </c>
      <c r="AD142" s="116" t="str">
        <f t="shared" si="21"/>
        <v>N/A</v>
      </c>
      <c r="AE142" s="116" t="str">
        <f t="shared" si="21"/>
        <v>N/A</v>
      </c>
      <c r="AF142" s="116" t="str">
        <f t="shared" si="21"/>
        <v>N/A</v>
      </c>
      <c r="AG142" s="116" t="str">
        <f t="shared" si="21"/>
        <v>N/A</v>
      </c>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32" t="s">
        <v>435</v>
      </c>
      <c r="BK142" s="132"/>
    </row>
    <row r="143" spans="1:63" ht="45" customHeight="1">
      <c r="A143" s="179">
        <v>26</v>
      </c>
      <c r="B143" s="229" t="s">
        <v>331</v>
      </c>
      <c r="C143" s="229" t="s">
        <v>39</v>
      </c>
      <c r="D143" s="229" t="s">
        <v>315</v>
      </c>
      <c r="E143" s="229" t="s">
        <v>684</v>
      </c>
      <c r="F143" s="229" t="s">
        <v>42</v>
      </c>
      <c r="G143" s="228" t="s">
        <v>718</v>
      </c>
      <c r="H143" s="229" t="s">
        <v>283</v>
      </c>
      <c r="I143" s="229" t="s">
        <v>284</v>
      </c>
      <c r="J143" s="115" t="s">
        <v>685</v>
      </c>
      <c r="K143" s="85">
        <v>0.3</v>
      </c>
      <c r="L143" s="116" t="s">
        <v>254</v>
      </c>
      <c r="M143" s="130">
        <v>45659</v>
      </c>
      <c r="N143" s="130">
        <v>46022</v>
      </c>
      <c r="O143" s="114">
        <v>1</v>
      </c>
      <c r="P143" s="116" t="s">
        <v>313</v>
      </c>
      <c r="Q143" s="118" t="str">
        <f>IFERROR(VLOOKUP(R143,Listas!$AJ$2:$AK$9,2,0),"N/A")</f>
        <v>N/A</v>
      </c>
      <c r="R143" s="119" t="s">
        <v>229</v>
      </c>
      <c r="S143" s="119" t="s">
        <v>229</v>
      </c>
      <c r="T143" s="119" t="s">
        <v>229</v>
      </c>
      <c r="U143" s="116" t="str">
        <f t="shared" si="21"/>
        <v>N/A</v>
      </c>
      <c r="V143" s="116" t="str">
        <f t="shared" si="21"/>
        <v>N/A</v>
      </c>
      <c r="W143" s="116" t="str">
        <f t="shared" si="21"/>
        <v>N/A</v>
      </c>
      <c r="X143" s="116" t="str">
        <f t="shared" si="21"/>
        <v>N/A</v>
      </c>
      <c r="Y143" s="116" t="str">
        <f t="shared" si="21"/>
        <v>N/A</v>
      </c>
      <c r="Z143" s="116" t="str">
        <f t="shared" si="21"/>
        <v>N/A</v>
      </c>
      <c r="AA143" s="116" t="str">
        <f t="shared" si="21"/>
        <v>N/A</v>
      </c>
      <c r="AB143" s="116" t="str">
        <f t="shared" si="21"/>
        <v>N/A</v>
      </c>
      <c r="AC143" s="116" t="str">
        <f t="shared" si="21"/>
        <v>N/A</v>
      </c>
      <c r="AD143" s="116" t="str">
        <f t="shared" si="21"/>
        <v>N/A</v>
      </c>
      <c r="AE143" s="116" t="str">
        <f t="shared" si="21"/>
        <v>N/A</v>
      </c>
      <c r="AF143" s="116" t="str">
        <f t="shared" si="21"/>
        <v>N/A</v>
      </c>
      <c r="AG143" s="116" t="str">
        <f t="shared" si="21"/>
        <v>N/A</v>
      </c>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32" t="s">
        <v>435</v>
      </c>
      <c r="BK143" s="132"/>
    </row>
    <row r="144" spans="1:63" ht="28.8">
      <c r="A144" s="179"/>
      <c r="B144" s="229"/>
      <c r="C144" s="229"/>
      <c r="D144" s="229"/>
      <c r="E144" s="229"/>
      <c r="F144" s="229"/>
      <c r="G144" s="228"/>
      <c r="H144" s="229"/>
      <c r="I144" s="229"/>
      <c r="J144" s="115" t="s">
        <v>686</v>
      </c>
      <c r="K144" s="85">
        <v>0.4</v>
      </c>
      <c r="L144" s="116" t="s">
        <v>254</v>
      </c>
      <c r="M144" s="130">
        <v>45659</v>
      </c>
      <c r="N144" s="130">
        <v>46022</v>
      </c>
      <c r="O144" s="114">
        <v>1</v>
      </c>
      <c r="P144" s="116" t="s">
        <v>313</v>
      </c>
      <c r="Q144" s="118" t="str">
        <f>IFERROR(VLOOKUP(R144,Listas!$AJ$2:$AK$9,2,0),"N/A")</f>
        <v>N/A</v>
      </c>
      <c r="R144" s="119" t="s">
        <v>229</v>
      </c>
      <c r="S144" s="119" t="s">
        <v>229</v>
      </c>
      <c r="T144" s="119" t="s">
        <v>229</v>
      </c>
      <c r="U144" s="116" t="str">
        <f t="shared" si="21"/>
        <v>N/A</v>
      </c>
      <c r="V144" s="116" t="str">
        <f t="shared" si="21"/>
        <v>N/A</v>
      </c>
      <c r="W144" s="116" t="str">
        <f t="shared" si="21"/>
        <v>N/A</v>
      </c>
      <c r="X144" s="116" t="str">
        <f t="shared" si="21"/>
        <v>N/A</v>
      </c>
      <c r="Y144" s="116" t="str">
        <f t="shared" si="21"/>
        <v>N/A</v>
      </c>
      <c r="Z144" s="116" t="str">
        <f t="shared" si="21"/>
        <v>N/A</v>
      </c>
      <c r="AA144" s="116" t="str">
        <f t="shared" si="21"/>
        <v>N/A</v>
      </c>
      <c r="AB144" s="116" t="str">
        <f t="shared" si="21"/>
        <v>N/A</v>
      </c>
      <c r="AC144" s="116" t="str">
        <f t="shared" si="21"/>
        <v>N/A</v>
      </c>
      <c r="AD144" s="116" t="str">
        <f t="shared" si="21"/>
        <v>N/A</v>
      </c>
      <c r="AE144" s="116" t="str">
        <f t="shared" si="21"/>
        <v>N/A</v>
      </c>
      <c r="AF144" s="116" t="str">
        <f t="shared" si="21"/>
        <v>N/A</v>
      </c>
      <c r="AG144" s="116" t="str">
        <f t="shared" si="21"/>
        <v>N/A</v>
      </c>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32" t="s">
        <v>435</v>
      </c>
      <c r="BK144" s="132"/>
    </row>
    <row r="145" spans="1:63" ht="28.8">
      <c r="A145" s="179"/>
      <c r="B145" s="229"/>
      <c r="C145" s="229"/>
      <c r="D145" s="229"/>
      <c r="E145" s="229"/>
      <c r="F145" s="229"/>
      <c r="G145" s="228"/>
      <c r="H145" s="229"/>
      <c r="I145" s="229"/>
      <c r="J145" s="115" t="s">
        <v>687</v>
      </c>
      <c r="K145" s="85">
        <v>0.1</v>
      </c>
      <c r="L145" s="116" t="s">
        <v>254</v>
      </c>
      <c r="M145" s="130">
        <v>45659</v>
      </c>
      <c r="N145" s="130">
        <v>46022</v>
      </c>
      <c r="O145" s="114">
        <v>1</v>
      </c>
      <c r="P145" s="116" t="s">
        <v>313</v>
      </c>
      <c r="Q145" s="118" t="str">
        <f>IFERROR(VLOOKUP(R145,Listas!$AJ$2:$AK$9,2,0),"N/A")</f>
        <v>N/A</v>
      </c>
      <c r="R145" s="119" t="s">
        <v>229</v>
      </c>
      <c r="S145" s="119" t="s">
        <v>229</v>
      </c>
      <c r="T145" s="119" t="s">
        <v>229</v>
      </c>
      <c r="U145" s="116" t="str">
        <f t="shared" si="21"/>
        <v>N/A</v>
      </c>
      <c r="V145" s="116" t="str">
        <f t="shared" si="21"/>
        <v>N/A</v>
      </c>
      <c r="W145" s="116" t="str">
        <f t="shared" si="21"/>
        <v>N/A</v>
      </c>
      <c r="X145" s="116" t="str">
        <f t="shared" si="21"/>
        <v>N/A</v>
      </c>
      <c r="Y145" s="116" t="str">
        <f t="shared" si="21"/>
        <v>N/A</v>
      </c>
      <c r="Z145" s="116" t="str">
        <f t="shared" si="21"/>
        <v>N/A</v>
      </c>
      <c r="AA145" s="116" t="str">
        <f t="shared" si="21"/>
        <v>N/A</v>
      </c>
      <c r="AB145" s="116" t="str">
        <f t="shared" si="21"/>
        <v>N/A</v>
      </c>
      <c r="AC145" s="116" t="str">
        <f t="shared" si="21"/>
        <v>N/A</v>
      </c>
      <c r="AD145" s="116" t="str">
        <f t="shared" si="21"/>
        <v>N/A</v>
      </c>
      <c r="AE145" s="116" t="str">
        <f t="shared" si="21"/>
        <v>N/A</v>
      </c>
      <c r="AF145" s="116" t="str">
        <f t="shared" si="21"/>
        <v>N/A</v>
      </c>
      <c r="AG145" s="116" t="str">
        <f t="shared" si="21"/>
        <v>N/A</v>
      </c>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32" t="s">
        <v>435</v>
      </c>
      <c r="BK145" s="132"/>
    </row>
    <row r="146" spans="1:63" ht="26.25" customHeight="1">
      <c r="A146" s="179"/>
      <c r="B146" s="229"/>
      <c r="C146" s="229"/>
      <c r="D146" s="229"/>
      <c r="E146" s="229"/>
      <c r="F146" s="229"/>
      <c r="G146" s="228"/>
      <c r="H146" s="229"/>
      <c r="I146" s="229"/>
      <c r="J146" s="115" t="s">
        <v>688</v>
      </c>
      <c r="K146" s="85">
        <v>0.1</v>
      </c>
      <c r="L146" s="116" t="s">
        <v>254</v>
      </c>
      <c r="M146" s="130">
        <v>45873</v>
      </c>
      <c r="N146" s="130">
        <v>46022</v>
      </c>
      <c r="O146" s="114">
        <v>1</v>
      </c>
      <c r="P146" s="116" t="s">
        <v>313</v>
      </c>
      <c r="Q146" s="118" t="str">
        <f>IFERROR(VLOOKUP(R146,Listas!$AJ$2:$AK$9,2,0),"N/A")</f>
        <v>N/A</v>
      </c>
      <c r="R146" s="119" t="s">
        <v>229</v>
      </c>
      <c r="S146" s="119" t="s">
        <v>229</v>
      </c>
      <c r="T146" s="119" t="s">
        <v>229</v>
      </c>
      <c r="U146" s="116" t="str">
        <f t="shared" si="21"/>
        <v>N/A</v>
      </c>
      <c r="V146" s="116" t="str">
        <f t="shared" si="21"/>
        <v>N/A</v>
      </c>
      <c r="W146" s="116" t="str">
        <f t="shared" si="21"/>
        <v>N/A</v>
      </c>
      <c r="X146" s="116" t="str">
        <f t="shared" si="21"/>
        <v>N/A</v>
      </c>
      <c r="Y146" s="116" t="str">
        <f t="shared" si="21"/>
        <v>N/A</v>
      </c>
      <c r="Z146" s="116" t="str">
        <f t="shared" si="21"/>
        <v>N/A</v>
      </c>
      <c r="AA146" s="116" t="str">
        <f t="shared" si="21"/>
        <v>N/A</v>
      </c>
      <c r="AB146" s="116" t="str">
        <f t="shared" si="21"/>
        <v>N/A</v>
      </c>
      <c r="AC146" s="116" t="str">
        <f t="shared" si="21"/>
        <v>N/A</v>
      </c>
      <c r="AD146" s="116" t="str">
        <f t="shared" si="21"/>
        <v>N/A</v>
      </c>
      <c r="AE146" s="116" t="str">
        <f t="shared" si="21"/>
        <v>N/A</v>
      </c>
      <c r="AF146" s="116" t="str">
        <f t="shared" si="21"/>
        <v>N/A</v>
      </c>
      <c r="AG146" s="116" t="str">
        <f t="shared" si="21"/>
        <v>N/A</v>
      </c>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32" t="s">
        <v>435</v>
      </c>
      <c r="BK146" s="132"/>
    </row>
    <row r="147" spans="1:63" ht="28.8">
      <c r="A147" s="179"/>
      <c r="B147" s="229"/>
      <c r="C147" s="229"/>
      <c r="D147" s="229"/>
      <c r="E147" s="229"/>
      <c r="F147" s="229"/>
      <c r="G147" s="228"/>
      <c r="H147" s="229"/>
      <c r="I147" s="229"/>
      <c r="J147" s="115" t="s">
        <v>689</v>
      </c>
      <c r="K147" s="85">
        <v>0.1</v>
      </c>
      <c r="L147" s="116" t="s">
        <v>254</v>
      </c>
      <c r="M147" s="130">
        <v>45965</v>
      </c>
      <c r="N147" s="130">
        <v>46022</v>
      </c>
      <c r="O147" s="114">
        <v>1</v>
      </c>
      <c r="P147" s="116" t="s">
        <v>313</v>
      </c>
      <c r="Q147" s="118" t="str">
        <f>IFERROR(VLOOKUP(R147,Listas!$AJ$2:$AK$9,2,0),"N/A")</f>
        <v>N/A</v>
      </c>
      <c r="R147" s="119" t="s">
        <v>229</v>
      </c>
      <c r="S147" s="119" t="s">
        <v>229</v>
      </c>
      <c r="T147" s="119" t="s">
        <v>229</v>
      </c>
      <c r="U147" s="116" t="str">
        <f t="shared" si="21"/>
        <v>N/A</v>
      </c>
      <c r="V147" s="116" t="str">
        <f t="shared" si="21"/>
        <v>N/A</v>
      </c>
      <c r="W147" s="116" t="str">
        <f t="shared" si="21"/>
        <v>N/A</v>
      </c>
      <c r="X147" s="116" t="str">
        <f t="shared" si="21"/>
        <v>N/A</v>
      </c>
      <c r="Y147" s="116" t="str">
        <f t="shared" si="21"/>
        <v>N/A</v>
      </c>
      <c r="Z147" s="116" t="str">
        <f t="shared" si="21"/>
        <v>N/A</v>
      </c>
      <c r="AA147" s="116" t="str">
        <f t="shared" si="21"/>
        <v>N/A</v>
      </c>
      <c r="AB147" s="116" t="str">
        <f t="shared" si="21"/>
        <v>N/A</v>
      </c>
      <c r="AC147" s="116" t="str">
        <f t="shared" si="21"/>
        <v>N/A</v>
      </c>
      <c r="AD147" s="116" t="str">
        <f t="shared" si="21"/>
        <v>N/A</v>
      </c>
      <c r="AE147" s="116" t="str">
        <f t="shared" si="21"/>
        <v>N/A</v>
      </c>
      <c r="AF147" s="116" t="str">
        <f t="shared" si="21"/>
        <v>N/A</v>
      </c>
      <c r="AG147" s="116" t="str">
        <f t="shared" si="21"/>
        <v>N/A</v>
      </c>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32" t="s">
        <v>435</v>
      </c>
      <c r="BK147" s="132"/>
    </row>
    <row r="148" spans="1:63" ht="30" customHeight="1">
      <c r="A148" s="179">
        <v>27</v>
      </c>
      <c r="B148" s="229" t="s">
        <v>331</v>
      </c>
      <c r="C148" s="229" t="s">
        <v>39</v>
      </c>
      <c r="D148" s="229" t="s">
        <v>315</v>
      </c>
      <c r="E148" s="229" t="s">
        <v>482</v>
      </c>
      <c r="F148" s="229" t="s">
        <v>41</v>
      </c>
      <c r="G148" s="228" t="s">
        <v>718</v>
      </c>
      <c r="H148" s="229" t="s">
        <v>283</v>
      </c>
      <c r="I148" s="229" t="s">
        <v>284</v>
      </c>
      <c r="J148" s="115" t="s">
        <v>483</v>
      </c>
      <c r="K148" s="85">
        <v>0.2</v>
      </c>
      <c r="L148" s="116" t="s">
        <v>254</v>
      </c>
      <c r="M148" s="130">
        <v>45698</v>
      </c>
      <c r="N148" s="130">
        <v>45716</v>
      </c>
      <c r="O148" s="114">
        <v>1</v>
      </c>
      <c r="P148" s="116" t="s">
        <v>313</v>
      </c>
      <c r="Q148" s="118" t="str">
        <f>IFERROR(VLOOKUP(R148,Listas!$AJ$2:$AK$9,2,0),"N/A")</f>
        <v>N/A</v>
      </c>
      <c r="R148" s="119" t="s">
        <v>229</v>
      </c>
      <c r="S148" s="119" t="s">
        <v>229</v>
      </c>
      <c r="T148" s="119" t="s">
        <v>229</v>
      </c>
      <c r="U148" s="116" t="str">
        <f t="shared" si="21"/>
        <v>N/A</v>
      </c>
      <c r="V148" s="116" t="str">
        <f t="shared" si="21"/>
        <v>N/A</v>
      </c>
      <c r="W148" s="116" t="str">
        <f t="shared" si="21"/>
        <v>N/A</v>
      </c>
      <c r="X148" s="116" t="str">
        <f t="shared" si="21"/>
        <v>N/A</v>
      </c>
      <c r="Y148" s="116" t="str">
        <f t="shared" si="21"/>
        <v>N/A</v>
      </c>
      <c r="Z148" s="116" t="str">
        <f t="shared" si="21"/>
        <v>N/A</v>
      </c>
      <c r="AA148" s="116" t="str">
        <f t="shared" si="21"/>
        <v>N/A</v>
      </c>
      <c r="AB148" s="116" t="str">
        <f t="shared" si="21"/>
        <v>N/A</v>
      </c>
      <c r="AC148" s="116" t="str">
        <f t="shared" si="21"/>
        <v>N/A</v>
      </c>
      <c r="AD148" s="116" t="str">
        <f t="shared" si="21"/>
        <v>N/A</v>
      </c>
      <c r="AE148" s="116" t="str">
        <f t="shared" si="21"/>
        <v>N/A</v>
      </c>
      <c r="AF148" s="116" t="str">
        <f t="shared" si="21"/>
        <v>N/A</v>
      </c>
      <c r="AG148" s="116" t="str">
        <f t="shared" si="21"/>
        <v>N/A</v>
      </c>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32" t="s">
        <v>435</v>
      </c>
      <c r="BK148" s="132"/>
    </row>
    <row r="149" spans="1:63" ht="28.8">
      <c r="A149" s="179"/>
      <c r="B149" s="229"/>
      <c r="C149" s="229"/>
      <c r="D149" s="229"/>
      <c r="E149" s="229"/>
      <c r="F149" s="229"/>
      <c r="G149" s="228"/>
      <c r="H149" s="229"/>
      <c r="I149" s="229"/>
      <c r="J149" s="115" t="s">
        <v>705</v>
      </c>
      <c r="K149" s="85">
        <v>0.3</v>
      </c>
      <c r="L149" s="116" t="s">
        <v>254</v>
      </c>
      <c r="M149" s="130">
        <v>45719</v>
      </c>
      <c r="N149" s="130">
        <v>45730</v>
      </c>
      <c r="O149" s="114">
        <v>1</v>
      </c>
      <c r="P149" s="116" t="s">
        <v>313</v>
      </c>
      <c r="Q149" s="118" t="str">
        <f>IFERROR(VLOOKUP(R149,Listas!$AJ$2:$AK$9,2,0),"N/A")</f>
        <v>N/A</v>
      </c>
      <c r="R149" s="119" t="s">
        <v>229</v>
      </c>
      <c r="S149" s="119" t="s">
        <v>229</v>
      </c>
      <c r="T149" s="119" t="s">
        <v>229</v>
      </c>
      <c r="U149" s="116" t="str">
        <f t="shared" si="21"/>
        <v>N/A</v>
      </c>
      <c r="V149" s="116" t="str">
        <f t="shared" si="21"/>
        <v>N/A</v>
      </c>
      <c r="W149" s="116" t="str">
        <f t="shared" si="21"/>
        <v>N/A</v>
      </c>
      <c r="X149" s="116" t="str">
        <f t="shared" si="21"/>
        <v>N/A</v>
      </c>
      <c r="Y149" s="116" t="str">
        <f t="shared" si="21"/>
        <v>N/A</v>
      </c>
      <c r="Z149" s="116" t="str">
        <f t="shared" si="21"/>
        <v>N/A</v>
      </c>
      <c r="AA149" s="116" t="str">
        <f t="shared" si="21"/>
        <v>N/A</v>
      </c>
      <c r="AB149" s="116" t="str">
        <f t="shared" si="21"/>
        <v>N/A</v>
      </c>
      <c r="AC149" s="116" t="str">
        <f t="shared" si="21"/>
        <v>N/A</v>
      </c>
      <c r="AD149" s="116" t="str">
        <f t="shared" si="21"/>
        <v>N/A</v>
      </c>
      <c r="AE149" s="116" t="str">
        <f t="shared" si="21"/>
        <v>N/A</v>
      </c>
      <c r="AF149" s="116" t="str">
        <f t="shared" si="21"/>
        <v>N/A</v>
      </c>
      <c r="AG149" s="116" t="str">
        <f t="shared" si="21"/>
        <v>N/A</v>
      </c>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32" t="s">
        <v>435</v>
      </c>
      <c r="BK149" s="132"/>
    </row>
    <row r="150" spans="1:63" ht="28.8">
      <c r="A150" s="179"/>
      <c r="B150" s="229"/>
      <c r="C150" s="229"/>
      <c r="D150" s="229"/>
      <c r="E150" s="229"/>
      <c r="F150" s="229"/>
      <c r="G150" s="228"/>
      <c r="H150" s="229"/>
      <c r="I150" s="229"/>
      <c r="J150" s="115" t="s">
        <v>484</v>
      </c>
      <c r="K150" s="85">
        <v>0.5</v>
      </c>
      <c r="L150" s="116" t="s">
        <v>254</v>
      </c>
      <c r="M150" s="130">
        <v>45733</v>
      </c>
      <c r="N150" s="130">
        <v>45751</v>
      </c>
      <c r="O150" s="114">
        <v>1</v>
      </c>
      <c r="P150" s="116" t="s">
        <v>313</v>
      </c>
      <c r="Q150" s="118" t="str">
        <f>IFERROR(VLOOKUP(R150,Listas!$AJ$2:$AK$9,2,0),"N/A")</f>
        <v>N/A</v>
      </c>
      <c r="R150" s="119" t="s">
        <v>229</v>
      </c>
      <c r="S150" s="119" t="s">
        <v>229</v>
      </c>
      <c r="T150" s="119" t="s">
        <v>229</v>
      </c>
      <c r="U150" s="116" t="str">
        <f t="shared" si="21"/>
        <v>N/A</v>
      </c>
      <c r="V150" s="116" t="str">
        <f t="shared" si="21"/>
        <v>N/A</v>
      </c>
      <c r="W150" s="116" t="str">
        <f t="shared" si="21"/>
        <v>N/A</v>
      </c>
      <c r="X150" s="116" t="str">
        <f t="shared" si="21"/>
        <v>N/A</v>
      </c>
      <c r="Y150" s="116" t="str">
        <f t="shared" si="21"/>
        <v>N/A</v>
      </c>
      <c r="Z150" s="116" t="str">
        <f t="shared" si="21"/>
        <v>N/A</v>
      </c>
      <c r="AA150" s="116" t="str">
        <f t="shared" si="21"/>
        <v>N/A</v>
      </c>
      <c r="AB150" s="116" t="str">
        <f t="shared" si="21"/>
        <v>N/A</v>
      </c>
      <c r="AC150" s="116" t="str">
        <f t="shared" si="21"/>
        <v>N/A</v>
      </c>
      <c r="AD150" s="116" t="str">
        <f t="shared" si="21"/>
        <v>N/A</v>
      </c>
      <c r="AE150" s="116" t="str">
        <f t="shared" si="21"/>
        <v>N/A</v>
      </c>
      <c r="AF150" s="116" t="str">
        <f t="shared" si="21"/>
        <v>N/A</v>
      </c>
      <c r="AG150" s="116" t="str">
        <f t="shared" si="21"/>
        <v>N/A</v>
      </c>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32" t="s">
        <v>435</v>
      </c>
      <c r="BK150" s="132"/>
    </row>
    <row r="151" spans="1:63" ht="28.8">
      <c r="A151" s="233">
        <v>28</v>
      </c>
      <c r="B151" s="229" t="s">
        <v>423</v>
      </c>
      <c r="C151" s="229" t="s">
        <v>10</v>
      </c>
      <c r="D151" s="229" t="s">
        <v>327</v>
      </c>
      <c r="E151" s="229" t="s">
        <v>443</v>
      </c>
      <c r="F151" s="229" t="s">
        <v>41</v>
      </c>
      <c r="G151" s="229" t="s">
        <v>718</v>
      </c>
      <c r="H151" s="229" t="s">
        <v>287</v>
      </c>
      <c r="I151" s="229" t="s">
        <v>289</v>
      </c>
      <c r="J151" s="115" t="s">
        <v>456</v>
      </c>
      <c r="K151" s="107">
        <v>0.05</v>
      </c>
      <c r="L151" s="119" t="s">
        <v>254</v>
      </c>
      <c r="M151" s="131">
        <v>44986</v>
      </c>
      <c r="N151" s="131">
        <v>46022</v>
      </c>
      <c r="O151" s="119">
        <v>1</v>
      </c>
      <c r="P151" s="116" t="s">
        <v>313</v>
      </c>
      <c r="Q151" s="118" t="str">
        <f>IFERROR(VLOOKUP(R151,Listas!$AJ$2:$AK$9,2,0),"N/A")</f>
        <v>N/A</v>
      </c>
      <c r="R151" s="119" t="s">
        <v>229</v>
      </c>
      <c r="S151" s="119" t="s">
        <v>229</v>
      </c>
      <c r="T151" s="119" t="s">
        <v>229</v>
      </c>
      <c r="U151" s="116" t="str">
        <f t="shared" si="21"/>
        <v>N/A</v>
      </c>
      <c r="V151" s="116" t="str">
        <f t="shared" si="21"/>
        <v>N/A</v>
      </c>
      <c r="W151" s="116" t="str">
        <f t="shared" si="21"/>
        <v>N/A</v>
      </c>
      <c r="X151" s="116" t="str">
        <f t="shared" ref="U151:AG170" si="22">IF($L151="Funcionamiento","N/A","")</f>
        <v>N/A</v>
      </c>
      <c r="Y151" s="116" t="str">
        <f t="shared" si="22"/>
        <v>N/A</v>
      </c>
      <c r="Z151" s="116" t="str">
        <f t="shared" si="22"/>
        <v>N/A</v>
      </c>
      <c r="AA151" s="116" t="str">
        <f t="shared" si="22"/>
        <v>N/A</v>
      </c>
      <c r="AB151" s="116" t="str">
        <f t="shared" si="22"/>
        <v>N/A</v>
      </c>
      <c r="AC151" s="116" t="str">
        <f t="shared" si="22"/>
        <v>N/A</v>
      </c>
      <c r="AD151" s="116" t="str">
        <f t="shared" si="22"/>
        <v>N/A</v>
      </c>
      <c r="AE151" s="116" t="str">
        <f t="shared" si="22"/>
        <v>N/A</v>
      </c>
      <c r="AF151" s="116" t="str">
        <f t="shared" si="22"/>
        <v>N/A</v>
      </c>
      <c r="AG151" s="116" t="str">
        <f t="shared" si="22"/>
        <v>N/A</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t="s">
        <v>440</v>
      </c>
      <c r="BK151" s="132"/>
    </row>
    <row r="152" spans="1:63" ht="43.2">
      <c r="A152" s="233"/>
      <c r="B152" s="229"/>
      <c r="C152" s="229"/>
      <c r="D152" s="229"/>
      <c r="E152" s="229"/>
      <c r="F152" s="229"/>
      <c r="G152" s="229"/>
      <c r="H152" s="229"/>
      <c r="I152" s="229"/>
      <c r="J152" s="115" t="s">
        <v>525</v>
      </c>
      <c r="K152" s="133">
        <v>0.05</v>
      </c>
      <c r="L152" s="119" t="s">
        <v>254</v>
      </c>
      <c r="M152" s="131">
        <v>45658</v>
      </c>
      <c r="N152" s="131">
        <v>46387</v>
      </c>
      <c r="O152" s="119">
        <v>1</v>
      </c>
      <c r="P152" s="116" t="s">
        <v>313</v>
      </c>
      <c r="Q152" s="118" t="str">
        <f>IFERROR(VLOOKUP(R152,Listas!$AJ$2:$AK$9,2,0),"N/A")</f>
        <v>N/A</v>
      </c>
      <c r="R152" s="119" t="s">
        <v>229</v>
      </c>
      <c r="S152" s="119" t="s">
        <v>229</v>
      </c>
      <c r="T152" s="119" t="s">
        <v>229</v>
      </c>
      <c r="U152" s="116" t="str">
        <f t="shared" si="22"/>
        <v>N/A</v>
      </c>
      <c r="V152" s="116" t="str">
        <f t="shared" si="22"/>
        <v>N/A</v>
      </c>
      <c r="W152" s="116" t="str">
        <f t="shared" si="22"/>
        <v>N/A</v>
      </c>
      <c r="X152" s="116" t="str">
        <f t="shared" si="22"/>
        <v>N/A</v>
      </c>
      <c r="Y152" s="116" t="str">
        <f t="shared" si="22"/>
        <v>N/A</v>
      </c>
      <c r="Z152" s="116" t="str">
        <f t="shared" si="22"/>
        <v>N/A</v>
      </c>
      <c r="AA152" s="116" t="str">
        <f t="shared" si="22"/>
        <v>N/A</v>
      </c>
      <c r="AB152" s="116" t="str">
        <f t="shared" si="22"/>
        <v>N/A</v>
      </c>
      <c r="AC152" s="116" t="str">
        <f t="shared" si="22"/>
        <v>N/A</v>
      </c>
      <c r="AD152" s="116" t="str">
        <f t="shared" si="22"/>
        <v>N/A</v>
      </c>
      <c r="AE152" s="116" t="str">
        <f t="shared" si="22"/>
        <v>N/A</v>
      </c>
      <c r="AF152" s="116" t="str">
        <f t="shared" si="22"/>
        <v>N/A</v>
      </c>
      <c r="AG152" s="116" t="str">
        <f t="shared" si="22"/>
        <v>N/A</v>
      </c>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t="s">
        <v>436</v>
      </c>
      <c r="BK152" s="132"/>
    </row>
    <row r="153" spans="1:63" ht="28.8">
      <c r="A153" s="233"/>
      <c r="B153" s="229"/>
      <c r="C153" s="229"/>
      <c r="D153" s="229"/>
      <c r="E153" s="229"/>
      <c r="F153" s="229"/>
      <c r="G153" s="229"/>
      <c r="H153" s="229"/>
      <c r="I153" s="229"/>
      <c r="J153" s="115" t="s">
        <v>526</v>
      </c>
      <c r="K153" s="107">
        <v>0.04</v>
      </c>
      <c r="L153" s="119" t="s">
        <v>254</v>
      </c>
      <c r="M153" s="131">
        <v>44986</v>
      </c>
      <c r="N153" s="131">
        <v>46387</v>
      </c>
      <c r="O153" s="119">
        <v>1</v>
      </c>
      <c r="P153" s="116" t="s">
        <v>313</v>
      </c>
      <c r="Q153" s="118" t="str">
        <f>IFERROR(VLOOKUP(R153,Listas!$AJ$2:$AK$9,2,0),"N/A")</f>
        <v>N/A</v>
      </c>
      <c r="R153" s="119" t="s">
        <v>229</v>
      </c>
      <c r="S153" s="119" t="s">
        <v>229</v>
      </c>
      <c r="T153" s="119" t="s">
        <v>229</v>
      </c>
      <c r="U153" s="116" t="str">
        <f t="shared" si="22"/>
        <v>N/A</v>
      </c>
      <c r="V153" s="116" t="str">
        <f t="shared" si="22"/>
        <v>N/A</v>
      </c>
      <c r="W153" s="116" t="str">
        <f t="shared" si="22"/>
        <v>N/A</v>
      </c>
      <c r="X153" s="116" t="str">
        <f t="shared" si="22"/>
        <v>N/A</v>
      </c>
      <c r="Y153" s="116" t="str">
        <f t="shared" si="22"/>
        <v>N/A</v>
      </c>
      <c r="Z153" s="116" t="str">
        <f t="shared" si="22"/>
        <v>N/A</v>
      </c>
      <c r="AA153" s="116" t="str">
        <f t="shared" si="22"/>
        <v>N/A</v>
      </c>
      <c r="AB153" s="116" t="str">
        <f t="shared" si="22"/>
        <v>N/A</v>
      </c>
      <c r="AC153" s="116" t="str">
        <f t="shared" si="22"/>
        <v>N/A</v>
      </c>
      <c r="AD153" s="116" t="str">
        <f t="shared" si="22"/>
        <v>N/A</v>
      </c>
      <c r="AE153" s="116" t="str">
        <f t="shared" si="22"/>
        <v>N/A</v>
      </c>
      <c r="AF153" s="116" t="str">
        <f t="shared" si="22"/>
        <v>N/A</v>
      </c>
      <c r="AG153" s="116" t="str">
        <f t="shared" si="22"/>
        <v>N/A</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t="s">
        <v>440</v>
      </c>
      <c r="BK153" s="132"/>
    </row>
    <row r="154" spans="1:63" ht="57.6">
      <c r="A154" s="233"/>
      <c r="B154" s="229"/>
      <c r="C154" s="229"/>
      <c r="D154" s="229"/>
      <c r="E154" s="229"/>
      <c r="F154" s="229"/>
      <c r="G154" s="229"/>
      <c r="H154" s="229"/>
      <c r="I154" s="229"/>
      <c r="J154" s="115" t="s">
        <v>527</v>
      </c>
      <c r="K154" s="107">
        <v>0.04</v>
      </c>
      <c r="L154" s="119" t="s">
        <v>254</v>
      </c>
      <c r="M154" s="131">
        <v>44986</v>
      </c>
      <c r="N154" s="131">
        <v>46387</v>
      </c>
      <c r="O154" s="119">
        <v>1</v>
      </c>
      <c r="P154" s="116" t="s">
        <v>313</v>
      </c>
      <c r="Q154" s="118" t="str">
        <f>IFERROR(VLOOKUP(R154,Listas!$AJ$2:$AK$9,2,0),"N/A")</f>
        <v>N/A</v>
      </c>
      <c r="R154" s="119" t="s">
        <v>229</v>
      </c>
      <c r="S154" s="119" t="s">
        <v>229</v>
      </c>
      <c r="T154" s="119" t="s">
        <v>229</v>
      </c>
      <c r="U154" s="116" t="str">
        <f t="shared" si="22"/>
        <v>N/A</v>
      </c>
      <c r="V154" s="116" t="str">
        <f t="shared" si="22"/>
        <v>N/A</v>
      </c>
      <c r="W154" s="116" t="str">
        <f t="shared" si="22"/>
        <v>N/A</v>
      </c>
      <c r="X154" s="116" t="str">
        <f t="shared" si="22"/>
        <v>N/A</v>
      </c>
      <c r="Y154" s="116" t="str">
        <f t="shared" si="22"/>
        <v>N/A</v>
      </c>
      <c r="Z154" s="116" t="str">
        <f t="shared" si="22"/>
        <v>N/A</v>
      </c>
      <c r="AA154" s="116" t="str">
        <f t="shared" si="22"/>
        <v>N/A</v>
      </c>
      <c r="AB154" s="116" t="str">
        <f t="shared" si="22"/>
        <v>N/A</v>
      </c>
      <c r="AC154" s="116" t="str">
        <f t="shared" si="22"/>
        <v>N/A</v>
      </c>
      <c r="AD154" s="116" t="str">
        <f t="shared" si="22"/>
        <v>N/A</v>
      </c>
      <c r="AE154" s="116" t="str">
        <f t="shared" si="22"/>
        <v>N/A</v>
      </c>
      <c r="AF154" s="116" t="str">
        <f t="shared" si="22"/>
        <v>N/A</v>
      </c>
      <c r="AG154" s="116" t="str">
        <f t="shared" si="22"/>
        <v>N/A</v>
      </c>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t="s">
        <v>436</v>
      </c>
      <c r="BK154" s="132"/>
    </row>
    <row r="155" spans="1:63" ht="28.8">
      <c r="A155" s="233"/>
      <c r="B155" s="229"/>
      <c r="C155" s="229"/>
      <c r="D155" s="229"/>
      <c r="E155" s="229"/>
      <c r="F155" s="229"/>
      <c r="G155" s="229"/>
      <c r="H155" s="229"/>
      <c r="I155" s="229"/>
      <c r="J155" s="115" t="s">
        <v>528</v>
      </c>
      <c r="K155" s="107">
        <v>0.04</v>
      </c>
      <c r="L155" s="119" t="s">
        <v>254</v>
      </c>
      <c r="M155" s="131">
        <v>44986</v>
      </c>
      <c r="N155" s="131">
        <v>46387</v>
      </c>
      <c r="O155" s="119">
        <v>1</v>
      </c>
      <c r="P155" s="116" t="s">
        <v>313</v>
      </c>
      <c r="Q155" s="118" t="str">
        <f>IFERROR(VLOOKUP(R155,Listas!$AJ$2:$AK$9,2,0),"N/A")</f>
        <v>N/A</v>
      </c>
      <c r="R155" s="119" t="s">
        <v>229</v>
      </c>
      <c r="S155" s="119" t="s">
        <v>229</v>
      </c>
      <c r="T155" s="119" t="s">
        <v>229</v>
      </c>
      <c r="U155" s="116" t="str">
        <f t="shared" si="22"/>
        <v>N/A</v>
      </c>
      <c r="V155" s="116" t="str">
        <f t="shared" si="22"/>
        <v>N/A</v>
      </c>
      <c r="W155" s="116" t="str">
        <f t="shared" si="22"/>
        <v>N/A</v>
      </c>
      <c r="X155" s="116" t="str">
        <f t="shared" si="22"/>
        <v>N/A</v>
      </c>
      <c r="Y155" s="116" t="str">
        <f t="shared" si="22"/>
        <v>N/A</v>
      </c>
      <c r="Z155" s="116" t="str">
        <f t="shared" si="22"/>
        <v>N/A</v>
      </c>
      <c r="AA155" s="116" t="str">
        <f t="shared" si="22"/>
        <v>N/A</v>
      </c>
      <c r="AB155" s="116" t="str">
        <f t="shared" si="22"/>
        <v>N/A</v>
      </c>
      <c r="AC155" s="116" t="str">
        <f t="shared" si="22"/>
        <v>N/A</v>
      </c>
      <c r="AD155" s="116" t="str">
        <f t="shared" si="22"/>
        <v>N/A</v>
      </c>
      <c r="AE155" s="116" t="str">
        <f t="shared" si="22"/>
        <v>N/A</v>
      </c>
      <c r="AF155" s="116" t="str">
        <f t="shared" si="22"/>
        <v>N/A</v>
      </c>
      <c r="AG155" s="116" t="str">
        <f t="shared" si="22"/>
        <v>N/A</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t="s">
        <v>436</v>
      </c>
      <c r="BK155" s="132"/>
    </row>
    <row r="156" spans="1:63" ht="43.2">
      <c r="A156" s="233"/>
      <c r="B156" s="229"/>
      <c r="C156" s="229"/>
      <c r="D156" s="229"/>
      <c r="E156" s="229"/>
      <c r="F156" s="229"/>
      <c r="G156" s="229"/>
      <c r="H156" s="229"/>
      <c r="I156" s="229"/>
      <c r="J156" s="115" t="s">
        <v>529</v>
      </c>
      <c r="K156" s="107">
        <v>0.04</v>
      </c>
      <c r="L156" s="119" t="s">
        <v>254</v>
      </c>
      <c r="M156" s="131">
        <v>44986</v>
      </c>
      <c r="N156" s="131">
        <v>46387</v>
      </c>
      <c r="O156" s="119">
        <v>1</v>
      </c>
      <c r="P156" s="116" t="s">
        <v>313</v>
      </c>
      <c r="Q156" s="118" t="str">
        <f>IFERROR(VLOOKUP(R156,Listas!$AJ$2:$AK$9,2,0),"N/A")</f>
        <v>N/A</v>
      </c>
      <c r="R156" s="119" t="s">
        <v>229</v>
      </c>
      <c r="S156" s="119" t="s">
        <v>229</v>
      </c>
      <c r="T156" s="119" t="s">
        <v>229</v>
      </c>
      <c r="U156" s="116" t="str">
        <f t="shared" si="22"/>
        <v>N/A</v>
      </c>
      <c r="V156" s="116" t="str">
        <f t="shared" si="22"/>
        <v>N/A</v>
      </c>
      <c r="W156" s="116" t="str">
        <f t="shared" si="22"/>
        <v>N/A</v>
      </c>
      <c r="X156" s="116" t="str">
        <f t="shared" si="22"/>
        <v>N/A</v>
      </c>
      <c r="Y156" s="116" t="str">
        <f t="shared" si="22"/>
        <v>N/A</v>
      </c>
      <c r="Z156" s="116" t="str">
        <f t="shared" si="22"/>
        <v>N/A</v>
      </c>
      <c r="AA156" s="116" t="str">
        <f t="shared" si="22"/>
        <v>N/A</v>
      </c>
      <c r="AB156" s="116" t="str">
        <f t="shared" si="22"/>
        <v>N/A</v>
      </c>
      <c r="AC156" s="116" t="str">
        <f t="shared" si="22"/>
        <v>N/A</v>
      </c>
      <c r="AD156" s="116" t="str">
        <f t="shared" si="22"/>
        <v>N/A</v>
      </c>
      <c r="AE156" s="116" t="str">
        <f t="shared" si="22"/>
        <v>N/A</v>
      </c>
      <c r="AF156" s="116" t="str">
        <f t="shared" si="22"/>
        <v>N/A</v>
      </c>
      <c r="AG156" s="116" t="str">
        <f t="shared" si="22"/>
        <v>N/A</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t="s">
        <v>466</v>
      </c>
      <c r="BK156" s="132"/>
    </row>
    <row r="157" spans="1:63" ht="28.8">
      <c r="A157" s="233"/>
      <c r="B157" s="229"/>
      <c r="C157" s="229"/>
      <c r="D157" s="229"/>
      <c r="E157" s="229"/>
      <c r="F157" s="229"/>
      <c r="G157" s="229"/>
      <c r="H157" s="229"/>
      <c r="I157" s="229"/>
      <c r="J157" s="115" t="s">
        <v>530</v>
      </c>
      <c r="K157" s="107">
        <v>0.05</v>
      </c>
      <c r="L157" s="119" t="s">
        <v>254</v>
      </c>
      <c r="M157" s="131">
        <v>45658</v>
      </c>
      <c r="N157" s="131">
        <v>46387</v>
      </c>
      <c r="O157" s="119">
        <v>1</v>
      </c>
      <c r="P157" s="116" t="s">
        <v>313</v>
      </c>
      <c r="Q157" s="118" t="str">
        <f>IFERROR(VLOOKUP(R157,Listas!$AJ$2:$AK$9,2,0),"N/A")</f>
        <v>N/A</v>
      </c>
      <c r="R157" s="119" t="s">
        <v>229</v>
      </c>
      <c r="S157" s="119" t="s">
        <v>229</v>
      </c>
      <c r="T157" s="119" t="s">
        <v>229</v>
      </c>
      <c r="U157" s="116" t="str">
        <f t="shared" si="22"/>
        <v>N/A</v>
      </c>
      <c r="V157" s="116" t="str">
        <f t="shared" si="22"/>
        <v>N/A</v>
      </c>
      <c r="W157" s="116" t="str">
        <f t="shared" si="22"/>
        <v>N/A</v>
      </c>
      <c r="X157" s="116" t="str">
        <f t="shared" si="22"/>
        <v>N/A</v>
      </c>
      <c r="Y157" s="116" t="str">
        <f t="shared" si="22"/>
        <v>N/A</v>
      </c>
      <c r="Z157" s="116" t="str">
        <f t="shared" si="22"/>
        <v>N/A</v>
      </c>
      <c r="AA157" s="116" t="str">
        <f t="shared" si="22"/>
        <v>N/A</v>
      </c>
      <c r="AB157" s="116" t="str">
        <f t="shared" si="22"/>
        <v>N/A</v>
      </c>
      <c r="AC157" s="116" t="str">
        <f t="shared" si="22"/>
        <v>N/A</v>
      </c>
      <c r="AD157" s="116" t="str">
        <f t="shared" si="22"/>
        <v>N/A</v>
      </c>
      <c r="AE157" s="116" t="str">
        <f t="shared" si="22"/>
        <v>N/A</v>
      </c>
      <c r="AF157" s="116" t="str">
        <f t="shared" si="22"/>
        <v>N/A</v>
      </c>
      <c r="AG157" s="116" t="str">
        <f t="shared" si="22"/>
        <v>N/A</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t="s">
        <v>467</v>
      </c>
      <c r="BK157" s="132"/>
    </row>
    <row r="158" spans="1:63" ht="43.2">
      <c r="A158" s="233"/>
      <c r="B158" s="229"/>
      <c r="C158" s="229"/>
      <c r="D158" s="229"/>
      <c r="E158" s="229"/>
      <c r="F158" s="229"/>
      <c r="G158" s="229"/>
      <c r="H158" s="229"/>
      <c r="I158" s="229"/>
      <c r="J158" s="115" t="s">
        <v>531</v>
      </c>
      <c r="K158" s="107">
        <v>0.04</v>
      </c>
      <c r="L158" s="119" t="s">
        <v>254</v>
      </c>
      <c r="M158" s="131">
        <v>45658</v>
      </c>
      <c r="N158" s="131">
        <v>46387</v>
      </c>
      <c r="O158" s="119">
        <v>1</v>
      </c>
      <c r="P158" s="116" t="s">
        <v>313</v>
      </c>
      <c r="Q158" s="118" t="str">
        <f>IFERROR(VLOOKUP(R158,Listas!$AJ$2:$AK$9,2,0),"N/A")</f>
        <v>N/A</v>
      </c>
      <c r="R158" s="119" t="s">
        <v>229</v>
      </c>
      <c r="S158" s="119" t="s">
        <v>229</v>
      </c>
      <c r="T158" s="119" t="s">
        <v>229</v>
      </c>
      <c r="U158" s="116" t="str">
        <f t="shared" si="22"/>
        <v>N/A</v>
      </c>
      <c r="V158" s="116" t="str">
        <f t="shared" si="22"/>
        <v>N/A</v>
      </c>
      <c r="W158" s="116" t="str">
        <f t="shared" si="22"/>
        <v>N/A</v>
      </c>
      <c r="X158" s="116" t="str">
        <f t="shared" si="22"/>
        <v>N/A</v>
      </c>
      <c r="Y158" s="116" t="str">
        <f t="shared" si="22"/>
        <v>N/A</v>
      </c>
      <c r="Z158" s="116" t="str">
        <f t="shared" si="22"/>
        <v>N/A</v>
      </c>
      <c r="AA158" s="116" t="str">
        <f t="shared" si="22"/>
        <v>N/A</v>
      </c>
      <c r="AB158" s="116" t="str">
        <f t="shared" si="22"/>
        <v>N/A</v>
      </c>
      <c r="AC158" s="116" t="str">
        <f t="shared" si="22"/>
        <v>N/A</v>
      </c>
      <c r="AD158" s="116" t="str">
        <f t="shared" si="22"/>
        <v>N/A</v>
      </c>
      <c r="AE158" s="116" t="str">
        <f t="shared" si="22"/>
        <v>N/A</v>
      </c>
      <c r="AF158" s="116" t="str">
        <f t="shared" si="22"/>
        <v>N/A</v>
      </c>
      <c r="AG158" s="116" t="str">
        <f t="shared" si="22"/>
        <v>N/A</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t="s">
        <v>467</v>
      </c>
      <c r="BK158" s="132"/>
    </row>
    <row r="159" spans="1:63" ht="28.8">
      <c r="A159" s="233"/>
      <c r="B159" s="229"/>
      <c r="C159" s="229"/>
      <c r="D159" s="229"/>
      <c r="E159" s="229"/>
      <c r="F159" s="229"/>
      <c r="G159" s="229"/>
      <c r="H159" s="229"/>
      <c r="I159" s="229"/>
      <c r="J159" s="115" t="s">
        <v>457</v>
      </c>
      <c r="K159" s="107">
        <v>0.04</v>
      </c>
      <c r="L159" s="119" t="s">
        <v>254</v>
      </c>
      <c r="M159" s="131">
        <v>45658</v>
      </c>
      <c r="N159" s="131">
        <v>46387</v>
      </c>
      <c r="O159" s="119">
        <v>1</v>
      </c>
      <c r="P159" s="116" t="s">
        <v>313</v>
      </c>
      <c r="Q159" s="118" t="str">
        <f>IFERROR(VLOOKUP(R159,Listas!$AJ$2:$AK$9,2,0),"N/A")</f>
        <v>N/A</v>
      </c>
      <c r="R159" s="119" t="s">
        <v>229</v>
      </c>
      <c r="S159" s="119" t="s">
        <v>229</v>
      </c>
      <c r="T159" s="119" t="s">
        <v>229</v>
      </c>
      <c r="U159" s="116" t="str">
        <f t="shared" si="22"/>
        <v>N/A</v>
      </c>
      <c r="V159" s="116" t="str">
        <f t="shared" si="22"/>
        <v>N/A</v>
      </c>
      <c r="W159" s="116" t="str">
        <f t="shared" si="22"/>
        <v>N/A</v>
      </c>
      <c r="X159" s="116" t="str">
        <f t="shared" si="22"/>
        <v>N/A</v>
      </c>
      <c r="Y159" s="116" t="str">
        <f t="shared" si="22"/>
        <v>N/A</v>
      </c>
      <c r="Z159" s="116" t="str">
        <f t="shared" si="22"/>
        <v>N/A</v>
      </c>
      <c r="AA159" s="116" t="str">
        <f t="shared" si="22"/>
        <v>N/A</v>
      </c>
      <c r="AB159" s="116" t="str">
        <f t="shared" si="22"/>
        <v>N/A</v>
      </c>
      <c r="AC159" s="116" t="str">
        <f t="shared" si="22"/>
        <v>N/A</v>
      </c>
      <c r="AD159" s="116" t="str">
        <f t="shared" si="22"/>
        <v>N/A</v>
      </c>
      <c r="AE159" s="116" t="str">
        <f t="shared" si="22"/>
        <v>N/A</v>
      </c>
      <c r="AF159" s="116" t="str">
        <f t="shared" si="22"/>
        <v>N/A</v>
      </c>
      <c r="AG159" s="116" t="str">
        <f t="shared" si="22"/>
        <v>N/A</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t="s">
        <v>467</v>
      </c>
      <c r="BK159" s="132"/>
    </row>
    <row r="160" spans="1:63" ht="28.8">
      <c r="A160" s="233"/>
      <c r="B160" s="229"/>
      <c r="C160" s="229"/>
      <c r="D160" s="229"/>
      <c r="E160" s="229"/>
      <c r="F160" s="229"/>
      <c r="G160" s="229"/>
      <c r="H160" s="229"/>
      <c r="I160" s="229"/>
      <c r="J160" s="115" t="s">
        <v>458</v>
      </c>
      <c r="K160" s="107">
        <v>0.05</v>
      </c>
      <c r="L160" s="119" t="s">
        <v>254</v>
      </c>
      <c r="M160" s="131">
        <v>45658</v>
      </c>
      <c r="N160" s="131">
        <v>46387</v>
      </c>
      <c r="O160" s="119">
        <v>1</v>
      </c>
      <c r="P160" s="116" t="s">
        <v>313</v>
      </c>
      <c r="Q160" s="118" t="str">
        <f>IFERROR(VLOOKUP(R160,Listas!$AJ$2:$AK$9,2,0),"N/A")</f>
        <v>N/A</v>
      </c>
      <c r="R160" s="119" t="s">
        <v>229</v>
      </c>
      <c r="S160" s="119" t="s">
        <v>229</v>
      </c>
      <c r="T160" s="119" t="s">
        <v>229</v>
      </c>
      <c r="U160" s="116" t="str">
        <f t="shared" si="22"/>
        <v>N/A</v>
      </c>
      <c r="V160" s="116" t="str">
        <f t="shared" si="22"/>
        <v>N/A</v>
      </c>
      <c r="W160" s="116" t="str">
        <f t="shared" si="22"/>
        <v>N/A</v>
      </c>
      <c r="X160" s="116" t="str">
        <f t="shared" si="22"/>
        <v>N/A</v>
      </c>
      <c r="Y160" s="116" t="str">
        <f t="shared" si="22"/>
        <v>N/A</v>
      </c>
      <c r="Z160" s="116" t="str">
        <f t="shared" si="22"/>
        <v>N/A</v>
      </c>
      <c r="AA160" s="116" t="str">
        <f t="shared" si="22"/>
        <v>N/A</v>
      </c>
      <c r="AB160" s="116" t="str">
        <f t="shared" si="22"/>
        <v>N/A</v>
      </c>
      <c r="AC160" s="116" t="str">
        <f t="shared" si="22"/>
        <v>N/A</v>
      </c>
      <c r="AD160" s="116" t="str">
        <f t="shared" si="22"/>
        <v>N/A</v>
      </c>
      <c r="AE160" s="116" t="str">
        <f t="shared" si="22"/>
        <v>N/A</v>
      </c>
      <c r="AF160" s="116" t="str">
        <f t="shared" si="22"/>
        <v>N/A</v>
      </c>
      <c r="AG160" s="116" t="str">
        <f t="shared" si="22"/>
        <v>N/A</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t="s">
        <v>436</v>
      </c>
      <c r="BK160" s="132"/>
    </row>
    <row r="161" spans="1:63" ht="43.2">
      <c r="A161" s="233"/>
      <c r="B161" s="229"/>
      <c r="C161" s="229"/>
      <c r="D161" s="229"/>
      <c r="E161" s="229"/>
      <c r="F161" s="229"/>
      <c r="G161" s="229"/>
      <c r="H161" s="229"/>
      <c r="I161" s="229"/>
      <c r="J161" s="115" t="s">
        <v>459</v>
      </c>
      <c r="K161" s="107">
        <v>0.04</v>
      </c>
      <c r="L161" s="119" t="s">
        <v>254</v>
      </c>
      <c r="M161" s="131">
        <v>45658</v>
      </c>
      <c r="N161" s="131">
        <v>46387</v>
      </c>
      <c r="O161" s="119">
        <v>1</v>
      </c>
      <c r="P161" s="116" t="s">
        <v>313</v>
      </c>
      <c r="Q161" s="118" t="str">
        <f>IFERROR(VLOOKUP(R161,Listas!$AJ$2:$AK$9,2,0),"N/A")</f>
        <v>N/A</v>
      </c>
      <c r="R161" s="119" t="s">
        <v>229</v>
      </c>
      <c r="S161" s="119" t="s">
        <v>229</v>
      </c>
      <c r="T161" s="119" t="s">
        <v>229</v>
      </c>
      <c r="U161" s="116" t="str">
        <f t="shared" si="22"/>
        <v>N/A</v>
      </c>
      <c r="V161" s="116" t="str">
        <f t="shared" si="22"/>
        <v>N/A</v>
      </c>
      <c r="W161" s="116" t="str">
        <f t="shared" si="22"/>
        <v>N/A</v>
      </c>
      <c r="X161" s="116" t="str">
        <f t="shared" si="22"/>
        <v>N/A</v>
      </c>
      <c r="Y161" s="116" t="str">
        <f t="shared" si="22"/>
        <v>N/A</v>
      </c>
      <c r="Z161" s="116" t="str">
        <f t="shared" si="22"/>
        <v>N/A</v>
      </c>
      <c r="AA161" s="116" t="str">
        <f t="shared" si="22"/>
        <v>N/A</v>
      </c>
      <c r="AB161" s="116" t="str">
        <f t="shared" si="22"/>
        <v>N/A</v>
      </c>
      <c r="AC161" s="116" t="str">
        <f t="shared" si="22"/>
        <v>N/A</v>
      </c>
      <c r="AD161" s="116" t="str">
        <f t="shared" si="22"/>
        <v>N/A</v>
      </c>
      <c r="AE161" s="116" t="str">
        <f t="shared" si="22"/>
        <v>N/A</v>
      </c>
      <c r="AF161" s="116" t="str">
        <f t="shared" si="22"/>
        <v>N/A</v>
      </c>
      <c r="AG161" s="116" t="str">
        <f t="shared" si="22"/>
        <v>N/A</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t="s">
        <v>466</v>
      </c>
      <c r="BK161" s="132"/>
    </row>
    <row r="162" spans="1:63" ht="32.1" customHeight="1">
      <c r="A162" s="233"/>
      <c r="B162" s="229"/>
      <c r="C162" s="229"/>
      <c r="D162" s="229"/>
      <c r="E162" s="229"/>
      <c r="F162" s="229"/>
      <c r="G162" s="229"/>
      <c r="H162" s="229"/>
      <c r="I162" s="229"/>
      <c r="J162" s="115" t="s">
        <v>460</v>
      </c>
      <c r="K162" s="107">
        <v>0.04</v>
      </c>
      <c r="L162" s="119" t="s">
        <v>254</v>
      </c>
      <c r="M162" s="131">
        <v>45658</v>
      </c>
      <c r="N162" s="131">
        <v>46387</v>
      </c>
      <c r="O162" s="119">
        <v>1</v>
      </c>
      <c r="P162" s="116" t="s">
        <v>313</v>
      </c>
      <c r="Q162" s="118" t="str">
        <f>IFERROR(VLOOKUP(R162,Listas!$AJ$2:$AK$9,2,0),"N/A")</f>
        <v>N/A</v>
      </c>
      <c r="R162" s="119" t="s">
        <v>229</v>
      </c>
      <c r="S162" s="119" t="s">
        <v>229</v>
      </c>
      <c r="T162" s="119" t="s">
        <v>229</v>
      </c>
      <c r="U162" s="116" t="str">
        <f t="shared" si="22"/>
        <v>N/A</v>
      </c>
      <c r="V162" s="116" t="str">
        <f t="shared" si="22"/>
        <v>N/A</v>
      </c>
      <c r="W162" s="116" t="str">
        <f t="shared" si="22"/>
        <v>N/A</v>
      </c>
      <c r="X162" s="116" t="str">
        <f t="shared" si="22"/>
        <v>N/A</v>
      </c>
      <c r="Y162" s="116" t="str">
        <f t="shared" si="22"/>
        <v>N/A</v>
      </c>
      <c r="Z162" s="116" t="str">
        <f t="shared" si="22"/>
        <v>N/A</v>
      </c>
      <c r="AA162" s="116" t="str">
        <f t="shared" si="22"/>
        <v>N/A</v>
      </c>
      <c r="AB162" s="116" t="str">
        <f t="shared" si="22"/>
        <v>N/A</v>
      </c>
      <c r="AC162" s="116" t="str">
        <f t="shared" si="22"/>
        <v>N/A</v>
      </c>
      <c r="AD162" s="116" t="str">
        <f t="shared" si="22"/>
        <v>N/A</v>
      </c>
      <c r="AE162" s="116" t="str">
        <f t="shared" si="22"/>
        <v>N/A</v>
      </c>
      <c r="AF162" s="116" t="str">
        <f t="shared" si="22"/>
        <v>N/A</v>
      </c>
      <c r="AG162" s="116" t="str">
        <f t="shared" si="22"/>
        <v>N/A</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t="s">
        <v>466</v>
      </c>
      <c r="BK162" s="132"/>
    </row>
    <row r="163" spans="1:63" ht="43.2">
      <c r="A163" s="233"/>
      <c r="B163" s="229"/>
      <c r="C163" s="229"/>
      <c r="D163" s="229"/>
      <c r="E163" s="229"/>
      <c r="F163" s="229"/>
      <c r="G163" s="229"/>
      <c r="H163" s="229"/>
      <c r="I163" s="229"/>
      <c r="J163" s="115" t="s">
        <v>461</v>
      </c>
      <c r="K163" s="107">
        <v>0.04</v>
      </c>
      <c r="L163" s="119" t="s">
        <v>254</v>
      </c>
      <c r="M163" s="131">
        <v>45658</v>
      </c>
      <c r="N163" s="131">
        <v>46752</v>
      </c>
      <c r="O163" s="119">
        <v>1</v>
      </c>
      <c r="P163" s="116" t="s">
        <v>313</v>
      </c>
      <c r="Q163" s="118" t="str">
        <f>IFERROR(VLOOKUP(R163,Listas!$AJ$2:$AK$9,2,0),"N/A")</f>
        <v>N/A</v>
      </c>
      <c r="R163" s="119" t="s">
        <v>229</v>
      </c>
      <c r="S163" s="119" t="s">
        <v>229</v>
      </c>
      <c r="T163" s="119" t="s">
        <v>229</v>
      </c>
      <c r="U163" s="116" t="str">
        <f t="shared" si="22"/>
        <v>N/A</v>
      </c>
      <c r="V163" s="116" t="str">
        <f t="shared" si="22"/>
        <v>N/A</v>
      </c>
      <c r="W163" s="116" t="str">
        <f t="shared" si="22"/>
        <v>N/A</v>
      </c>
      <c r="X163" s="116" t="str">
        <f t="shared" si="22"/>
        <v>N/A</v>
      </c>
      <c r="Y163" s="116" t="str">
        <f t="shared" si="22"/>
        <v>N/A</v>
      </c>
      <c r="Z163" s="116" t="str">
        <f t="shared" si="22"/>
        <v>N/A</v>
      </c>
      <c r="AA163" s="116" t="str">
        <f t="shared" si="22"/>
        <v>N/A</v>
      </c>
      <c r="AB163" s="116" t="str">
        <f t="shared" si="22"/>
        <v>N/A</v>
      </c>
      <c r="AC163" s="116" t="str">
        <f t="shared" si="22"/>
        <v>N/A</v>
      </c>
      <c r="AD163" s="116" t="str">
        <f t="shared" si="22"/>
        <v>N/A</v>
      </c>
      <c r="AE163" s="116" t="str">
        <f t="shared" si="22"/>
        <v>N/A</v>
      </c>
      <c r="AF163" s="116" t="str">
        <f t="shared" si="22"/>
        <v>N/A</v>
      </c>
      <c r="AG163" s="116" t="str">
        <f t="shared" si="22"/>
        <v>N/A</v>
      </c>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t="s">
        <v>466</v>
      </c>
      <c r="BK163" s="132"/>
    </row>
    <row r="164" spans="1:63" ht="43.2">
      <c r="A164" s="233"/>
      <c r="B164" s="229"/>
      <c r="C164" s="229"/>
      <c r="D164" s="229"/>
      <c r="E164" s="229"/>
      <c r="F164" s="229"/>
      <c r="G164" s="229"/>
      <c r="H164" s="229"/>
      <c r="I164" s="229"/>
      <c r="J164" s="115" t="s">
        <v>462</v>
      </c>
      <c r="K164" s="107">
        <v>0.04</v>
      </c>
      <c r="L164" s="119" t="s">
        <v>254</v>
      </c>
      <c r="M164" s="131">
        <v>45658</v>
      </c>
      <c r="N164" s="131">
        <v>46752</v>
      </c>
      <c r="O164" s="119">
        <v>1</v>
      </c>
      <c r="P164" s="116" t="s">
        <v>313</v>
      </c>
      <c r="Q164" s="118" t="str">
        <f>IFERROR(VLOOKUP(R164,Listas!$AJ$2:$AK$9,2,0),"N/A")</f>
        <v>N/A</v>
      </c>
      <c r="R164" s="119" t="s">
        <v>229</v>
      </c>
      <c r="S164" s="119" t="s">
        <v>229</v>
      </c>
      <c r="T164" s="119" t="s">
        <v>229</v>
      </c>
      <c r="U164" s="116" t="str">
        <f t="shared" si="22"/>
        <v>N/A</v>
      </c>
      <c r="V164" s="116" t="str">
        <f t="shared" si="22"/>
        <v>N/A</v>
      </c>
      <c r="W164" s="116" t="str">
        <f t="shared" si="22"/>
        <v>N/A</v>
      </c>
      <c r="X164" s="116" t="str">
        <f t="shared" si="22"/>
        <v>N/A</v>
      </c>
      <c r="Y164" s="116" t="str">
        <f t="shared" si="22"/>
        <v>N/A</v>
      </c>
      <c r="Z164" s="116" t="str">
        <f t="shared" si="22"/>
        <v>N/A</v>
      </c>
      <c r="AA164" s="116" t="str">
        <f t="shared" si="22"/>
        <v>N/A</v>
      </c>
      <c r="AB164" s="116" t="str">
        <f t="shared" si="22"/>
        <v>N/A</v>
      </c>
      <c r="AC164" s="116" t="str">
        <f t="shared" si="22"/>
        <v>N/A</v>
      </c>
      <c r="AD164" s="116" t="str">
        <f t="shared" si="22"/>
        <v>N/A</v>
      </c>
      <c r="AE164" s="116" t="str">
        <f t="shared" si="22"/>
        <v>N/A</v>
      </c>
      <c r="AF164" s="116" t="str">
        <f t="shared" si="22"/>
        <v>N/A</v>
      </c>
      <c r="AG164" s="116" t="str">
        <f t="shared" si="22"/>
        <v>N/A</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t="s">
        <v>466</v>
      </c>
      <c r="BK164" s="132"/>
    </row>
    <row r="165" spans="1:63" ht="28.8">
      <c r="A165" s="233"/>
      <c r="B165" s="229"/>
      <c r="C165" s="229"/>
      <c r="D165" s="229"/>
      <c r="E165" s="229"/>
      <c r="F165" s="229"/>
      <c r="G165" s="229"/>
      <c r="H165" s="229"/>
      <c r="I165" s="229"/>
      <c r="J165" s="115" t="s">
        <v>463</v>
      </c>
      <c r="K165" s="107">
        <v>0.04</v>
      </c>
      <c r="L165" s="119" t="s">
        <v>254</v>
      </c>
      <c r="M165" s="131">
        <v>45658</v>
      </c>
      <c r="N165" s="131">
        <v>46387</v>
      </c>
      <c r="O165" s="119">
        <v>1</v>
      </c>
      <c r="P165" s="116" t="s">
        <v>313</v>
      </c>
      <c r="Q165" s="118" t="str">
        <f>IFERROR(VLOOKUP(R165,Listas!$AJ$2:$AK$9,2,0),"N/A")</f>
        <v>N/A</v>
      </c>
      <c r="R165" s="119" t="s">
        <v>229</v>
      </c>
      <c r="S165" s="119" t="s">
        <v>229</v>
      </c>
      <c r="T165" s="119" t="s">
        <v>229</v>
      </c>
      <c r="U165" s="116" t="str">
        <f t="shared" si="22"/>
        <v>N/A</v>
      </c>
      <c r="V165" s="116" t="str">
        <f t="shared" si="22"/>
        <v>N/A</v>
      </c>
      <c r="W165" s="116" t="str">
        <f t="shared" si="22"/>
        <v>N/A</v>
      </c>
      <c r="X165" s="116" t="str">
        <f t="shared" si="22"/>
        <v>N/A</v>
      </c>
      <c r="Y165" s="116" t="str">
        <f t="shared" si="22"/>
        <v>N/A</v>
      </c>
      <c r="Z165" s="116" t="str">
        <f t="shared" si="22"/>
        <v>N/A</v>
      </c>
      <c r="AA165" s="116" t="str">
        <f t="shared" si="22"/>
        <v>N/A</v>
      </c>
      <c r="AB165" s="116" t="str">
        <f t="shared" si="22"/>
        <v>N/A</v>
      </c>
      <c r="AC165" s="116" t="str">
        <f t="shared" si="22"/>
        <v>N/A</v>
      </c>
      <c r="AD165" s="116" t="str">
        <f t="shared" si="22"/>
        <v>N/A</v>
      </c>
      <c r="AE165" s="116" t="str">
        <f t="shared" si="22"/>
        <v>N/A</v>
      </c>
      <c r="AF165" s="116" t="str">
        <f t="shared" si="22"/>
        <v>N/A</v>
      </c>
      <c r="AG165" s="116" t="str">
        <f t="shared" si="22"/>
        <v>N/A</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t="s">
        <v>436</v>
      </c>
      <c r="BK165" s="132"/>
    </row>
    <row r="166" spans="1:63" ht="27.9" customHeight="1">
      <c r="A166" s="233"/>
      <c r="B166" s="229"/>
      <c r="C166" s="229"/>
      <c r="D166" s="229"/>
      <c r="E166" s="229"/>
      <c r="F166" s="229"/>
      <c r="G166" s="229"/>
      <c r="H166" s="229"/>
      <c r="I166" s="229"/>
      <c r="J166" s="115" t="s">
        <v>532</v>
      </c>
      <c r="K166" s="107">
        <v>0.04</v>
      </c>
      <c r="L166" s="119" t="s">
        <v>254</v>
      </c>
      <c r="M166" s="131">
        <v>44986</v>
      </c>
      <c r="N166" s="131">
        <v>46387</v>
      </c>
      <c r="O166" s="119">
        <v>1</v>
      </c>
      <c r="P166" s="116" t="s">
        <v>313</v>
      </c>
      <c r="Q166" s="118" t="str">
        <f>IFERROR(VLOOKUP(R166,Listas!$AJ$2:$AK$9,2,0),"N/A")</f>
        <v>N/A</v>
      </c>
      <c r="R166" s="119" t="s">
        <v>229</v>
      </c>
      <c r="S166" s="119" t="s">
        <v>229</v>
      </c>
      <c r="T166" s="119" t="s">
        <v>229</v>
      </c>
      <c r="U166" s="116" t="str">
        <f t="shared" si="22"/>
        <v>N/A</v>
      </c>
      <c r="V166" s="116" t="str">
        <f t="shared" si="22"/>
        <v>N/A</v>
      </c>
      <c r="W166" s="116" t="str">
        <f t="shared" si="22"/>
        <v>N/A</v>
      </c>
      <c r="X166" s="116" t="str">
        <f t="shared" si="22"/>
        <v>N/A</v>
      </c>
      <c r="Y166" s="116" t="str">
        <f t="shared" si="22"/>
        <v>N/A</v>
      </c>
      <c r="Z166" s="116" t="str">
        <f t="shared" si="22"/>
        <v>N/A</v>
      </c>
      <c r="AA166" s="116" t="str">
        <f t="shared" si="22"/>
        <v>N/A</v>
      </c>
      <c r="AB166" s="116" t="str">
        <f t="shared" si="22"/>
        <v>N/A</v>
      </c>
      <c r="AC166" s="116" t="str">
        <f t="shared" si="22"/>
        <v>N/A</v>
      </c>
      <c r="AD166" s="116" t="str">
        <f t="shared" si="22"/>
        <v>N/A</v>
      </c>
      <c r="AE166" s="116" t="str">
        <f t="shared" si="22"/>
        <v>N/A</v>
      </c>
      <c r="AF166" s="116" t="str">
        <f t="shared" si="22"/>
        <v>N/A</v>
      </c>
      <c r="AG166" s="116" t="str">
        <f t="shared" si="22"/>
        <v>N/A</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t="s">
        <v>467</v>
      </c>
      <c r="BK166" s="132"/>
    </row>
    <row r="167" spans="1:63">
      <c r="A167" s="233"/>
      <c r="B167" s="229"/>
      <c r="C167" s="229"/>
      <c r="D167" s="229"/>
      <c r="E167" s="229"/>
      <c r="F167" s="229"/>
      <c r="G167" s="229"/>
      <c r="H167" s="229"/>
      <c r="I167" s="229"/>
      <c r="J167" s="115" t="s">
        <v>533</v>
      </c>
      <c r="K167" s="107">
        <v>0.04</v>
      </c>
      <c r="L167" s="119" t="s">
        <v>254</v>
      </c>
      <c r="M167" s="131">
        <v>45658</v>
      </c>
      <c r="N167" s="131">
        <v>46387</v>
      </c>
      <c r="O167" s="119">
        <v>1</v>
      </c>
      <c r="P167" s="116" t="s">
        <v>313</v>
      </c>
      <c r="Q167" s="118" t="str">
        <f>IFERROR(VLOOKUP(R167,Listas!$AJ$2:$AK$9,2,0),"N/A")</f>
        <v>N/A</v>
      </c>
      <c r="R167" s="119" t="s">
        <v>229</v>
      </c>
      <c r="S167" s="119" t="s">
        <v>229</v>
      </c>
      <c r="T167" s="119" t="s">
        <v>229</v>
      </c>
      <c r="U167" s="116" t="str">
        <f t="shared" si="22"/>
        <v>N/A</v>
      </c>
      <c r="V167" s="116" t="str">
        <f t="shared" si="22"/>
        <v>N/A</v>
      </c>
      <c r="W167" s="116" t="str">
        <f t="shared" si="22"/>
        <v>N/A</v>
      </c>
      <c r="X167" s="116" t="str">
        <f t="shared" si="22"/>
        <v>N/A</v>
      </c>
      <c r="Y167" s="116" t="str">
        <f t="shared" si="22"/>
        <v>N/A</v>
      </c>
      <c r="Z167" s="116" t="str">
        <f t="shared" si="22"/>
        <v>N/A</v>
      </c>
      <c r="AA167" s="116" t="str">
        <f t="shared" si="22"/>
        <v>N/A</v>
      </c>
      <c r="AB167" s="116" t="str">
        <f t="shared" si="22"/>
        <v>N/A</v>
      </c>
      <c r="AC167" s="116" t="str">
        <f t="shared" si="22"/>
        <v>N/A</v>
      </c>
      <c r="AD167" s="116" t="str">
        <f t="shared" si="22"/>
        <v>N/A</v>
      </c>
      <c r="AE167" s="116" t="str">
        <f t="shared" si="22"/>
        <v>N/A</v>
      </c>
      <c r="AF167" s="116" t="str">
        <f t="shared" si="22"/>
        <v>N/A</v>
      </c>
      <c r="AG167" s="116" t="str">
        <f t="shared" si="22"/>
        <v>N/A</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t="s">
        <v>436</v>
      </c>
      <c r="BK167" s="132"/>
    </row>
    <row r="168" spans="1:63" ht="27.9" customHeight="1">
      <c r="A168" s="233"/>
      <c r="B168" s="229"/>
      <c r="C168" s="229"/>
      <c r="D168" s="229"/>
      <c r="E168" s="229"/>
      <c r="F168" s="229"/>
      <c r="G168" s="229"/>
      <c r="H168" s="229"/>
      <c r="I168" s="229"/>
      <c r="J168" s="115" t="s">
        <v>534</v>
      </c>
      <c r="K168" s="133">
        <v>0.04</v>
      </c>
      <c r="L168" s="119" t="s">
        <v>254</v>
      </c>
      <c r="M168" s="131">
        <v>45658</v>
      </c>
      <c r="N168" s="131">
        <v>46387</v>
      </c>
      <c r="O168" s="119">
        <v>1</v>
      </c>
      <c r="P168" s="116" t="s">
        <v>313</v>
      </c>
      <c r="Q168" s="118" t="str">
        <f>IFERROR(VLOOKUP(R168,Listas!$AJ$2:$AK$9,2,0),"N/A")</f>
        <v>N/A</v>
      </c>
      <c r="R168" s="119" t="s">
        <v>229</v>
      </c>
      <c r="S168" s="119" t="s">
        <v>229</v>
      </c>
      <c r="T168" s="119" t="s">
        <v>229</v>
      </c>
      <c r="U168" s="116" t="str">
        <f t="shared" si="22"/>
        <v>N/A</v>
      </c>
      <c r="V168" s="116" t="str">
        <f t="shared" si="22"/>
        <v>N/A</v>
      </c>
      <c r="W168" s="116" t="str">
        <f t="shared" si="22"/>
        <v>N/A</v>
      </c>
      <c r="X168" s="116" t="str">
        <f t="shared" si="22"/>
        <v>N/A</v>
      </c>
      <c r="Y168" s="116" t="str">
        <f t="shared" si="22"/>
        <v>N/A</v>
      </c>
      <c r="Z168" s="116" t="str">
        <f t="shared" si="22"/>
        <v>N/A</v>
      </c>
      <c r="AA168" s="116" t="str">
        <f t="shared" si="22"/>
        <v>N/A</v>
      </c>
      <c r="AB168" s="116" t="str">
        <f t="shared" si="22"/>
        <v>N/A</v>
      </c>
      <c r="AC168" s="116" t="str">
        <f t="shared" si="22"/>
        <v>N/A</v>
      </c>
      <c r="AD168" s="116" t="str">
        <f t="shared" si="22"/>
        <v>N/A</v>
      </c>
      <c r="AE168" s="116" t="str">
        <f t="shared" si="22"/>
        <v>N/A</v>
      </c>
      <c r="AF168" s="116" t="str">
        <f t="shared" si="22"/>
        <v>N/A</v>
      </c>
      <c r="AG168" s="116" t="str">
        <f t="shared" si="22"/>
        <v>N/A</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t="s">
        <v>436</v>
      </c>
      <c r="BK168" s="132"/>
    </row>
    <row r="169" spans="1:63" ht="27.9" customHeight="1">
      <c r="A169" s="233"/>
      <c r="B169" s="229"/>
      <c r="C169" s="229"/>
      <c r="D169" s="229"/>
      <c r="E169" s="229"/>
      <c r="F169" s="229"/>
      <c r="G169" s="229"/>
      <c r="H169" s="229"/>
      <c r="I169" s="229"/>
      <c r="J169" s="115" t="s">
        <v>535</v>
      </c>
      <c r="K169" s="133">
        <v>0.04</v>
      </c>
      <c r="L169" s="119" t="s">
        <v>254</v>
      </c>
      <c r="M169" s="131">
        <v>45658</v>
      </c>
      <c r="N169" s="131">
        <v>46387</v>
      </c>
      <c r="O169" s="119">
        <v>1</v>
      </c>
      <c r="P169" s="116" t="s">
        <v>313</v>
      </c>
      <c r="Q169" s="118" t="str">
        <f>IFERROR(VLOOKUP(R169,Listas!$AJ$2:$AK$9,2,0),"N/A")</f>
        <v>N/A</v>
      </c>
      <c r="R169" s="119" t="s">
        <v>229</v>
      </c>
      <c r="S169" s="119" t="s">
        <v>229</v>
      </c>
      <c r="T169" s="119" t="s">
        <v>229</v>
      </c>
      <c r="U169" s="116" t="str">
        <f t="shared" si="22"/>
        <v>N/A</v>
      </c>
      <c r="V169" s="116" t="str">
        <f t="shared" si="22"/>
        <v>N/A</v>
      </c>
      <c r="W169" s="116" t="str">
        <f t="shared" si="22"/>
        <v>N/A</v>
      </c>
      <c r="X169" s="116" t="str">
        <f t="shared" si="22"/>
        <v>N/A</v>
      </c>
      <c r="Y169" s="116" t="str">
        <f t="shared" si="22"/>
        <v>N/A</v>
      </c>
      <c r="Z169" s="116" t="str">
        <f t="shared" si="22"/>
        <v>N/A</v>
      </c>
      <c r="AA169" s="116" t="str">
        <f t="shared" si="22"/>
        <v>N/A</v>
      </c>
      <c r="AB169" s="116" t="str">
        <f t="shared" si="22"/>
        <v>N/A</v>
      </c>
      <c r="AC169" s="116" t="str">
        <f t="shared" si="22"/>
        <v>N/A</v>
      </c>
      <c r="AD169" s="116" t="str">
        <f t="shared" si="22"/>
        <v>N/A</v>
      </c>
      <c r="AE169" s="116" t="str">
        <f t="shared" si="22"/>
        <v>N/A</v>
      </c>
      <c r="AF169" s="116" t="str">
        <f t="shared" si="22"/>
        <v>N/A</v>
      </c>
      <c r="AG169" s="116" t="str">
        <f t="shared" si="22"/>
        <v>N/A</v>
      </c>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t="s">
        <v>466</v>
      </c>
      <c r="BK169" s="132"/>
    </row>
    <row r="170" spans="1:63" ht="43.2">
      <c r="A170" s="233"/>
      <c r="B170" s="229"/>
      <c r="C170" s="229"/>
      <c r="D170" s="229"/>
      <c r="E170" s="229"/>
      <c r="F170" s="229"/>
      <c r="G170" s="229"/>
      <c r="H170" s="229"/>
      <c r="I170" s="229"/>
      <c r="J170" s="115" t="s">
        <v>464</v>
      </c>
      <c r="K170" s="107">
        <v>0.04</v>
      </c>
      <c r="L170" s="119" t="s">
        <v>254</v>
      </c>
      <c r="M170" s="131">
        <v>45658</v>
      </c>
      <c r="N170" s="131">
        <v>46387</v>
      </c>
      <c r="O170" s="119">
        <v>1</v>
      </c>
      <c r="P170" s="116" t="s">
        <v>313</v>
      </c>
      <c r="Q170" s="118" t="str">
        <f>IFERROR(VLOOKUP(R170,Listas!$AJ$2:$AK$9,2,0),"N/A")</f>
        <v>N/A</v>
      </c>
      <c r="R170" s="119" t="s">
        <v>229</v>
      </c>
      <c r="S170" s="119" t="s">
        <v>229</v>
      </c>
      <c r="T170" s="119" t="s">
        <v>229</v>
      </c>
      <c r="U170" s="116" t="str">
        <f t="shared" si="22"/>
        <v>N/A</v>
      </c>
      <c r="V170" s="116" t="str">
        <f t="shared" si="22"/>
        <v>N/A</v>
      </c>
      <c r="W170" s="116" t="str">
        <f t="shared" si="22"/>
        <v>N/A</v>
      </c>
      <c r="X170" s="116" t="str">
        <f t="shared" si="22"/>
        <v>N/A</v>
      </c>
      <c r="Y170" s="116" t="str">
        <f t="shared" si="22"/>
        <v>N/A</v>
      </c>
      <c r="Z170" s="116" t="str">
        <f t="shared" si="22"/>
        <v>N/A</v>
      </c>
      <c r="AA170" s="116" t="str">
        <f t="shared" si="22"/>
        <v>N/A</v>
      </c>
      <c r="AB170" s="116" t="str">
        <f t="shared" si="22"/>
        <v>N/A</v>
      </c>
      <c r="AC170" s="116" t="str">
        <f t="shared" si="22"/>
        <v>N/A</v>
      </c>
      <c r="AD170" s="116" t="str">
        <f t="shared" si="22"/>
        <v>N/A</v>
      </c>
      <c r="AE170" s="116" t="str">
        <f t="shared" si="22"/>
        <v>N/A</v>
      </c>
      <c r="AF170" s="116" t="str">
        <f t="shared" ref="U170:AG190" si="23">IF($L170="Funcionamiento","N/A","")</f>
        <v>N/A</v>
      </c>
      <c r="AG170" s="116" t="str">
        <f t="shared" si="23"/>
        <v>N/A</v>
      </c>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t="s">
        <v>466</v>
      </c>
      <c r="BK170" s="132"/>
    </row>
    <row r="171" spans="1:63" ht="43.2">
      <c r="A171" s="233"/>
      <c r="B171" s="229"/>
      <c r="C171" s="229"/>
      <c r="D171" s="229"/>
      <c r="E171" s="229"/>
      <c r="F171" s="229"/>
      <c r="G171" s="229"/>
      <c r="H171" s="229"/>
      <c r="I171" s="229"/>
      <c r="J171" s="115" t="s">
        <v>707</v>
      </c>
      <c r="K171" s="107">
        <v>0.04</v>
      </c>
      <c r="L171" s="119" t="s">
        <v>254</v>
      </c>
      <c r="M171" s="131">
        <v>45658</v>
      </c>
      <c r="N171" s="131">
        <v>46387</v>
      </c>
      <c r="O171" s="119">
        <v>1</v>
      </c>
      <c r="P171" s="116" t="s">
        <v>313</v>
      </c>
      <c r="Q171" s="118" t="str">
        <f>IFERROR(VLOOKUP(R171,Listas!$AJ$2:$AK$9,2,0),"N/A")</f>
        <v>N/A</v>
      </c>
      <c r="R171" s="119" t="s">
        <v>229</v>
      </c>
      <c r="S171" s="119" t="s">
        <v>229</v>
      </c>
      <c r="T171" s="119" t="s">
        <v>229</v>
      </c>
      <c r="U171" s="116" t="str">
        <f t="shared" si="23"/>
        <v>N/A</v>
      </c>
      <c r="V171" s="116" t="str">
        <f t="shared" si="23"/>
        <v>N/A</v>
      </c>
      <c r="W171" s="116" t="str">
        <f t="shared" si="23"/>
        <v>N/A</v>
      </c>
      <c r="X171" s="116" t="str">
        <f t="shared" si="23"/>
        <v>N/A</v>
      </c>
      <c r="Y171" s="116" t="str">
        <f t="shared" si="23"/>
        <v>N/A</v>
      </c>
      <c r="Z171" s="116" t="str">
        <f t="shared" si="23"/>
        <v>N/A</v>
      </c>
      <c r="AA171" s="116" t="str">
        <f t="shared" si="23"/>
        <v>N/A</v>
      </c>
      <c r="AB171" s="116" t="str">
        <f t="shared" si="23"/>
        <v>N/A</v>
      </c>
      <c r="AC171" s="116" t="str">
        <f t="shared" si="23"/>
        <v>N/A</v>
      </c>
      <c r="AD171" s="116" t="str">
        <f t="shared" si="23"/>
        <v>N/A</v>
      </c>
      <c r="AE171" s="116" t="str">
        <f t="shared" si="23"/>
        <v>N/A</v>
      </c>
      <c r="AF171" s="116" t="str">
        <f t="shared" si="23"/>
        <v>N/A</v>
      </c>
      <c r="AG171" s="116" t="str">
        <f t="shared" si="23"/>
        <v>N/A</v>
      </c>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t="s">
        <v>466</v>
      </c>
      <c r="BK171" s="132"/>
    </row>
    <row r="172" spans="1:63" ht="43.2">
      <c r="A172" s="233"/>
      <c r="B172" s="229"/>
      <c r="C172" s="229"/>
      <c r="D172" s="229"/>
      <c r="E172" s="229"/>
      <c r="F172" s="229"/>
      <c r="G172" s="229"/>
      <c r="H172" s="229"/>
      <c r="I172" s="229"/>
      <c r="J172" s="115" t="s">
        <v>465</v>
      </c>
      <c r="K172" s="107">
        <v>0.04</v>
      </c>
      <c r="L172" s="119" t="s">
        <v>254</v>
      </c>
      <c r="M172" s="131">
        <v>45658</v>
      </c>
      <c r="N172" s="131">
        <v>46387</v>
      </c>
      <c r="O172" s="119">
        <v>1</v>
      </c>
      <c r="P172" s="116" t="s">
        <v>313</v>
      </c>
      <c r="Q172" s="118" t="str">
        <f>IFERROR(VLOOKUP(R172,Listas!$AJ$2:$AK$9,2,0),"N/A")</f>
        <v>N/A</v>
      </c>
      <c r="R172" s="119" t="s">
        <v>229</v>
      </c>
      <c r="S172" s="119" t="s">
        <v>229</v>
      </c>
      <c r="T172" s="119" t="s">
        <v>229</v>
      </c>
      <c r="U172" s="116" t="str">
        <f t="shared" si="23"/>
        <v>N/A</v>
      </c>
      <c r="V172" s="116" t="str">
        <f t="shared" si="23"/>
        <v>N/A</v>
      </c>
      <c r="W172" s="116" t="str">
        <f t="shared" si="23"/>
        <v>N/A</v>
      </c>
      <c r="X172" s="116" t="str">
        <f t="shared" si="23"/>
        <v>N/A</v>
      </c>
      <c r="Y172" s="116" t="str">
        <f t="shared" si="23"/>
        <v>N/A</v>
      </c>
      <c r="Z172" s="116" t="str">
        <f t="shared" si="23"/>
        <v>N/A</v>
      </c>
      <c r="AA172" s="116" t="str">
        <f t="shared" si="23"/>
        <v>N/A</v>
      </c>
      <c r="AB172" s="116" t="str">
        <f t="shared" si="23"/>
        <v>N/A</v>
      </c>
      <c r="AC172" s="116" t="str">
        <f t="shared" si="23"/>
        <v>N/A</v>
      </c>
      <c r="AD172" s="116" t="str">
        <f t="shared" si="23"/>
        <v>N/A</v>
      </c>
      <c r="AE172" s="116" t="str">
        <f t="shared" si="23"/>
        <v>N/A</v>
      </c>
      <c r="AF172" s="116" t="str">
        <f t="shared" si="23"/>
        <v>N/A</v>
      </c>
      <c r="AG172" s="116" t="str">
        <f t="shared" si="23"/>
        <v>N/A</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t="s">
        <v>466</v>
      </c>
      <c r="BK172" s="132"/>
    </row>
    <row r="173" spans="1:63" ht="28.8">
      <c r="A173" s="233"/>
      <c r="B173" s="229"/>
      <c r="C173" s="229"/>
      <c r="D173" s="229"/>
      <c r="E173" s="229"/>
      <c r="F173" s="229"/>
      <c r="G173" s="229"/>
      <c r="H173" s="229"/>
      <c r="I173" s="229"/>
      <c r="J173" s="115" t="s">
        <v>706</v>
      </c>
      <c r="K173" s="107">
        <v>0.04</v>
      </c>
      <c r="L173" s="119" t="s">
        <v>254</v>
      </c>
      <c r="M173" s="131">
        <v>45658</v>
      </c>
      <c r="N173" s="131">
        <v>46387</v>
      </c>
      <c r="O173" s="119">
        <v>1</v>
      </c>
      <c r="P173" s="116" t="s">
        <v>313</v>
      </c>
      <c r="Q173" s="118" t="str">
        <f>IFERROR(VLOOKUP(R173,Listas!$AJ$2:$AK$9,2,0),"N/A")</f>
        <v>N/A</v>
      </c>
      <c r="R173" s="119" t="s">
        <v>229</v>
      </c>
      <c r="S173" s="119" t="s">
        <v>229</v>
      </c>
      <c r="T173" s="119" t="s">
        <v>229</v>
      </c>
      <c r="U173" s="116" t="str">
        <f t="shared" si="23"/>
        <v>N/A</v>
      </c>
      <c r="V173" s="116" t="str">
        <f t="shared" si="23"/>
        <v>N/A</v>
      </c>
      <c r="W173" s="116" t="str">
        <f t="shared" si="23"/>
        <v>N/A</v>
      </c>
      <c r="X173" s="116" t="str">
        <f t="shared" si="23"/>
        <v>N/A</v>
      </c>
      <c r="Y173" s="116" t="str">
        <f t="shared" si="23"/>
        <v>N/A</v>
      </c>
      <c r="Z173" s="116" t="str">
        <f t="shared" si="23"/>
        <v>N/A</v>
      </c>
      <c r="AA173" s="116" t="str">
        <f t="shared" si="23"/>
        <v>N/A</v>
      </c>
      <c r="AB173" s="116" t="str">
        <f t="shared" si="23"/>
        <v>N/A</v>
      </c>
      <c r="AC173" s="116" t="str">
        <f t="shared" si="23"/>
        <v>N/A</v>
      </c>
      <c r="AD173" s="116" t="str">
        <f t="shared" si="23"/>
        <v>N/A</v>
      </c>
      <c r="AE173" s="116" t="str">
        <f t="shared" si="23"/>
        <v>N/A</v>
      </c>
      <c r="AF173" s="116" t="str">
        <f t="shared" si="23"/>
        <v>N/A</v>
      </c>
      <c r="AG173" s="116" t="str">
        <f t="shared" si="23"/>
        <v>N/A</v>
      </c>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row>
    <row r="174" spans="1:63" ht="43.2">
      <c r="A174" s="233"/>
      <c r="B174" s="229"/>
      <c r="C174" s="229"/>
      <c r="D174" s="229"/>
      <c r="E174" s="229"/>
      <c r="F174" s="229"/>
      <c r="G174" s="229"/>
      <c r="H174" s="229"/>
      <c r="I174" s="229"/>
      <c r="J174" s="115" t="s">
        <v>536</v>
      </c>
      <c r="K174" s="107">
        <v>0.04</v>
      </c>
      <c r="L174" s="119" t="s">
        <v>254</v>
      </c>
      <c r="M174" s="131">
        <v>45689</v>
      </c>
      <c r="N174" s="131">
        <v>46022</v>
      </c>
      <c r="O174" s="119">
        <v>1</v>
      </c>
      <c r="P174" s="116" t="s">
        <v>313</v>
      </c>
      <c r="Q174" s="118" t="str">
        <f>IFERROR(VLOOKUP(R174,Listas!$AJ$2:$AK$9,2,0),"N/A")</f>
        <v>N/A</v>
      </c>
      <c r="R174" s="119" t="s">
        <v>229</v>
      </c>
      <c r="S174" s="119" t="s">
        <v>229</v>
      </c>
      <c r="T174" s="119" t="s">
        <v>229</v>
      </c>
      <c r="U174" s="116" t="str">
        <f t="shared" si="23"/>
        <v>N/A</v>
      </c>
      <c r="V174" s="116" t="str">
        <f t="shared" si="23"/>
        <v>N/A</v>
      </c>
      <c r="W174" s="116" t="str">
        <f t="shared" si="23"/>
        <v>N/A</v>
      </c>
      <c r="X174" s="116" t="str">
        <f t="shared" si="23"/>
        <v>N/A</v>
      </c>
      <c r="Y174" s="116" t="str">
        <f t="shared" si="23"/>
        <v>N/A</v>
      </c>
      <c r="Z174" s="116" t="str">
        <f t="shared" si="23"/>
        <v>N/A</v>
      </c>
      <c r="AA174" s="116" t="str">
        <f t="shared" si="23"/>
        <v>N/A</v>
      </c>
      <c r="AB174" s="116" t="str">
        <f t="shared" si="23"/>
        <v>N/A</v>
      </c>
      <c r="AC174" s="116" t="str">
        <f t="shared" si="23"/>
        <v>N/A</v>
      </c>
      <c r="AD174" s="116" t="str">
        <f t="shared" si="23"/>
        <v>N/A</v>
      </c>
      <c r="AE174" s="116" t="str">
        <f t="shared" si="23"/>
        <v>N/A</v>
      </c>
      <c r="AF174" s="116" t="str">
        <f t="shared" si="23"/>
        <v>N/A</v>
      </c>
      <c r="AG174" s="116" t="str">
        <f t="shared" si="23"/>
        <v>N/A</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t="s">
        <v>466</v>
      </c>
      <c r="BK174" s="132"/>
    </row>
    <row r="175" spans="1:63" ht="58.35" customHeight="1">
      <c r="A175" s="230">
        <v>29</v>
      </c>
      <c r="B175" s="229" t="s">
        <v>423</v>
      </c>
      <c r="C175" s="231" t="s">
        <v>10</v>
      </c>
      <c r="D175" s="228" t="s">
        <v>327</v>
      </c>
      <c r="E175" s="229" t="s">
        <v>444</v>
      </c>
      <c r="F175" s="229" t="s">
        <v>41</v>
      </c>
      <c r="G175" s="228" t="s">
        <v>718</v>
      </c>
      <c r="H175" s="229" t="s">
        <v>287</v>
      </c>
      <c r="I175" s="229" t="s">
        <v>289</v>
      </c>
      <c r="J175" s="123" t="s">
        <v>537</v>
      </c>
      <c r="K175" s="133">
        <v>0.2</v>
      </c>
      <c r="L175" s="122" t="s">
        <v>254</v>
      </c>
      <c r="M175" s="131">
        <v>45689</v>
      </c>
      <c r="N175" s="131">
        <v>45899</v>
      </c>
      <c r="O175" s="134">
        <v>4</v>
      </c>
      <c r="P175" s="116" t="s">
        <v>313</v>
      </c>
      <c r="Q175" s="118" t="str">
        <f>IFERROR(VLOOKUP(R175,Listas!$AJ$2:$AK$9,2,0),"N/A")</f>
        <v>N/A</v>
      </c>
      <c r="R175" s="119" t="s">
        <v>229</v>
      </c>
      <c r="S175" s="119" t="s">
        <v>229</v>
      </c>
      <c r="T175" s="119" t="s">
        <v>229</v>
      </c>
      <c r="U175" s="116" t="str">
        <f t="shared" si="23"/>
        <v>N/A</v>
      </c>
      <c r="V175" s="116" t="str">
        <f t="shared" si="23"/>
        <v>N/A</v>
      </c>
      <c r="W175" s="116" t="str">
        <f t="shared" si="23"/>
        <v>N/A</v>
      </c>
      <c r="X175" s="116" t="str">
        <f t="shared" si="23"/>
        <v>N/A</v>
      </c>
      <c r="Y175" s="116" t="str">
        <f t="shared" si="23"/>
        <v>N/A</v>
      </c>
      <c r="Z175" s="116" t="str">
        <f t="shared" si="23"/>
        <v>N/A</v>
      </c>
      <c r="AA175" s="116" t="str">
        <f t="shared" si="23"/>
        <v>N/A</v>
      </c>
      <c r="AB175" s="116" t="str">
        <f t="shared" si="23"/>
        <v>N/A</v>
      </c>
      <c r="AC175" s="116" t="str">
        <f t="shared" si="23"/>
        <v>N/A</v>
      </c>
      <c r="AD175" s="116" t="str">
        <f t="shared" si="23"/>
        <v>N/A</v>
      </c>
      <c r="AE175" s="116" t="str">
        <f t="shared" si="23"/>
        <v>N/A</v>
      </c>
      <c r="AF175" s="116" t="str">
        <f t="shared" si="23"/>
        <v>N/A</v>
      </c>
      <c r="AG175" s="116" t="str">
        <f t="shared" si="23"/>
        <v>N/A</v>
      </c>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32" t="s">
        <v>436</v>
      </c>
      <c r="BK175" s="132"/>
    </row>
    <row r="176" spans="1:63" ht="29.1" customHeight="1">
      <c r="A176" s="230"/>
      <c r="B176" s="229"/>
      <c r="C176" s="231"/>
      <c r="D176" s="228"/>
      <c r="E176" s="229"/>
      <c r="F176" s="229"/>
      <c r="G176" s="228"/>
      <c r="H176" s="229"/>
      <c r="I176" s="229"/>
      <c r="J176" s="123" t="s">
        <v>538</v>
      </c>
      <c r="K176" s="133">
        <v>0.4</v>
      </c>
      <c r="L176" s="122" t="s">
        <v>254</v>
      </c>
      <c r="M176" s="131">
        <v>45717</v>
      </c>
      <c r="N176" s="131">
        <v>45960</v>
      </c>
      <c r="O176" s="134">
        <v>4</v>
      </c>
      <c r="P176" s="116" t="s">
        <v>313</v>
      </c>
      <c r="Q176" s="118" t="str">
        <f>IFERROR(VLOOKUP(R176,Listas!$AJ$2:$AK$9,2,0),"N/A")</f>
        <v>N/A</v>
      </c>
      <c r="R176" s="119" t="s">
        <v>229</v>
      </c>
      <c r="S176" s="119" t="s">
        <v>229</v>
      </c>
      <c r="T176" s="119" t="s">
        <v>229</v>
      </c>
      <c r="U176" s="116" t="str">
        <f t="shared" si="23"/>
        <v>N/A</v>
      </c>
      <c r="V176" s="116" t="str">
        <f t="shared" si="23"/>
        <v>N/A</v>
      </c>
      <c r="W176" s="116" t="str">
        <f t="shared" si="23"/>
        <v>N/A</v>
      </c>
      <c r="X176" s="116" t="str">
        <f t="shared" si="23"/>
        <v>N/A</v>
      </c>
      <c r="Y176" s="116" t="str">
        <f t="shared" si="23"/>
        <v>N/A</v>
      </c>
      <c r="Z176" s="116" t="str">
        <f t="shared" si="23"/>
        <v>N/A</v>
      </c>
      <c r="AA176" s="116" t="str">
        <f t="shared" si="23"/>
        <v>N/A</v>
      </c>
      <c r="AB176" s="116" t="str">
        <f t="shared" si="23"/>
        <v>N/A</v>
      </c>
      <c r="AC176" s="116" t="str">
        <f t="shared" si="23"/>
        <v>N/A</v>
      </c>
      <c r="AD176" s="116" t="str">
        <f t="shared" si="23"/>
        <v>N/A</v>
      </c>
      <c r="AE176" s="116" t="str">
        <f t="shared" si="23"/>
        <v>N/A</v>
      </c>
      <c r="AF176" s="116" t="str">
        <f t="shared" si="23"/>
        <v>N/A</v>
      </c>
      <c r="AG176" s="116" t="str">
        <f t="shared" si="23"/>
        <v>N/A</v>
      </c>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32" t="s">
        <v>436</v>
      </c>
      <c r="BK176" s="132"/>
    </row>
    <row r="177" spans="1:63" ht="29.1" customHeight="1">
      <c r="A177" s="230"/>
      <c r="B177" s="229"/>
      <c r="C177" s="231"/>
      <c r="D177" s="228"/>
      <c r="E177" s="229"/>
      <c r="F177" s="229"/>
      <c r="G177" s="228"/>
      <c r="H177" s="229"/>
      <c r="I177" s="229"/>
      <c r="J177" s="123" t="s">
        <v>539</v>
      </c>
      <c r="K177" s="133">
        <v>0.4</v>
      </c>
      <c r="L177" s="122" t="s">
        <v>254</v>
      </c>
      <c r="M177" s="131">
        <v>45778</v>
      </c>
      <c r="N177" s="131">
        <v>46022</v>
      </c>
      <c r="O177" s="134">
        <v>4</v>
      </c>
      <c r="P177" s="116" t="s">
        <v>313</v>
      </c>
      <c r="Q177" s="118" t="str">
        <f>IFERROR(VLOOKUP(R177,Listas!$AJ$2:$AK$9,2,0),"N/A")</f>
        <v>N/A</v>
      </c>
      <c r="R177" s="119" t="s">
        <v>229</v>
      </c>
      <c r="S177" s="119" t="s">
        <v>229</v>
      </c>
      <c r="T177" s="119" t="s">
        <v>229</v>
      </c>
      <c r="U177" s="116" t="str">
        <f t="shared" si="23"/>
        <v>N/A</v>
      </c>
      <c r="V177" s="116" t="str">
        <f t="shared" si="23"/>
        <v>N/A</v>
      </c>
      <c r="W177" s="116" t="str">
        <f t="shared" si="23"/>
        <v>N/A</v>
      </c>
      <c r="X177" s="116" t="str">
        <f t="shared" si="23"/>
        <v>N/A</v>
      </c>
      <c r="Y177" s="116" t="str">
        <f t="shared" si="23"/>
        <v>N/A</v>
      </c>
      <c r="Z177" s="116" t="str">
        <f t="shared" si="23"/>
        <v>N/A</v>
      </c>
      <c r="AA177" s="116" t="str">
        <f t="shared" si="23"/>
        <v>N/A</v>
      </c>
      <c r="AB177" s="116" t="str">
        <f t="shared" si="23"/>
        <v>N/A</v>
      </c>
      <c r="AC177" s="116" t="str">
        <f t="shared" si="23"/>
        <v>N/A</v>
      </c>
      <c r="AD177" s="116" t="str">
        <f t="shared" si="23"/>
        <v>N/A</v>
      </c>
      <c r="AE177" s="116" t="str">
        <f t="shared" si="23"/>
        <v>N/A</v>
      </c>
      <c r="AF177" s="116" t="str">
        <f t="shared" si="23"/>
        <v>N/A</v>
      </c>
      <c r="AG177" s="116" t="str">
        <f t="shared" si="23"/>
        <v>N/A</v>
      </c>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32" t="s">
        <v>436</v>
      </c>
      <c r="BK177" s="132"/>
    </row>
    <row r="178" spans="1:63" ht="58.35" customHeight="1">
      <c r="A178" s="230">
        <v>30</v>
      </c>
      <c r="B178" s="229" t="s">
        <v>423</v>
      </c>
      <c r="C178" s="232" t="s">
        <v>10</v>
      </c>
      <c r="D178" s="229" t="s">
        <v>327</v>
      </c>
      <c r="E178" s="229" t="s">
        <v>445</v>
      </c>
      <c r="F178" s="229" t="s">
        <v>41</v>
      </c>
      <c r="G178" s="228" t="s">
        <v>718</v>
      </c>
      <c r="H178" s="229" t="s">
        <v>287</v>
      </c>
      <c r="I178" s="229" t="s">
        <v>289</v>
      </c>
      <c r="J178" s="123" t="s">
        <v>540</v>
      </c>
      <c r="K178" s="135">
        <v>0.1</v>
      </c>
      <c r="L178" s="122" t="s">
        <v>254</v>
      </c>
      <c r="M178" s="136">
        <v>45658</v>
      </c>
      <c r="N178" s="136">
        <v>45687</v>
      </c>
      <c r="O178" s="134">
        <v>1</v>
      </c>
      <c r="P178" s="116" t="s">
        <v>313</v>
      </c>
      <c r="Q178" s="118" t="str">
        <f>IFERROR(VLOOKUP(R178,Listas!$AJ$2:$AK$9,2,0),"N/A")</f>
        <v>N/A</v>
      </c>
      <c r="R178" s="119" t="s">
        <v>229</v>
      </c>
      <c r="S178" s="119" t="s">
        <v>229</v>
      </c>
      <c r="T178" s="119" t="s">
        <v>229</v>
      </c>
      <c r="U178" s="116" t="str">
        <f t="shared" si="23"/>
        <v>N/A</v>
      </c>
      <c r="V178" s="116" t="str">
        <f t="shared" si="23"/>
        <v>N/A</v>
      </c>
      <c r="W178" s="116" t="str">
        <f t="shared" si="23"/>
        <v>N/A</v>
      </c>
      <c r="X178" s="116" t="str">
        <f t="shared" si="23"/>
        <v>N/A</v>
      </c>
      <c r="Y178" s="116" t="str">
        <f t="shared" si="23"/>
        <v>N/A</v>
      </c>
      <c r="Z178" s="116" t="str">
        <f t="shared" si="23"/>
        <v>N/A</v>
      </c>
      <c r="AA178" s="116" t="str">
        <f t="shared" si="23"/>
        <v>N/A</v>
      </c>
      <c r="AB178" s="116" t="str">
        <f t="shared" si="23"/>
        <v>N/A</v>
      </c>
      <c r="AC178" s="116" t="str">
        <f t="shared" si="23"/>
        <v>N/A</v>
      </c>
      <c r="AD178" s="116" t="str">
        <f t="shared" si="23"/>
        <v>N/A</v>
      </c>
      <c r="AE178" s="116" t="str">
        <f t="shared" si="23"/>
        <v>N/A</v>
      </c>
      <c r="AF178" s="116" t="str">
        <f t="shared" si="23"/>
        <v>N/A</v>
      </c>
      <c r="AG178" s="116" t="str">
        <f t="shared" si="23"/>
        <v>N/A</v>
      </c>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32" t="s">
        <v>436</v>
      </c>
      <c r="BK178" s="132"/>
    </row>
    <row r="179" spans="1:63" ht="29.1" customHeight="1">
      <c r="A179" s="230"/>
      <c r="B179" s="229"/>
      <c r="C179" s="232"/>
      <c r="D179" s="229"/>
      <c r="E179" s="229"/>
      <c r="F179" s="229"/>
      <c r="G179" s="228"/>
      <c r="H179" s="229"/>
      <c r="I179" s="229"/>
      <c r="J179" s="123" t="s">
        <v>541</v>
      </c>
      <c r="K179" s="135">
        <v>0.3</v>
      </c>
      <c r="L179" s="122" t="s">
        <v>254</v>
      </c>
      <c r="M179" s="136">
        <v>45672</v>
      </c>
      <c r="N179" s="136">
        <v>45715</v>
      </c>
      <c r="O179" s="134">
        <v>1</v>
      </c>
      <c r="P179" s="116" t="s">
        <v>313</v>
      </c>
      <c r="Q179" s="118" t="str">
        <f>IFERROR(VLOOKUP(R179,Listas!$AJ$2:$AK$9,2,0),"N/A")</f>
        <v>N/A</v>
      </c>
      <c r="R179" s="119" t="s">
        <v>229</v>
      </c>
      <c r="S179" s="119" t="s">
        <v>229</v>
      </c>
      <c r="T179" s="119" t="s">
        <v>229</v>
      </c>
      <c r="U179" s="116" t="str">
        <f t="shared" si="23"/>
        <v>N/A</v>
      </c>
      <c r="V179" s="116" t="str">
        <f t="shared" si="23"/>
        <v>N/A</v>
      </c>
      <c r="W179" s="116" t="str">
        <f t="shared" si="23"/>
        <v>N/A</v>
      </c>
      <c r="X179" s="116" t="str">
        <f t="shared" si="23"/>
        <v>N/A</v>
      </c>
      <c r="Y179" s="116" t="str">
        <f t="shared" si="23"/>
        <v>N/A</v>
      </c>
      <c r="Z179" s="116" t="str">
        <f t="shared" si="23"/>
        <v>N/A</v>
      </c>
      <c r="AA179" s="116" t="str">
        <f t="shared" si="23"/>
        <v>N/A</v>
      </c>
      <c r="AB179" s="116" t="str">
        <f t="shared" si="23"/>
        <v>N/A</v>
      </c>
      <c r="AC179" s="116" t="str">
        <f t="shared" si="23"/>
        <v>N/A</v>
      </c>
      <c r="AD179" s="116" t="str">
        <f t="shared" si="23"/>
        <v>N/A</v>
      </c>
      <c r="AE179" s="116" t="str">
        <f t="shared" si="23"/>
        <v>N/A</v>
      </c>
      <c r="AF179" s="116" t="str">
        <f t="shared" si="23"/>
        <v>N/A</v>
      </c>
      <c r="AG179" s="116" t="str">
        <f t="shared" si="23"/>
        <v>N/A</v>
      </c>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32" t="s">
        <v>436</v>
      </c>
      <c r="BK179" s="132"/>
    </row>
    <row r="180" spans="1:63" ht="29.1" customHeight="1">
      <c r="A180" s="230"/>
      <c r="B180" s="229"/>
      <c r="C180" s="232"/>
      <c r="D180" s="229"/>
      <c r="E180" s="229"/>
      <c r="F180" s="229"/>
      <c r="G180" s="228"/>
      <c r="H180" s="229"/>
      <c r="I180" s="229"/>
      <c r="J180" s="123" t="s">
        <v>542</v>
      </c>
      <c r="K180" s="135">
        <v>0.3</v>
      </c>
      <c r="L180" s="122" t="s">
        <v>254</v>
      </c>
      <c r="M180" s="136">
        <v>45689</v>
      </c>
      <c r="N180" s="136">
        <v>45731</v>
      </c>
      <c r="O180" s="134">
        <v>1</v>
      </c>
      <c r="P180" s="116" t="s">
        <v>313</v>
      </c>
      <c r="Q180" s="118" t="str">
        <f>IFERROR(VLOOKUP(R180,Listas!$AJ$2:$AK$9,2,0),"N/A")</f>
        <v>N/A</v>
      </c>
      <c r="R180" s="119" t="s">
        <v>229</v>
      </c>
      <c r="S180" s="119" t="s">
        <v>229</v>
      </c>
      <c r="T180" s="119" t="s">
        <v>229</v>
      </c>
      <c r="U180" s="116" t="str">
        <f t="shared" si="23"/>
        <v>N/A</v>
      </c>
      <c r="V180" s="116" t="str">
        <f t="shared" si="23"/>
        <v>N/A</v>
      </c>
      <c r="W180" s="116" t="str">
        <f t="shared" si="23"/>
        <v>N/A</v>
      </c>
      <c r="X180" s="116" t="str">
        <f t="shared" si="23"/>
        <v>N/A</v>
      </c>
      <c r="Y180" s="116" t="str">
        <f t="shared" si="23"/>
        <v>N/A</v>
      </c>
      <c r="Z180" s="116" t="str">
        <f t="shared" si="23"/>
        <v>N/A</v>
      </c>
      <c r="AA180" s="116" t="str">
        <f t="shared" si="23"/>
        <v>N/A</v>
      </c>
      <c r="AB180" s="116" t="str">
        <f t="shared" si="23"/>
        <v>N/A</v>
      </c>
      <c r="AC180" s="116" t="str">
        <f t="shared" si="23"/>
        <v>N/A</v>
      </c>
      <c r="AD180" s="116" t="str">
        <f t="shared" si="23"/>
        <v>N/A</v>
      </c>
      <c r="AE180" s="116" t="str">
        <f t="shared" si="23"/>
        <v>N/A</v>
      </c>
      <c r="AF180" s="116" t="str">
        <f t="shared" si="23"/>
        <v>N/A</v>
      </c>
      <c r="AG180" s="116" t="str">
        <f t="shared" si="23"/>
        <v>N/A</v>
      </c>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32" t="s">
        <v>436</v>
      </c>
      <c r="BK180" s="132"/>
    </row>
    <row r="181" spans="1:63">
      <c r="A181" s="230"/>
      <c r="B181" s="229"/>
      <c r="C181" s="232"/>
      <c r="D181" s="229"/>
      <c r="E181" s="229"/>
      <c r="F181" s="229"/>
      <c r="G181" s="228"/>
      <c r="H181" s="229"/>
      <c r="I181" s="229"/>
      <c r="J181" s="123" t="s">
        <v>543</v>
      </c>
      <c r="K181" s="135">
        <v>0.2</v>
      </c>
      <c r="L181" s="122" t="s">
        <v>254</v>
      </c>
      <c r="M181" s="136">
        <v>45717</v>
      </c>
      <c r="N181" s="136">
        <v>45746</v>
      </c>
      <c r="O181" s="134">
        <v>1</v>
      </c>
      <c r="P181" s="116" t="s">
        <v>313</v>
      </c>
      <c r="Q181" s="118" t="str">
        <f>IFERROR(VLOOKUP(R181,Listas!$AJ$2:$AK$9,2,0),"N/A")</f>
        <v>N/A</v>
      </c>
      <c r="R181" s="119" t="s">
        <v>229</v>
      </c>
      <c r="S181" s="119" t="s">
        <v>229</v>
      </c>
      <c r="T181" s="119" t="s">
        <v>229</v>
      </c>
      <c r="U181" s="116" t="str">
        <f t="shared" si="23"/>
        <v>N/A</v>
      </c>
      <c r="V181" s="116" t="str">
        <f t="shared" si="23"/>
        <v>N/A</v>
      </c>
      <c r="W181" s="116" t="str">
        <f t="shared" si="23"/>
        <v>N/A</v>
      </c>
      <c r="X181" s="116" t="str">
        <f t="shared" si="23"/>
        <v>N/A</v>
      </c>
      <c r="Y181" s="116" t="str">
        <f t="shared" si="23"/>
        <v>N/A</v>
      </c>
      <c r="Z181" s="116" t="str">
        <f t="shared" si="23"/>
        <v>N/A</v>
      </c>
      <c r="AA181" s="116" t="str">
        <f t="shared" si="23"/>
        <v>N/A</v>
      </c>
      <c r="AB181" s="116" t="str">
        <f t="shared" si="23"/>
        <v>N/A</v>
      </c>
      <c r="AC181" s="116" t="str">
        <f t="shared" si="23"/>
        <v>N/A</v>
      </c>
      <c r="AD181" s="116" t="str">
        <f t="shared" si="23"/>
        <v>N/A</v>
      </c>
      <c r="AE181" s="116" t="str">
        <f t="shared" si="23"/>
        <v>N/A</v>
      </c>
      <c r="AF181" s="116" t="str">
        <f t="shared" si="23"/>
        <v>N/A</v>
      </c>
      <c r="AG181" s="116" t="str">
        <f t="shared" si="23"/>
        <v>N/A</v>
      </c>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32" t="s">
        <v>436</v>
      </c>
      <c r="BK181" s="132"/>
    </row>
    <row r="182" spans="1:63" ht="29.1" customHeight="1">
      <c r="A182" s="230"/>
      <c r="B182" s="229"/>
      <c r="C182" s="232"/>
      <c r="D182" s="229"/>
      <c r="E182" s="229"/>
      <c r="F182" s="229"/>
      <c r="G182" s="228"/>
      <c r="H182" s="229"/>
      <c r="I182" s="229"/>
      <c r="J182" s="123" t="s">
        <v>468</v>
      </c>
      <c r="K182" s="135">
        <v>0.1</v>
      </c>
      <c r="L182" s="122" t="s">
        <v>254</v>
      </c>
      <c r="M182" s="136">
        <v>45748</v>
      </c>
      <c r="N182" s="136">
        <v>45777</v>
      </c>
      <c r="O182" s="134">
        <v>1</v>
      </c>
      <c r="P182" s="116" t="s">
        <v>313</v>
      </c>
      <c r="Q182" s="118" t="str">
        <f>IFERROR(VLOOKUP(R182,Listas!$AJ$2:$AK$9,2,0),"N/A")</f>
        <v>N/A</v>
      </c>
      <c r="R182" s="119" t="s">
        <v>229</v>
      </c>
      <c r="S182" s="119" t="s">
        <v>229</v>
      </c>
      <c r="T182" s="119" t="s">
        <v>229</v>
      </c>
      <c r="U182" s="116" t="str">
        <f t="shared" si="23"/>
        <v>N/A</v>
      </c>
      <c r="V182" s="116" t="str">
        <f t="shared" si="23"/>
        <v>N/A</v>
      </c>
      <c r="W182" s="116" t="str">
        <f t="shared" si="23"/>
        <v>N/A</v>
      </c>
      <c r="X182" s="116" t="str">
        <f t="shared" si="23"/>
        <v>N/A</v>
      </c>
      <c r="Y182" s="116" t="str">
        <f t="shared" si="23"/>
        <v>N/A</v>
      </c>
      <c r="Z182" s="116" t="str">
        <f t="shared" si="23"/>
        <v>N/A</v>
      </c>
      <c r="AA182" s="116" t="str">
        <f t="shared" si="23"/>
        <v>N/A</v>
      </c>
      <c r="AB182" s="116" t="str">
        <f t="shared" si="23"/>
        <v>N/A</v>
      </c>
      <c r="AC182" s="116" t="str">
        <f t="shared" si="23"/>
        <v>N/A</v>
      </c>
      <c r="AD182" s="116" t="str">
        <f t="shared" si="23"/>
        <v>N/A</v>
      </c>
      <c r="AE182" s="116" t="str">
        <f t="shared" si="23"/>
        <v>N/A</v>
      </c>
      <c r="AF182" s="116" t="str">
        <f t="shared" si="23"/>
        <v>N/A</v>
      </c>
      <c r="AG182" s="116" t="str">
        <f t="shared" si="23"/>
        <v>N/A</v>
      </c>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32" t="s">
        <v>436</v>
      </c>
      <c r="BK182" s="132"/>
    </row>
    <row r="183" spans="1:63" ht="43.65" customHeight="1">
      <c r="A183" s="230">
        <v>31</v>
      </c>
      <c r="B183" s="229" t="s">
        <v>423</v>
      </c>
      <c r="C183" s="229" t="s">
        <v>10</v>
      </c>
      <c r="D183" s="229" t="s">
        <v>327</v>
      </c>
      <c r="E183" s="229" t="s">
        <v>469</v>
      </c>
      <c r="F183" s="229" t="s">
        <v>258</v>
      </c>
      <c r="G183" s="228" t="s">
        <v>718</v>
      </c>
      <c r="H183" s="229" t="s">
        <v>287</v>
      </c>
      <c r="I183" s="229" t="s">
        <v>289</v>
      </c>
      <c r="J183" s="123" t="s">
        <v>537</v>
      </c>
      <c r="K183" s="133">
        <v>0.2</v>
      </c>
      <c r="L183" s="122" t="s">
        <v>254</v>
      </c>
      <c r="M183" s="130">
        <v>45689</v>
      </c>
      <c r="N183" s="130">
        <v>45746</v>
      </c>
      <c r="O183" s="134">
        <v>1</v>
      </c>
      <c r="P183" s="116" t="s">
        <v>313</v>
      </c>
      <c r="Q183" s="118" t="str">
        <f>IFERROR(VLOOKUP(R183,Listas!$AJ$2:$AK$9,2,0),"N/A")</f>
        <v>N/A</v>
      </c>
      <c r="R183" s="119" t="s">
        <v>229</v>
      </c>
      <c r="S183" s="119" t="s">
        <v>229</v>
      </c>
      <c r="T183" s="119" t="s">
        <v>229</v>
      </c>
      <c r="U183" s="116" t="str">
        <f t="shared" si="23"/>
        <v>N/A</v>
      </c>
      <c r="V183" s="116" t="str">
        <f t="shared" si="23"/>
        <v>N/A</v>
      </c>
      <c r="W183" s="116" t="str">
        <f t="shared" si="23"/>
        <v>N/A</v>
      </c>
      <c r="X183" s="116" t="str">
        <f t="shared" si="23"/>
        <v>N/A</v>
      </c>
      <c r="Y183" s="116" t="str">
        <f t="shared" si="23"/>
        <v>N/A</v>
      </c>
      <c r="Z183" s="116" t="str">
        <f t="shared" si="23"/>
        <v>N/A</v>
      </c>
      <c r="AA183" s="116" t="str">
        <f t="shared" si="23"/>
        <v>N/A</v>
      </c>
      <c r="AB183" s="116" t="str">
        <f t="shared" si="23"/>
        <v>N/A</v>
      </c>
      <c r="AC183" s="116" t="str">
        <f t="shared" si="23"/>
        <v>N/A</v>
      </c>
      <c r="AD183" s="116" t="str">
        <f t="shared" si="23"/>
        <v>N/A</v>
      </c>
      <c r="AE183" s="116" t="str">
        <f t="shared" si="23"/>
        <v>N/A</v>
      </c>
      <c r="AF183" s="116" t="str">
        <f t="shared" si="23"/>
        <v>N/A</v>
      </c>
      <c r="AG183" s="116" t="str">
        <f t="shared" si="23"/>
        <v>N/A</v>
      </c>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32" t="s">
        <v>436</v>
      </c>
      <c r="BK183" s="132"/>
    </row>
    <row r="184" spans="1:63" ht="29.1" customHeight="1">
      <c r="A184" s="230"/>
      <c r="B184" s="229"/>
      <c r="C184" s="229"/>
      <c r="D184" s="229"/>
      <c r="E184" s="229"/>
      <c r="F184" s="229"/>
      <c r="G184" s="228"/>
      <c r="H184" s="229"/>
      <c r="I184" s="229"/>
      <c r="J184" s="123" t="s">
        <v>538</v>
      </c>
      <c r="K184" s="133">
        <v>0.4</v>
      </c>
      <c r="L184" s="122" t="s">
        <v>254</v>
      </c>
      <c r="M184" s="130">
        <v>45717</v>
      </c>
      <c r="N184" s="130">
        <v>45777</v>
      </c>
      <c r="O184" s="134">
        <v>1</v>
      </c>
      <c r="P184" s="116" t="s">
        <v>313</v>
      </c>
      <c r="Q184" s="118" t="str">
        <f>IFERROR(VLOOKUP(R184,Listas!$AJ$2:$AK$9,2,0),"N/A")</f>
        <v>N/A</v>
      </c>
      <c r="R184" s="119" t="s">
        <v>229</v>
      </c>
      <c r="S184" s="119" t="s">
        <v>229</v>
      </c>
      <c r="T184" s="119" t="s">
        <v>229</v>
      </c>
      <c r="U184" s="116" t="str">
        <f t="shared" si="23"/>
        <v>N/A</v>
      </c>
      <c r="V184" s="116" t="str">
        <f t="shared" si="23"/>
        <v>N/A</v>
      </c>
      <c r="W184" s="116" t="str">
        <f t="shared" si="23"/>
        <v>N/A</v>
      </c>
      <c r="X184" s="116" t="str">
        <f t="shared" si="23"/>
        <v>N/A</v>
      </c>
      <c r="Y184" s="116" t="str">
        <f t="shared" si="23"/>
        <v>N/A</v>
      </c>
      <c r="Z184" s="116" t="str">
        <f t="shared" si="23"/>
        <v>N/A</v>
      </c>
      <c r="AA184" s="116" t="str">
        <f t="shared" si="23"/>
        <v>N/A</v>
      </c>
      <c r="AB184" s="116" t="str">
        <f t="shared" si="23"/>
        <v>N/A</v>
      </c>
      <c r="AC184" s="116" t="str">
        <f t="shared" si="23"/>
        <v>N/A</v>
      </c>
      <c r="AD184" s="116" t="str">
        <f t="shared" si="23"/>
        <v>N/A</v>
      </c>
      <c r="AE184" s="116" t="str">
        <f t="shared" si="23"/>
        <v>N/A</v>
      </c>
      <c r="AF184" s="116" t="str">
        <f t="shared" si="23"/>
        <v>N/A</v>
      </c>
      <c r="AG184" s="116" t="str">
        <f t="shared" si="23"/>
        <v>N/A</v>
      </c>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32" t="s">
        <v>436</v>
      </c>
      <c r="BK184" s="132"/>
    </row>
    <row r="185" spans="1:63" ht="48" customHeight="1">
      <c r="A185" s="230"/>
      <c r="B185" s="229"/>
      <c r="C185" s="229"/>
      <c r="D185" s="229"/>
      <c r="E185" s="229"/>
      <c r="F185" s="229"/>
      <c r="G185" s="228"/>
      <c r="H185" s="229"/>
      <c r="I185" s="229"/>
      <c r="J185" s="123" t="s">
        <v>539</v>
      </c>
      <c r="K185" s="133">
        <v>0.4</v>
      </c>
      <c r="L185" s="122" t="s">
        <v>254</v>
      </c>
      <c r="M185" s="130">
        <v>45748</v>
      </c>
      <c r="N185" s="130">
        <v>45807</v>
      </c>
      <c r="O185" s="134">
        <v>1</v>
      </c>
      <c r="P185" s="116" t="s">
        <v>313</v>
      </c>
      <c r="Q185" s="118" t="str">
        <f>IFERROR(VLOOKUP(R185,Listas!$AJ$2:$AK$9,2,0),"N/A")</f>
        <v>N/A</v>
      </c>
      <c r="R185" s="119" t="s">
        <v>229</v>
      </c>
      <c r="S185" s="119" t="s">
        <v>229</v>
      </c>
      <c r="T185" s="119" t="s">
        <v>229</v>
      </c>
      <c r="U185" s="116" t="str">
        <f t="shared" si="23"/>
        <v>N/A</v>
      </c>
      <c r="V185" s="116" t="str">
        <f t="shared" si="23"/>
        <v>N/A</v>
      </c>
      <c r="W185" s="116" t="str">
        <f t="shared" si="23"/>
        <v>N/A</v>
      </c>
      <c r="X185" s="116" t="str">
        <f t="shared" si="23"/>
        <v>N/A</v>
      </c>
      <c r="Y185" s="116" t="str">
        <f t="shared" si="23"/>
        <v>N/A</v>
      </c>
      <c r="Z185" s="116" t="str">
        <f t="shared" si="23"/>
        <v>N/A</v>
      </c>
      <c r="AA185" s="116" t="str">
        <f t="shared" si="23"/>
        <v>N/A</v>
      </c>
      <c r="AB185" s="116" t="str">
        <f t="shared" si="23"/>
        <v>N/A</v>
      </c>
      <c r="AC185" s="116" t="str">
        <f t="shared" si="23"/>
        <v>N/A</v>
      </c>
      <c r="AD185" s="116" t="str">
        <f t="shared" si="23"/>
        <v>N/A</v>
      </c>
      <c r="AE185" s="116" t="str">
        <f t="shared" si="23"/>
        <v>N/A</v>
      </c>
      <c r="AF185" s="116" t="str">
        <f t="shared" si="23"/>
        <v>N/A</v>
      </c>
      <c r="AG185" s="116" t="str">
        <f t="shared" si="23"/>
        <v>N/A</v>
      </c>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32" t="s">
        <v>436</v>
      </c>
      <c r="BK185" s="132"/>
    </row>
    <row r="186" spans="1:63">
      <c r="A186" s="230">
        <v>32</v>
      </c>
      <c r="B186" s="229" t="s">
        <v>423</v>
      </c>
      <c r="C186" s="229" t="s">
        <v>10</v>
      </c>
      <c r="D186" s="229" t="s">
        <v>327</v>
      </c>
      <c r="E186" s="229" t="s">
        <v>446</v>
      </c>
      <c r="F186" s="229" t="s">
        <v>258</v>
      </c>
      <c r="G186" s="228" t="s">
        <v>718</v>
      </c>
      <c r="H186" s="229" t="s">
        <v>287</v>
      </c>
      <c r="I186" s="229" t="s">
        <v>289</v>
      </c>
      <c r="J186" s="123" t="s">
        <v>537</v>
      </c>
      <c r="K186" s="133">
        <v>0.2</v>
      </c>
      <c r="L186" s="122" t="s">
        <v>254</v>
      </c>
      <c r="M186" s="136">
        <v>45689</v>
      </c>
      <c r="N186" s="136">
        <v>45746</v>
      </c>
      <c r="O186" s="134">
        <v>1</v>
      </c>
      <c r="P186" s="116" t="s">
        <v>313</v>
      </c>
      <c r="Q186" s="118" t="str">
        <f>IFERROR(VLOOKUP(R186,Listas!$AJ$2:$AK$9,2,0),"N/A")</f>
        <v>N/A</v>
      </c>
      <c r="R186" s="119" t="s">
        <v>229</v>
      </c>
      <c r="S186" s="119" t="s">
        <v>229</v>
      </c>
      <c r="T186" s="119" t="s">
        <v>229</v>
      </c>
      <c r="U186" s="116" t="str">
        <f t="shared" si="23"/>
        <v>N/A</v>
      </c>
      <c r="V186" s="116" t="str">
        <f t="shared" si="23"/>
        <v>N/A</v>
      </c>
      <c r="W186" s="116" t="str">
        <f t="shared" si="23"/>
        <v>N/A</v>
      </c>
      <c r="X186" s="116" t="str">
        <f t="shared" si="23"/>
        <v>N/A</v>
      </c>
      <c r="Y186" s="116" t="str">
        <f t="shared" si="23"/>
        <v>N/A</v>
      </c>
      <c r="Z186" s="116" t="str">
        <f t="shared" si="23"/>
        <v>N/A</v>
      </c>
      <c r="AA186" s="116" t="str">
        <f t="shared" si="23"/>
        <v>N/A</v>
      </c>
      <c r="AB186" s="116" t="str">
        <f t="shared" si="23"/>
        <v>N/A</v>
      </c>
      <c r="AC186" s="116" t="str">
        <f t="shared" si="23"/>
        <v>N/A</v>
      </c>
      <c r="AD186" s="116" t="str">
        <f t="shared" si="23"/>
        <v>N/A</v>
      </c>
      <c r="AE186" s="116" t="str">
        <f t="shared" si="23"/>
        <v>N/A</v>
      </c>
      <c r="AF186" s="116" t="str">
        <f t="shared" si="23"/>
        <v>N/A</v>
      </c>
      <c r="AG186" s="116" t="str">
        <f t="shared" si="23"/>
        <v>N/A</v>
      </c>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32" t="s">
        <v>436</v>
      </c>
      <c r="BK186" s="132"/>
    </row>
    <row r="187" spans="1:63" ht="29.1" customHeight="1">
      <c r="A187" s="230"/>
      <c r="B187" s="229"/>
      <c r="C187" s="229"/>
      <c r="D187" s="229"/>
      <c r="E187" s="229"/>
      <c r="F187" s="229"/>
      <c r="G187" s="228"/>
      <c r="H187" s="229"/>
      <c r="I187" s="229"/>
      <c r="J187" s="123" t="s">
        <v>538</v>
      </c>
      <c r="K187" s="133">
        <v>0.4</v>
      </c>
      <c r="L187" s="122" t="s">
        <v>254</v>
      </c>
      <c r="M187" s="136">
        <v>45717</v>
      </c>
      <c r="N187" s="136">
        <v>45777</v>
      </c>
      <c r="O187" s="134">
        <v>1</v>
      </c>
      <c r="P187" s="116" t="s">
        <v>313</v>
      </c>
      <c r="Q187" s="118" t="str">
        <f>IFERROR(VLOOKUP(R187,Listas!$AJ$2:$AK$9,2,0),"N/A")</f>
        <v>N/A</v>
      </c>
      <c r="R187" s="119" t="s">
        <v>229</v>
      </c>
      <c r="S187" s="119" t="s">
        <v>229</v>
      </c>
      <c r="T187" s="119" t="s">
        <v>229</v>
      </c>
      <c r="U187" s="116" t="str">
        <f t="shared" si="23"/>
        <v>N/A</v>
      </c>
      <c r="V187" s="116" t="str">
        <f t="shared" si="23"/>
        <v>N/A</v>
      </c>
      <c r="W187" s="116" t="str">
        <f t="shared" si="23"/>
        <v>N/A</v>
      </c>
      <c r="X187" s="116" t="str">
        <f t="shared" si="23"/>
        <v>N/A</v>
      </c>
      <c r="Y187" s="116" t="str">
        <f t="shared" si="23"/>
        <v>N/A</v>
      </c>
      <c r="Z187" s="116" t="str">
        <f t="shared" si="23"/>
        <v>N/A</v>
      </c>
      <c r="AA187" s="116" t="str">
        <f t="shared" si="23"/>
        <v>N/A</v>
      </c>
      <c r="AB187" s="116" t="str">
        <f t="shared" si="23"/>
        <v>N/A</v>
      </c>
      <c r="AC187" s="116" t="str">
        <f t="shared" si="23"/>
        <v>N/A</v>
      </c>
      <c r="AD187" s="116" t="str">
        <f t="shared" si="23"/>
        <v>N/A</v>
      </c>
      <c r="AE187" s="116" t="str">
        <f t="shared" si="23"/>
        <v>N/A</v>
      </c>
      <c r="AF187" s="116" t="str">
        <f t="shared" si="23"/>
        <v>N/A</v>
      </c>
      <c r="AG187" s="116" t="str">
        <f t="shared" si="23"/>
        <v>N/A</v>
      </c>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32" t="s">
        <v>436</v>
      </c>
      <c r="BK187" s="132"/>
    </row>
    <row r="188" spans="1:63" ht="29.1" customHeight="1">
      <c r="A188" s="230"/>
      <c r="B188" s="229"/>
      <c r="C188" s="229"/>
      <c r="D188" s="229"/>
      <c r="E188" s="229"/>
      <c r="F188" s="229"/>
      <c r="G188" s="228"/>
      <c r="H188" s="229"/>
      <c r="I188" s="229"/>
      <c r="J188" s="123" t="s">
        <v>539</v>
      </c>
      <c r="K188" s="133">
        <v>0.4</v>
      </c>
      <c r="L188" s="122" t="s">
        <v>254</v>
      </c>
      <c r="M188" s="136">
        <v>45748</v>
      </c>
      <c r="N188" s="136">
        <v>45807</v>
      </c>
      <c r="O188" s="134">
        <v>1</v>
      </c>
      <c r="P188" s="116" t="s">
        <v>313</v>
      </c>
      <c r="Q188" s="118" t="str">
        <f>IFERROR(VLOOKUP(R188,Listas!$AJ$2:$AK$9,2,0),"N/A")</f>
        <v>N/A</v>
      </c>
      <c r="R188" s="119" t="s">
        <v>229</v>
      </c>
      <c r="S188" s="119" t="s">
        <v>229</v>
      </c>
      <c r="T188" s="119" t="s">
        <v>229</v>
      </c>
      <c r="U188" s="116" t="str">
        <f t="shared" si="23"/>
        <v>N/A</v>
      </c>
      <c r="V188" s="116" t="str">
        <f t="shared" si="23"/>
        <v>N/A</v>
      </c>
      <c r="W188" s="116" t="str">
        <f t="shared" si="23"/>
        <v>N/A</v>
      </c>
      <c r="X188" s="116" t="str">
        <f t="shared" si="23"/>
        <v>N/A</v>
      </c>
      <c r="Y188" s="116" t="str">
        <f t="shared" si="23"/>
        <v>N/A</v>
      </c>
      <c r="Z188" s="116" t="str">
        <f t="shared" si="23"/>
        <v>N/A</v>
      </c>
      <c r="AA188" s="116" t="str">
        <f t="shared" si="23"/>
        <v>N/A</v>
      </c>
      <c r="AB188" s="116" t="str">
        <f t="shared" si="23"/>
        <v>N/A</v>
      </c>
      <c r="AC188" s="116" t="str">
        <f t="shared" si="23"/>
        <v>N/A</v>
      </c>
      <c r="AD188" s="116" t="str">
        <f t="shared" si="23"/>
        <v>N/A</v>
      </c>
      <c r="AE188" s="116" t="str">
        <f t="shared" si="23"/>
        <v>N/A</v>
      </c>
      <c r="AF188" s="116" t="str">
        <f t="shared" si="23"/>
        <v>N/A</v>
      </c>
      <c r="AG188" s="116" t="str">
        <f t="shared" si="23"/>
        <v>N/A</v>
      </c>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32" t="s">
        <v>436</v>
      </c>
      <c r="BK188" s="132"/>
    </row>
    <row r="189" spans="1:63" ht="17.100000000000001" customHeight="1">
      <c r="A189" s="230">
        <v>33</v>
      </c>
      <c r="B189" s="229" t="s">
        <v>423</v>
      </c>
      <c r="C189" s="232" t="s">
        <v>8</v>
      </c>
      <c r="D189" s="229" t="s">
        <v>327</v>
      </c>
      <c r="E189" s="229" t="s">
        <v>447</v>
      </c>
      <c r="F189" s="232" t="s">
        <v>42</v>
      </c>
      <c r="G189" s="228" t="s">
        <v>718</v>
      </c>
      <c r="H189" s="229" t="s">
        <v>287</v>
      </c>
      <c r="I189" s="229" t="s">
        <v>289</v>
      </c>
      <c r="J189" s="123" t="s">
        <v>537</v>
      </c>
      <c r="K189" s="133">
        <v>0.2</v>
      </c>
      <c r="L189" s="122" t="s">
        <v>254</v>
      </c>
      <c r="M189" s="136">
        <v>45748</v>
      </c>
      <c r="N189" s="136">
        <v>45991</v>
      </c>
      <c r="O189" s="134">
        <v>1</v>
      </c>
      <c r="P189" s="116" t="s">
        <v>313</v>
      </c>
      <c r="Q189" s="118" t="str">
        <f>IFERROR(VLOOKUP(R189,Listas!$AJ$2:$AK$9,2,0),"N/A")</f>
        <v>N/A</v>
      </c>
      <c r="R189" s="119" t="s">
        <v>229</v>
      </c>
      <c r="S189" s="119" t="s">
        <v>229</v>
      </c>
      <c r="T189" s="119" t="s">
        <v>229</v>
      </c>
      <c r="U189" s="116" t="str">
        <f t="shared" si="23"/>
        <v>N/A</v>
      </c>
      <c r="V189" s="116" t="str">
        <f t="shared" si="23"/>
        <v>N/A</v>
      </c>
      <c r="W189" s="116" t="str">
        <f t="shared" si="23"/>
        <v>N/A</v>
      </c>
      <c r="X189" s="116" t="str">
        <f t="shared" si="23"/>
        <v>N/A</v>
      </c>
      <c r="Y189" s="116" t="str">
        <f t="shared" si="23"/>
        <v>N/A</v>
      </c>
      <c r="Z189" s="116" t="str">
        <f t="shared" si="23"/>
        <v>N/A</v>
      </c>
      <c r="AA189" s="116" t="str">
        <f t="shared" si="23"/>
        <v>N/A</v>
      </c>
      <c r="AB189" s="116" t="str">
        <f t="shared" si="23"/>
        <v>N/A</v>
      </c>
      <c r="AC189" s="116" t="str">
        <f t="shared" si="23"/>
        <v>N/A</v>
      </c>
      <c r="AD189" s="116" t="str">
        <f t="shared" si="23"/>
        <v>N/A</v>
      </c>
      <c r="AE189" s="116" t="str">
        <f t="shared" si="23"/>
        <v>N/A</v>
      </c>
      <c r="AF189" s="116" t="str">
        <f t="shared" si="23"/>
        <v>N/A</v>
      </c>
      <c r="AG189" s="116" t="str">
        <f t="shared" si="23"/>
        <v>N/A</v>
      </c>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32" t="s">
        <v>436</v>
      </c>
      <c r="BK189" s="132"/>
    </row>
    <row r="190" spans="1:63" ht="22.35" customHeight="1">
      <c r="A190" s="230"/>
      <c r="B190" s="229"/>
      <c r="C190" s="232"/>
      <c r="D190" s="229"/>
      <c r="E190" s="229"/>
      <c r="F190" s="232"/>
      <c r="G190" s="228"/>
      <c r="H190" s="229"/>
      <c r="I190" s="229"/>
      <c r="J190" s="123" t="s">
        <v>538</v>
      </c>
      <c r="K190" s="133">
        <v>0.4</v>
      </c>
      <c r="L190" s="122" t="s">
        <v>254</v>
      </c>
      <c r="M190" s="136">
        <v>45931</v>
      </c>
      <c r="N190" s="136">
        <v>45991</v>
      </c>
      <c r="O190" s="134">
        <v>1</v>
      </c>
      <c r="P190" s="116" t="s">
        <v>313</v>
      </c>
      <c r="Q190" s="118" t="str">
        <f>IFERROR(VLOOKUP(R190,Listas!$AJ$2:$AK$9,2,0),"N/A")</f>
        <v>N/A</v>
      </c>
      <c r="R190" s="119" t="s">
        <v>229</v>
      </c>
      <c r="S190" s="119" t="s">
        <v>229</v>
      </c>
      <c r="T190" s="119" t="s">
        <v>229</v>
      </c>
      <c r="U190" s="116" t="str">
        <f t="shared" si="23"/>
        <v>N/A</v>
      </c>
      <c r="V190" s="116" t="str">
        <f t="shared" si="23"/>
        <v>N/A</v>
      </c>
      <c r="W190" s="116" t="str">
        <f t="shared" si="23"/>
        <v>N/A</v>
      </c>
      <c r="X190" s="116" t="str">
        <f t="shared" si="23"/>
        <v>N/A</v>
      </c>
      <c r="Y190" s="116" t="str">
        <f t="shared" si="23"/>
        <v>N/A</v>
      </c>
      <c r="Z190" s="116" t="str">
        <f t="shared" si="23"/>
        <v>N/A</v>
      </c>
      <c r="AA190" s="116" t="str">
        <f t="shared" ref="U190:AG210" si="24">IF($L190="Funcionamiento","N/A","")</f>
        <v>N/A</v>
      </c>
      <c r="AB190" s="116" t="str">
        <f t="shared" si="24"/>
        <v>N/A</v>
      </c>
      <c r="AC190" s="116" t="str">
        <f t="shared" si="24"/>
        <v>N/A</v>
      </c>
      <c r="AD190" s="116" t="str">
        <f t="shared" si="24"/>
        <v>N/A</v>
      </c>
      <c r="AE190" s="116" t="str">
        <f t="shared" si="24"/>
        <v>N/A</v>
      </c>
      <c r="AF190" s="116" t="str">
        <f t="shared" si="24"/>
        <v>N/A</v>
      </c>
      <c r="AG190" s="116" t="str">
        <f t="shared" si="24"/>
        <v>N/A</v>
      </c>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32" t="s">
        <v>436</v>
      </c>
      <c r="BK190" s="132"/>
    </row>
    <row r="191" spans="1:63" ht="29.1" customHeight="1">
      <c r="A191" s="230"/>
      <c r="B191" s="229"/>
      <c r="C191" s="232"/>
      <c r="D191" s="229"/>
      <c r="E191" s="229"/>
      <c r="F191" s="232"/>
      <c r="G191" s="228"/>
      <c r="H191" s="229"/>
      <c r="I191" s="229"/>
      <c r="J191" s="123" t="s">
        <v>539</v>
      </c>
      <c r="K191" s="133">
        <v>0.4</v>
      </c>
      <c r="L191" s="122" t="s">
        <v>254</v>
      </c>
      <c r="M191" s="136">
        <v>45992</v>
      </c>
      <c r="N191" s="136">
        <v>46022</v>
      </c>
      <c r="O191" s="134">
        <v>1</v>
      </c>
      <c r="P191" s="116" t="s">
        <v>313</v>
      </c>
      <c r="Q191" s="118" t="str">
        <f>IFERROR(VLOOKUP(R191,Listas!$AJ$2:$AK$9,2,0),"N/A")</f>
        <v>N/A</v>
      </c>
      <c r="R191" s="119" t="s">
        <v>229</v>
      </c>
      <c r="S191" s="119" t="s">
        <v>229</v>
      </c>
      <c r="T191" s="119" t="s">
        <v>229</v>
      </c>
      <c r="U191" s="116" t="str">
        <f t="shared" si="24"/>
        <v>N/A</v>
      </c>
      <c r="V191" s="116" t="str">
        <f t="shared" si="24"/>
        <v>N/A</v>
      </c>
      <c r="W191" s="116" t="str">
        <f t="shared" si="24"/>
        <v>N/A</v>
      </c>
      <c r="X191" s="116" t="str">
        <f t="shared" si="24"/>
        <v>N/A</v>
      </c>
      <c r="Y191" s="116" t="str">
        <f t="shared" si="24"/>
        <v>N/A</v>
      </c>
      <c r="Z191" s="116" t="str">
        <f t="shared" si="24"/>
        <v>N/A</v>
      </c>
      <c r="AA191" s="116" t="str">
        <f t="shared" si="24"/>
        <v>N/A</v>
      </c>
      <c r="AB191" s="116" t="str">
        <f t="shared" si="24"/>
        <v>N/A</v>
      </c>
      <c r="AC191" s="116" t="str">
        <f t="shared" si="24"/>
        <v>N/A</v>
      </c>
      <c r="AD191" s="116" t="str">
        <f t="shared" si="24"/>
        <v>N/A</v>
      </c>
      <c r="AE191" s="116" t="str">
        <f t="shared" si="24"/>
        <v>N/A</v>
      </c>
      <c r="AF191" s="116" t="str">
        <f t="shared" si="24"/>
        <v>N/A</v>
      </c>
      <c r="AG191" s="116" t="str">
        <f t="shared" si="24"/>
        <v>N/A</v>
      </c>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32" t="s">
        <v>436</v>
      </c>
      <c r="BK191" s="132"/>
    </row>
    <row r="192" spans="1:63" ht="22.35" customHeight="1">
      <c r="A192" s="230">
        <v>34</v>
      </c>
      <c r="B192" s="229" t="s">
        <v>423</v>
      </c>
      <c r="C192" s="232" t="s">
        <v>8</v>
      </c>
      <c r="D192" s="229" t="s">
        <v>327</v>
      </c>
      <c r="E192" s="229" t="s">
        <v>470</v>
      </c>
      <c r="F192" s="232" t="s">
        <v>43</v>
      </c>
      <c r="G192" s="228" t="s">
        <v>718</v>
      </c>
      <c r="H192" s="229" t="s">
        <v>287</v>
      </c>
      <c r="I192" s="229" t="s">
        <v>289</v>
      </c>
      <c r="J192" s="123" t="s">
        <v>537</v>
      </c>
      <c r="K192" s="133">
        <v>0.2</v>
      </c>
      <c r="L192" s="122" t="s">
        <v>254</v>
      </c>
      <c r="M192" s="136">
        <v>45839</v>
      </c>
      <c r="N192" s="136">
        <v>45899</v>
      </c>
      <c r="O192" s="134">
        <v>1</v>
      </c>
      <c r="P192" s="116" t="s">
        <v>313</v>
      </c>
      <c r="Q192" s="118" t="str">
        <f>IFERROR(VLOOKUP(R192,Listas!$AJ$2:$AK$9,2,0),"N/A")</f>
        <v>N/A</v>
      </c>
      <c r="R192" s="119" t="s">
        <v>229</v>
      </c>
      <c r="S192" s="119" t="s">
        <v>229</v>
      </c>
      <c r="T192" s="119" t="s">
        <v>229</v>
      </c>
      <c r="U192" s="116" t="str">
        <f t="shared" si="24"/>
        <v>N/A</v>
      </c>
      <c r="V192" s="116" t="str">
        <f t="shared" si="24"/>
        <v>N/A</v>
      </c>
      <c r="W192" s="116" t="str">
        <f t="shared" si="24"/>
        <v>N/A</v>
      </c>
      <c r="X192" s="116" t="str">
        <f t="shared" si="24"/>
        <v>N/A</v>
      </c>
      <c r="Y192" s="116" t="str">
        <f t="shared" si="24"/>
        <v>N/A</v>
      </c>
      <c r="Z192" s="116" t="str">
        <f t="shared" si="24"/>
        <v>N/A</v>
      </c>
      <c r="AA192" s="116" t="str">
        <f t="shared" si="24"/>
        <v>N/A</v>
      </c>
      <c r="AB192" s="116" t="str">
        <f t="shared" si="24"/>
        <v>N/A</v>
      </c>
      <c r="AC192" s="116" t="str">
        <f t="shared" si="24"/>
        <v>N/A</v>
      </c>
      <c r="AD192" s="116" t="str">
        <f t="shared" si="24"/>
        <v>N/A</v>
      </c>
      <c r="AE192" s="116" t="str">
        <f t="shared" si="24"/>
        <v>N/A</v>
      </c>
      <c r="AF192" s="116" t="str">
        <f t="shared" si="24"/>
        <v>N/A</v>
      </c>
      <c r="AG192" s="116" t="str">
        <f t="shared" si="24"/>
        <v>N/A</v>
      </c>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32" t="s">
        <v>436</v>
      </c>
      <c r="BK192" s="132"/>
    </row>
    <row r="193" spans="1:63">
      <c r="A193" s="230"/>
      <c r="B193" s="229"/>
      <c r="C193" s="232"/>
      <c r="D193" s="229"/>
      <c r="E193" s="229"/>
      <c r="F193" s="232"/>
      <c r="G193" s="228"/>
      <c r="H193" s="229"/>
      <c r="I193" s="229"/>
      <c r="J193" s="123" t="s">
        <v>538</v>
      </c>
      <c r="K193" s="133">
        <v>0.4</v>
      </c>
      <c r="L193" s="122" t="s">
        <v>254</v>
      </c>
      <c r="M193" s="136">
        <v>45901</v>
      </c>
      <c r="N193" s="136">
        <v>45961</v>
      </c>
      <c r="O193" s="134">
        <v>1</v>
      </c>
      <c r="P193" s="116" t="s">
        <v>313</v>
      </c>
      <c r="Q193" s="118" t="str">
        <f>IFERROR(VLOOKUP(R193,Listas!$AJ$2:$AK$9,2,0),"N/A")</f>
        <v>N/A</v>
      </c>
      <c r="R193" s="119" t="s">
        <v>229</v>
      </c>
      <c r="S193" s="119" t="s">
        <v>229</v>
      </c>
      <c r="T193" s="119" t="s">
        <v>229</v>
      </c>
      <c r="U193" s="116" t="str">
        <f t="shared" si="24"/>
        <v>N/A</v>
      </c>
      <c r="V193" s="116" t="str">
        <f t="shared" si="24"/>
        <v>N/A</v>
      </c>
      <c r="W193" s="116" t="str">
        <f t="shared" si="24"/>
        <v>N/A</v>
      </c>
      <c r="X193" s="116" t="str">
        <f t="shared" si="24"/>
        <v>N/A</v>
      </c>
      <c r="Y193" s="116" t="str">
        <f t="shared" si="24"/>
        <v>N/A</v>
      </c>
      <c r="Z193" s="116" t="str">
        <f t="shared" si="24"/>
        <v>N/A</v>
      </c>
      <c r="AA193" s="116" t="str">
        <f t="shared" si="24"/>
        <v>N/A</v>
      </c>
      <c r="AB193" s="116" t="str">
        <f t="shared" si="24"/>
        <v>N/A</v>
      </c>
      <c r="AC193" s="116" t="str">
        <f t="shared" si="24"/>
        <v>N/A</v>
      </c>
      <c r="AD193" s="116" t="str">
        <f t="shared" si="24"/>
        <v>N/A</v>
      </c>
      <c r="AE193" s="116" t="str">
        <f t="shared" si="24"/>
        <v>N/A</v>
      </c>
      <c r="AF193" s="116" t="str">
        <f t="shared" si="24"/>
        <v>N/A</v>
      </c>
      <c r="AG193" s="116" t="str">
        <f t="shared" si="24"/>
        <v>N/A</v>
      </c>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32" t="s">
        <v>436</v>
      </c>
      <c r="BK193" s="132"/>
    </row>
    <row r="194" spans="1:63">
      <c r="A194" s="230"/>
      <c r="B194" s="229"/>
      <c r="C194" s="232"/>
      <c r="D194" s="229"/>
      <c r="E194" s="229"/>
      <c r="F194" s="232"/>
      <c r="G194" s="228"/>
      <c r="H194" s="229"/>
      <c r="I194" s="229"/>
      <c r="J194" s="123" t="s">
        <v>539</v>
      </c>
      <c r="K194" s="133">
        <v>0.4</v>
      </c>
      <c r="L194" s="122" t="s">
        <v>254</v>
      </c>
      <c r="M194" s="136">
        <v>45962</v>
      </c>
      <c r="N194" s="136">
        <v>46022</v>
      </c>
      <c r="O194" s="134">
        <v>1</v>
      </c>
      <c r="P194" s="116" t="s">
        <v>313</v>
      </c>
      <c r="Q194" s="118" t="str">
        <f>IFERROR(VLOOKUP(R194,Listas!$AJ$2:$AK$9,2,0),"N/A")</f>
        <v>N/A</v>
      </c>
      <c r="R194" s="119" t="s">
        <v>229</v>
      </c>
      <c r="S194" s="119" t="s">
        <v>229</v>
      </c>
      <c r="T194" s="119" t="s">
        <v>229</v>
      </c>
      <c r="U194" s="116" t="str">
        <f t="shared" si="24"/>
        <v>N/A</v>
      </c>
      <c r="V194" s="116" t="str">
        <f t="shared" si="24"/>
        <v>N/A</v>
      </c>
      <c r="W194" s="116" t="str">
        <f t="shared" si="24"/>
        <v>N/A</v>
      </c>
      <c r="X194" s="116" t="str">
        <f t="shared" si="24"/>
        <v>N/A</v>
      </c>
      <c r="Y194" s="116" t="str">
        <f t="shared" si="24"/>
        <v>N/A</v>
      </c>
      <c r="Z194" s="116" t="str">
        <f t="shared" si="24"/>
        <v>N/A</v>
      </c>
      <c r="AA194" s="116" t="str">
        <f t="shared" si="24"/>
        <v>N/A</v>
      </c>
      <c r="AB194" s="116" t="str">
        <f t="shared" si="24"/>
        <v>N/A</v>
      </c>
      <c r="AC194" s="116" t="str">
        <f t="shared" si="24"/>
        <v>N/A</v>
      </c>
      <c r="AD194" s="116" t="str">
        <f t="shared" si="24"/>
        <v>N/A</v>
      </c>
      <c r="AE194" s="116" t="str">
        <f t="shared" si="24"/>
        <v>N/A</v>
      </c>
      <c r="AF194" s="116" t="str">
        <f t="shared" si="24"/>
        <v>N/A</v>
      </c>
      <c r="AG194" s="116" t="str">
        <f t="shared" si="24"/>
        <v>N/A</v>
      </c>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32" t="s">
        <v>436</v>
      </c>
      <c r="BK194" s="132"/>
    </row>
    <row r="195" spans="1:63" ht="15.45" customHeight="1">
      <c r="A195" s="230">
        <v>35</v>
      </c>
      <c r="B195" s="229" t="s">
        <v>423</v>
      </c>
      <c r="C195" s="232" t="s">
        <v>8</v>
      </c>
      <c r="D195" s="229" t="s">
        <v>327</v>
      </c>
      <c r="E195" s="229" t="s">
        <v>448</v>
      </c>
      <c r="F195" s="232" t="s">
        <v>43</v>
      </c>
      <c r="G195" s="228" t="s">
        <v>718</v>
      </c>
      <c r="H195" s="229" t="s">
        <v>287</v>
      </c>
      <c r="I195" s="229" t="s">
        <v>289</v>
      </c>
      <c r="J195" s="123" t="s">
        <v>537</v>
      </c>
      <c r="K195" s="133">
        <v>0.2</v>
      </c>
      <c r="L195" s="134" t="s">
        <v>254</v>
      </c>
      <c r="M195" s="136">
        <v>45748</v>
      </c>
      <c r="N195" s="136">
        <v>45777</v>
      </c>
      <c r="O195" s="134">
        <v>1</v>
      </c>
      <c r="P195" s="116" t="s">
        <v>313</v>
      </c>
      <c r="Q195" s="118" t="str">
        <f>IFERROR(VLOOKUP(R195,Listas!$AJ$2:$AK$9,2,0),"N/A")</f>
        <v>N/A</v>
      </c>
      <c r="R195" s="119" t="s">
        <v>229</v>
      </c>
      <c r="S195" s="119" t="s">
        <v>229</v>
      </c>
      <c r="T195" s="119" t="s">
        <v>229</v>
      </c>
      <c r="U195" s="116" t="str">
        <f t="shared" si="24"/>
        <v>N/A</v>
      </c>
      <c r="V195" s="116" t="str">
        <f t="shared" si="24"/>
        <v>N/A</v>
      </c>
      <c r="W195" s="116" t="str">
        <f t="shared" si="24"/>
        <v>N/A</v>
      </c>
      <c r="X195" s="116" t="str">
        <f t="shared" si="24"/>
        <v>N/A</v>
      </c>
      <c r="Y195" s="116" t="str">
        <f t="shared" si="24"/>
        <v>N/A</v>
      </c>
      <c r="Z195" s="116" t="str">
        <f t="shared" si="24"/>
        <v>N/A</v>
      </c>
      <c r="AA195" s="116" t="str">
        <f t="shared" si="24"/>
        <v>N/A</v>
      </c>
      <c r="AB195" s="116" t="str">
        <f t="shared" si="24"/>
        <v>N/A</v>
      </c>
      <c r="AC195" s="116" t="str">
        <f t="shared" si="24"/>
        <v>N/A</v>
      </c>
      <c r="AD195" s="116" t="str">
        <f t="shared" si="24"/>
        <v>N/A</v>
      </c>
      <c r="AE195" s="116" t="str">
        <f t="shared" si="24"/>
        <v>N/A</v>
      </c>
      <c r="AF195" s="116" t="str">
        <f t="shared" si="24"/>
        <v>N/A</v>
      </c>
      <c r="AG195" s="116" t="str">
        <f t="shared" si="24"/>
        <v>N/A</v>
      </c>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32" t="s">
        <v>436</v>
      </c>
      <c r="BK195" s="132"/>
    </row>
    <row r="196" spans="1:63">
      <c r="A196" s="230"/>
      <c r="B196" s="229"/>
      <c r="C196" s="232"/>
      <c r="D196" s="229"/>
      <c r="E196" s="229"/>
      <c r="F196" s="232"/>
      <c r="G196" s="228"/>
      <c r="H196" s="229"/>
      <c r="I196" s="229"/>
      <c r="J196" s="123" t="s">
        <v>538</v>
      </c>
      <c r="K196" s="133">
        <v>0.4</v>
      </c>
      <c r="L196" s="134" t="s">
        <v>254</v>
      </c>
      <c r="M196" s="136">
        <v>45762</v>
      </c>
      <c r="N196" s="136">
        <v>45792</v>
      </c>
      <c r="O196" s="134">
        <v>1</v>
      </c>
      <c r="P196" s="116" t="s">
        <v>313</v>
      </c>
      <c r="Q196" s="118" t="str">
        <f>IFERROR(VLOOKUP(R196,Listas!$AJ$2:$AK$9,2,0),"N/A")</f>
        <v>N/A</v>
      </c>
      <c r="R196" s="119" t="s">
        <v>229</v>
      </c>
      <c r="S196" s="119" t="s">
        <v>229</v>
      </c>
      <c r="T196" s="119" t="s">
        <v>229</v>
      </c>
      <c r="U196" s="116" t="str">
        <f t="shared" si="24"/>
        <v>N/A</v>
      </c>
      <c r="V196" s="116" t="str">
        <f t="shared" si="24"/>
        <v>N/A</v>
      </c>
      <c r="W196" s="116" t="str">
        <f t="shared" si="24"/>
        <v>N/A</v>
      </c>
      <c r="X196" s="116" t="str">
        <f t="shared" si="24"/>
        <v>N/A</v>
      </c>
      <c r="Y196" s="116" t="str">
        <f t="shared" si="24"/>
        <v>N/A</v>
      </c>
      <c r="Z196" s="116" t="str">
        <f t="shared" si="24"/>
        <v>N/A</v>
      </c>
      <c r="AA196" s="116" t="str">
        <f t="shared" si="24"/>
        <v>N/A</v>
      </c>
      <c r="AB196" s="116" t="str">
        <f t="shared" si="24"/>
        <v>N/A</v>
      </c>
      <c r="AC196" s="116" t="str">
        <f t="shared" si="24"/>
        <v>N/A</v>
      </c>
      <c r="AD196" s="116" t="str">
        <f t="shared" si="24"/>
        <v>N/A</v>
      </c>
      <c r="AE196" s="116" t="str">
        <f t="shared" si="24"/>
        <v>N/A</v>
      </c>
      <c r="AF196" s="116" t="str">
        <f t="shared" si="24"/>
        <v>N/A</v>
      </c>
      <c r="AG196" s="116" t="str">
        <f t="shared" si="24"/>
        <v>N/A</v>
      </c>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32" t="s">
        <v>436</v>
      </c>
      <c r="BK196" s="132"/>
    </row>
    <row r="197" spans="1:63">
      <c r="A197" s="230"/>
      <c r="B197" s="229"/>
      <c r="C197" s="232"/>
      <c r="D197" s="229"/>
      <c r="E197" s="229"/>
      <c r="F197" s="232"/>
      <c r="G197" s="228"/>
      <c r="H197" s="229"/>
      <c r="I197" s="229"/>
      <c r="J197" s="123" t="s">
        <v>539</v>
      </c>
      <c r="K197" s="133">
        <v>0.4</v>
      </c>
      <c r="L197" s="134" t="s">
        <v>254</v>
      </c>
      <c r="M197" s="136">
        <v>45778</v>
      </c>
      <c r="N197" s="136">
        <v>45807</v>
      </c>
      <c r="O197" s="134">
        <v>1</v>
      </c>
      <c r="P197" s="116" t="s">
        <v>313</v>
      </c>
      <c r="Q197" s="118" t="str">
        <f>IFERROR(VLOOKUP(R197,Listas!$AJ$2:$AK$9,2,0),"N/A")</f>
        <v>N/A</v>
      </c>
      <c r="R197" s="119" t="s">
        <v>229</v>
      </c>
      <c r="S197" s="119" t="s">
        <v>229</v>
      </c>
      <c r="T197" s="119" t="s">
        <v>229</v>
      </c>
      <c r="U197" s="116" t="str">
        <f t="shared" si="24"/>
        <v>N/A</v>
      </c>
      <c r="V197" s="116" t="str">
        <f t="shared" si="24"/>
        <v>N/A</v>
      </c>
      <c r="W197" s="116" t="str">
        <f t="shared" si="24"/>
        <v>N/A</v>
      </c>
      <c r="X197" s="116" t="str">
        <f t="shared" si="24"/>
        <v>N/A</v>
      </c>
      <c r="Y197" s="116" t="str">
        <f t="shared" si="24"/>
        <v>N/A</v>
      </c>
      <c r="Z197" s="116" t="str">
        <f t="shared" si="24"/>
        <v>N/A</v>
      </c>
      <c r="AA197" s="116" t="str">
        <f t="shared" si="24"/>
        <v>N/A</v>
      </c>
      <c r="AB197" s="116" t="str">
        <f t="shared" si="24"/>
        <v>N/A</v>
      </c>
      <c r="AC197" s="116" t="str">
        <f t="shared" si="24"/>
        <v>N/A</v>
      </c>
      <c r="AD197" s="116" t="str">
        <f t="shared" si="24"/>
        <v>N/A</v>
      </c>
      <c r="AE197" s="116" t="str">
        <f t="shared" si="24"/>
        <v>N/A</v>
      </c>
      <c r="AF197" s="116" t="str">
        <f t="shared" si="24"/>
        <v>N/A</v>
      </c>
      <c r="AG197" s="116" t="str">
        <f t="shared" si="24"/>
        <v>N/A</v>
      </c>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32" t="s">
        <v>436</v>
      </c>
      <c r="BK197" s="132"/>
    </row>
    <row r="198" spans="1:63" ht="24.9" customHeight="1">
      <c r="A198" s="230">
        <v>36</v>
      </c>
      <c r="B198" s="229" t="s">
        <v>423</v>
      </c>
      <c r="C198" s="232" t="s">
        <v>8</v>
      </c>
      <c r="D198" s="229" t="s">
        <v>327</v>
      </c>
      <c r="E198" s="229" t="s">
        <v>471</v>
      </c>
      <c r="F198" s="232" t="s">
        <v>43</v>
      </c>
      <c r="G198" s="228" t="s">
        <v>718</v>
      </c>
      <c r="H198" s="229" t="s">
        <v>287</v>
      </c>
      <c r="I198" s="229" t="s">
        <v>289</v>
      </c>
      <c r="J198" s="123" t="s">
        <v>537</v>
      </c>
      <c r="K198" s="133">
        <v>0.2</v>
      </c>
      <c r="L198" s="134" t="s">
        <v>254</v>
      </c>
      <c r="M198" s="136">
        <v>45658</v>
      </c>
      <c r="N198" s="136">
        <v>45687</v>
      </c>
      <c r="O198" s="134">
        <v>1</v>
      </c>
      <c r="P198" s="116" t="s">
        <v>313</v>
      </c>
      <c r="Q198" s="118" t="str">
        <f>IFERROR(VLOOKUP(R198,Listas!$AJ$2:$AK$9,2,0),"N/A")</f>
        <v>N/A</v>
      </c>
      <c r="R198" s="119" t="s">
        <v>229</v>
      </c>
      <c r="S198" s="119" t="s">
        <v>229</v>
      </c>
      <c r="T198" s="119" t="s">
        <v>229</v>
      </c>
      <c r="U198" s="116" t="str">
        <f t="shared" si="24"/>
        <v>N/A</v>
      </c>
      <c r="V198" s="116" t="str">
        <f t="shared" si="24"/>
        <v>N/A</v>
      </c>
      <c r="W198" s="116" t="str">
        <f t="shared" si="24"/>
        <v>N/A</v>
      </c>
      <c r="X198" s="116" t="str">
        <f t="shared" si="24"/>
        <v>N/A</v>
      </c>
      <c r="Y198" s="116" t="str">
        <f t="shared" si="24"/>
        <v>N/A</v>
      </c>
      <c r="Z198" s="116" t="str">
        <f t="shared" si="24"/>
        <v>N/A</v>
      </c>
      <c r="AA198" s="116" t="str">
        <f t="shared" si="24"/>
        <v>N/A</v>
      </c>
      <c r="AB198" s="116" t="str">
        <f t="shared" si="24"/>
        <v>N/A</v>
      </c>
      <c r="AC198" s="116" t="str">
        <f t="shared" si="24"/>
        <v>N/A</v>
      </c>
      <c r="AD198" s="116" t="str">
        <f t="shared" si="24"/>
        <v>N/A</v>
      </c>
      <c r="AE198" s="116" t="str">
        <f t="shared" si="24"/>
        <v>N/A</v>
      </c>
      <c r="AF198" s="116" t="str">
        <f t="shared" si="24"/>
        <v>N/A</v>
      </c>
      <c r="AG198" s="116" t="str">
        <f t="shared" si="24"/>
        <v>N/A</v>
      </c>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32" t="s">
        <v>436</v>
      </c>
      <c r="BK198" s="132"/>
    </row>
    <row r="199" spans="1:63">
      <c r="A199" s="230"/>
      <c r="B199" s="229"/>
      <c r="C199" s="232"/>
      <c r="D199" s="229"/>
      <c r="E199" s="229"/>
      <c r="F199" s="232"/>
      <c r="G199" s="228"/>
      <c r="H199" s="229"/>
      <c r="I199" s="229"/>
      <c r="J199" s="123" t="s">
        <v>538</v>
      </c>
      <c r="K199" s="133">
        <v>0.4</v>
      </c>
      <c r="L199" s="134" t="s">
        <v>254</v>
      </c>
      <c r="M199" s="136">
        <v>45689</v>
      </c>
      <c r="N199" s="136">
        <v>45716</v>
      </c>
      <c r="O199" s="134">
        <v>1</v>
      </c>
      <c r="P199" s="116" t="s">
        <v>313</v>
      </c>
      <c r="Q199" s="118" t="str">
        <f>IFERROR(VLOOKUP(R199,Listas!$AJ$2:$AK$9,2,0),"N/A")</f>
        <v>N/A</v>
      </c>
      <c r="R199" s="119" t="s">
        <v>229</v>
      </c>
      <c r="S199" s="119" t="s">
        <v>229</v>
      </c>
      <c r="T199" s="119" t="s">
        <v>229</v>
      </c>
      <c r="U199" s="116" t="str">
        <f t="shared" si="24"/>
        <v>N/A</v>
      </c>
      <c r="V199" s="116" t="str">
        <f t="shared" si="24"/>
        <v>N/A</v>
      </c>
      <c r="W199" s="116" t="str">
        <f t="shared" si="24"/>
        <v>N/A</v>
      </c>
      <c r="X199" s="116" t="str">
        <f t="shared" si="24"/>
        <v>N/A</v>
      </c>
      <c r="Y199" s="116" t="str">
        <f t="shared" si="24"/>
        <v>N/A</v>
      </c>
      <c r="Z199" s="116" t="str">
        <f t="shared" si="24"/>
        <v>N/A</v>
      </c>
      <c r="AA199" s="116" t="str">
        <f t="shared" si="24"/>
        <v>N/A</v>
      </c>
      <c r="AB199" s="116" t="str">
        <f t="shared" si="24"/>
        <v>N/A</v>
      </c>
      <c r="AC199" s="116" t="str">
        <f t="shared" si="24"/>
        <v>N/A</v>
      </c>
      <c r="AD199" s="116" t="str">
        <f t="shared" si="24"/>
        <v>N/A</v>
      </c>
      <c r="AE199" s="116" t="str">
        <f t="shared" si="24"/>
        <v>N/A</v>
      </c>
      <c r="AF199" s="116" t="str">
        <f t="shared" si="24"/>
        <v>N/A</v>
      </c>
      <c r="AG199" s="116" t="str">
        <f t="shared" si="24"/>
        <v>N/A</v>
      </c>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32" t="s">
        <v>436</v>
      </c>
      <c r="BK199" s="132"/>
    </row>
    <row r="200" spans="1:63">
      <c r="A200" s="230"/>
      <c r="B200" s="229"/>
      <c r="C200" s="232"/>
      <c r="D200" s="229"/>
      <c r="E200" s="229"/>
      <c r="F200" s="232"/>
      <c r="G200" s="228"/>
      <c r="H200" s="229"/>
      <c r="I200" s="229"/>
      <c r="J200" s="123" t="s">
        <v>539</v>
      </c>
      <c r="K200" s="133">
        <v>0.4</v>
      </c>
      <c r="L200" s="134" t="s">
        <v>254</v>
      </c>
      <c r="M200" s="136">
        <v>45689</v>
      </c>
      <c r="N200" s="136">
        <v>45746</v>
      </c>
      <c r="O200" s="134">
        <v>1</v>
      </c>
      <c r="P200" s="116" t="s">
        <v>313</v>
      </c>
      <c r="Q200" s="118" t="str">
        <f>IFERROR(VLOOKUP(R200,Listas!$AJ$2:$AK$9,2,0),"N/A")</f>
        <v>N/A</v>
      </c>
      <c r="R200" s="119" t="s">
        <v>229</v>
      </c>
      <c r="S200" s="119" t="s">
        <v>229</v>
      </c>
      <c r="T200" s="119" t="s">
        <v>229</v>
      </c>
      <c r="U200" s="116" t="str">
        <f t="shared" si="24"/>
        <v>N/A</v>
      </c>
      <c r="V200" s="116" t="str">
        <f t="shared" si="24"/>
        <v>N/A</v>
      </c>
      <c r="W200" s="116" t="str">
        <f t="shared" si="24"/>
        <v>N/A</v>
      </c>
      <c r="X200" s="116" t="str">
        <f t="shared" si="24"/>
        <v>N/A</v>
      </c>
      <c r="Y200" s="116" t="str">
        <f t="shared" si="24"/>
        <v>N/A</v>
      </c>
      <c r="Z200" s="116" t="str">
        <f t="shared" si="24"/>
        <v>N/A</v>
      </c>
      <c r="AA200" s="116" t="str">
        <f t="shared" si="24"/>
        <v>N/A</v>
      </c>
      <c r="AB200" s="116" t="str">
        <f t="shared" si="24"/>
        <v>N/A</v>
      </c>
      <c r="AC200" s="116" t="str">
        <f t="shared" si="24"/>
        <v>N/A</v>
      </c>
      <c r="AD200" s="116" t="str">
        <f t="shared" si="24"/>
        <v>N/A</v>
      </c>
      <c r="AE200" s="116" t="str">
        <f t="shared" si="24"/>
        <v>N/A</v>
      </c>
      <c r="AF200" s="116" t="str">
        <f t="shared" si="24"/>
        <v>N/A</v>
      </c>
      <c r="AG200" s="116" t="str">
        <f t="shared" si="24"/>
        <v>N/A</v>
      </c>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32" t="s">
        <v>436</v>
      </c>
      <c r="BK200" s="132"/>
    </row>
    <row r="201" spans="1:63" ht="22.65" customHeight="1">
      <c r="A201" s="230">
        <v>37</v>
      </c>
      <c r="B201" s="229" t="s">
        <v>423</v>
      </c>
      <c r="C201" s="229" t="s">
        <v>8</v>
      </c>
      <c r="D201" s="229" t="s">
        <v>327</v>
      </c>
      <c r="E201" s="229" t="s">
        <v>472</v>
      </c>
      <c r="F201" s="229" t="s">
        <v>41</v>
      </c>
      <c r="G201" s="228" t="s">
        <v>718</v>
      </c>
      <c r="H201" s="229" t="s">
        <v>287</v>
      </c>
      <c r="I201" s="229" t="s">
        <v>289</v>
      </c>
      <c r="J201" s="115" t="s">
        <v>544</v>
      </c>
      <c r="K201" s="135">
        <v>0.2</v>
      </c>
      <c r="L201" s="134" t="s">
        <v>254</v>
      </c>
      <c r="M201" s="136">
        <v>45658</v>
      </c>
      <c r="N201" s="136">
        <v>45696</v>
      </c>
      <c r="O201" s="134">
        <v>1</v>
      </c>
      <c r="P201" s="116" t="s">
        <v>313</v>
      </c>
      <c r="Q201" s="118" t="str">
        <f>IFERROR(VLOOKUP(R201,Listas!$AJ$2:$AK$9,2,0),"N/A")</f>
        <v>N/A</v>
      </c>
      <c r="R201" s="119" t="s">
        <v>229</v>
      </c>
      <c r="S201" s="119" t="s">
        <v>229</v>
      </c>
      <c r="T201" s="119" t="s">
        <v>229</v>
      </c>
      <c r="U201" s="116" t="str">
        <f t="shared" si="24"/>
        <v>N/A</v>
      </c>
      <c r="V201" s="116" t="str">
        <f t="shared" si="24"/>
        <v>N/A</v>
      </c>
      <c r="W201" s="116" t="str">
        <f t="shared" si="24"/>
        <v>N/A</v>
      </c>
      <c r="X201" s="116" t="str">
        <f t="shared" si="24"/>
        <v>N/A</v>
      </c>
      <c r="Y201" s="116" t="str">
        <f t="shared" si="24"/>
        <v>N/A</v>
      </c>
      <c r="Z201" s="116" t="str">
        <f t="shared" si="24"/>
        <v>N/A</v>
      </c>
      <c r="AA201" s="116" t="str">
        <f t="shared" si="24"/>
        <v>N/A</v>
      </c>
      <c r="AB201" s="116" t="str">
        <f t="shared" si="24"/>
        <v>N/A</v>
      </c>
      <c r="AC201" s="116" t="str">
        <f t="shared" si="24"/>
        <v>N/A</v>
      </c>
      <c r="AD201" s="116" t="str">
        <f t="shared" si="24"/>
        <v>N/A</v>
      </c>
      <c r="AE201" s="116" t="str">
        <f t="shared" si="24"/>
        <v>N/A</v>
      </c>
      <c r="AF201" s="116" t="str">
        <f t="shared" si="24"/>
        <v>N/A</v>
      </c>
      <c r="AG201" s="116" t="str">
        <f t="shared" si="24"/>
        <v>N/A</v>
      </c>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32" t="s">
        <v>436</v>
      </c>
      <c r="BK201" s="132"/>
    </row>
    <row r="202" spans="1:63">
      <c r="A202" s="230"/>
      <c r="B202" s="229"/>
      <c r="C202" s="229"/>
      <c r="D202" s="229"/>
      <c r="E202" s="229"/>
      <c r="F202" s="229"/>
      <c r="G202" s="228"/>
      <c r="H202" s="229"/>
      <c r="I202" s="229"/>
      <c r="J202" s="115" t="s">
        <v>545</v>
      </c>
      <c r="K202" s="135">
        <v>0.1</v>
      </c>
      <c r="L202" s="134" t="s">
        <v>254</v>
      </c>
      <c r="M202" s="136">
        <v>45689</v>
      </c>
      <c r="N202" s="136">
        <v>45716</v>
      </c>
      <c r="O202" s="134">
        <v>1</v>
      </c>
      <c r="P202" s="116" t="s">
        <v>313</v>
      </c>
      <c r="Q202" s="118" t="str">
        <f>IFERROR(VLOOKUP(R202,Listas!$AJ$2:$AK$9,2,0),"N/A")</f>
        <v>N/A</v>
      </c>
      <c r="R202" s="119" t="s">
        <v>229</v>
      </c>
      <c r="S202" s="119" t="s">
        <v>229</v>
      </c>
      <c r="T202" s="119" t="s">
        <v>229</v>
      </c>
      <c r="U202" s="116" t="str">
        <f t="shared" si="24"/>
        <v>N/A</v>
      </c>
      <c r="V202" s="116" t="str">
        <f t="shared" si="24"/>
        <v>N/A</v>
      </c>
      <c r="W202" s="116" t="str">
        <f t="shared" si="24"/>
        <v>N/A</v>
      </c>
      <c r="X202" s="116" t="str">
        <f t="shared" si="24"/>
        <v>N/A</v>
      </c>
      <c r="Y202" s="116" t="str">
        <f t="shared" si="24"/>
        <v>N/A</v>
      </c>
      <c r="Z202" s="116" t="str">
        <f t="shared" si="24"/>
        <v>N/A</v>
      </c>
      <c r="AA202" s="116" t="str">
        <f t="shared" si="24"/>
        <v>N/A</v>
      </c>
      <c r="AB202" s="116" t="str">
        <f t="shared" si="24"/>
        <v>N/A</v>
      </c>
      <c r="AC202" s="116" t="str">
        <f t="shared" si="24"/>
        <v>N/A</v>
      </c>
      <c r="AD202" s="116" t="str">
        <f t="shared" si="24"/>
        <v>N/A</v>
      </c>
      <c r="AE202" s="116" t="str">
        <f t="shared" si="24"/>
        <v>N/A</v>
      </c>
      <c r="AF202" s="116" t="str">
        <f t="shared" si="24"/>
        <v>N/A</v>
      </c>
      <c r="AG202" s="116" t="str">
        <f t="shared" si="24"/>
        <v>N/A</v>
      </c>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32" t="s">
        <v>436</v>
      </c>
      <c r="BK202" s="132"/>
    </row>
    <row r="203" spans="1:63">
      <c r="A203" s="230"/>
      <c r="B203" s="229"/>
      <c r="C203" s="229"/>
      <c r="D203" s="229"/>
      <c r="E203" s="229"/>
      <c r="F203" s="229"/>
      <c r="G203" s="228"/>
      <c r="H203" s="229"/>
      <c r="I203" s="229"/>
      <c r="J203" s="115" t="s">
        <v>546</v>
      </c>
      <c r="K203" s="135">
        <v>0.1</v>
      </c>
      <c r="L203" s="134" t="s">
        <v>254</v>
      </c>
      <c r="M203" s="136">
        <v>45717</v>
      </c>
      <c r="N203" s="136">
        <v>45746</v>
      </c>
      <c r="O203" s="134">
        <v>1</v>
      </c>
      <c r="P203" s="116" t="s">
        <v>313</v>
      </c>
      <c r="Q203" s="118" t="str">
        <f>IFERROR(VLOOKUP(R203,Listas!$AJ$2:$AK$9,2,0),"N/A")</f>
        <v>N/A</v>
      </c>
      <c r="R203" s="119" t="s">
        <v>229</v>
      </c>
      <c r="S203" s="119" t="s">
        <v>229</v>
      </c>
      <c r="T203" s="119" t="s">
        <v>229</v>
      </c>
      <c r="U203" s="116" t="str">
        <f t="shared" si="24"/>
        <v>N/A</v>
      </c>
      <c r="V203" s="116" t="str">
        <f t="shared" si="24"/>
        <v>N/A</v>
      </c>
      <c r="W203" s="116" t="str">
        <f t="shared" si="24"/>
        <v>N/A</v>
      </c>
      <c r="X203" s="116" t="str">
        <f t="shared" si="24"/>
        <v>N/A</v>
      </c>
      <c r="Y203" s="116" t="str">
        <f t="shared" si="24"/>
        <v>N/A</v>
      </c>
      <c r="Z203" s="116" t="str">
        <f t="shared" si="24"/>
        <v>N/A</v>
      </c>
      <c r="AA203" s="116" t="str">
        <f t="shared" si="24"/>
        <v>N/A</v>
      </c>
      <c r="AB203" s="116" t="str">
        <f t="shared" si="24"/>
        <v>N/A</v>
      </c>
      <c r="AC203" s="116" t="str">
        <f t="shared" si="24"/>
        <v>N/A</v>
      </c>
      <c r="AD203" s="116" t="str">
        <f t="shared" si="24"/>
        <v>N/A</v>
      </c>
      <c r="AE203" s="116" t="str">
        <f t="shared" si="24"/>
        <v>N/A</v>
      </c>
      <c r="AF203" s="116" t="str">
        <f t="shared" si="24"/>
        <v>N/A</v>
      </c>
      <c r="AG203" s="116" t="str">
        <f t="shared" si="24"/>
        <v>N/A</v>
      </c>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32" t="s">
        <v>436</v>
      </c>
      <c r="BK203" s="132"/>
    </row>
    <row r="204" spans="1:63" ht="28.8">
      <c r="A204" s="230"/>
      <c r="B204" s="229"/>
      <c r="C204" s="229"/>
      <c r="D204" s="229"/>
      <c r="E204" s="229"/>
      <c r="F204" s="229"/>
      <c r="G204" s="228"/>
      <c r="H204" s="229"/>
      <c r="I204" s="229"/>
      <c r="J204" s="115" t="s">
        <v>547</v>
      </c>
      <c r="K204" s="135">
        <v>0.2</v>
      </c>
      <c r="L204" s="134" t="s">
        <v>254</v>
      </c>
      <c r="M204" s="136">
        <v>45717</v>
      </c>
      <c r="N204" s="136">
        <v>46003</v>
      </c>
      <c r="O204" s="134">
        <v>1</v>
      </c>
      <c r="P204" s="116" t="s">
        <v>313</v>
      </c>
      <c r="Q204" s="118" t="str">
        <f>IFERROR(VLOOKUP(R204,Listas!$AJ$2:$AK$9,2,0),"N/A")</f>
        <v>N/A</v>
      </c>
      <c r="R204" s="119" t="s">
        <v>229</v>
      </c>
      <c r="S204" s="119" t="s">
        <v>229</v>
      </c>
      <c r="T204" s="119" t="s">
        <v>229</v>
      </c>
      <c r="U204" s="116" t="str">
        <f t="shared" si="24"/>
        <v>N/A</v>
      </c>
      <c r="V204" s="116" t="str">
        <f t="shared" si="24"/>
        <v>N/A</v>
      </c>
      <c r="W204" s="116" t="str">
        <f t="shared" si="24"/>
        <v>N/A</v>
      </c>
      <c r="X204" s="116" t="str">
        <f t="shared" si="24"/>
        <v>N/A</v>
      </c>
      <c r="Y204" s="116" t="str">
        <f t="shared" si="24"/>
        <v>N/A</v>
      </c>
      <c r="Z204" s="116" t="str">
        <f t="shared" si="24"/>
        <v>N/A</v>
      </c>
      <c r="AA204" s="116" t="str">
        <f t="shared" si="24"/>
        <v>N/A</v>
      </c>
      <c r="AB204" s="116" t="str">
        <f t="shared" si="24"/>
        <v>N/A</v>
      </c>
      <c r="AC204" s="116" t="str">
        <f t="shared" si="24"/>
        <v>N/A</v>
      </c>
      <c r="AD204" s="116" t="str">
        <f t="shared" si="24"/>
        <v>N/A</v>
      </c>
      <c r="AE204" s="116" t="str">
        <f t="shared" si="24"/>
        <v>N/A</v>
      </c>
      <c r="AF204" s="116" t="str">
        <f t="shared" si="24"/>
        <v>N/A</v>
      </c>
      <c r="AG204" s="116" t="str">
        <f t="shared" si="24"/>
        <v>N/A</v>
      </c>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32" t="s">
        <v>436</v>
      </c>
      <c r="BK204" s="132"/>
    </row>
    <row r="205" spans="1:63" ht="28.8">
      <c r="A205" s="230"/>
      <c r="B205" s="229"/>
      <c r="C205" s="229"/>
      <c r="D205" s="229"/>
      <c r="E205" s="229"/>
      <c r="F205" s="229"/>
      <c r="G205" s="228"/>
      <c r="H205" s="229"/>
      <c r="I205" s="229"/>
      <c r="J205" s="115" t="s">
        <v>548</v>
      </c>
      <c r="K205" s="135">
        <v>0.1</v>
      </c>
      <c r="L205" s="134" t="s">
        <v>254</v>
      </c>
      <c r="M205" s="136">
        <v>45901</v>
      </c>
      <c r="N205" s="136">
        <v>45930</v>
      </c>
      <c r="O205" s="134">
        <v>1</v>
      </c>
      <c r="P205" s="116" t="s">
        <v>313</v>
      </c>
      <c r="Q205" s="118" t="str">
        <f>IFERROR(VLOOKUP(R205,Listas!$AJ$2:$AK$9,2,0),"N/A")</f>
        <v>N/A</v>
      </c>
      <c r="R205" s="119" t="s">
        <v>229</v>
      </c>
      <c r="S205" s="119" t="s">
        <v>229</v>
      </c>
      <c r="T205" s="119" t="s">
        <v>229</v>
      </c>
      <c r="U205" s="116" t="str">
        <f t="shared" si="24"/>
        <v>N/A</v>
      </c>
      <c r="V205" s="116" t="str">
        <f t="shared" si="24"/>
        <v>N/A</v>
      </c>
      <c r="W205" s="116" t="str">
        <f t="shared" si="24"/>
        <v>N/A</v>
      </c>
      <c r="X205" s="116" t="str">
        <f t="shared" si="24"/>
        <v>N/A</v>
      </c>
      <c r="Y205" s="116" t="str">
        <f t="shared" si="24"/>
        <v>N/A</v>
      </c>
      <c r="Z205" s="116" t="str">
        <f t="shared" si="24"/>
        <v>N/A</v>
      </c>
      <c r="AA205" s="116" t="str">
        <f t="shared" si="24"/>
        <v>N/A</v>
      </c>
      <c r="AB205" s="116" t="str">
        <f t="shared" si="24"/>
        <v>N/A</v>
      </c>
      <c r="AC205" s="116" t="str">
        <f t="shared" si="24"/>
        <v>N/A</v>
      </c>
      <c r="AD205" s="116" t="str">
        <f t="shared" si="24"/>
        <v>N/A</v>
      </c>
      <c r="AE205" s="116" t="str">
        <f t="shared" si="24"/>
        <v>N/A</v>
      </c>
      <c r="AF205" s="116" t="str">
        <f t="shared" si="24"/>
        <v>N/A</v>
      </c>
      <c r="AG205" s="116" t="str">
        <f t="shared" si="24"/>
        <v>N/A</v>
      </c>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32" t="s">
        <v>436</v>
      </c>
      <c r="BK205" s="132"/>
    </row>
    <row r="206" spans="1:63" ht="28.8">
      <c r="A206" s="230"/>
      <c r="B206" s="229"/>
      <c r="C206" s="229"/>
      <c r="D206" s="229"/>
      <c r="E206" s="229"/>
      <c r="F206" s="229"/>
      <c r="G206" s="228"/>
      <c r="H206" s="229"/>
      <c r="I206" s="229"/>
      <c r="J206" s="115" t="s">
        <v>549</v>
      </c>
      <c r="K206" s="135">
        <v>0.15</v>
      </c>
      <c r="L206" s="134" t="s">
        <v>254</v>
      </c>
      <c r="M206" s="136">
        <v>45931</v>
      </c>
      <c r="N206" s="136">
        <v>46022</v>
      </c>
      <c r="O206" s="134">
        <v>1</v>
      </c>
      <c r="P206" s="116" t="s">
        <v>313</v>
      </c>
      <c r="Q206" s="118" t="str">
        <f>IFERROR(VLOOKUP(R206,Listas!$AJ$2:$AK$9,2,0),"N/A")</f>
        <v>N/A</v>
      </c>
      <c r="R206" s="119" t="s">
        <v>229</v>
      </c>
      <c r="S206" s="119" t="s">
        <v>229</v>
      </c>
      <c r="T206" s="119" t="s">
        <v>229</v>
      </c>
      <c r="U206" s="116" t="str">
        <f t="shared" si="24"/>
        <v>N/A</v>
      </c>
      <c r="V206" s="116" t="str">
        <f t="shared" si="24"/>
        <v>N/A</v>
      </c>
      <c r="W206" s="116" t="str">
        <f t="shared" si="24"/>
        <v>N/A</v>
      </c>
      <c r="X206" s="116" t="str">
        <f t="shared" si="24"/>
        <v>N/A</v>
      </c>
      <c r="Y206" s="116" t="str">
        <f t="shared" si="24"/>
        <v>N/A</v>
      </c>
      <c r="Z206" s="116" t="str">
        <f t="shared" si="24"/>
        <v>N/A</v>
      </c>
      <c r="AA206" s="116" t="str">
        <f t="shared" si="24"/>
        <v>N/A</v>
      </c>
      <c r="AB206" s="116" t="str">
        <f t="shared" si="24"/>
        <v>N/A</v>
      </c>
      <c r="AC206" s="116" t="str">
        <f t="shared" si="24"/>
        <v>N/A</v>
      </c>
      <c r="AD206" s="116" t="str">
        <f t="shared" si="24"/>
        <v>N/A</v>
      </c>
      <c r="AE206" s="116" t="str">
        <f t="shared" si="24"/>
        <v>N/A</v>
      </c>
      <c r="AF206" s="116" t="str">
        <f t="shared" si="24"/>
        <v>N/A</v>
      </c>
      <c r="AG206" s="116" t="str">
        <f t="shared" si="24"/>
        <v>N/A</v>
      </c>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32" t="s">
        <v>436</v>
      </c>
      <c r="BK206" s="132"/>
    </row>
    <row r="207" spans="1:63">
      <c r="A207" s="230"/>
      <c r="B207" s="229"/>
      <c r="C207" s="229"/>
      <c r="D207" s="229"/>
      <c r="E207" s="229"/>
      <c r="F207" s="229"/>
      <c r="G207" s="228"/>
      <c r="H207" s="229"/>
      <c r="I207" s="229"/>
      <c r="J207" s="115" t="s">
        <v>473</v>
      </c>
      <c r="K207" s="135">
        <v>0.15</v>
      </c>
      <c r="L207" s="134" t="s">
        <v>254</v>
      </c>
      <c r="M207" s="136">
        <v>45962</v>
      </c>
      <c r="N207" s="136">
        <v>46022</v>
      </c>
      <c r="O207" s="134">
        <v>1</v>
      </c>
      <c r="P207" s="116" t="s">
        <v>313</v>
      </c>
      <c r="Q207" s="118" t="str">
        <f>IFERROR(VLOOKUP(R207,Listas!$AJ$2:$AK$9,2,0),"N/A")</f>
        <v>N/A</v>
      </c>
      <c r="R207" s="119" t="s">
        <v>229</v>
      </c>
      <c r="S207" s="119" t="s">
        <v>229</v>
      </c>
      <c r="T207" s="119" t="s">
        <v>229</v>
      </c>
      <c r="U207" s="116" t="str">
        <f t="shared" si="24"/>
        <v>N/A</v>
      </c>
      <c r="V207" s="116" t="str">
        <f t="shared" si="24"/>
        <v>N/A</v>
      </c>
      <c r="W207" s="116" t="str">
        <f t="shared" si="24"/>
        <v>N/A</v>
      </c>
      <c r="X207" s="116" t="str">
        <f t="shared" si="24"/>
        <v>N/A</v>
      </c>
      <c r="Y207" s="116" t="str">
        <f t="shared" si="24"/>
        <v>N/A</v>
      </c>
      <c r="Z207" s="116" t="str">
        <f t="shared" si="24"/>
        <v>N/A</v>
      </c>
      <c r="AA207" s="116" t="str">
        <f t="shared" si="24"/>
        <v>N/A</v>
      </c>
      <c r="AB207" s="116" t="str">
        <f t="shared" si="24"/>
        <v>N/A</v>
      </c>
      <c r="AC207" s="116" t="str">
        <f t="shared" si="24"/>
        <v>N/A</v>
      </c>
      <c r="AD207" s="116" t="str">
        <f t="shared" si="24"/>
        <v>N/A</v>
      </c>
      <c r="AE207" s="116" t="str">
        <f t="shared" si="24"/>
        <v>N/A</v>
      </c>
      <c r="AF207" s="116" t="str">
        <f t="shared" si="24"/>
        <v>N/A</v>
      </c>
      <c r="AG207" s="116" t="str">
        <f t="shared" si="24"/>
        <v>N/A</v>
      </c>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32" t="s">
        <v>436</v>
      </c>
      <c r="BK207" s="132"/>
    </row>
    <row r="208" spans="1:63" ht="43.65" customHeight="1">
      <c r="A208" s="230">
        <v>38</v>
      </c>
      <c r="B208" s="229" t="s">
        <v>256</v>
      </c>
      <c r="C208" s="231" t="s">
        <v>37</v>
      </c>
      <c r="D208" s="229" t="s">
        <v>339</v>
      </c>
      <c r="E208" s="229" t="s">
        <v>449</v>
      </c>
      <c r="F208" s="229" t="s">
        <v>43</v>
      </c>
      <c r="G208" s="228" t="s">
        <v>719</v>
      </c>
      <c r="H208" s="229" t="s">
        <v>287</v>
      </c>
      <c r="I208" s="229" t="s">
        <v>289</v>
      </c>
      <c r="J208" s="123" t="s">
        <v>537</v>
      </c>
      <c r="K208" s="133">
        <v>0.2</v>
      </c>
      <c r="L208" s="134" t="s">
        <v>254</v>
      </c>
      <c r="M208" s="136">
        <v>45672</v>
      </c>
      <c r="N208" s="136">
        <v>45716</v>
      </c>
      <c r="O208" s="134">
        <v>2</v>
      </c>
      <c r="P208" s="116" t="s">
        <v>313</v>
      </c>
      <c r="Q208" s="118" t="str">
        <f>IFERROR(VLOOKUP(R208,Listas!$AJ$2:$AK$9,2,0),"N/A")</f>
        <v>N/A</v>
      </c>
      <c r="R208" s="119" t="s">
        <v>229</v>
      </c>
      <c r="S208" s="119" t="s">
        <v>229</v>
      </c>
      <c r="T208" s="119" t="s">
        <v>229</v>
      </c>
      <c r="U208" s="116" t="str">
        <f t="shared" si="24"/>
        <v>N/A</v>
      </c>
      <c r="V208" s="116" t="str">
        <f t="shared" si="24"/>
        <v>N/A</v>
      </c>
      <c r="W208" s="116" t="str">
        <f t="shared" si="24"/>
        <v>N/A</v>
      </c>
      <c r="X208" s="116" t="str">
        <f t="shared" si="24"/>
        <v>N/A</v>
      </c>
      <c r="Y208" s="116" t="str">
        <f t="shared" si="24"/>
        <v>N/A</v>
      </c>
      <c r="Z208" s="116" t="str">
        <f t="shared" si="24"/>
        <v>N/A</v>
      </c>
      <c r="AA208" s="116" t="str">
        <f t="shared" si="24"/>
        <v>N/A</v>
      </c>
      <c r="AB208" s="116" t="str">
        <f t="shared" si="24"/>
        <v>N/A</v>
      </c>
      <c r="AC208" s="116" t="str">
        <f t="shared" si="24"/>
        <v>N/A</v>
      </c>
      <c r="AD208" s="116" t="str">
        <f t="shared" si="24"/>
        <v>N/A</v>
      </c>
      <c r="AE208" s="116" t="str">
        <f t="shared" si="24"/>
        <v>N/A</v>
      </c>
      <c r="AF208" s="116" t="str">
        <f t="shared" si="24"/>
        <v>N/A</v>
      </c>
      <c r="AG208" s="116" t="str">
        <f t="shared" si="24"/>
        <v>N/A</v>
      </c>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32" t="s">
        <v>436</v>
      </c>
      <c r="BK208" s="132"/>
    </row>
    <row r="209" spans="1:63" ht="29.1" customHeight="1">
      <c r="A209" s="230"/>
      <c r="B209" s="229"/>
      <c r="C209" s="231"/>
      <c r="D209" s="229"/>
      <c r="E209" s="229"/>
      <c r="F209" s="229"/>
      <c r="G209" s="228"/>
      <c r="H209" s="229"/>
      <c r="I209" s="229"/>
      <c r="J209" s="123" t="s">
        <v>538</v>
      </c>
      <c r="K209" s="133">
        <v>0.4</v>
      </c>
      <c r="L209" s="134" t="s">
        <v>254</v>
      </c>
      <c r="M209" s="136">
        <v>45703</v>
      </c>
      <c r="N209" s="136">
        <v>45731</v>
      </c>
      <c r="O209" s="134">
        <v>2</v>
      </c>
      <c r="P209" s="116" t="s">
        <v>313</v>
      </c>
      <c r="Q209" s="118" t="str">
        <f>IFERROR(VLOOKUP(R209,Listas!$AJ$2:$AK$9,2,0),"N/A")</f>
        <v>N/A</v>
      </c>
      <c r="R209" s="119" t="s">
        <v>229</v>
      </c>
      <c r="S209" s="119" t="s">
        <v>229</v>
      </c>
      <c r="T209" s="119" t="s">
        <v>229</v>
      </c>
      <c r="U209" s="116" t="str">
        <f t="shared" si="24"/>
        <v>N/A</v>
      </c>
      <c r="V209" s="116" t="str">
        <f t="shared" si="24"/>
        <v>N/A</v>
      </c>
      <c r="W209" s="116" t="str">
        <f t="shared" si="24"/>
        <v>N/A</v>
      </c>
      <c r="X209" s="116" t="str">
        <f t="shared" si="24"/>
        <v>N/A</v>
      </c>
      <c r="Y209" s="116" t="str">
        <f t="shared" si="24"/>
        <v>N/A</v>
      </c>
      <c r="Z209" s="116" t="str">
        <f t="shared" si="24"/>
        <v>N/A</v>
      </c>
      <c r="AA209" s="116" t="str">
        <f t="shared" si="24"/>
        <v>N/A</v>
      </c>
      <c r="AB209" s="116" t="str">
        <f t="shared" si="24"/>
        <v>N/A</v>
      </c>
      <c r="AC209" s="116" t="str">
        <f t="shared" si="24"/>
        <v>N/A</v>
      </c>
      <c r="AD209" s="116" t="str">
        <f t="shared" si="24"/>
        <v>N/A</v>
      </c>
      <c r="AE209" s="116" t="str">
        <f t="shared" si="24"/>
        <v>N/A</v>
      </c>
      <c r="AF209" s="116" t="str">
        <f t="shared" si="24"/>
        <v>N/A</v>
      </c>
      <c r="AG209" s="116" t="str">
        <f t="shared" si="24"/>
        <v>N/A</v>
      </c>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32" t="s">
        <v>436</v>
      </c>
      <c r="BK209" s="132"/>
    </row>
    <row r="210" spans="1:63">
      <c r="A210" s="230"/>
      <c r="B210" s="229"/>
      <c r="C210" s="231"/>
      <c r="D210" s="229"/>
      <c r="E210" s="229"/>
      <c r="F210" s="229"/>
      <c r="G210" s="228"/>
      <c r="H210" s="229"/>
      <c r="I210" s="229"/>
      <c r="J210" s="123" t="s">
        <v>539</v>
      </c>
      <c r="K210" s="133">
        <v>0.4</v>
      </c>
      <c r="L210" s="134" t="s">
        <v>254</v>
      </c>
      <c r="M210" s="136">
        <v>45717</v>
      </c>
      <c r="N210" s="136">
        <v>45746</v>
      </c>
      <c r="O210" s="134">
        <v>2</v>
      </c>
      <c r="P210" s="116" t="s">
        <v>313</v>
      </c>
      <c r="Q210" s="118" t="str">
        <f>IFERROR(VLOOKUP(R210,Listas!$AJ$2:$AK$9,2,0),"N/A")</f>
        <v>N/A</v>
      </c>
      <c r="R210" s="119" t="s">
        <v>229</v>
      </c>
      <c r="S210" s="119" t="s">
        <v>229</v>
      </c>
      <c r="T210" s="119" t="s">
        <v>229</v>
      </c>
      <c r="U210" s="116" t="str">
        <f t="shared" si="24"/>
        <v>N/A</v>
      </c>
      <c r="V210" s="116" t="str">
        <f t="shared" ref="U210:AG229" si="25">IF($L210="Funcionamiento","N/A","")</f>
        <v>N/A</v>
      </c>
      <c r="W210" s="116" t="str">
        <f t="shared" si="25"/>
        <v>N/A</v>
      </c>
      <c r="X210" s="116" t="str">
        <f t="shared" si="25"/>
        <v>N/A</v>
      </c>
      <c r="Y210" s="116" t="str">
        <f t="shared" si="25"/>
        <v>N/A</v>
      </c>
      <c r="Z210" s="116" t="str">
        <f t="shared" si="25"/>
        <v>N/A</v>
      </c>
      <c r="AA210" s="116" t="str">
        <f t="shared" si="25"/>
        <v>N/A</v>
      </c>
      <c r="AB210" s="116" t="str">
        <f t="shared" si="25"/>
        <v>N/A</v>
      </c>
      <c r="AC210" s="116" t="str">
        <f t="shared" si="25"/>
        <v>N/A</v>
      </c>
      <c r="AD210" s="116" t="str">
        <f t="shared" si="25"/>
        <v>N/A</v>
      </c>
      <c r="AE210" s="116" t="str">
        <f t="shared" si="25"/>
        <v>N/A</v>
      </c>
      <c r="AF210" s="116" t="str">
        <f t="shared" si="25"/>
        <v>N/A</v>
      </c>
      <c r="AG210" s="116" t="str">
        <f t="shared" si="25"/>
        <v>N/A</v>
      </c>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32" t="s">
        <v>436</v>
      </c>
      <c r="BK210" s="132"/>
    </row>
    <row r="211" spans="1:63" ht="43.65" customHeight="1">
      <c r="A211" s="230">
        <v>39</v>
      </c>
      <c r="B211" s="229" t="s">
        <v>423</v>
      </c>
      <c r="C211" s="229" t="s">
        <v>8</v>
      </c>
      <c r="D211" s="229" t="s">
        <v>327</v>
      </c>
      <c r="E211" s="229" t="s">
        <v>450</v>
      </c>
      <c r="F211" s="229" t="s">
        <v>41</v>
      </c>
      <c r="G211" s="228" t="s">
        <v>718</v>
      </c>
      <c r="H211" s="229" t="s">
        <v>287</v>
      </c>
      <c r="I211" s="229" t="s">
        <v>289</v>
      </c>
      <c r="J211" s="115" t="s">
        <v>551</v>
      </c>
      <c r="K211" s="135">
        <v>0.3</v>
      </c>
      <c r="L211" s="134" t="s">
        <v>254</v>
      </c>
      <c r="M211" s="136">
        <v>45658</v>
      </c>
      <c r="N211" s="136">
        <v>45716</v>
      </c>
      <c r="O211" s="134">
        <v>1</v>
      </c>
      <c r="P211" s="116" t="s">
        <v>313</v>
      </c>
      <c r="Q211" s="118" t="str">
        <f>IFERROR(VLOOKUP(R211,Listas!$AJ$2:$AK$9,2,0),"N/A")</f>
        <v>N/A</v>
      </c>
      <c r="R211" s="119" t="s">
        <v>229</v>
      </c>
      <c r="S211" s="119" t="s">
        <v>229</v>
      </c>
      <c r="T211" s="119" t="s">
        <v>229</v>
      </c>
      <c r="U211" s="116" t="str">
        <f t="shared" si="25"/>
        <v>N/A</v>
      </c>
      <c r="V211" s="116" t="str">
        <f t="shared" si="25"/>
        <v>N/A</v>
      </c>
      <c r="W211" s="116" t="str">
        <f t="shared" si="25"/>
        <v>N/A</v>
      </c>
      <c r="X211" s="116" t="str">
        <f t="shared" si="25"/>
        <v>N/A</v>
      </c>
      <c r="Y211" s="116" t="str">
        <f t="shared" si="25"/>
        <v>N/A</v>
      </c>
      <c r="Z211" s="116" t="str">
        <f t="shared" si="25"/>
        <v>N/A</v>
      </c>
      <c r="AA211" s="116" t="str">
        <f t="shared" si="25"/>
        <v>N/A</v>
      </c>
      <c r="AB211" s="116" t="str">
        <f t="shared" si="25"/>
        <v>N/A</v>
      </c>
      <c r="AC211" s="116" t="str">
        <f t="shared" si="25"/>
        <v>N/A</v>
      </c>
      <c r="AD211" s="116" t="str">
        <f t="shared" si="25"/>
        <v>N/A</v>
      </c>
      <c r="AE211" s="116" t="str">
        <f t="shared" si="25"/>
        <v>N/A</v>
      </c>
      <c r="AF211" s="116" t="str">
        <f t="shared" si="25"/>
        <v>N/A</v>
      </c>
      <c r="AG211" s="116" t="str">
        <f t="shared" si="25"/>
        <v>N/A</v>
      </c>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32" t="s">
        <v>436</v>
      </c>
      <c r="BK211" s="132"/>
    </row>
    <row r="212" spans="1:63">
      <c r="A212" s="230"/>
      <c r="B212" s="229"/>
      <c r="C212" s="229"/>
      <c r="D212" s="229"/>
      <c r="E212" s="229"/>
      <c r="F212" s="229"/>
      <c r="G212" s="228"/>
      <c r="H212" s="229"/>
      <c r="I212" s="229"/>
      <c r="J212" s="115" t="s">
        <v>552</v>
      </c>
      <c r="K212" s="135">
        <v>0.5</v>
      </c>
      <c r="L212" s="134" t="s">
        <v>254</v>
      </c>
      <c r="M212" s="136">
        <v>45689</v>
      </c>
      <c r="N212" s="136">
        <v>45777</v>
      </c>
      <c r="O212" s="134">
        <v>1</v>
      </c>
      <c r="P212" s="116" t="s">
        <v>313</v>
      </c>
      <c r="Q212" s="118" t="str">
        <f>IFERROR(VLOOKUP(R212,Listas!$AJ$2:$AK$9,2,0),"N/A")</f>
        <v>N/A</v>
      </c>
      <c r="R212" s="119" t="s">
        <v>229</v>
      </c>
      <c r="S212" s="119" t="s">
        <v>229</v>
      </c>
      <c r="T212" s="119" t="s">
        <v>229</v>
      </c>
      <c r="U212" s="116" t="str">
        <f t="shared" si="25"/>
        <v>N/A</v>
      </c>
      <c r="V212" s="116" t="str">
        <f t="shared" si="25"/>
        <v>N/A</v>
      </c>
      <c r="W212" s="116" t="str">
        <f t="shared" si="25"/>
        <v>N/A</v>
      </c>
      <c r="X212" s="116" t="str">
        <f t="shared" si="25"/>
        <v>N/A</v>
      </c>
      <c r="Y212" s="116" t="str">
        <f t="shared" si="25"/>
        <v>N/A</v>
      </c>
      <c r="Z212" s="116" t="str">
        <f t="shared" si="25"/>
        <v>N/A</v>
      </c>
      <c r="AA212" s="116" t="str">
        <f t="shared" si="25"/>
        <v>N/A</v>
      </c>
      <c r="AB212" s="116" t="str">
        <f t="shared" si="25"/>
        <v>N/A</v>
      </c>
      <c r="AC212" s="116" t="str">
        <f t="shared" si="25"/>
        <v>N/A</v>
      </c>
      <c r="AD212" s="116" t="str">
        <f t="shared" si="25"/>
        <v>N/A</v>
      </c>
      <c r="AE212" s="116" t="str">
        <f t="shared" si="25"/>
        <v>N/A</v>
      </c>
      <c r="AF212" s="116" t="str">
        <f t="shared" si="25"/>
        <v>N/A</v>
      </c>
      <c r="AG212" s="116" t="str">
        <f t="shared" si="25"/>
        <v>N/A</v>
      </c>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32" t="s">
        <v>436</v>
      </c>
      <c r="BK212" s="132"/>
    </row>
    <row r="213" spans="1:63">
      <c r="A213" s="230"/>
      <c r="B213" s="229"/>
      <c r="C213" s="229"/>
      <c r="D213" s="229"/>
      <c r="E213" s="229"/>
      <c r="F213" s="229"/>
      <c r="G213" s="228"/>
      <c r="H213" s="229"/>
      <c r="I213" s="229"/>
      <c r="J213" s="115" t="s">
        <v>474</v>
      </c>
      <c r="K213" s="135">
        <v>0.2</v>
      </c>
      <c r="L213" s="134" t="s">
        <v>254</v>
      </c>
      <c r="M213" s="136">
        <v>45778</v>
      </c>
      <c r="N213" s="136">
        <v>45807</v>
      </c>
      <c r="O213" s="134">
        <v>1</v>
      </c>
      <c r="P213" s="116" t="s">
        <v>313</v>
      </c>
      <c r="Q213" s="118" t="str">
        <f>IFERROR(VLOOKUP(R213,Listas!$AJ$2:$AK$9,2,0),"N/A")</f>
        <v>N/A</v>
      </c>
      <c r="R213" s="119" t="s">
        <v>229</v>
      </c>
      <c r="S213" s="119" t="s">
        <v>229</v>
      </c>
      <c r="T213" s="119" t="s">
        <v>229</v>
      </c>
      <c r="U213" s="116" t="str">
        <f t="shared" si="25"/>
        <v>N/A</v>
      </c>
      <c r="V213" s="116" t="str">
        <f t="shared" si="25"/>
        <v>N/A</v>
      </c>
      <c r="W213" s="116" t="str">
        <f t="shared" si="25"/>
        <v>N/A</v>
      </c>
      <c r="X213" s="116" t="str">
        <f t="shared" si="25"/>
        <v>N/A</v>
      </c>
      <c r="Y213" s="116" t="str">
        <f t="shared" si="25"/>
        <v>N/A</v>
      </c>
      <c r="Z213" s="116" t="str">
        <f t="shared" si="25"/>
        <v>N/A</v>
      </c>
      <c r="AA213" s="116" t="str">
        <f t="shared" si="25"/>
        <v>N/A</v>
      </c>
      <c r="AB213" s="116" t="str">
        <f t="shared" si="25"/>
        <v>N/A</v>
      </c>
      <c r="AC213" s="116" t="str">
        <f t="shared" si="25"/>
        <v>N/A</v>
      </c>
      <c r="AD213" s="116" t="str">
        <f t="shared" si="25"/>
        <v>N/A</v>
      </c>
      <c r="AE213" s="116" t="str">
        <f t="shared" si="25"/>
        <v>N/A</v>
      </c>
      <c r="AF213" s="116" t="str">
        <f t="shared" si="25"/>
        <v>N/A</v>
      </c>
      <c r="AG213" s="116" t="str">
        <f t="shared" si="25"/>
        <v>N/A</v>
      </c>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32" t="s">
        <v>436</v>
      </c>
      <c r="BK213" s="132"/>
    </row>
    <row r="214" spans="1:63" ht="43.65" customHeight="1">
      <c r="A214" s="230">
        <v>40</v>
      </c>
      <c r="B214" s="229" t="s">
        <v>423</v>
      </c>
      <c r="C214" s="229" t="s">
        <v>8</v>
      </c>
      <c r="D214" s="229" t="s">
        <v>326</v>
      </c>
      <c r="E214" s="229" t="s">
        <v>550</v>
      </c>
      <c r="F214" s="229" t="s">
        <v>258</v>
      </c>
      <c r="G214" s="228" t="s">
        <v>718</v>
      </c>
      <c r="H214" s="229" t="s">
        <v>287</v>
      </c>
      <c r="I214" s="229" t="s">
        <v>289</v>
      </c>
      <c r="J214" s="115" t="s">
        <v>553</v>
      </c>
      <c r="K214" s="135">
        <v>0.1</v>
      </c>
      <c r="L214" s="134" t="s">
        <v>254</v>
      </c>
      <c r="M214" s="136">
        <v>45658</v>
      </c>
      <c r="N214" s="136">
        <v>45716</v>
      </c>
      <c r="O214" s="134">
        <v>1</v>
      </c>
      <c r="P214" s="116" t="s">
        <v>313</v>
      </c>
      <c r="Q214" s="118" t="str">
        <f>IFERROR(VLOOKUP(R214,Listas!$AJ$2:$AK$9,2,0),"N/A")</f>
        <v>N/A</v>
      </c>
      <c r="R214" s="119" t="s">
        <v>229</v>
      </c>
      <c r="S214" s="119" t="s">
        <v>229</v>
      </c>
      <c r="T214" s="119" t="s">
        <v>229</v>
      </c>
      <c r="U214" s="116" t="str">
        <f t="shared" si="25"/>
        <v>N/A</v>
      </c>
      <c r="V214" s="116" t="str">
        <f t="shared" si="25"/>
        <v>N/A</v>
      </c>
      <c r="W214" s="116" t="str">
        <f t="shared" si="25"/>
        <v>N/A</v>
      </c>
      <c r="X214" s="116" t="str">
        <f t="shared" si="25"/>
        <v>N/A</v>
      </c>
      <c r="Y214" s="116" t="str">
        <f t="shared" si="25"/>
        <v>N/A</v>
      </c>
      <c r="Z214" s="116" t="str">
        <f t="shared" si="25"/>
        <v>N/A</v>
      </c>
      <c r="AA214" s="116" t="str">
        <f t="shared" si="25"/>
        <v>N/A</v>
      </c>
      <c r="AB214" s="116" t="str">
        <f t="shared" si="25"/>
        <v>N/A</v>
      </c>
      <c r="AC214" s="116" t="str">
        <f t="shared" si="25"/>
        <v>N/A</v>
      </c>
      <c r="AD214" s="116" t="str">
        <f t="shared" si="25"/>
        <v>N/A</v>
      </c>
      <c r="AE214" s="116" t="str">
        <f t="shared" si="25"/>
        <v>N/A</v>
      </c>
      <c r="AF214" s="116" t="str">
        <f t="shared" si="25"/>
        <v>N/A</v>
      </c>
      <c r="AG214" s="116" t="str">
        <f t="shared" si="25"/>
        <v>N/A</v>
      </c>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32" t="s">
        <v>436</v>
      </c>
      <c r="BK214" s="132"/>
    </row>
    <row r="215" spans="1:63">
      <c r="A215" s="230"/>
      <c r="B215" s="229"/>
      <c r="C215" s="229"/>
      <c r="D215" s="229"/>
      <c r="E215" s="229"/>
      <c r="F215" s="229"/>
      <c r="G215" s="228"/>
      <c r="H215" s="229"/>
      <c r="I215" s="229"/>
      <c r="J215" s="115" t="s">
        <v>554</v>
      </c>
      <c r="K215" s="135">
        <v>0.15</v>
      </c>
      <c r="L215" s="134" t="s">
        <v>254</v>
      </c>
      <c r="M215" s="136">
        <v>45689</v>
      </c>
      <c r="N215" s="136">
        <v>45731</v>
      </c>
      <c r="O215" s="134">
        <v>1</v>
      </c>
      <c r="P215" s="116" t="s">
        <v>313</v>
      </c>
      <c r="Q215" s="118" t="str">
        <f>IFERROR(VLOOKUP(R215,Listas!$AJ$2:$AK$9,2,0),"N/A")</f>
        <v>N/A</v>
      </c>
      <c r="R215" s="119" t="s">
        <v>229</v>
      </c>
      <c r="S215" s="119" t="s">
        <v>229</v>
      </c>
      <c r="T215" s="119" t="s">
        <v>229</v>
      </c>
      <c r="U215" s="116" t="str">
        <f t="shared" si="25"/>
        <v>N/A</v>
      </c>
      <c r="V215" s="116" t="str">
        <f t="shared" si="25"/>
        <v>N/A</v>
      </c>
      <c r="W215" s="116" t="str">
        <f t="shared" si="25"/>
        <v>N/A</v>
      </c>
      <c r="X215" s="116" t="str">
        <f t="shared" si="25"/>
        <v>N/A</v>
      </c>
      <c r="Y215" s="116" t="str">
        <f t="shared" si="25"/>
        <v>N/A</v>
      </c>
      <c r="Z215" s="116" t="str">
        <f t="shared" si="25"/>
        <v>N/A</v>
      </c>
      <c r="AA215" s="116" t="str">
        <f t="shared" si="25"/>
        <v>N/A</v>
      </c>
      <c r="AB215" s="116" t="str">
        <f t="shared" si="25"/>
        <v>N/A</v>
      </c>
      <c r="AC215" s="116" t="str">
        <f t="shared" si="25"/>
        <v>N/A</v>
      </c>
      <c r="AD215" s="116" t="str">
        <f t="shared" si="25"/>
        <v>N/A</v>
      </c>
      <c r="AE215" s="116" t="str">
        <f t="shared" si="25"/>
        <v>N/A</v>
      </c>
      <c r="AF215" s="116" t="str">
        <f t="shared" si="25"/>
        <v>N/A</v>
      </c>
      <c r="AG215" s="116" t="str">
        <f t="shared" si="25"/>
        <v>N/A</v>
      </c>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32" t="s">
        <v>436</v>
      </c>
      <c r="BK215" s="132"/>
    </row>
    <row r="216" spans="1:63">
      <c r="A216" s="230"/>
      <c r="B216" s="229"/>
      <c r="C216" s="229"/>
      <c r="D216" s="229"/>
      <c r="E216" s="229"/>
      <c r="F216" s="229"/>
      <c r="G216" s="228"/>
      <c r="H216" s="229"/>
      <c r="I216" s="229"/>
      <c r="J216" s="115" t="s">
        <v>555</v>
      </c>
      <c r="K216" s="135">
        <v>0.1</v>
      </c>
      <c r="L216" s="134" t="s">
        <v>254</v>
      </c>
      <c r="M216" s="136">
        <v>45731</v>
      </c>
      <c r="N216" s="136">
        <v>45746</v>
      </c>
      <c r="O216" s="134">
        <v>2</v>
      </c>
      <c r="P216" s="116" t="s">
        <v>313</v>
      </c>
      <c r="Q216" s="118" t="str">
        <f>IFERROR(VLOOKUP(R216,Listas!$AJ$2:$AK$9,2,0),"N/A")</f>
        <v>N/A</v>
      </c>
      <c r="R216" s="119" t="s">
        <v>229</v>
      </c>
      <c r="S216" s="119" t="s">
        <v>229</v>
      </c>
      <c r="T216" s="119" t="s">
        <v>229</v>
      </c>
      <c r="U216" s="116" t="str">
        <f t="shared" si="25"/>
        <v>N/A</v>
      </c>
      <c r="V216" s="116" t="str">
        <f t="shared" si="25"/>
        <v>N/A</v>
      </c>
      <c r="W216" s="116" t="str">
        <f t="shared" si="25"/>
        <v>N/A</v>
      </c>
      <c r="X216" s="116" t="str">
        <f t="shared" si="25"/>
        <v>N/A</v>
      </c>
      <c r="Y216" s="116" t="str">
        <f t="shared" si="25"/>
        <v>N/A</v>
      </c>
      <c r="Z216" s="116" t="str">
        <f t="shared" si="25"/>
        <v>N/A</v>
      </c>
      <c r="AA216" s="116" t="str">
        <f t="shared" si="25"/>
        <v>N/A</v>
      </c>
      <c r="AB216" s="116" t="str">
        <f t="shared" si="25"/>
        <v>N/A</v>
      </c>
      <c r="AC216" s="116" t="str">
        <f t="shared" si="25"/>
        <v>N/A</v>
      </c>
      <c r="AD216" s="116" t="str">
        <f t="shared" si="25"/>
        <v>N/A</v>
      </c>
      <c r="AE216" s="116" t="str">
        <f t="shared" si="25"/>
        <v>N/A</v>
      </c>
      <c r="AF216" s="116" t="str">
        <f t="shared" si="25"/>
        <v>N/A</v>
      </c>
      <c r="AG216" s="116" t="str">
        <f t="shared" si="25"/>
        <v>N/A</v>
      </c>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32" t="s">
        <v>436</v>
      </c>
      <c r="BK216" s="132"/>
    </row>
    <row r="217" spans="1:63" ht="28.8">
      <c r="A217" s="230"/>
      <c r="B217" s="229"/>
      <c r="C217" s="229"/>
      <c r="D217" s="229"/>
      <c r="E217" s="229"/>
      <c r="F217" s="229"/>
      <c r="G217" s="228"/>
      <c r="H217" s="229"/>
      <c r="I217" s="229"/>
      <c r="J217" s="115" t="s">
        <v>556</v>
      </c>
      <c r="K217" s="135">
        <v>0.15</v>
      </c>
      <c r="L217" s="134" t="s">
        <v>254</v>
      </c>
      <c r="M217" s="136">
        <v>45731</v>
      </c>
      <c r="N217" s="136">
        <v>45762</v>
      </c>
      <c r="O217" s="134">
        <v>1</v>
      </c>
      <c r="P217" s="116" t="s">
        <v>313</v>
      </c>
      <c r="Q217" s="118" t="str">
        <f>IFERROR(VLOOKUP(R217,Listas!$AJ$2:$AK$9,2,0),"N/A")</f>
        <v>N/A</v>
      </c>
      <c r="R217" s="119" t="s">
        <v>229</v>
      </c>
      <c r="S217" s="119" t="s">
        <v>229</v>
      </c>
      <c r="T217" s="119" t="s">
        <v>229</v>
      </c>
      <c r="U217" s="116" t="str">
        <f t="shared" si="25"/>
        <v>N/A</v>
      </c>
      <c r="V217" s="116" t="str">
        <f t="shared" si="25"/>
        <v>N/A</v>
      </c>
      <c r="W217" s="116" t="str">
        <f t="shared" si="25"/>
        <v>N/A</v>
      </c>
      <c r="X217" s="116" t="str">
        <f t="shared" si="25"/>
        <v>N/A</v>
      </c>
      <c r="Y217" s="116" t="str">
        <f t="shared" si="25"/>
        <v>N/A</v>
      </c>
      <c r="Z217" s="116" t="str">
        <f t="shared" si="25"/>
        <v>N/A</v>
      </c>
      <c r="AA217" s="116" t="str">
        <f t="shared" si="25"/>
        <v>N/A</v>
      </c>
      <c r="AB217" s="116" t="str">
        <f t="shared" si="25"/>
        <v>N/A</v>
      </c>
      <c r="AC217" s="116" t="str">
        <f t="shared" si="25"/>
        <v>N/A</v>
      </c>
      <c r="AD217" s="116" t="str">
        <f t="shared" si="25"/>
        <v>N/A</v>
      </c>
      <c r="AE217" s="116" t="str">
        <f t="shared" si="25"/>
        <v>N/A</v>
      </c>
      <c r="AF217" s="116" t="str">
        <f t="shared" si="25"/>
        <v>N/A</v>
      </c>
      <c r="AG217" s="116" t="str">
        <f t="shared" si="25"/>
        <v>N/A</v>
      </c>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32" t="s">
        <v>436</v>
      </c>
      <c r="BK217" s="132"/>
    </row>
    <row r="218" spans="1:63">
      <c r="A218" s="230"/>
      <c r="B218" s="229"/>
      <c r="C218" s="229"/>
      <c r="D218" s="229"/>
      <c r="E218" s="229"/>
      <c r="F218" s="229"/>
      <c r="G218" s="228"/>
      <c r="H218" s="229"/>
      <c r="I218" s="229"/>
      <c r="J218" s="115" t="s">
        <v>557</v>
      </c>
      <c r="K218" s="135">
        <v>0.15</v>
      </c>
      <c r="L218" s="134" t="s">
        <v>254</v>
      </c>
      <c r="M218" s="136">
        <v>45731</v>
      </c>
      <c r="N218" s="136">
        <v>45777</v>
      </c>
      <c r="O218" s="134">
        <v>1</v>
      </c>
      <c r="P218" s="116" t="s">
        <v>313</v>
      </c>
      <c r="Q218" s="118" t="str">
        <f>IFERROR(VLOOKUP(R218,Listas!$AJ$2:$AK$9,2,0),"N/A")</f>
        <v>N/A</v>
      </c>
      <c r="R218" s="119" t="s">
        <v>229</v>
      </c>
      <c r="S218" s="119" t="s">
        <v>229</v>
      </c>
      <c r="T218" s="119" t="s">
        <v>229</v>
      </c>
      <c r="U218" s="116" t="str">
        <f t="shared" si="25"/>
        <v>N/A</v>
      </c>
      <c r="V218" s="116" t="str">
        <f t="shared" si="25"/>
        <v>N/A</v>
      </c>
      <c r="W218" s="116" t="str">
        <f t="shared" si="25"/>
        <v>N/A</v>
      </c>
      <c r="X218" s="116" t="str">
        <f t="shared" si="25"/>
        <v>N/A</v>
      </c>
      <c r="Y218" s="116" t="str">
        <f t="shared" si="25"/>
        <v>N/A</v>
      </c>
      <c r="Z218" s="116" t="str">
        <f t="shared" si="25"/>
        <v>N/A</v>
      </c>
      <c r="AA218" s="116" t="str">
        <f t="shared" si="25"/>
        <v>N/A</v>
      </c>
      <c r="AB218" s="116" t="str">
        <f t="shared" si="25"/>
        <v>N/A</v>
      </c>
      <c r="AC218" s="116" t="str">
        <f t="shared" si="25"/>
        <v>N/A</v>
      </c>
      <c r="AD218" s="116" t="str">
        <f t="shared" si="25"/>
        <v>N/A</v>
      </c>
      <c r="AE218" s="116" t="str">
        <f t="shared" si="25"/>
        <v>N/A</v>
      </c>
      <c r="AF218" s="116" t="str">
        <f t="shared" si="25"/>
        <v>N/A</v>
      </c>
      <c r="AG218" s="116" t="str">
        <f t="shared" si="25"/>
        <v>N/A</v>
      </c>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32" t="s">
        <v>436</v>
      </c>
      <c r="BK218" s="132"/>
    </row>
    <row r="219" spans="1:63" ht="28.8">
      <c r="A219" s="230"/>
      <c r="B219" s="229"/>
      <c r="C219" s="229"/>
      <c r="D219" s="229"/>
      <c r="E219" s="229"/>
      <c r="F219" s="229"/>
      <c r="G219" s="228"/>
      <c r="H219" s="229"/>
      <c r="I219" s="229"/>
      <c r="J219" s="115" t="s">
        <v>558</v>
      </c>
      <c r="K219" s="137">
        <v>0.1</v>
      </c>
      <c r="L219" s="116" t="s">
        <v>254</v>
      </c>
      <c r="M219" s="138">
        <v>45658</v>
      </c>
      <c r="N219" s="138">
        <v>45716</v>
      </c>
      <c r="O219" s="116">
        <v>1</v>
      </c>
      <c r="P219" s="116" t="s">
        <v>313</v>
      </c>
      <c r="Q219" s="118" t="str">
        <f>IFERROR(VLOOKUP(R219,Listas!$AJ$2:$AK$9,2,0),"N/A")</f>
        <v>N/A</v>
      </c>
      <c r="R219" s="119" t="s">
        <v>229</v>
      </c>
      <c r="S219" s="119" t="s">
        <v>229</v>
      </c>
      <c r="T219" s="119" t="s">
        <v>229</v>
      </c>
      <c r="U219" s="116" t="str">
        <f t="shared" si="25"/>
        <v>N/A</v>
      </c>
      <c r="V219" s="116" t="str">
        <f t="shared" si="25"/>
        <v>N/A</v>
      </c>
      <c r="W219" s="116" t="str">
        <f t="shared" si="25"/>
        <v>N/A</v>
      </c>
      <c r="X219" s="116" t="str">
        <f t="shared" si="25"/>
        <v>N/A</v>
      </c>
      <c r="Y219" s="116" t="str">
        <f t="shared" si="25"/>
        <v>N/A</v>
      </c>
      <c r="Z219" s="116" t="str">
        <f t="shared" si="25"/>
        <v>N/A</v>
      </c>
      <c r="AA219" s="116" t="str">
        <f t="shared" si="25"/>
        <v>N/A</v>
      </c>
      <c r="AB219" s="116" t="str">
        <f t="shared" si="25"/>
        <v>N/A</v>
      </c>
      <c r="AC219" s="116" t="str">
        <f t="shared" si="25"/>
        <v>N/A</v>
      </c>
      <c r="AD219" s="116" t="str">
        <f t="shared" si="25"/>
        <v>N/A</v>
      </c>
      <c r="AE219" s="116" t="str">
        <f t="shared" si="25"/>
        <v>N/A</v>
      </c>
      <c r="AF219" s="116" t="str">
        <f t="shared" si="25"/>
        <v>N/A</v>
      </c>
      <c r="AG219" s="116" t="str">
        <f t="shared" si="25"/>
        <v>N/A</v>
      </c>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32" t="s">
        <v>436</v>
      </c>
      <c r="BK219" s="132"/>
    </row>
    <row r="220" spans="1:63" ht="28.8">
      <c r="A220" s="230"/>
      <c r="B220" s="229"/>
      <c r="C220" s="229"/>
      <c r="D220" s="229"/>
      <c r="E220" s="229"/>
      <c r="F220" s="229"/>
      <c r="G220" s="228"/>
      <c r="H220" s="229"/>
      <c r="I220" s="229"/>
      <c r="J220" s="115" t="s">
        <v>559</v>
      </c>
      <c r="K220" s="137">
        <v>0.15</v>
      </c>
      <c r="L220" s="116" t="s">
        <v>254</v>
      </c>
      <c r="M220" s="130">
        <v>45717</v>
      </c>
      <c r="N220" s="130">
        <v>45960</v>
      </c>
      <c r="O220" s="116">
        <v>1</v>
      </c>
      <c r="P220" s="116" t="s">
        <v>313</v>
      </c>
      <c r="Q220" s="118" t="str">
        <f>IFERROR(VLOOKUP(R220,Listas!$AJ$2:$AK$9,2,0),"N/A")</f>
        <v>N/A</v>
      </c>
      <c r="R220" s="119" t="s">
        <v>229</v>
      </c>
      <c r="S220" s="119" t="s">
        <v>229</v>
      </c>
      <c r="T220" s="119" t="s">
        <v>229</v>
      </c>
      <c r="U220" s="116" t="str">
        <f t="shared" si="25"/>
        <v>N/A</v>
      </c>
      <c r="V220" s="116" t="str">
        <f t="shared" si="25"/>
        <v>N/A</v>
      </c>
      <c r="W220" s="116" t="str">
        <f t="shared" si="25"/>
        <v>N/A</v>
      </c>
      <c r="X220" s="116" t="str">
        <f t="shared" si="25"/>
        <v>N/A</v>
      </c>
      <c r="Y220" s="116" t="str">
        <f t="shared" si="25"/>
        <v>N/A</v>
      </c>
      <c r="Z220" s="116" t="str">
        <f t="shared" si="25"/>
        <v>N/A</v>
      </c>
      <c r="AA220" s="116" t="str">
        <f t="shared" si="25"/>
        <v>N/A</v>
      </c>
      <c r="AB220" s="116" t="str">
        <f t="shared" si="25"/>
        <v>N/A</v>
      </c>
      <c r="AC220" s="116" t="str">
        <f t="shared" si="25"/>
        <v>N/A</v>
      </c>
      <c r="AD220" s="116" t="str">
        <f t="shared" si="25"/>
        <v>N/A</v>
      </c>
      <c r="AE220" s="116" t="str">
        <f t="shared" si="25"/>
        <v>N/A</v>
      </c>
      <c r="AF220" s="116" t="str">
        <f t="shared" si="25"/>
        <v>N/A</v>
      </c>
      <c r="AG220" s="116" t="str">
        <f t="shared" si="25"/>
        <v>N/A</v>
      </c>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32" t="s">
        <v>436</v>
      </c>
      <c r="BK220" s="132"/>
    </row>
    <row r="221" spans="1:63">
      <c r="A221" s="230"/>
      <c r="B221" s="229"/>
      <c r="C221" s="229"/>
      <c r="D221" s="229"/>
      <c r="E221" s="229"/>
      <c r="F221" s="229"/>
      <c r="G221" s="228"/>
      <c r="H221" s="229"/>
      <c r="I221" s="229"/>
      <c r="J221" s="115" t="s">
        <v>560</v>
      </c>
      <c r="K221" s="137">
        <v>0.1</v>
      </c>
      <c r="L221" s="116" t="s">
        <v>254</v>
      </c>
      <c r="M221" s="130">
        <v>45717</v>
      </c>
      <c r="N221" s="130">
        <v>45960</v>
      </c>
      <c r="O221" s="116">
        <v>1</v>
      </c>
      <c r="P221" s="116" t="s">
        <v>313</v>
      </c>
      <c r="Q221" s="118" t="str">
        <f>IFERROR(VLOOKUP(R221,Listas!$AJ$2:$AK$9,2,0),"N/A")</f>
        <v>N/A</v>
      </c>
      <c r="R221" s="119" t="s">
        <v>229</v>
      </c>
      <c r="S221" s="119" t="s">
        <v>229</v>
      </c>
      <c r="T221" s="119" t="s">
        <v>229</v>
      </c>
      <c r="U221" s="116" t="str">
        <f t="shared" si="25"/>
        <v>N/A</v>
      </c>
      <c r="V221" s="116" t="str">
        <f t="shared" si="25"/>
        <v>N/A</v>
      </c>
      <c r="W221" s="116" t="str">
        <f t="shared" si="25"/>
        <v>N/A</v>
      </c>
      <c r="X221" s="116" t="str">
        <f t="shared" si="25"/>
        <v>N/A</v>
      </c>
      <c r="Y221" s="116" t="str">
        <f t="shared" si="25"/>
        <v>N/A</v>
      </c>
      <c r="Z221" s="116" t="str">
        <f t="shared" si="25"/>
        <v>N/A</v>
      </c>
      <c r="AA221" s="116" t="str">
        <f t="shared" si="25"/>
        <v>N/A</v>
      </c>
      <c r="AB221" s="116" t="str">
        <f t="shared" si="25"/>
        <v>N/A</v>
      </c>
      <c r="AC221" s="116" t="str">
        <f t="shared" si="25"/>
        <v>N/A</v>
      </c>
      <c r="AD221" s="116" t="str">
        <f t="shared" si="25"/>
        <v>N/A</v>
      </c>
      <c r="AE221" s="116" t="str">
        <f t="shared" si="25"/>
        <v>N/A</v>
      </c>
      <c r="AF221" s="116" t="str">
        <f t="shared" si="25"/>
        <v>N/A</v>
      </c>
      <c r="AG221" s="116" t="str">
        <f t="shared" si="25"/>
        <v>N/A</v>
      </c>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32" t="s">
        <v>436</v>
      </c>
      <c r="BK221" s="132"/>
    </row>
    <row r="222" spans="1:63" ht="43.65" customHeight="1">
      <c r="A222" s="229">
        <v>41</v>
      </c>
      <c r="B222" s="229" t="s">
        <v>423</v>
      </c>
      <c r="C222" s="229" t="s">
        <v>8</v>
      </c>
      <c r="D222" s="229" t="s">
        <v>326</v>
      </c>
      <c r="E222" s="229" t="s">
        <v>561</v>
      </c>
      <c r="F222" s="229" t="s">
        <v>258</v>
      </c>
      <c r="G222" s="228" t="s">
        <v>718</v>
      </c>
      <c r="H222" s="229" t="s">
        <v>287</v>
      </c>
      <c r="I222" s="229" t="s">
        <v>289</v>
      </c>
      <c r="J222" s="115" t="s">
        <v>562</v>
      </c>
      <c r="K222" s="85">
        <v>0.2</v>
      </c>
      <c r="L222" s="134" t="s">
        <v>254</v>
      </c>
      <c r="M222" s="136">
        <v>45717</v>
      </c>
      <c r="N222" s="136">
        <v>45762</v>
      </c>
      <c r="O222" s="134">
        <v>1</v>
      </c>
      <c r="P222" s="116" t="s">
        <v>313</v>
      </c>
      <c r="Q222" s="118" t="str">
        <f>IFERROR(VLOOKUP(R222,Listas!$AJ$2:$AK$9,2,0),"N/A")</f>
        <v>N/A</v>
      </c>
      <c r="R222" s="119" t="s">
        <v>229</v>
      </c>
      <c r="S222" s="119" t="s">
        <v>229</v>
      </c>
      <c r="T222" s="119" t="s">
        <v>229</v>
      </c>
      <c r="U222" s="116" t="str">
        <f t="shared" si="25"/>
        <v>N/A</v>
      </c>
      <c r="V222" s="116" t="str">
        <f t="shared" si="25"/>
        <v>N/A</v>
      </c>
      <c r="W222" s="116" t="str">
        <f t="shared" si="25"/>
        <v>N/A</v>
      </c>
      <c r="X222" s="116" t="str">
        <f t="shared" si="25"/>
        <v>N/A</v>
      </c>
      <c r="Y222" s="116" t="str">
        <f t="shared" si="25"/>
        <v>N/A</v>
      </c>
      <c r="Z222" s="116" t="str">
        <f t="shared" si="25"/>
        <v>N/A</v>
      </c>
      <c r="AA222" s="116" t="str">
        <f t="shared" si="25"/>
        <v>N/A</v>
      </c>
      <c r="AB222" s="116" t="str">
        <f t="shared" si="25"/>
        <v>N/A</v>
      </c>
      <c r="AC222" s="116" t="str">
        <f t="shared" si="25"/>
        <v>N/A</v>
      </c>
      <c r="AD222" s="116" t="str">
        <f t="shared" si="25"/>
        <v>N/A</v>
      </c>
      <c r="AE222" s="116" t="str">
        <f t="shared" si="25"/>
        <v>N/A</v>
      </c>
      <c r="AF222" s="116" t="str">
        <f t="shared" si="25"/>
        <v>N/A</v>
      </c>
      <c r="AG222" s="116" t="str">
        <f t="shared" si="25"/>
        <v>N/A</v>
      </c>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32" t="s">
        <v>436</v>
      </c>
      <c r="BK222" s="132"/>
    </row>
    <row r="223" spans="1:63">
      <c r="A223" s="229"/>
      <c r="B223" s="229"/>
      <c r="C223" s="229"/>
      <c r="D223" s="229"/>
      <c r="E223" s="229"/>
      <c r="F223" s="229"/>
      <c r="G223" s="228"/>
      <c r="H223" s="229"/>
      <c r="I223" s="229"/>
      <c r="J223" s="115" t="s">
        <v>563</v>
      </c>
      <c r="K223" s="85">
        <v>0.2</v>
      </c>
      <c r="L223" s="134" t="s">
        <v>254</v>
      </c>
      <c r="M223" s="136">
        <v>45748</v>
      </c>
      <c r="N223" s="136">
        <v>45777</v>
      </c>
      <c r="O223" s="134">
        <v>1</v>
      </c>
      <c r="P223" s="116" t="s">
        <v>313</v>
      </c>
      <c r="Q223" s="118" t="str">
        <f>IFERROR(VLOOKUP(R223,Listas!$AJ$2:$AK$9,2,0),"N/A")</f>
        <v>N/A</v>
      </c>
      <c r="R223" s="119" t="s">
        <v>229</v>
      </c>
      <c r="S223" s="119" t="s">
        <v>229</v>
      </c>
      <c r="T223" s="119" t="s">
        <v>229</v>
      </c>
      <c r="U223" s="116" t="str">
        <f t="shared" si="25"/>
        <v>N/A</v>
      </c>
      <c r="V223" s="116" t="str">
        <f t="shared" si="25"/>
        <v>N/A</v>
      </c>
      <c r="W223" s="116" t="str">
        <f t="shared" si="25"/>
        <v>N/A</v>
      </c>
      <c r="X223" s="116" t="str">
        <f t="shared" si="25"/>
        <v>N/A</v>
      </c>
      <c r="Y223" s="116" t="str">
        <f t="shared" si="25"/>
        <v>N/A</v>
      </c>
      <c r="Z223" s="116" t="str">
        <f t="shared" si="25"/>
        <v>N/A</v>
      </c>
      <c r="AA223" s="116" t="str">
        <f t="shared" si="25"/>
        <v>N/A</v>
      </c>
      <c r="AB223" s="116" t="str">
        <f t="shared" si="25"/>
        <v>N/A</v>
      </c>
      <c r="AC223" s="116" t="str">
        <f t="shared" si="25"/>
        <v>N/A</v>
      </c>
      <c r="AD223" s="116" t="str">
        <f t="shared" si="25"/>
        <v>N/A</v>
      </c>
      <c r="AE223" s="116" t="str">
        <f t="shared" si="25"/>
        <v>N/A</v>
      </c>
      <c r="AF223" s="116" t="str">
        <f t="shared" si="25"/>
        <v>N/A</v>
      </c>
      <c r="AG223" s="116" t="str">
        <f t="shared" si="25"/>
        <v>N/A</v>
      </c>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32" t="s">
        <v>436</v>
      </c>
      <c r="BK223" s="132"/>
    </row>
    <row r="224" spans="1:63">
      <c r="A224" s="229"/>
      <c r="B224" s="229"/>
      <c r="C224" s="229"/>
      <c r="D224" s="229"/>
      <c r="E224" s="229"/>
      <c r="F224" s="229"/>
      <c r="G224" s="228"/>
      <c r="H224" s="229"/>
      <c r="I224" s="229"/>
      <c r="J224" s="115" t="s">
        <v>538</v>
      </c>
      <c r="K224" s="85">
        <v>0.2</v>
      </c>
      <c r="L224" s="134" t="s">
        <v>254</v>
      </c>
      <c r="M224" s="136">
        <v>45778</v>
      </c>
      <c r="N224" s="136">
        <v>45823</v>
      </c>
      <c r="O224" s="134">
        <v>1</v>
      </c>
      <c r="P224" s="116" t="s">
        <v>313</v>
      </c>
      <c r="Q224" s="118" t="str">
        <f>IFERROR(VLOOKUP(R224,Listas!$AJ$2:$AK$9,2,0),"N/A")</f>
        <v>N/A</v>
      </c>
      <c r="R224" s="119" t="s">
        <v>229</v>
      </c>
      <c r="S224" s="119" t="s">
        <v>229</v>
      </c>
      <c r="T224" s="119" t="s">
        <v>229</v>
      </c>
      <c r="U224" s="116" t="str">
        <f t="shared" si="25"/>
        <v>N/A</v>
      </c>
      <c r="V224" s="116" t="str">
        <f t="shared" si="25"/>
        <v>N/A</v>
      </c>
      <c r="W224" s="116" t="str">
        <f t="shared" si="25"/>
        <v>N/A</v>
      </c>
      <c r="X224" s="116" t="str">
        <f t="shared" si="25"/>
        <v>N/A</v>
      </c>
      <c r="Y224" s="116" t="str">
        <f t="shared" si="25"/>
        <v>N/A</v>
      </c>
      <c r="Z224" s="116" t="str">
        <f t="shared" si="25"/>
        <v>N/A</v>
      </c>
      <c r="AA224" s="116" t="str">
        <f t="shared" si="25"/>
        <v>N/A</v>
      </c>
      <c r="AB224" s="116" t="str">
        <f t="shared" si="25"/>
        <v>N/A</v>
      </c>
      <c r="AC224" s="116" t="str">
        <f t="shared" si="25"/>
        <v>N/A</v>
      </c>
      <c r="AD224" s="116" t="str">
        <f t="shared" si="25"/>
        <v>N/A</v>
      </c>
      <c r="AE224" s="116" t="str">
        <f t="shared" si="25"/>
        <v>N/A</v>
      </c>
      <c r="AF224" s="116" t="str">
        <f t="shared" si="25"/>
        <v>N/A</v>
      </c>
      <c r="AG224" s="116" t="str">
        <f t="shared" si="25"/>
        <v>N/A</v>
      </c>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32" t="s">
        <v>436</v>
      </c>
      <c r="BK224" s="132"/>
    </row>
    <row r="225" spans="1:63">
      <c r="A225" s="229"/>
      <c r="B225" s="229"/>
      <c r="C225" s="229"/>
      <c r="D225" s="229"/>
      <c r="E225" s="229"/>
      <c r="F225" s="229"/>
      <c r="G225" s="228"/>
      <c r="H225" s="229"/>
      <c r="I225" s="229"/>
      <c r="J225" s="115" t="s">
        <v>564</v>
      </c>
      <c r="K225" s="85">
        <v>0.2</v>
      </c>
      <c r="L225" s="134" t="s">
        <v>254</v>
      </c>
      <c r="M225" s="136">
        <v>45823</v>
      </c>
      <c r="N225" s="136">
        <v>45868</v>
      </c>
      <c r="O225" s="134">
        <v>1</v>
      </c>
      <c r="P225" s="116" t="s">
        <v>313</v>
      </c>
      <c r="Q225" s="118" t="str">
        <f>IFERROR(VLOOKUP(R225,Listas!$AJ$2:$AK$9,2,0),"N/A")</f>
        <v>N/A</v>
      </c>
      <c r="R225" s="119" t="s">
        <v>229</v>
      </c>
      <c r="S225" s="119" t="s">
        <v>229</v>
      </c>
      <c r="T225" s="119" t="s">
        <v>229</v>
      </c>
      <c r="U225" s="116" t="str">
        <f t="shared" si="25"/>
        <v>N/A</v>
      </c>
      <c r="V225" s="116" t="str">
        <f t="shared" si="25"/>
        <v>N/A</v>
      </c>
      <c r="W225" s="116" t="str">
        <f t="shared" si="25"/>
        <v>N/A</v>
      </c>
      <c r="X225" s="116" t="str">
        <f t="shared" si="25"/>
        <v>N/A</v>
      </c>
      <c r="Y225" s="116" t="str">
        <f t="shared" si="25"/>
        <v>N/A</v>
      </c>
      <c r="Z225" s="116" t="str">
        <f t="shared" si="25"/>
        <v>N/A</v>
      </c>
      <c r="AA225" s="116" t="str">
        <f t="shared" si="25"/>
        <v>N/A</v>
      </c>
      <c r="AB225" s="116" t="str">
        <f t="shared" si="25"/>
        <v>N/A</v>
      </c>
      <c r="AC225" s="116" t="str">
        <f t="shared" si="25"/>
        <v>N/A</v>
      </c>
      <c r="AD225" s="116" t="str">
        <f t="shared" si="25"/>
        <v>N/A</v>
      </c>
      <c r="AE225" s="116" t="str">
        <f t="shared" si="25"/>
        <v>N/A</v>
      </c>
      <c r="AF225" s="116" t="str">
        <f t="shared" si="25"/>
        <v>N/A</v>
      </c>
      <c r="AG225" s="116" t="str">
        <f t="shared" si="25"/>
        <v>N/A</v>
      </c>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32" t="s">
        <v>436</v>
      </c>
      <c r="BK225" s="132"/>
    </row>
    <row r="226" spans="1:63">
      <c r="A226" s="229"/>
      <c r="B226" s="229"/>
      <c r="C226" s="229"/>
      <c r="D226" s="229"/>
      <c r="E226" s="229"/>
      <c r="F226" s="229"/>
      <c r="G226" s="228"/>
      <c r="H226" s="229"/>
      <c r="I226" s="229"/>
      <c r="J226" s="115" t="s">
        <v>565</v>
      </c>
      <c r="K226" s="85">
        <v>0.2</v>
      </c>
      <c r="L226" s="116" t="s">
        <v>254</v>
      </c>
      <c r="M226" s="136">
        <v>45853</v>
      </c>
      <c r="N226" s="136">
        <v>45899</v>
      </c>
      <c r="O226" s="134">
        <v>1</v>
      </c>
      <c r="P226" s="116" t="s">
        <v>313</v>
      </c>
      <c r="Q226" s="118" t="str">
        <f>IFERROR(VLOOKUP(R226,Listas!$AJ$2:$AK$9,2,0),"N/A")</f>
        <v>N/A</v>
      </c>
      <c r="R226" s="119" t="s">
        <v>229</v>
      </c>
      <c r="S226" s="119" t="s">
        <v>229</v>
      </c>
      <c r="T226" s="119" t="s">
        <v>229</v>
      </c>
      <c r="U226" s="116" t="str">
        <f t="shared" si="25"/>
        <v>N/A</v>
      </c>
      <c r="V226" s="116" t="str">
        <f t="shared" si="25"/>
        <v>N/A</v>
      </c>
      <c r="W226" s="116" t="str">
        <f t="shared" si="25"/>
        <v>N/A</v>
      </c>
      <c r="X226" s="116" t="str">
        <f t="shared" si="25"/>
        <v>N/A</v>
      </c>
      <c r="Y226" s="116" t="str">
        <f t="shared" si="25"/>
        <v>N/A</v>
      </c>
      <c r="Z226" s="116" t="str">
        <f t="shared" si="25"/>
        <v>N/A</v>
      </c>
      <c r="AA226" s="116" t="str">
        <f t="shared" si="25"/>
        <v>N/A</v>
      </c>
      <c r="AB226" s="116" t="str">
        <f t="shared" si="25"/>
        <v>N/A</v>
      </c>
      <c r="AC226" s="116" t="str">
        <f t="shared" si="25"/>
        <v>N/A</v>
      </c>
      <c r="AD226" s="116" t="str">
        <f t="shared" si="25"/>
        <v>N/A</v>
      </c>
      <c r="AE226" s="116" t="str">
        <f t="shared" si="25"/>
        <v>N/A</v>
      </c>
      <c r="AF226" s="116" t="str">
        <f t="shared" si="25"/>
        <v>N/A</v>
      </c>
      <c r="AG226" s="116" t="str">
        <f t="shared" si="25"/>
        <v>N/A</v>
      </c>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32" t="s">
        <v>436</v>
      </c>
      <c r="BK226" s="132"/>
    </row>
    <row r="227" spans="1:63">
      <c r="A227" s="229">
        <v>42</v>
      </c>
      <c r="B227" s="229" t="s">
        <v>423</v>
      </c>
      <c r="C227" s="229" t="s">
        <v>8</v>
      </c>
      <c r="D227" s="229" t="s">
        <v>327</v>
      </c>
      <c r="E227" s="229" t="s">
        <v>451</v>
      </c>
      <c r="F227" s="229" t="s">
        <v>43</v>
      </c>
      <c r="G227" s="228" t="s">
        <v>718</v>
      </c>
      <c r="H227" s="229" t="s">
        <v>287</v>
      </c>
      <c r="I227" s="229" t="s">
        <v>289</v>
      </c>
      <c r="J227" s="123" t="s">
        <v>537</v>
      </c>
      <c r="K227" s="85">
        <v>0.2</v>
      </c>
      <c r="L227" s="116" t="s">
        <v>254</v>
      </c>
      <c r="M227" s="136">
        <v>45717</v>
      </c>
      <c r="N227" s="136">
        <v>45746</v>
      </c>
      <c r="O227" s="134">
        <v>1</v>
      </c>
      <c r="P227" s="116" t="s">
        <v>313</v>
      </c>
      <c r="Q227" s="118" t="str">
        <f>IFERROR(VLOOKUP(R227,Listas!$AJ$2:$AK$9,2,0),"N/A")</f>
        <v>N/A</v>
      </c>
      <c r="R227" s="119" t="s">
        <v>229</v>
      </c>
      <c r="S227" s="119" t="s">
        <v>229</v>
      </c>
      <c r="T227" s="119" t="s">
        <v>229</v>
      </c>
      <c r="U227" s="116" t="str">
        <f t="shared" si="25"/>
        <v>N/A</v>
      </c>
      <c r="V227" s="116" t="str">
        <f t="shared" si="25"/>
        <v>N/A</v>
      </c>
      <c r="W227" s="116" t="str">
        <f t="shared" si="25"/>
        <v>N/A</v>
      </c>
      <c r="X227" s="116" t="str">
        <f t="shared" si="25"/>
        <v>N/A</v>
      </c>
      <c r="Y227" s="116" t="str">
        <f t="shared" si="25"/>
        <v>N/A</v>
      </c>
      <c r="Z227" s="116" t="str">
        <f t="shared" si="25"/>
        <v>N/A</v>
      </c>
      <c r="AA227" s="116" t="str">
        <f t="shared" si="25"/>
        <v>N/A</v>
      </c>
      <c r="AB227" s="116" t="str">
        <f t="shared" si="25"/>
        <v>N/A</v>
      </c>
      <c r="AC227" s="116" t="str">
        <f t="shared" si="25"/>
        <v>N/A</v>
      </c>
      <c r="AD227" s="116" t="str">
        <f t="shared" si="25"/>
        <v>N/A</v>
      </c>
      <c r="AE227" s="116" t="str">
        <f t="shared" si="25"/>
        <v>N/A</v>
      </c>
      <c r="AF227" s="116" t="str">
        <f t="shared" si="25"/>
        <v>N/A</v>
      </c>
      <c r="AG227" s="116" t="str">
        <f t="shared" si="25"/>
        <v>N/A</v>
      </c>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32" t="s">
        <v>436</v>
      </c>
      <c r="BK227" s="132"/>
    </row>
    <row r="228" spans="1:63">
      <c r="A228" s="229"/>
      <c r="B228" s="229"/>
      <c r="C228" s="229"/>
      <c r="D228" s="229"/>
      <c r="E228" s="229"/>
      <c r="F228" s="229"/>
      <c r="G228" s="228"/>
      <c r="H228" s="229"/>
      <c r="I228" s="229"/>
      <c r="J228" s="123" t="s">
        <v>538</v>
      </c>
      <c r="K228" s="85">
        <v>0.4</v>
      </c>
      <c r="L228" s="116" t="s">
        <v>254</v>
      </c>
      <c r="M228" s="136">
        <v>45731</v>
      </c>
      <c r="N228" s="136">
        <v>45777</v>
      </c>
      <c r="O228" s="134">
        <v>1</v>
      </c>
      <c r="P228" s="116" t="s">
        <v>313</v>
      </c>
      <c r="Q228" s="118" t="str">
        <f>IFERROR(VLOOKUP(R228,Listas!$AJ$2:$AK$9,2,0),"N/A")</f>
        <v>N/A</v>
      </c>
      <c r="R228" s="119" t="s">
        <v>229</v>
      </c>
      <c r="S228" s="119" t="s">
        <v>229</v>
      </c>
      <c r="T228" s="119" t="s">
        <v>229</v>
      </c>
      <c r="U228" s="116" t="str">
        <f t="shared" si="25"/>
        <v>N/A</v>
      </c>
      <c r="V228" s="116" t="str">
        <f t="shared" si="25"/>
        <v>N/A</v>
      </c>
      <c r="W228" s="116" t="str">
        <f t="shared" si="25"/>
        <v>N/A</v>
      </c>
      <c r="X228" s="116" t="str">
        <f t="shared" si="25"/>
        <v>N/A</v>
      </c>
      <c r="Y228" s="116" t="str">
        <f t="shared" si="25"/>
        <v>N/A</v>
      </c>
      <c r="Z228" s="116" t="str">
        <f t="shared" si="25"/>
        <v>N/A</v>
      </c>
      <c r="AA228" s="116" t="str">
        <f t="shared" si="25"/>
        <v>N/A</v>
      </c>
      <c r="AB228" s="116" t="str">
        <f t="shared" si="25"/>
        <v>N/A</v>
      </c>
      <c r="AC228" s="116" t="str">
        <f t="shared" si="25"/>
        <v>N/A</v>
      </c>
      <c r="AD228" s="116" t="str">
        <f t="shared" si="25"/>
        <v>N/A</v>
      </c>
      <c r="AE228" s="116" t="str">
        <f t="shared" si="25"/>
        <v>N/A</v>
      </c>
      <c r="AF228" s="116" t="str">
        <f t="shared" si="25"/>
        <v>N/A</v>
      </c>
      <c r="AG228" s="116" t="str">
        <f t="shared" si="25"/>
        <v>N/A</v>
      </c>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32" t="s">
        <v>436</v>
      </c>
      <c r="BK228" s="132"/>
    </row>
    <row r="229" spans="1:63">
      <c r="A229" s="229"/>
      <c r="B229" s="229"/>
      <c r="C229" s="229"/>
      <c r="D229" s="229"/>
      <c r="E229" s="229"/>
      <c r="F229" s="229"/>
      <c r="G229" s="228"/>
      <c r="H229" s="229"/>
      <c r="I229" s="229"/>
      <c r="J229" s="123" t="s">
        <v>566</v>
      </c>
      <c r="K229" s="85">
        <v>0.4</v>
      </c>
      <c r="L229" s="116" t="s">
        <v>254</v>
      </c>
      <c r="M229" s="136">
        <v>45762</v>
      </c>
      <c r="N229" s="136">
        <v>45807</v>
      </c>
      <c r="O229" s="134">
        <v>1</v>
      </c>
      <c r="P229" s="116" t="s">
        <v>313</v>
      </c>
      <c r="Q229" s="118" t="str">
        <f>IFERROR(VLOOKUP(R229,Listas!$AJ$2:$AK$9,2,0),"N/A")</f>
        <v>N/A</v>
      </c>
      <c r="R229" s="119" t="s">
        <v>229</v>
      </c>
      <c r="S229" s="119" t="s">
        <v>229</v>
      </c>
      <c r="T229" s="119" t="s">
        <v>229</v>
      </c>
      <c r="U229" s="116" t="str">
        <f t="shared" si="25"/>
        <v>N/A</v>
      </c>
      <c r="V229" s="116" t="str">
        <f t="shared" si="25"/>
        <v>N/A</v>
      </c>
      <c r="W229" s="116" t="str">
        <f t="shared" si="25"/>
        <v>N/A</v>
      </c>
      <c r="X229" s="116" t="str">
        <f t="shared" si="25"/>
        <v>N/A</v>
      </c>
      <c r="Y229" s="116" t="str">
        <f t="shared" si="25"/>
        <v>N/A</v>
      </c>
      <c r="Z229" s="116" t="str">
        <f t="shared" si="25"/>
        <v>N/A</v>
      </c>
      <c r="AA229" s="116" t="str">
        <f t="shared" si="25"/>
        <v>N/A</v>
      </c>
      <c r="AB229" s="116" t="str">
        <f t="shared" si="25"/>
        <v>N/A</v>
      </c>
      <c r="AC229" s="116" t="str">
        <f t="shared" si="25"/>
        <v>N/A</v>
      </c>
      <c r="AD229" s="116" t="str">
        <f t="shared" ref="U229:AG249" si="26">IF($L229="Funcionamiento","N/A","")</f>
        <v>N/A</v>
      </c>
      <c r="AE229" s="116" t="str">
        <f t="shared" si="26"/>
        <v>N/A</v>
      </c>
      <c r="AF229" s="116" t="str">
        <f t="shared" si="26"/>
        <v>N/A</v>
      </c>
      <c r="AG229" s="116" t="str">
        <f t="shared" si="26"/>
        <v>N/A</v>
      </c>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32" t="s">
        <v>436</v>
      </c>
      <c r="BK229" s="132"/>
    </row>
    <row r="230" spans="1:63">
      <c r="A230" s="229">
        <v>43</v>
      </c>
      <c r="B230" s="229" t="s">
        <v>423</v>
      </c>
      <c r="C230" s="229" t="s">
        <v>8</v>
      </c>
      <c r="D230" s="229" t="s">
        <v>327</v>
      </c>
      <c r="E230" s="229" t="s">
        <v>452</v>
      </c>
      <c r="F230" s="229" t="s">
        <v>43</v>
      </c>
      <c r="G230" s="228" t="s">
        <v>718</v>
      </c>
      <c r="H230" s="229" t="s">
        <v>287</v>
      </c>
      <c r="I230" s="229" t="s">
        <v>289</v>
      </c>
      <c r="J230" s="123" t="s">
        <v>537</v>
      </c>
      <c r="K230" s="137">
        <v>0.2</v>
      </c>
      <c r="L230" s="116" t="s">
        <v>254</v>
      </c>
      <c r="M230" s="117">
        <v>45672</v>
      </c>
      <c r="N230" s="117">
        <v>45716</v>
      </c>
      <c r="O230" s="116">
        <v>1</v>
      </c>
      <c r="P230" s="116" t="s">
        <v>313</v>
      </c>
      <c r="Q230" s="118" t="str">
        <f>IFERROR(VLOOKUP(R230,Listas!$AJ$2:$AK$9,2,0),"N/A")</f>
        <v>N/A</v>
      </c>
      <c r="R230" s="119" t="s">
        <v>229</v>
      </c>
      <c r="S230" s="119" t="s">
        <v>229</v>
      </c>
      <c r="T230" s="119" t="s">
        <v>229</v>
      </c>
      <c r="U230" s="116" t="str">
        <f t="shared" si="26"/>
        <v>N/A</v>
      </c>
      <c r="V230" s="116" t="str">
        <f t="shared" si="26"/>
        <v>N/A</v>
      </c>
      <c r="W230" s="116" t="str">
        <f t="shared" si="26"/>
        <v>N/A</v>
      </c>
      <c r="X230" s="116" t="str">
        <f t="shared" si="26"/>
        <v>N/A</v>
      </c>
      <c r="Y230" s="116" t="str">
        <f t="shared" si="26"/>
        <v>N/A</v>
      </c>
      <c r="Z230" s="116" t="str">
        <f t="shared" si="26"/>
        <v>N/A</v>
      </c>
      <c r="AA230" s="116" t="str">
        <f t="shared" si="26"/>
        <v>N/A</v>
      </c>
      <c r="AB230" s="116" t="str">
        <f t="shared" si="26"/>
        <v>N/A</v>
      </c>
      <c r="AC230" s="116" t="str">
        <f t="shared" si="26"/>
        <v>N/A</v>
      </c>
      <c r="AD230" s="116" t="str">
        <f t="shared" si="26"/>
        <v>N/A</v>
      </c>
      <c r="AE230" s="116" t="str">
        <f t="shared" si="26"/>
        <v>N/A</v>
      </c>
      <c r="AF230" s="116" t="str">
        <f t="shared" si="26"/>
        <v>N/A</v>
      </c>
      <c r="AG230" s="116" t="str">
        <f t="shared" si="26"/>
        <v>N/A</v>
      </c>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32" t="s">
        <v>436</v>
      </c>
      <c r="BK230" s="132"/>
    </row>
    <row r="231" spans="1:63">
      <c r="A231" s="229"/>
      <c r="B231" s="229"/>
      <c r="C231" s="229"/>
      <c r="D231" s="229"/>
      <c r="E231" s="229"/>
      <c r="F231" s="229"/>
      <c r="G231" s="228"/>
      <c r="H231" s="229"/>
      <c r="I231" s="229"/>
      <c r="J231" s="123" t="s">
        <v>538</v>
      </c>
      <c r="K231" s="137">
        <v>0.4</v>
      </c>
      <c r="L231" s="116" t="s">
        <v>254</v>
      </c>
      <c r="M231" s="117">
        <v>45703</v>
      </c>
      <c r="N231" s="117">
        <v>45731</v>
      </c>
      <c r="O231" s="116">
        <v>1</v>
      </c>
      <c r="P231" s="116" t="s">
        <v>313</v>
      </c>
      <c r="Q231" s="118" t="str">
        <f>IFERROR(VLOOKUP(R231,Listas!$AJ$2:$AK$9,2,0),"N/A")</f>
        <v>N/A</v>
      </c>
      <c r="R231" s="119" t="s">
        <v>229</v>
      </c>
      <c r="S231" s="119" t="s">
        <v>229</v>
      </c>
      <c r="T231" s="119" t="s">
        <v>229</v>
      </c>
      <c r="U231" s="116" t="str">
        <f t="shared" si="26"/>
        <v>N/A</v>
      </c>
      <c r="V231" s="116" t="str">
        <f t="shared" si="26"/>
        <v>N/A</v>
      </c>
      <c r="W231" s="116" t="str">
        <f t="shared" si="26"/>
        <v>N/A</v>
      </c>
      <c r="X231" s="116" t="str">
        <f t="shared" si="26"/>
        <v>N/A</v>
      </c>
      <c r="Y231" s="116" t="str">
        <f t="shared" si="26"/>
        <v>N/A</v>
      </c>
      <c r="Z231" s="116" t="str">
        <f t="shared" si="26"/>
        <v>N/A</v>
      </c>
      <c r="AA231" s="116" t="str">
        <f t="shared" si="26"/>
        <v>N/A</v>
      </c>
      <c r="AB231" s="116" t="str">
        <f t="shared" si="26"/>
        <v>N/A</v>
      </c>
      <c r="AC231" s="116" t="str">
        <f t="shared" si="26"/>
        <v>N/A</v>
      </c>
      <c r="AD231" s="116" t="str">
        <f t="shared" si="26"/>
        <v>N/A</v>
      </c>
      <c r="AE231" s="116" t="str">
        <f t="shared" si="26"/>
        <v>N/A</v>
      </c>
      <c r="AF231" s="116" t="str">
        <f t="shared" si="26"/>
        <v>N/A</v>
      </c>
      <c r="AG231" s="116" t="str">
        <f t="shared" si="26"/>
        <v>N/A</v>
      </c>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32" t="s">
        <v>436</v>
      </c>
      <c r="BK231" s="132"/>
    </row>
    <row r="232" spans="1:63">
      <c r="A232" s="229"/>
      <c r="B232" s="229"/>
      <c r="C232" s="229"/>
      <c r="D232" s="229"/>
      <c r="E232" s="229"/>
      <c r="F232" s="229"/>
      <c r="G232" s="228"/>
      <c r="H232" s="229"/>
      <c r="I232" s="229"/>
      <c r="J232" s="123" t="s">
        <v>539</v>
      </c>
      <c r="K232" s="137">
        <v>0.4</v>
      </c>
      <c r="L232" s="116" t="s">
        <v>254</v>
      </c>
      <c r="M232" s="117">
        <v>45717</v>
      </c>
      <c r="N232" s="117">
        <v>45746</v>
      </c>
      <c r="O232" s="116">
        <v>1</v>
      </c>
      <c r="P232" s="116" t="s">
        <v>313</v>
      </c>
      <c r="Q232" s="118" t="str">
        <f>IFERROR(VLOOKUP(R232,Listas!$AJ$2:$AK$9,2,0),"N/A")</f>
        <v>N/A</v>
      </c>
      <c r="R232" s="119" t="s">
        <v>229</v>
      </c>
      <c r="S232" s="119" t="s">
        <v>229</v>
      </c>
      <c r="T232" s="119" t="s">
        <v>229</v>
      </c>
      <c r="U232" s="116" t="str">
        <f t="shared" si="26"/>
        <v>N/A</v>
      </c>
      <c r="V232" s="116" t="str">
        <f t="shared" si="26"/>
        <v>N/A</v>
      </c>
      <c r="W232" s="116" t="str">
        <f t="shared" si="26"/>
        <v>N/A</v>
      </c>
      <c r="X232" s="116" t="str">
        <f t="shared" si="26"/>
        <v>N/A</v>
      </c>
      <c r="Y232" s="116" t="str">
        <f t="shared" si="26"/>
        <v>N/A</v>
      </c>
      <c r="Z232" s="116" t="str">
        <f t="shared" si="26"/>
        <v>N/A</v>
      </c>
      <c r="AA232" s="116" t="str">
        <f t="shared" si="26"/>
        <v>N/A</v>
      </c>
      <c r="AB232" s="116" t="str">
        <f t="shared" si="26"/>
        <v>N/A</v>
      </c>
      <c r="AC232" s="116" t="str">
        <f t="shared" si="26"/>
        <v>N/A</v>
      </c>
      <c r="AD232" s="116" t="str">
        <f t="shared" si="26"/>
        <v>N/A</v>
      </c>
      <c r="AE232" s="116" t="str">
        <f t="shared" si="26"/>
        <v>N/A</v>
      </c>
      <c r="AF232" s="116" t="str">
        <f t="shared" si="26"/>
        <v>N/A</v>
      </c>
      <c r="AG232" s="116" t="str">
        <f t="shared" si="26"/>
        <v>N/A</v>
      </c>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32" t="s">
        <v>436</v>
      </c>
      <c r="BK232" s="132"/>
    </row>
    <row r="233" spans="1:63">
      <c r="A233" s="229">
        <v>44</v>
      </c>
      <c r="B233" s="229" t="s">
        <v>423</v>
      </c>
      <c r="C233" s="229" t="s">
        <v>8</v>
      </c>
      <c r="D233" s="229" t="s">
        <v>327</v>
      </c>
      <c r="E233" s="229" t="s">
        <v>453</v>
      </c>
      <c r="F233" s="229" t="s">
        <v>43</v>
      </c>
      <c r="G233" s="228" t="s">
        <v>718</v>
      </c>
      <c r="H233" s="229" t="s">
        <v>287</v>
      </c>
      <c r="I233" s="229" t="s">
        <v>289</v>
      </c>
      <c r="J233" s="123" t="s">
        <v>537</v>
      </c>
      <c r="K233" s="137">
        <v>0.2</v>
      </c>
      <c r="L233" s="116" t="s">
        <v>254</v>
      </c>
      <c r="M233" s="136">
        <v>45839</v>
      </c>
      <c r="N233" s="136">
        <v>45899</v>
      </c>
      <c r="O233" s="116">
        <v>1</v>
      </c>
      <c r="P233" s="116" t="s">
        <v>313</v>
      </c>
      <c r="Q233" s="118" t="str">
        <f>IFERROR(VLOOKUP(R233,Listas!$AJ$2:$AK$9,2,0),"N/A")</f>
        <v>N/A</v>
      </c>
      <c r="R233" s="119" t="s">
        <v>229</v>
      </c>
      <c r="S233" s="119" t="s">
        <v>229</v>
      </c>
      <c r="T233" s="119" t="s">
        <v>229</v>
      </c>
      <c r="U233" s="116" t="str">
        <f t="shared" si="26"/>
        <v>N/A</v>
      </c>
      <c r="V233" s="116" t="str">
        <f t="shared" si="26"/>
        <v>N/A</v>
      </c>
      <c r="W233" s="116" t="str">
        <f t="shared" si="26"/>
        <v>N/A</v>
      </c>
      <c r="X233" s="116" t="str">
        <f t="shared" si="26"/>
        <v>N/A</v>
      </c>
      <c r="Y233" s="116" t="str">
        <f t="shared" si="26"/>
        <v>N/A</v>
      </c>
      <c r="Z233" s="116" t="str">
        <f t="shared" si="26"/>
        <v>N/A</v>
      </c>
      <c r="AA233" s="116" t="str">
        <f t="shared" si="26"/>
        <v>N/A</v>
      </c>
      <c r="AB233" s="116" t="str">
        <f t="shared" si="26"/>
        <v>N/A</v>
      </c>
      <c r="AC233" s="116" t="str">
        <f t="shared" si="26"/>
        <v>N/A</v>
      </c>
      <c r="AD233" s="116" t="str">
        <f t="shared" si="26"/>
        <v>N/A</v>
      </c>
      <c r="AE233" s="116" t="str">
        <f t="shared" si="26"/>
        <v>N/A</v>
      </c>
      <c r="AF233" s="116" t="str">
        <f t="shared" si="26"/>
        <v>N/A</v>
      </c>
      <c r="AG233" s="116" t="str">
        <f t="shared" si="26"/>
        <v>N/A</v>
      </c>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32" t="s">
        <v>436</v>
      </c>
      <c r="BK233" s="132"/>
    </row>
    <row r="234" spans="1:63">
      <c r="A234" s="229"/>
      <c r="B234" s="229"/>
      <c r="C234" s="229"/>
      <c r="D234" s="229"/>
      <c r="E234" s="229"/>
      <c r="F234" s="229"/>
      <c r="G234" s="228"/>
      <c r="H234" s="229"/>
      <c r="I234" s="229"/>
      <c r="J234" s="123" t="s">
        <v>538</v>
      </c>
      <c r="K234" s="137">
        <v>0.4</v>
      </c>
      <c r="L234" s="116" t="s">
        <v>254</v>
      </c>
      <c r="M234" s="136">
        <v>45901</v>
      </c>
      <c r="N234" s="136">
        <v>45961</v>
      </c>
      <c r="O234" s="116">
        <v>1</v>
      </c>
      <c r="P234" s="116" t="s">
        <v>313</v>
      </c>
      <c r="Q234" s="118" t="str">
        <f>IFERROR(VLOOKUP(R234,Listas!$AJ$2:$AK$9,2,0),"N/A")</f>
        <v>N/A</v>
      </c>
      <c r="R234" s="119" t="s">
        <v>229</v>
      </c>
      <c r="S234" s="119" t="s">
        <v>229</v>
      </c>
      <c r="T234" s="119" t="s">
        <v>229</v>
      </c>
      <c r="U234" s="116" t="str">
        <f t="shared" si="26"/>
        <v>N/A</v>
      </c>
      <c r="V234" s="116" t="str">
        <f t="shared" si="26"/>
        <v>N/A</v>
      </c>
      <c r="W234" s="116" t="str">
        <f t="shared" si="26"/>
        <v>N/A</v>
      </c>
      <c r="X234" s="116" t="str">
        <f t="shared" si="26"/>
        <v>N/A</v>
      </c>
      <c r="Y234" s="116" t="str">
        <f t="shared" si="26"/>
        <v>N/A</v>
      </c>
      <c r="Z234" s="116" t="str">
        <f t="shared" si="26"/>
        <v>N/A</v>
      </c>
      <c r="AA234" s="116" t="str">
        <f t="shared" si="26"/>
        <v>N/A</v>
      </c>
      <c r="AB234" s="116" t="str">
        <f t="shared" si="26"/>
        <v>N/A</v>
      </c>
      <c r="AC234" s="116" t="str">
        <f t="shared" si="26"/>
        <v>N/A</v>
      </c>
      <c r="AD234" s="116" t="str">
        <f t="shared" si="26"/>
        <v>N/A</v>
      </c>
      <c r="AE234" s="116" t="str">
        <f t="shared" si="26"/>
        <v>N/A</v>
      </c>
      <c r="AF234" s="116" t="str">
        <f t="shared" si="26"/>
        <v>N/A</v>
      </c>
      <c r="AG234" s="116" t="str">
        <f t="shared" si="26"/>
        <v>N/A</v>
      </c>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32" t="s">
        <v>436</v>
      </c>
      <c r="BK234" s="132"/>
    </row>
    <row r="235" spans="1:63">
      <c r="A235" s="229"/>
      <c r="B235" s="229"/>
      <c r="C235" s="229"/>
      <c r="D235" s="229"/>
      <c r="E235" s="229"/>
      <c r="F235" s="229"/>
      <c r="G235" s="228"/>
      <c r="H235" s="229"/>
      <c r="I235" s="229"/>
      <c r="J235" s="123" t="s">
        <v>539</v>
      </c>
      <c r="K235" s="137">
        <v>0.4</v>
      </c>
      <c r="L235" s="116" t="s">
        <v>254</v>
      </c>
      <c r="M235" s="136">
        <v>45962</v>
      </c>
      <c r="N235" s="136">
        <v>46022</v>
      </c>
      <c r="O235" s="116">
        <v>1</v>
      </c>
      <c r="P235" s="116" t="s">
        <v>313</v>
      </c>
      <c r="Q235" s="118" t="str">
        <f>IFERROR(VLOOKUP(R235,Listas!$AJ$2:$AK$9,2,0),"N/A")</f>
        <v>N/A</v>
      </c>
      <c r="R235" s="119" t="s">
        <v>229</v>
      </c>
      <c r="S235" s="119" t="s">
        <v>229</v>
      </c>
      <c r="T235" s="119" t="s">
        <v>229</v>
      </c>
      <c r="U235" s="116" t="str">
        <f t="shared" si="26"/>
        <v>N/A</v>
      </c>
      <c r="V235" s="116" t="str">
        <f t="shared" si="26"/>
        <v>N/A</v>
      </c>
      <c r="W235" s="116" t="str">
        <f t="shared" si="26"/>
        <v>N/A</v>
      </c>
      <c r="X235" s="116" t="str">
        <f t="shared" si="26"/>
        <v>N/A</v>
      </c>
      <c r="Y235" s="116" t="str">
        <f t="shared" si="26"/>
        <v>N/A</v>
      </c>
      <c r="Z235" s="116" t="str">
        <f t="shared" si="26"/>
        <v>N/A</v>
      </c>
      <c r="AA235" s="116" t="str">
        <f t="shared" si="26"/>
        <v>N/A</v>
      </c>
      <c r="AB235" s="116" t="str">
        <f t="shared" si="26"/>
        <v>N/A</v>
      </c>
      <c r="AC235" s="116" t="str">
        <f t="shared" si="26"/>
        <v>N/A</v>
      </c>
      <c r="AD235" s="116" t="str">
        <f t="shared" si="26"/>
        <v>N/A</v>
      </c>
      <c r="AE235" s="116" t="str">
        <f t="shared" si="26"/>
        <v>N/A</v>
      </c>
      <c r="AF235" s="116" t="str">
        <f t="shared" si="26"/>
        <v>N/A</v>
      </c>
      <c r="AG235" s="116" t="str">
        <f t="shared" si="26"/>
        <v>N/A</v>
      </c>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32" t="s">
        <v>436</v>
      </c>
      <c r="BK235" s="132"/>
    </row>
    <row r="236" spans="1:63">
      <c r="A236" s="229">
        <v>45</v>
      </c>
      <c r="B236" s="229" t="s">
        <v>423</v>
      </c>
      <c r="C236" s="229" t="s">
        <v>10</v>
      </c>
      <c r="D236" s="229" t="s">
        <v>327</v>
      </c>
      <c r="E236" s="229" t="s">
        <v>454</v>
      </c>
      <c r="F236" s="229" t="s">
        <v>43</v>
      </c>
      <c r="G236" s="228" t="s">
        <v>718</v>
      </c>
      <c r="H236" s="229" t="s">
        <v>287</v>
      </c>
      <c r="I236" s="229" t="s">
        <v>289</v>
      </c>
      <c r="J236" s="123" t="s">
        <v>537</v>
      </c>
      <c r="K236" s="137">
        <v>0.2</v>
      </c>
      <c r="L236" s="116" t="s">
        <v>254</v>
      </c>
      <c r="M236" s="136">
        <v>45839</v>
      </c>
      <c r="N236" s="136">
        <v>45899</v>
      </c>
      <c r="O236" s="116">
        <v>1</v>
      </c>
      <c r="P236" s="116" t="s">
        <v>313</v>
      </c>
      <c r="Q236" s="118" t="str">
        <f>IFERROR(VLOOKUP(R236,Listas!$AJ$2:$AK$9,2,0),"N/A")</f>
        <v>N/A</v>
      </c>
      <c r="R236" s="119" t="s">
        <v>229</v>
      </c>
      <c r="S236" s="119" t="s">
        <v>229</v>
      </c>
      <c r="T236" s="119" t="s">
        <v>229</v>
      </c>
      <c r="U236" s="116" t="str">
        <f t="shared" si="26"/>
        <v>N/A</v>
      </c>
      <c r="V236" s="116" t="str">
        <f t="shared" si="26"/>
        <v>N/A</v>
      </c>
      <c r="W236" s="116" t="str">
        <f t="shared" si="26"/>
        <v>N/A</v>
      </c>
      <c r="X236" s="116" t="str">
        <f t="shared" si="26"/>
        <v>N/A</v>
      </c>
      <c r="Y236" s="116" t="str">
        <f t="shared" si="26"/>
        <v>N/A</v>
      </c>
      <c r="Z236" s="116" t="str">
        <f t="shared" si="26"/>
        <v>N/A</v>
      </c>
      <c r="AA236" s="116" t="str">
        <f t="shared" si="26"/>
        <v>N/A</v>
      </c>
      <c r="AB236" s="116" t="str">
        <f t="shared" si="26"/>
        <v>N/A</v>
      </c>
      <c r="AC236" s="116" t="str">
        <f t="shared" si="26"/>
        <v>N/A</v>
      </c>
      <c r="AD236" s="116" t="str">
        <f t="shared" si="26"/>
        <v>N/A</v>
      </c>
      <c r="AE236" s="116" t="str">
        <f t="shared" si="26"/>
        <v>N/A</v>
      </c>
      <c r="AF236" s="116" t="str">
        <f t="shared" si="26"/>
        <v>N/A</v>
      </c>
      <c r="AG236" s="116" t="str">
        <f t="shared" si="26"/>
        <v>N/A</v>
      </c>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32" t="s">
        <v>436</v>
      </c>
      <c r="BK236" s="132"/>
    </row>
    <row r="237" spans="1:63">
      <c r="A237" s="229"/>
      <c r="B237" s="229"/>
      <c r="C237" s="229"/>
      <c r="D237" s="229"/>
      <c r="E237" s="229"/>
      <c r="F237" s="229"/>
      <c r="G237" s="228"/>
      <c r="H237" s="229"/>
      <c r="I237" s="229"/>
      <c r="J237" s="123" t="s">
        <v>538</v>
      </c>
      <c r="K237" s="137">
        <v>0.4</v>
      </c>
      <c r="L237" s="116" t="s">
        <v>254</v>
      </c>
      <c r="M237" s="136">
        <v>45901</v>
      </c>
      <c r="N237" s="136">
        <v>45961</v>
      </c>
      <c r="O237" s="116">
        <v>1</v>
      </c>
      <c r="P237" s="116" t="s">
        <v>313</v>
      </c>
      <c r="Q237" s="118" t="str">
        <f>IFERROR(VLOOKUP(R237,Listas!$AJ$2:$AK$9,2,0),"N/A")</f>
        <v>N/A</v>
      </c>
      <c r="R237" s="119" t="s">
        <v>229</v>
      </c>
      <c r="S237" s="119" t="s">
        <v>229</v>
      </c>
      <c r="T237" s="119" t="s">
        <v>229</v>
      </c>
      <c r="U237" s="116" t="str">
        <f t="shared" si="26"/>
        <v>N/A</v>
      </c>
      <c r="V237" s="116" t="str">
        <f t="shared" si="26"/>
        <v>N/A</v>
      </c>
      <c r="W237" s="116" t="str">
        <f t="shared" si="26"/>
        <v>N/A</v>
      </c>
      <c r="X237" s="116" t="str">
        <f t="shared" si="26"/>
        <v>N/A</v>
      </c>
      <c r="Y237" s="116" t="str">
        <f t="shared" si="26"/>
        <v>N/A</v>
      </c>
      <c r="Z237" s="116" t="str">
        <f t="shared" si="26"/>
        <v>N/A</v>
      </c>
      <c r="AA237" s="116" t="str">
        <f t="shared" si="26"/>
        <v>N/A</v>
      </c>
      <c r="AB237" s="116" t="str">
        <f t="shared" si="26"/>
        <v>N/A</v>
      </c>
      <c r="AC237" s="116" t="str">
        <f t="shared" si="26"/>
        <v>N/A</v>
      </c>
      <c r="AD237" s="116" t="str">
        <f t="shared" si="26"/>
        <v>N/A</v>
      </c>
      <c r="AE237" s="116" t="str">
        <f t="shared" si="26"/>
        <v>N/A</v>
      </c>
      <c r="AF237" s="116" t="str">
        <f t="shared" si="26"/>
        <v>N/A</v>
      </c>
      <c r="AG237" s="116" t="str">
        <f t="shared" si="26"/>
        <v>N/A</v>
      </c>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32" t="s">
        <v>436</v>
      </c>
      <c r="BK237" s="132"/>
    </row>
    <row r="238" spans="1:63">
      <c r="A238" s="229"/>
      <c r="B238" s="229"/>
      <c r="C238" s="229"/>
      <c r="D238" s="229"/>
      <c r="E238" s="229"/>
      <c r="F238" s="229"/>
      <c r="G238" s="228"/>
      <c r="H238" s="229"/>
      <c r="I238" s="229"/>
      <c r="J238" s="123" t="s">
        <v>539</v>
      </c>
      <c r="K238" s="137">
        <v>0.4</v>
      </c>
      <c r="L238" s="116" t="s">
        <v>254</v>
      </c>
      <c r="M238" s="136">
        <v>45962</v>
      </c>
      <c r="N238" s="136">
        <v>46022</v>
      </c>
      <c r="O238" s="116">
        <v>1</v>
      </c>
      <c r="P238" s="116" t="s">
        <v>313</v>
      </c>
      <c r="Q238" s="118" t="str">
        <f>IFERROR(VLOOKUP(R238,Listas!$AJ$2:$AK$9,2,0),"N/A")</f>
        <v>N/A</v>
      </c>
      <c r="R238" s="119" t="s">
        <v>229</v>
      </c>
      <c r="S238" s="119" t="s">
        <v>229</v>
      </c>
      <c r="T238" s="119" t="s">
        <v>229</v>
      </c>
      <c r="U238" s="116" t="str">
        <f t="shared" si="26"/>
        <v>N/A</v>
      </c>
      <c r="V238" s="116" t="str">
        <f t="shared" si="26"/>
        <v>N/A</v>
      </c>
      <c r="W238" s="116" t="str">
        <f t="shared" si="26"/>
        <v>N/A</v>
      </c>
      <c r="X238" s="116" t="str">
        <f t="shared" si="26"/>
        <v>N/A</v>
      </c>
      <c r="Y238" s="116" t="str">
        <f t="shared" si="26"/>
        <v>N/A</v>
      </c>
      <c r="Z238" s="116" t="str">
        <f t="shared" si="26"/>
        <v>N/A</v>
      </c>
      <c r="AA238" s="116" t="str">
        <f t="shared" si="26"/>
        <v>N/A</v>
      </c>
      <c r="AB238" s="116" t="str">
        <f t="shared" si="26"/>
        <v>N/A</v>
      </c>
      <c r="AC238" s="116" t="str">
        <f t="shared" si="26"/>
        <v>N/A</v>
      </c>
      <c r="AD238" s="116" t="str">
        <f t="shared" si="26"/>
        <v>N/A</v>
      </c>
      <c r="AE238" s="116" t="str">
        <f t="shared" si="26"/>
        <v>N/A</v>
      </c>
      <c r="AF238" s="116" t="str">
        <f t="shared" si="26"/>
        <v>N/A</v>
      </c>
      <c r="AG238" s="116" t="str">
        <f t="shared" si="26"/>
        <v>N/A</v>
      </c>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32" t="s">
        <v>436</v>
      </c>
      <c r="BK238" s="132"/>
    </row>
    <row r="239" spans="1:63" ht="43.65" customHeight="1">
      <c r="A239" s="229">
        <v>46</v>
      </c>
      <c r="B239" s="229" t="s">
        <v>423</v>
      </c>
      <c r="C239" s="229" t="s">
        <v>8</v>
      </c>
      <c r="D239" s="229" t="s">
        <v>326</v>
      </c>
      <c r="E239" s="229" t="s">
        <v>455</v>
      </c>
      <c r="F239" s="229" t="s">
        <v>258</v>
      </c>
      <c r="G239" s="228" t="s">
        <v>718</v>
      </c>
      <c r="H239" s="229" t="s">
        <v>287</v>
      </c>
      <c r="I239" s="229" t="s">
        <v>289</v>
      </c>
      <c r="J239" s="123" t="s">
        <v>537</v>
      </c>
      <c r="K239" s="137">
        <v>0.2</v>
      </c>
      <c r="L239" s="116" t="s">
        <v>254</v>
      </c>
      <c r="M239" s="136">
        <v>45839</v>
      </c>
      <c r="N239" s="136">
        <v>45899</v>
      </c>
      <c r="O239" s="116">
        <v>1</v>
      </c>
      <c r="P239" s="116" t="s">
        <v>313</v>
      </c>
      <c r="Q239" s="118" t="str">
        <f>IFERROR(VLOOKUP(R239,Listas!$AJ$2:$AK$9,2,0),"N/A")</f>
        <v>N/A</v>
      </c>
      <c r="R239" s="119" t="s">
        <v>229</v>
      </c>
      <c r="S239" s="119" t="s">
        <v>229</v>
      </c>
      <c r="T239" s="119" t="s">
        <v>229</v>
      </c>
      <c r="U239" s="116" t="str">
        <f t="shared" si="26"/>
        <v>N/A</v>
      </c>
      <c r="V239" s="116" t="str">
        <f t="shared" si="26"/>
        <v>N/A</v>
      </c>
      <c r="W239" s="116" t="str">
        <f t="shared" si="26"/>
        <v>N/A</v>
      </c>
      <c r="X239" s="116" t="str">
        <f t="shared" si="26"/>
        <v>N/A</v>
      </c>
      <c r="Y239" s="116" t="str">
        <f t="shared" si="26"/>
        <v>N/A</v>
      </c>
      <c r="Z239" s="116" t="str">
        <f t="shared" si="26"/>
        <v>N/A</v>
      </c>
      <c r="AA239" s="116" t="str">
        <f t="shared" si="26"/>
        <v>N/A</v>
      </c>
      <c r="AB239" s="116" t="str">
        <f t="shared" si="26"/>
        <v>N/A</v>
      </c>
      <c r="AC239" s="116" t="str">
        <f t="shared" si="26"/>
        <v>N/A</v>
      </c>
      <c r="AD239" s="116" t="str">
        <f t="shared" si="26"/>
        <v>N/A</v>
      </c>
      <c r="AE239" s="116" t="str">
        <f t="shared" si="26"/>
        <v>N/A</v>
      </c>
      <c r="AF239" s="116" t="str">
        <f t="shared" si="26"/>
        <v>N/A</v>
      </c>
      <c r="AG239" s="116" t="str">
        <f t="shared" si="26"/>
        <v>N/A</v>
      </c>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32" t="s">
        <v>436</v>
      </c>
      <c r="BK239" s="132"/>
    </row>
    <row r="240" spans="1:63">
      <c r="A240" s="229"/>
      <c r="B240" s="229"/>
      <c r="C240" s="229"/>
      <c r="D240" s="229"/>
      <c r="E240" s="229"/>
      <c r="F240" s="229"/>
      <c r="G240" s="228"/>
      <c r="H240" s="229"/>
      <c r="I240" s="229"/>
      <c r="J240" s="123" t="s">
        <v>538</v>
      </c>
      <c r="K240" s="137">
        <v>0.4</v>
      </c>
      <c r="L240" s="116" t="s">
        <v>254</v>
      </c>
      <c r="M240" s="136">
        <v>45901</v>
      </c>
      <c r="N240" s="136">
        <v>45961</v>
      </c>
      <c r="O240" s="116">
        <v>1</v>
      </c>
      <c r="P240" s="116" t="s">
        <v>313</v>
      </c>
      <c r="Q240" s="118" t="str">
        <f>IFERROR(VLOOKUP(R240,Listas!$AJ$2:$AK$9,2,0),"N/A")</f>
        <v>N/A</v>
      </c>
      <c r="R240" s="119" t="s">
        <v>229</v>
      </c>
      <c r="S240" s="119" t="s">
        <v>229</v>
      </c>
      <c r="T240" s="119" t="s">
        <v>229</v>
      </c>
      <c r="U240" s="116" t="str">
        <f t="shared" si="26"/>
        <v>N/A</v>
      </c>
      <c r="V240" s="116" t="str">
        <f t="shared" si="26"/>
        <v>N/A</v>
      </c>
      <c r="W240" s="116" t="str">
        <f t="shared" si="26"/>
        <v>N/A</v>
      </c>
      <c r="X240" s="116" t="str">
        <f t="shared" si="26"/>
        <v>N/A</v>
      </c>
      <c r="Y240" s="116" t="str">
        <f t="shared" si="26"/>
        <v>N/A</v>
      </c>
      <c r="Z240" s="116" t="str">
        <f t="shared" si="26"/>
        <v>N/A</v>
      </c>
      <c r="AA240" s="116" t="str">
        <f t="shared" si="26"/>
        <v>N/A</v>
      </c>
      <c r="AB240" s="116" t="str">
        <f t="shared" si="26"/>
        <v>N/A</v>
      </c>
      <c r="AC240" s="116" t="str">
        <f t="shared" si="26"/>
        <v>N/A</v>
      </c>
      <c r="AD240" s="116" t="str">
        <f t="shared" si="26"/>
        <v>N/A</v>
      </c>
      <c r="AE240" s="116" t="str">
        <f t="shared" si="26"/>
        <v>N/A</v>
      </c>
      <c r="AF240" s="116" t="str">
        <f t="shared" si="26"/>
        <v>N/A</v>
      </c>
      <c r="AG240" s="116" t="str">
        <f t="shared" si="26"/>
        <v>N/A</v>
      </c>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32" t="s">
        <v>436</v>
      </c>
      <c r="BK240" s="132"/>
    </row>
    <row r="241" spans="1:63">
      <c r="A241" s="229"/>
      <c r="B241" s="229"/>
      <c r="C241" s="229"/>
      <c r="D241" s="229"/>
      <c r="E241" s="229"/>
      <c r="F241" s="229"/>
      <c r="G241" s="228"/>
      <c r="H241" s="229"/>
      <c r="I241" s="229"/>
      <c r="J241" s="123" t="s">
        <v>539</v>
      </c>
      <c r="K241" s="137">
        <v>0.4</v>
      </c>
      <c r="L241" s="116" t="s">
        <v>254</v>
      </c>
      <c r="M241" s="136">
        <v>45962</v>
      </c>
      <c r="N241" s="136">
        <v>46022</v>
      </c>
      <c r="O241" s="116">
        <v>1</v>
      </c>
      <c r="P241" s="116" t="s">
        <v>313</v>
      </c>
      <c r="Q241" s="118" t="str">
        <f>IFERROR(VLOOKUP(R241,Listas!$AJ$2:$AK$9,2,0),"N/A")</f>
        <v>N/A</v>
      </c>
      <c r="R241" s="119" t="s">
        <v>229</v>
      </c>
      <c r="S241" s="119" t="s">
        <v>229</v>
      </c>
      <c r="T241" s="119" t="s">
        <v>229</v>
      </c>
      <c r="U241" s="116" t="str">
        <f t="shared" si="26"/>
        <v>N/A</v>
      </c>
      <c r="V241" s="116" t="str">
        <f t="shared" si="26"/>
        <v>N/A</v>
      </c>
      <c r="W241" s="116" t="str">
        <f t="shared" si="26"/>
        <v>N/A</v>
      </c>
      <c r="X241" s="116" t="str">
        <f t="shared" si="26"/>
        <v>N/A</v>
      </c>
      <c r="Y241" s="116" t="str">
        <f t="shared" si="26"/>
        <v>N/A</v>
      </c>
      <c r="Z241" s="116" t="str">
        <f t="shared" si="26"/>
        <v>N/A</v>
      </c>
      <c r="AA241" s="116" t="str">
        <f t="shared" si="26"/>
        <v>N/A</v>
      </c>
      <c r="AB241" s="116" t="str">
        <f t="shared" si="26"/>
        <v>N/A</v>
      </c>
      <c r="AC241" s="116" t="str">
        <f t="shared" si="26"/>
        <v>N/A</v>
      </c>
      <c r="AD241" s="116" t="str">
        <f t="shared" si="26"/>
        <v>N/A</v>
      </c>
      <c r="AE241" s="116" t="str">
        <f t="shared" si="26"/>
        <v>N/A</v>
      </c>
      <c r="AF241" s="116" t="str">
        <f t="shared" si="26"/>
        <v>N/A</v>
      </c>
      <c r="AG241" s="116" t="str">
        <f t="shared" si="26"/>
        <v>N/A</v>
      </c>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32" t="s">
        <v>436</v>
      </c>
      <c r="BK241" s="132"/>
    </row>
    <row r="242" spans="1:63" ht="51" customHeight="1">
      <c r="A242" s="234">
        <v>47</v>
      </c>
      <c r="B242" s="229" t="s">
        <v>423</v>
      </c>
      <c r="C242" s="229" t="s">
        <v>16</v>
      </c>
      <c r="D242" s="229" t="s">
        <v>327</v>
      </c>
      <c r="E242" s="228" t="s">
        <v>475</v>
      </c>
      <c r="F242" s="229" t="s">
        <v>42</v>
      </c>
      <c r="G242" s="228" t="s">
        <v>718</v>
      </c>
      <c r="H242" s="229" t="s">
        <v>287</v>
      </c>
      <c r="I242" s="229" t="s">
        <v>289</v>
      </c>
      <c r="J242" s="154" t="s">
        <v>537</v>
      </c>
      <c r="K242" s="137">
        <v>0.2</v>
      </c>
      <c r="L242" s="116" t="s">
        <v>254</v>
      </c>
      <c r="M242" s="117">
        <v>45659</v>
      </c>
      <c r="N242" s="117">
        <v>45777</v>
      </c>
      <c r="O242" s="116">
        <v>1</v>
      </c>
      <c r="P242" s="116" t="s">
        <v>313</v>
      </c>
      <c r="Q242" s="118" t="str">
        <f>IFERROR(VLOOKUP(R242,Listas!$AJ$2:$AK$9,2,0),"N/A")</f>
        <v>N/A</v>
      </c>
      <c r="R242" s="119" t="s">
        <v>229</v>
      </c>
      <c r="S242" s="119" t="s">
        <v>229</v>
      </c>
      <c r="T242" s="119" t="s">
        <v>229</v>
      </c>
      <c r="U242" s="116" t="str">
        <f t="shared" si="26"/>
        <v>N/A</v>
      </c>
      <c r="V242" s="116" t="str">
        <f t="shared" si="26"/>
        <v>N/A</v>
      </c>
      <c r="W242" s="116" t="str">
        <f t="shared" si="26"/>
        <v>N/A</v>
      </c>
      <c r="X242" s="116" t="str">
        <f t="shared" si="26"/>
        <v>N/A</v>
      </c>
      <c r="Y242" s="116" t="str">
        <f t="shared" si="26"/>
        <v>N/A</v>
      </c>
      <c r="Z242" s="116" t="str">
        <f t="shared" si="26"/>
        <v>N/A</v>
      </c>
      <c r="AA242" s="116" t="str">
        <f t="shared" si="26"/>
        <v>N/A</v>
      </c>
      <c r="AB242" s="116" t="str">
        <f t="shared" si="26"/>
        <v>N/A</v>
      </c>
      <c r="AC242" s="116" t="str">
        <f t="shared" si="26"/>
        <v>N/A</v>
      </c>
      <c r="AD242" s="116" t="str">
        <f t="shared" si="26"/>
        <v>N/A</v>
      </c>
      <c r="AE242" s="116" t="str">
        <f t="shared" si="26"/>
        <v>N/A</v>
      </c>
      <c r="AF242" s="116" t="str">
        <f t="shared" si="26"/>
        <v>N/A</v>
      </c>
      <c r="AG242" s="116" t="str">
        <f t="shared" si="26"/>
        <v>N/A</v>
      </c>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32" t="s">
        <v>436</v>
      </c>
      <c r="BK242" s="132"/>
    </row>
    <row r="243" spans="1:63" ht="51" customHeight="1">
      <c r="A243" s="234"/>
      <c r="B243" s="229"/>
      <c r="C243" s="229"/>
      <c r="D243" s="229"/>
      <c r="E243" s="228"/>
      <c r="F243" s="229"/>
      <c r="G243" s="228"/>
      <c r="H243" s="229"/>
      <c r="I243" s="229"/>
      <c r="J243" s="154" t="s">
        <v>538</v>
      </c>
      <c r="K243" s="137">
        <v>0.4</v>
      </c>
      <c r="L243" s="116" t="s">
        <v>254</v>
      </c>
      <c r="M243" s="117">
        <v>45659</v>
      </c>
      <c r="N243" s="117">
        <v>45777</v>
      </c>
      <c r="O243" s="116">
        <v>1</v>
      </c>
      <c r="P243" s="116" t="s">
        <v>313</v>
      </c>
      <c r="Q243" s="118" t="str">
        <f>IFERROR(VLOOKUP(R243,Listas!$AJ$2:$AK$9,2,0),"N/A")</f>
        <v>N/A</v>
      </c>
      <c r="R243" s="119" t="s">
        <v>229</v>
      </c>
      <c r="S243" s="119" t="s">
        <v>229</v>
      </c>
      <c r="T243" s="119" t="s">
        <v>229</v>
      </c>
      <c r="U243" s="116" t="str">
        <f t="shared" si="26"/>
        <v>N/A</v>
      </c>
      <c r="V243" s="116" t="str">
        <f t="shared" si="26"/>
        <v>N/A</v>
      </c>
      <c r="W243" s="116" t="str">
        <f t="shared" si="26"/>
        <v>N/A</v>
      </c>
      <c r="X243" s="116" t="str">
        <f t="shared" si="26"/>
        <v>N/A</v>
      </c>
      <c r="Y243" s="116" t="str">
        <f t="shared" si="26"/>
        <v>N/A</v>
      </c>
      <c r="Z243" s="116" t="str">
        <f t="shared" si="26"/>
        <v>N/A</v>
      </c>
      <c r="AA243" s="116" t="str">
        <f t="shared" si="26"/>
        <v>N/A</v>
      </c>
      <c r="AB243" s="116" t="str">
        <f t="shared" si="26"/>
        <v>N/A</v>
      </c>
      <c r="AC243" s="116" t="str">
        <f t="shared" si="26"/>
        <v>N/A</v>
      </c>
      <c r="AD243" s="116" t="str">
        <f t="shared" si="26"/>
        <v>N/A</v>
      </c>
      <c r="AE243" s="116" t="str">
        <f t="shared" si="26"/>
        <v>N/A</v>
      </c>
      <c r="AF243" s="116" t="str">
        <f t="shared" si="26"/>
        <v>N/A</v>
      </c>
      <c r="AG243" s="116" t="str">
        <f t="shared" si="26"/>
        <v>N/A</v>
      </c>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32" t="s">
        <v>436</v>
      </c>
      <c r="BK243" s="132"/>
    </row>
    <row r="244" spans="1:63" ht="51" customHeight="1">
      <c r="A244" s="234"/>
      <c r="B244" s="229"/>
      <c r="C244" s="229"/>
      <c r="D244" s="229"/>
      <c r="E244" s="228"/>
      <c r="F244" s="229"/>
      <c r="G244" s="228"/>
      <c r="H244" s="229"/>
      <c r="I244" s="229"/>
      <c r="J244" s="154" t="s">
        <v>539</v>
      </c>
      <c r="K244" s="137">
        <v>0.4</v>
      </c>
      <c r="L244" s="116" t="s">
        <v>254</v>
      </c>
      <c r="M244" s="117">
        <v>45659</v>
      </c>
      <c r="N244" s="117">
        <v>45777</v>
      </c>
      <c r="O244" s="116">
        <v>1</v>
      </c>
      <c r="P244" s="116" t="s">
        <v>313</v>
      </c>
      <c r="Q244" s="118" t="str">
        <f>IFERROR(VLOOKUP(R244,Listas!$AJ$2:$AK$9,2,0),"N/A")</f>
        <v>N/A</v>
      </c>
      <c r="R244" s="119" t="s">
        <v>229</v>
      </c>
      <c r="S244" s="119" t="s">
        <v>229</v>
      </c>
      <c r="T244" s="119" t="s">
        <v>229</v>
      </c>
      <c r="U244" s="116" t="str">
        <f t="shared" si="26"/>
        <v>N/A</v>
      </c>
      <c r="V244" s="116" t="str">
        <f t="shared" si="26"/>
        <v>N/A</v>
      </c>
      <c r="W244" s="116" t="str">
        <f t="shared" si="26"/>
        <v>N/A</v>
      </c>
      <c r="X244" s="116" t="str">
        <f t="shared" si="26"/>
        <v>N/A</v>
      </c>
      <c r="Y244" s="116" t="str">
        <f t="shared" si="26"/>
        <v>N/A</v>
      </c>
      <c r="Z244" s="116" t="str">
        <f t="shared" si="26"/>
        <v>N/A</v>
      </c>
      <c r="AA244" s="116" t="str">
        <f t="shared" si="26"/>
        <v>N/A</v>
      </c>
      <c r="AB244" s="116" t="str">
        <f t="shared" si="26"/>
        <v>N/A</v>
      </c>
      <c r="AC244" s="116" t="str">
        <f t="shared" si="26"/>
        <v>N/A</v>
      </c>
      <c r="AD244" s="116" t="str">
        <f t="shared" si="26"/>
        <v>N/A</v>
      </c>
      <c r="AE244" s="116" t="str">
        <f t="shared" si="26"/>
        <v>N/A</v>
      </c>
      <c r="AF244" s="116" t="str">
        <f t="shared" si="26"/>
        <v>N/A</v>
      </c>
      <c r="AG244" s="116" t="str">
        <f t="shared" si="26"/>
        <v>N/A</v>
      </c>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32" t="s">
        <v>436</v>
      </c>
      <c r="BK244" s="132"/>
    </row>
    <row r="245" spans="1:63" ht="14.4" customHeight="1">
      <c r="A245" s="229">
        <v>48</v>
      </c>
      <c r="B245" s="235" t="s">
        <v>425</v>
      </c>
      <c r="C245" s="235" t="s">
        <v>26</v>
      </c>
      <c r="D245" s="229" t="s">
        <v>340</v>
      </c>
      <c r="E245" s="229" t="s">
        <v>485</v>
      </c>
      <c r="F245" s="229" t="s">
        <v>41</v>
      </c>
      <c r="G245" s="228" t="s">
        <v>718</v>
      </c>
      <c r="H245" s="229" t="s">
        <v>296</v>
      </c>
      <c r="I245" s="229" t="s">
        <v>305</v>
      </c>
      <c r="J245" s="115" t="s">
        <v>723</v>
      </c>
      <c r="K245" s="137">
        <v>0.25</v>
      </c>
      <c r="L245" s="129" t="s">
        <v>254</v>
      </c>
      <c r="M245" s="139">
        <v>45687</v>
      </c>
      <c r="N245" s="139">
        <v>45693</v>
      </c>
      <c r="O245" s="140">
        <v>0.25</v>
      </c>
      <c r="P245" s="119" t="s">
        <v>319</v>
      </c>
      <c r="Q245" s="118" t="str">
        <f>IFERROR(VLOOKUP(R245,Listas!$AJ$2:$AK$9,2,0),"N/A")</f>
        <v>N/A</v>
      </c>
      <c r="R245" s="119" t="s">
        <v>229</v>
      </c>
      <c r="S245" s="119" t="s">
        <v>229</v>
      </c>
      <c r="T245" s="119" t="s">
        <v>229</v>
      </c>
      <c r="U245" s="116" t="str">
        <f t="shared" si="26"/>
        <v>N/A</v>
      </c>
      <c r="V245" s="116" t="str">
        <f t="shared" si="26"/>
        <v>N/A</v>
      </c>
      <c r="W245" s="116" t="str">
        <f t="shared" si="26"/>
        <v>N/A</v>
      </c>
      <c r="X245" s="116" t="str">
        <f t="shared" si="26"/>
        <v>N/A</v>
      </c>
      <c r="Y245" s="116" t="str">
        <f t="shared" si="26"/>
        <v>N/A</v>
      </c>
      <c r="Z245" s="116" t="str">
        <f t="shared" si="26"/>
        <v>N/A</v>
      </c>
      <c r="AA245" s="116" t="str">
        <f t="shared" si="26"/>
        <v>N/A</v>
      </c>
      <c r="AB245" s="116" t="str">
        <f t="shared" si="26"/>
        <v>N/A</v>
      </c>
      <c r="AC245" s="116" t="str">
        <f t="shared" si="26"/>
        <v>N/A</v>
      </c>
      <c r="AD245" s="116" t="str">
        <f t="shared" si="26"/>
        <v>N/A</v>
      </c>
      <c r="AE245" s="116" t="str">
        <f t="shared" si="26"/>
        <v>N/A</v>
      </c>
      <c r="AF245" s="116" t="str">
        <f t="shared" si="26"/>
        <v>N/A</v>
      </c>
      <c r="AG245" s="116" t="str">
        <f t="shared" si="26"/>
        <v>N/A</v>
      </c>
      <c r="AH245" s="119"/>
      <c r="AI245" s="119"/>
      <c r="AJ245" s="119"/>
      <c r="AK245" s="119"/>
      <c r="AL245" s="108"/>
      <c r="AM245" s="108"/>
      <c r="AN245" s="108"/>
      <c r="AO245" s="108"/>
      <c r="AP245" s="119"/>
      <c r="AQ245" s="108"/>
      <c r="AR245" s="141"/>
      <c r="AS245" s="119"/>
      <c r="AT245" s="119"/>
      <c r="AU245" s="141"/>
      <c r="AV245" s="121"/>
      <c r="AW245" s="121"/>
      <c r="AX245" s="121"/>
      <c r="AY245" s="121"/>
      <c r="AZ245" s="121"/>
      <c r="BA245" s="121"/>
      <c r="BB245" s="121"/>
      <c r="BC245" s="121"/>
      <c r="BD245" s="121"/>
      <c r="BE245" s="121"/>
      <c r="BF245" s="121"/>
      <c r="BG245" s="121"/>
      <c r="BH245" s="121"/>
      <c r="BI245" s="119"/>
      <c r="BJ245" s="132" t="s">
        <v>440</v>
      </c>
      <c r="BK245" s="132"/>
    </row>
    <row r="246" spans="1:63" ht="28.8">
      <c r="A246" s="229"/>
      <c r="B246" s="235"/>
      <c r="C246" s="235"/>
      <c r="D246" s="229"/>
      <c r="E246" s="229"/>
      <c r="F246" s="229"/>
      <c r="G246" s="228"/>
      <c r="H246" s="229"/>
      <c r="I246" s="229"/>
      <c r="J246" s="115" t="s">
        <v>724</v>
      </c>
      <c r="K246" s="137">
        <v>0.25</v>
      </c>
      <c r="L246" s="129" t="s">
        <v>254</v>
      </c>
      <c r="M246" s="139">
        <v>45772</v>
      </c>
      <c r="N246" s="139">
        <v>45779</v>
      </c>
      <c r="O246" s="140">
        <v>0.5</v>
      </c>
      <c r="P246" s="119" t="s">
        <v>319</v>
      </c>
      <c r="Q246" s="118" t="str">
        <f>IFERROR(VLOOKUP(R246,Listas!$AJ$2:$AK$9,2,0),"N/A")</f>
        <v>N/A</v>
      </c>
      <c r="R246" s="119" t="s">
        <v>229</v>
      </c>
      <c r="S246" s="119" t="s">
        <v>229</v>
      </c>
      <c r="T246" s="119" t="s">
        <v>229</v>
      </c>
      <c r="U246" s="116" t="str">
        <f t="shared" si="26"/>
        <v>N/A</v>
      </c>
      <c r="V246" s="116" t="str">
        <f t="shared" si="26"/>
        <v>N/A</v>
      </c>
      <c r="W246" s="116" t="str">
        <f t="shared" si="26"/>
        <v>N/A</v>
      </c>
      <c r="X246" s="116" t="str">
        <f t="shared" si="26"/>
        <v>N/A</v>
      </c>
      <c r="Y246" s="116" t="str">
        <f t="shared" si="26"/>
        <v>N/A</v>
      </c>
      <c r="Z246" s="116" t="str">
        <f t="shared" si="26"/>
        <v>N/A</v>
      </c>
      <c r="AA246" s="116" t="str">
        <f t="shared" si="26"/>
        <v>N/A</v>
      </c>
      <c r="AB246" s="116" t="str">
        <f t="shared" si="26"/>
        <v>N/A</v>
      </c>
      <c r="AC246" s="116" t="str">
        <f t="shared" si="26"/>
        <v>N/A</v>
      </c>
      <c r="AD246" s="116" t="str">
        <f t="shared" si="26"/>
        <v>N/A</v>
      </c>
      <c r="AE246" s="116" t="str">
        <f t="shared" si="26"/>
        <v>N/A</v>
      </c>
      <c r="AF246" s="116" t="str">
        <f t="shared" si="26"/>
        <v>N/A</v>
      </c>
      <c r="AG246" s="116" t="str">
        <f t="shared" si="26"/>
        <v>N/A</v>
      </c>
      <c r="AH246" s="119"/>
      <c r="AI246" s="119"/>
      <c r="AJ246" s="119"/>
      <c r="AK246" s="119"/>
      <c r="AL246" s="108"/>
      <c r="AM246" s="108"/>
      <c r="AN246" s="108"/>
      <c r="AO246" s="108"/>
      <c r="AP246" s="119"/>
      <c r="AQ246" s="108"/>
      <c r="AR246" s="141"/>
      <c r="AS246" s="119"/>
      <c r="AT246" s="119"/>
      <c r="AU246" s="141"/>
      <c r="AV246" s="121"/>
      <c r="AW246" s="121"/>
      <c r="AX246" s="121"/>
      <c r="AY246" s="121"/>
      <c r="AZ246" s="121"/>
      <c r="BA246" s="121"/>
      <c r="BB246" s="121"/>
      <c r="BC246" s="121"/>
      <c r="BD246" s="121"/>
      <c r="BE246" s="121"/>
      <c r="BF246" s="121"/>
      <c r="BG246" s="121"/>
      <c r="BH246" s="121"/>
      <c r="BI246" s="119"/>
      <c r="BJ246" s="132" t="s">
        <v>440</v>
      </c>
      <c r="BK246" s="132"/>
    </row>
    <row r="247" spans="1:63" ht="28.8">
      <c r="A247" s="229"/>
      <c r="B247" s="235"/>
      <c r="C247" s="235"/>
      <c r="D247" s="229"/>
      <c r="E247" s="229"/>
      <c r="F247" s="229"/>
      <c r="G247" s="228"/>
      <c r="H247" s="229"/>
      <c r="I247" s="229"/>
      <c r="J247" s="115" t="s">
        <v>725</v>
      </c>
      <c r="K247" s="137">
        <v>0.25</v>
      </c>
      <c r="L247" s="129" t="s">
        <v>254</v>
      </c>
      <c r="M247" s="139">
        <v>45856</v>
      </c>
      <c r="N247" s="139">
        <v>45862</v>
      </c>
      <c r="O247" s="140">
        <v>0.75</v>
      </c>
      <c r="P247" s="119" t="s">
        <v>319</v>
      </c>
      <c r="Q247" s="118" t="str">
        <f>IFERROR(VLOOKUP(R247,Listas!$AJ$2:$AK$9,2,0),"N/A")</f>
        <v>N/A</v>
      </c>
      <c r="R247" s="119" t="s">
        <v>229</v>
      </c>
      <c r="S247" s="119" t="s">
        <v>229</v>
      </c>
      <c r="T247" s="119" t="s">
        <v>229</v>
      </c>
      <c r="U247" s="116" t="str">
        <f t="shared" si="26"/>
        <v>N/A</v>
      </c>
      <c r="V247" s="116" t="str">
        <f t="shared" si="26"/>
        <v>N/A</v>
      </c>
      <c r="W247" s="116" t="str">
        <f t="shared" si="26"/>
        <v>N/A</v>
      </c>
      <c r="X247" s="116" t="str">
        <f t="shared" si="26"/>
        <v>N/A</v>
      </c>
      <c r="Y247" s="116" t="str">
        <f t="shared" si="26"/>
        <v>N/A</v>
      </c>
      <c r="Z247" s="116" t="str">
        <f t="shared" si="26"/>
        <v>N/A</v>
      </c>
      <c r="AA247" s="116" t="str">
        <f t="shared" si="26"/>
        <v>N/A</v>
      </c>
      <c r="AB247" s="116" t="str">
        <f t="shared" si="26"/>
        <v>N/A</v>
      </c>
      <c r="AC247" s="116" t="str">
        <f t="shared" si="26"/>
        <v>N/A</v>
      </c>
      <c r="AD247" s="116" t="str">
        <f t="shared" si="26"/>
        <v>N/A</v>
      </c>
      <c r="AE247" s="116" t="str">
        <f t="shared" si="26"/>
        <v>N/A</v>
      </c>
      <c r="AF247" s="116" t="str">
        <f t="shared" si="26"/>
        <v>N/A</v>
      </c>
      <c r="AG247" s="116" t="str">
        <f t="shared" si="26"/>
        <v>N/A</v>
      </c>
      <c r="AH247" s="119"/>
      <c r="AI247" s="119"/>
      <c r="AJ247" s="119"/>
      <c r="AK247" s="119"/>
      <c r="AL247" s="108"/>
      <c r="AM247" s="108"/>
      <c r="AN247" s="108"/>
      <c r="AO247" s="108"/>
      <c r="AP247" s="119"/>
      <c r="AQ247" s="108"/>
      <c r="AR247" s="141"/>
      <c r="AS247" s="119"/>
      <c r="AT247" s="119"/>
      <c r="AU247" s="141"/>
      <c r="AV247" s="121"/>
      <c r="AW247" s="121"/>
      <c r="AX247" s="121"/>
      <c r="AY247" s="121"/>
      <c r="AZ247" s="121"/>
      <c r="BA247" s="121"/>
      <c r="BB247" s="121"/>
      <c r="BC247" s="121"/>
      <c r="BD247" s="121"/>
      <c r="BE247" s="121"/>
      <c r="BF247" s="121"/>
      <c r="BG247" s="121"/>
      <c r="BH247" s="121"/>
      <c r="BI247" s="119"/>
      <c r="BJ247" s="132" t="s">
        <v>440</v>
      </c>
      <c r="BK247" s="132"/>
    </row>
    <row r="248" spans="1:63" ht="28.8">
      <c r="A248" s="229"/>
      <c r="B248" s="235"/>
      <c r="C248" s="235"/>
      <c r="D248" s="229"/>
      <c r="E248" s="229"/>
      <c r="F248" s="229"/>
      <c r="G248" s="228"/>
      <c r="H248" s="229"/>
      <c r="I248" s="229"/>
      <c r="J248" s="115" t="s">
        <v>726</v>
      </c>
      <c r="K248" s="137">
        <v>0.25</v>
      </c>
      <c r="L248" s="129" t="s">
        <v>254</v>
      </c>
      <c r="M248" s="139">
        <v>45951</v>
      </c>
      <c r="N248" s="139">
        <v>45957</v>
      </c>
      <c r="O248" s="140">
        <v>1</v>
      </c>
      <c r="P248" s="119" t="s">
        <v>319</v>
      </c>
      <c r="Q248" s="118" t="str">
        <f>IFERROR(VLOOKUP(R248,Listas!$AJ$2:$AK$9,2,0),"N/A")</f>
        <v>N/A</v>
      </c>
      <c r="R248" s="119" t="s">
        <v>229</v>
      </c>
      <c r="S248" s="119" t="s">
        <v>229</v>
      </c>
      <c r="T248" s="119" t="s">
        <v>229</v>
      </c>
      <c r="U248" s="116" t="str">
        <f t="shared" si="26"/>
        <v>N/A</v>
      </c>
      <c r="V248" s="116" t="str">
        <f t="shared" si="26"/>
        <v>N/A</v>
      </c>
      <c r="W248" s="116" t="str">
        <f t="shared" si="26"/>
        <v>N/A</v>
      </c>
      <c r="X248" s="116" t="str">
        <f t="shared" si="26"/>
        <v>N/A</v>
      </c>
      <c r="Y248" s="116" t="str">
        <f t="shared" si="26"/>
        <v>N/A</v>
      </c>
      <c r="Z248" s="116" t="str">
        <f t="shared" si="26"/>
        <v>N/A</v>
      </c>
      <c r="AA248" s="116" t="str">
        <f t="shared" si="26"/>
        <v>N/A</v>
      </c>
      <c r="AB248" s="116" t="str">
        <f t="shared" si="26"/>
        <v>N/A</v>
      </c>
      <c r="AC248" s="116" t="str">
        <f t="shared" si="26"/>
        <v>N/A</v>
      </c>
      <c r="AD248" s="116" t="str">
        <f t="shared" si="26"/>
        <v>N/A</v>
      </c>
      <c r="AE248" s="116" t="str">
        <f t="shared" si="26"/>
        <v>N/A</v>
      </c>
      <c r="AF248" s="116" t="str">
        <f t="shared" si="26"/>
        <v>N/A</v>
      </c>
      <c r="AG248" s="116" t="str">
        <f t="shared" si="26"/>
        <v>N/A</v>
      </c>
      <c r="AH248" s="119"/>
      <c r="AI248" s="119"/>
      <c r="AJ248" s="119"/>
      <c r="AK248" s="119"/>
      <c r="AL248" s="108"/>
      <c r="AM248" s="108"/>
      <c r="AN248" s="108"/>
      <c r="AO248" s="108"/>
      <c r="AP248" s="119"/>
      <c r="AQ248" s="108"/>
      <c r="AR248" s="141"/>
      <c r="AS248" s="119"/>
      <c r="AT248" s="119"/>
      <c r="AU248" s="141"/>
      <c r="AV248" s="121"/>
      <c r="AW248" s="121"/>
      <c r="AX248" s="121"/>
      <c r="AY248" s="121"/>
      <c r="AZ248" s="121"/>
      <c r="BA248" s="121"/>
      <c r="BB248" s="121"/>
      <c r="BC248" s="121"/>
      <c r="BD248" s="121"/>
      <c r="BE248" s="121"/>
      <c r="BF248" s="121"/>
      <c r="BG248" s="121"/>
      <c r="BH248" s="121"/>
      <c r="BI248" s="119"/>
      <c r="BJ248" s="132" t="s">
        <v>440</v>
      </c>
      <c r="BK248" s="132"/>
    </row>
    <row r="249" spans="1:63" ht="14.4" customHeight="1">
      <c r="A249" s="229">
        <v>49</v>
      </c>
      <c r="B249" s="232" t="s">
        <v>425</v>
      </c>
      <c r="C249" s="235" t="s">
        <v>30</v>
      </c>
      <c r="D249" s="229" t="s">
        <v>340</v>
      </c>
      <c r="E249" s="229" t="s">
        <v>486</v>
      </c>
      <c r="F249" s="229" t="s">
        <v>41</v>
      </c>
      <c r="G249" s="228" t="s">
        <v>719</v>
      </c>
      <c r="H249" s="229" t="s">
        <v>296</v>
      </c>
      <c r="I249" s="229" t="s">
        <v>305</v>
      </c>
      <c r="J249" s="115" t="s">
        <v>592</v>
      </c>
      <c r="K249" s="137">
        <v>0.4</v>
      </c>
      <c r="L249" s="119" t="s">
        <v>254</v>
      </c>
      <c r="M249" s="139">
        <v>45658</v>
      </c>
      <c r="N249" s="139">
        <v>45716</v>
      </c>
      <c r="O249" s="140">
        <v>0.4</v>
      </c>
      <c r="P249" s="119" t="s">
        <v>319</v>
      </c>
      <c r="Q249" s="118" t="str">
        <f>IFERROR(VLOOKUP(R249,Listas!$AJ$2:$AK$9,2,0),"N/A")</f>
        <v>N/A</v>
      </c>
      <c r="R249" s="119" t="s">
        <v>229</v>
      </c>
      <c r="S249" s="119" t="s">
        <v>229</v>
      </c>
      <c r="T249" s="119" t="s">
        <v>229</v>
      </c>
      <c r="U249" s="116" t="str">
        <f t="shared" si="26"/>
        <v>N/A</v>
      </c>
      <c r="V249" s="116" t="str">
        <f t="shared" si="26"/>
        <v>N/A</v>
      </c>
      <c r="W249" s="116" t="str">
        <f t="shared" si="26"/>
        <v>N/A</v>
      </c>
      <c r="X249" s="116" t="str">
        <f t="shared" si="26"/>
        <v>N/A</v>
      </c>
      <c r="Y249" s="116" t="str">
        <f t="shared" ref="U249:AG267" si="27">IF($L249="Funcionamiento","N/A","")</f>
        <v>N/A</v>
      </c>
      <c r="Z249" s="116" t="str">
        <f t="shared" si="27"/>
        <v>N/A</v>
      </c>
      <c r="AA249" s="116" t="str">
        <f t="shared" si="27"/>
        <v>N/A</v>
      </c>
      <c r="AB249" s="116" t="str">
        <f t="shared" si="27"/>
        <v>N/A</v>
      </c>
      <c r="AC249" s="116" t="str">
        <f t="shared" si="27"/>
        <v>N/A</v>
      </c>
      <c r="AD249" s="116" t="str">
        <f t="shared" si="27"/>
        <v>N/A</v>
      </c>
      <c r="AE249" s="116" t="str">
        <f t="shared" si="27"/>
        <v>N/A</v>
      </c>
      <c r="AF249" s="116" t="str">
        <f t="shared" si="27"/>
        <v>N/A</v>
      </c>
      <c r="AG249" s="116" t="str">
        <f t="shared" si="27"/>
        <v>N/A</v>
      </c>
      <c r="AH249" s="119"/>
      <c r="AI249" s="119"/>
      <c r="AJ249" s="119"/>
      <c r="AK249" s="119"/>
      <c r="AL249" s="108"/>
      <c r="AM249" s="108"/>
      <c r="AN249" s="108"/>
      <c r="AO249" s="108"/>
      <c r="AP249" s="119"/>
      <c r="AQ249" s="108"/>
      <c r="AR249" s="141"/>
      <c r="AS249" s="119"/>
      <c r="AT249" s="119"/>
      <c r="AU249" s="141"/>
      <c r="AV249" s="121"/>
      <c r="AW249" s="121"/>
      <c r="AX249" s="121"/>
      <c r="AY249" s="121"/>
      <c r="AZ249" s="121"/>
      <c r="BA249" s="121"/>
      <c r="BB249" s="121"/>
      <c r="BC249" s="121"/>
      <c r="BD249" s="121"/>
      <c r="BE249" s="121"/>
      <c r="BF249" s="121"/>
      <c r="BG249" s="121"/>
      <c r="BH249" s="121"/>
      <c r="BI249" s="119"/>
      <c r="BJ249" s="132" t="s">
        <v>440</v>
      </c>
      <c r="BK249" s="132"/>
    </row>
    <row r="250" spans="1:63" ht="14.4" customHeight="1">
      <c r="A250" s="229"/>
      <c r="B250" s="232"/>
      <c r="C250" s="235"/>
      <c r="D250" s="229"/>
      <c r="E250" s="229"/>
      <c r="F250" s="229"/>
      <c r="G250" s="228"/>
      <c r="H250" s="229"/>
      <c r="I250" s="229"/>
      <c r="J250" s="115" t="s">
        <v>593</v>
      </c>
      <c r="K250" s="137">
        <v>0.2</v>
      </c>
      <c r="L250" s="119" t="s">
        <v>254</v>
      </c>
      <c r="M250" s="139">
        <v>45693</v>
      </c>
      <c r="N250" s="139">
        <v>45716</v>
      </c>
      <c r="O250" s="140">
        <v>0.6</v>
      </c>
      <c r="P250" s="119" t="s">
        <v>319</v>
      </c>
      <c r="Q250" s="118" t="str">
        <f>IFERROR(VLOOKUP(R250,Listas!$AJ$2:$AK$9,2,0),"N/A")</f>
        <v>N/A</v>
      </c>
      <c r="R250" s="119" t="s">
        <v>229</v>
      </c>
      <c r="S250" s="119" t="s">
        <v>229</v>
      </c>
      <c r="T250" s="119" t="s">
        <v>229</v>
      </c>
      <c r="U250" s="116" t="str">
        <f t="shared" si="27"/>
        <v>N/A</v>
      </c>
      <c r="V250" s="116" t="str">
        <f t="shared" si="27"/>
        <v>N/A</v>
      </c>
      <c r="W250" s="116" t="str">
        <f t="shared" si="27"/>
        <v>N/A</v>
      </c>
      <c r="X250" s="116" t="str">
        <f t="shared" si="27"/>
        <v>N/A</v>
      </c>
      <c r="Y250" s="116" t="str">
        <f t="shared" si="27"/>
        <v>N/A</v>
      </c>
      <c r="Z250" s="116" t="str">
        <f t="shared" si="27"/>
        <v>N/A</v>
      </c>
      <c r="AA250" s="116" t="str">
        <f t="shared" si="27"/>
        <v>N/A</v>
      </c>
      <c r="AB250" s="116" t="str">
        <f t="shared" si="27"/>
        <v>N/A</v>
      </c>
      <c r="AC250" s="116" t="str">
        <f t="shared" si="27"/>
        <v>N/A</v>
      </c>
      <c r="AD250" s="116" t="str">
        <f t="shared" si="27"/>
        <v>N/A</v>
      </c>
      <c r="AE250" s="116" t="str">
        <f t="shared" si="27"/>
        <v>N/A</v>
      </c>
      <c r="AF250" s="116" t="str">
        <f t="shared" si="27"/>
        <v>N/A</v>
      </c>
      <c r="AG250" s="116" t="str">
        <f t="shared" si="27"/>
        <v>N/A</v>
      </c>
      <c r="AH250" s="119"/>
      <c r="AI250" s="119"/>
      <c r="AJ250" s="119"/>
      <c r="AK250" s="119"/>
      <c r="AL250" s="108"/>
      <c r="AM250" s="108"/>
      <c r="AN250" s="108"/>
      <c r="AO250" s="108"/>
      <c r="AP250" s="119"/>
      <c r="AQ250" s="108"/>
      <c r="AR250" s="141"/>
      <c r="AS250" s="119"/>
      <c r="AT250" s="119"/>
      <c r="AU250" s="141"/>
      <c r="AV250" s="121"/>
      <c r="AW250" s="121"/>
      <c r="AX250" s="121"/>
      <c r="AY250" s="121"/>
      <c r="AZ250" s="121"/>
      <c r="BA250" s="121"/>
      <c r="BB250" s="121"/>
      <c r="BC250" s="121"/>
      <c r="BD250" s="121"/>
      <c r="BE250" s="121"/>
      <c r="BF250" s="121"/>
      <c r="BG250" s="121"/>
      <c r="BH250" s="121"/>
      <c r="BI250" s="119"/>
      <c r="BJ250" s="132" t="s">
        <v>440</v>
      </c>
      <c r="BK250" s="132"/>
    </row>
    <row r="251" spans="1:63" ht="28.8">
      <c r="A251" s="229"/>
      <c r="B251" s="232"/>
      <c r="C251" s="235"/>
      <c r="D251" s="229"/>
      <c r="E251" s="229"/>
      <c r="F251" s="229"/>
      <c r="G251" s="228"/>
      <c r="H251" s="229"/>
      <c r="I251" s="229"/>
      <c r="J251" s="115" t="s">
        <v>594</v>
      </c>
      <c r="K251" s="137">
        <v>0.4</v>
      </c>
      <c r="L251" s="119" t="s">
        <v>254</v>
      </c>
      <c r="M251" s="139">
        <v>45694</v>
      </c>
      <c r="N251" s="139">
        <v>45747</v>
      </c>
      <c r="O251" s="140">
        <v>1</v>
      </c>
      <c r="P251" s="119" t="s">
        <v>319</v>
      </c>
      <c r="Q251" s="118" t="str">
        <f>IFERROR(VLOOKUP(R251,Listas!$AJ$2:$AK$9,2,0),"N/A")</f>
        <v>N/A</v>
      </c>
      <c r="R251" s="119" t="s">
        <v>229</v>
      </c>
      <c r="S251" s="119" t="s">
        <v>229</v>
      </c>
      <c r="T251" s="119" t="s">
        <v>229</v>
      </c>
      <c r="U251" s="116" t="str">
        <f t="shared" si="27"/>
        <v>N/A</v>
      </c>
      <c r="V251" s="116" t="str">
        <f t="shared" si="27"/>
        <v>N/A</v>
      </c>
      <c r="W251" s="116" t="str">
        <f t="shared" si="27"/>
        <v>N/A</v>
      </c>
      <c r="X251" s="116" t="str">
        <f t="shared" si="27"/>
        <v>N/A</v>
      </c>
      <c r="Y251" s="116" t="str">
        <f t="shared" si="27"/>
        <v>N/A</v>
      </c>
      <c r="Z251" s="116" t="str">
        <f t="shared" si="27"/>
        <v>N/A</v>
      </c>
      <c r="AA251" s="116" t="str">
        <f t="shared" si="27"/>
        <v>N/A</v>
      </c>
      <c r="AB251" s="116" t="str">
        <f t="shared" si="27"/>
        <v>N/A</v>
      </c>
      <c r="AC251" s="116" t="str">
        <f t="shared" si="27"/>
        <v>N/A</v>
      </c>
      <c r="AD251" s="116" t="str">
        <f t="shared" si="27"/>
        <v>N/A</v>
      </c>
      <c r="AE251" s="116" t="str">
        <f t="shared" si="27"/>
        <v>N/A</v>
      </c>
      <c r="AF251" s="116" t="str">
        <f t="shared" si="27"/>
        <v>N/A</v>
      </c>
      <c r="AG251" s="116" t="str">
        <f t="shared" si="27"/>
        <v>N/A</v>
      </c>
      <c r="AH251" s="119"/>
      <c r="AI251" s="119"/>
      <c r="AJ251" s="119"/>
      <c r="AK251" s="119"/>
      <c r="AL251" s="108"/>
      <c r="AM251" s="108"/>
      <c r="AN251" s="108"/>
      <c r="AO251" s="108"/>
      <c r="AP251" s="119"/>
      <c r="AQ251" s="108"/>
      <c r="AR251" s="141"/>
      <c r="AS251" s="119"/>
      <c r="AT251" s="119"/>
      <c r="AU251" s="141"/>
      <c r="AV251" s="121"/>
      <c r="AW251" s="121"/>
      <c r="AX251" s="121"/>
      <c r="AY251" s="121"/>
      <c r="AZ251" s="121"/>
      <c r="BA251" s="121"/>
      <c r="BB251" s="121"/>
      <c r="BC251" s="121"/>
      <c r="BD251" s="121"/>
      <c r="BE251" s="121"/>
      <c r="BF251" s="121"/>
      <c r="BG251" s="121"/>
      <c r="BH251" s="121"/>
      <c r="BI251" s="119"/>
      <c r="BJ251" s="132" t="s">
        <v>440</v>
      </c>
      <c r="BK251" s="132"/>
    </row>
    <row r="252" spans="1:63" ht="46.95" customHeight="1">
      <c r="A252" s="229">
        <v>50</v>
      </c>
      <c r="B252" s="229" t="s">
        <v>425</v>
      </c>
      <c r="C252" s="229" t="s">
        <v>26</v>
      </c>
      <c r="D252" s="229" t="s">
        <v>340</v>
      </c>
      <c r="E252" s="229" t="s">
        <v>591</v>
      </c>
      <c r="F252" s="229" t="s">
        <v>41</v>
      </c>
      <c r="G252" s="228" t="s">
        <v>719</v>
      </c>
      <c r="H252" s="229" t="s">
        <v>296</v>
      </c>
      <c r="I252" s="229" t="s">
        <v>292</v>
      </c>
      <c r="J252" s="115" t="s">
        <v>595</v>
      </c>
      <c r="K252" s="137">
        <v>0.15</v>
      </c>
      <c r="L252" s="119" t="s">
        <v>254</v>
      </c>
      <c r="M252" s="124">
        <v>45782</v>
      </c>
      <c r="N252" s="124">
        <v>45783</v>
      </c>
      <c r="O252" s="140">
        <v>0.15</v>
      </c>
      <c r="P252" s="119" t="s">
        <v>319</v>
      </c>
      <c r="Q252" s="118" t="str">
        <f>IFERROR(VLOOKUP(R252,Listas!$AJ$2:$AK$9,2,0),"N/A")</f>
        <v>N/A</v>
      </c>
      <c r="R252" s="119" t="s">
        <v>229</v>
      </c>
      <c r="S252" s="119" t="s">
        <v>229</v>
      </c>
      <c r="T252" s="119" t="s">
        <v>229</v>
      </c>
      <c r="U252" s="116" t="str">
        <f t="shared" si="27"/>
        <v>N/A</v>
      </c>
      <c r="V252" s="116" t="str">
        <f t="shared" si="27"/>
        <v>N/A</v>
      </c>
      <c r="W252" s="116" t="str">
        <f t="shared" si="27"/>
        <v>N/A</v>
      </c>
      <c r="X252" s="116" t="str">
        <f t="shared" si="27"/>
        <v>N/A</v>
      </c>
      <c r="Y252" s="116" t="str">
        <f t="shared" si="27"/>
        <v>N/A</v>
      </c>
      <c r="Z252" s="116" t="str">
        <f t="shared" si="27"/>
        <v>N/A</v>
      </c>
      <c r="AA252" s="116" t="str">
        <f t="shared" si="27"/>
        <v>N/A</v>
      </c>
      <c r="AB252" s="116" t="str">
        <f t="shared" si="27"/>
        <v>N/A</v>
      </c>
      <c r="AC252" s="116" t="str">
        <f t="shared" si="27"/>
        <v>N/A</v>
      </c>
      <c r="AD252" s="116" t="str">
        <f t="shared" si="27"/>
        <v>N/A</v>
      </c>
      <c r="AE252" s="116" t="str">
        <f t="shared" si="27"/>
        <v>N/A</v>
      </c>
      <c r="AF252" s="116" t="str">
        <f t="shared" si="27"/>
        <v>N/A</v>
      </c>
      <c r="AG252" s="116" t="str">
        <f t="shared" si="27"/>
        <v>N/A</v>
      </c>
      <c r="AH252" s="119"/>
      <c r="AI252" s="119"/>
      <c r="AJ252" s="119"/>
      <c r="AK252" s="119"/>
      <c r="AL252" s="108"/>
      <c r="AM252" s="108"/>
      <c r="AN252" s="108"/>
      <c r="AO252" s="108"/>
      <c r="AP252" s="119"/>
      <c r="AQ252" s="108"/>
      <c r="AR252" s="141"/>
      <c r="AS252" s="119"/>
      <c r="AT252" s="119"/>
      <c r="AU252" s="141"/>
      <c r="AV252" s="121"/>
      <c r="AW252" s="121"/>
      <c r="AX252" s="121"/>
      <c r="AY252" s="121"/>
      <c r="AZ252" s="121"/>
      <c r="BA252" s="121"/>
      <c r="BB252" s="121"/>
      <c r="BC252" s="121"/>
      <c r="BD252" s="121"/>
      <c r="BE252" s="121"/>
      <c r="BF252" s="121"/>
      <c r="BG252" s="121"/>
      <c r="BH252" s="121"/>
      <c r="BI252" s="119"/>
      <c r="BJ252" s="132" t="s">
        <v>440</v>
      </c>
      <c r="BK252" s="132"/>
    </row>
    <row r="253" spans="1:63" ht="46.95" customHeight="1">
      <c r="A253" s="229"/>
      <c r="B253" s="229"/>
      <c r="C253" s="229"/>
      <c r="D253" s="229"/>
      <c r="E253" s="229"/>
      <c r="F253" s="229"/>
      <c r="G253" s="228"/>
      <c r="H253" s="229"/>
      <c r="I253" s="229"/>
      <c r="J253" s="115" t="s">
        <v>596</v>
      </c>
      <c r="K253" s="137">
        <v>0.05</v>
      </c>
      <c r="L253" s="119" t="s">
        <v>254</v>
      </c>
      <c r="M253" s="124">
        <v>45783</v>
      </c>
      <c r="N253" s="124">
        <v>45789</v>
      </c>
      <c r="O253" s="140">
        <v>0.2</v>
      </c>
      <c r="P253" s="119" t="s">
        <v>319</v>
      </c>
      <c r="Q253" s="118" t="str">
        <f>IFERROR(VLOOKUP(R253,Listas!$AJ$2:$AK$9,2,0),"N/A")</f>
        <v>N/A</v>
      </c>
      <c r="R253" s="119" t="s">
        <v>229</v>
      </c>
      <c r="S253" s="119" t="s">
        <v>229</v>
      </c>
      <c r="T253" s="119" t="s">
        <v>229</v>
      </c>
      <c r="U253" s="116" t="str">
        <f t="shared" si="27"/>
        <v>N/A</v>
      </c>
      <c r="V253" s="116" t="str">
        <f t="shared" si="27"/>
        <v>N/A</v>
      </c>
      <c r="W253" s="116" t="str">
        <f t="shared" si="27"/>
        <v>N/A</v>
      </c>
      <c r="X253" s="116" t="str">
        <f t="shared" si="27"/>
        <v>N/A</v>
      </c>
      <c r="Y253" s="116" t="str">
        <f t="shared" si="27"/>
        <v>N/A</v>
      </c>
      <c r="Z253" s="116" t="str">
        <f t="shared" si="27"/>
        <v>N/A</v>
      </c>
      <c r="AA253" s="116" t="str">
        <f t="shared" si="27"/>
        <v>N/A</v>
      </c>
      <c r="AB253" s="116" t="str">
        <f t="shared" si="27"/>
        <v>N/A</v>
      </c>
      <c r="AC253" s="116" t="str">
        <f t="shared" si="27"/>
        <v>N/A</v>
      </c>
      <c r="AD253" s="116" t="str">
        <f t="shared" si="27"/>
        <v>N/A</v>
      </c>
      <c r="AE253" s="116" t="str">
        <f t="shared" si="27"/>
        <v>N/A</v>
      </c>
      <c r="AF253" s="116" t="str">
        <f t="shared" si="27"/>
        <v>N/A</v>
      </c>
      <c r="AG253" s="116" t="str">
        <f t="shared" si="27"/>
        <v>N/A</v>
      </c>
      <c r="AH253" s="119"/>
      <c r="AI253" s="119"/>
      <c r="AJ253" s="119"/>
      <c r="AK253" s="119"/>
      <c r="AL253" s="108"/>
      <c r="AM253" s="108"/>
      <c r="AN253" s="108"/>
      <c r="AO253" s="108"/>
      <c r="AP253" s="119"/>
      <c r="AQ253" s="108"/>
      <c r="AR253" s="141"/>
      <c r="AS253" s="119"/>
      <c r="AT253" s="119"/>
      <c r="AU253" s="141"/>
      <c r="AV253" s="121"/>
      <c r="AW253" s="121"/>
      <c r="AX253" s="121"/>
      <c r="AY253" s="121"/>
      <c r="AZ253" s="121"/>
      <c r="BA253" s="121"/>
      <c r="BB253" s="121"/>
      <c r="BC253" s="121"/>
      <c r="BD253" s="121"/>
      <c r="BE253" s="121"/>
      <c r="BF253" s="121"/>
      <c r="BG253" s="121"/>
      <c r="BH253" s="121"/>
      <c r="BI253" s="119"/>
      <c r="BJ253" s="132" t="s">
        <v>440</v>
      </c>
      <c r="BK253" s="132"/>
    </row>
    <row r="254" spans="1:63" ht="46.95" customHeight="1">
      <c r="A254" s="229"/>
      <c r="B254" s="229"/>
      <c r="C254" s="229"/>
      <c r="D254" s="229"/>
      <c r="E254" s="229"/>
      <c r="F254" s="229"/>
      <c r="G254" s="228"/>
      <c r="H254" s="229"/>
      <c r="I254" s="229"/>
      <c r="J254" s="115" t="s">
        <v>597</v>
      </c>
      <c r="K254" s="137">
        <v>0.4</v>
      </c>
      <c r="L254" s="119" t="s">
        <v>254</v>
      </c>
      <c r="M254" s="124">
        <v>45790</v>
      </c>
      <c r="N254" s="124">
        <v>45821</v>
      </c>
      <c r="O254" s="140">
        <v>0.6</v>
      </c>
      <c r="P254" s="119" t="s">
        <v>319</v>
      </c>
      <c r="Q254" s="118" t="str">
        <f>IFERROR(VLOOKUP(R254,Listas!$AJ$2:$AK$9,2,0),"N/A")</f>
        <v>N/A</v>
      </c>
      <c r="R254" s="119" t="s">
        <v>229</v>
      </c>
      <c r="S254" s="119" t="s">
        <v>229</v>
      </c>
      <c r="T254" s="119" t="s">
        <v>229</v>
      </c>
      <c r="U254" s="116" t="str">
        <f t="shared" si="27"/>
        <v>N/A</v>
      </c>
      <c r="V254" s="116" t="str">
        <f t="shared" si="27"/>
        <v>N/A</v>
      </c>
      <c r="W254" s="116" t="str">
        <f t="shared" si="27"/>
        <v>N/A</v>
      </c>
      <c r="X254" s="116" t="str">
        <f t="shared" si="27"/>
        <v>N/A</v>
      </c>
      <c r="Y254" s="116" t="str">
        <f t="shared" si="27"/>
        <v>N/A</v>
      </c>
      <c r="Z254" s="116" t="str">
        <f t="shared" si="27"/>
        <v>N/A</v>
      </c>
      <c r="AA254" s="116" t="str">
        <f t="shared" si="27"/>
        <v>N/A</v>
      </c>
      <c r="AB254" s="116" t="str">
        <f t="shared" si="27"/>
        <v>N/A</v>
      </c>
      <c r="AC254" s="116" t="str">
        <f t="shared" si="27"/>
        <v>N/A</v>
      </c>
      <c r="AD254" s="116" t="str">
        <f t="shared" si="27"/>
        <v>N/A</v>
      </c>
      <c r="AE254" s="116" t="str">
        <f t="shared" si="27"/>
        <v>N/A</v>
      </c>
      <c r="AF254" s="116" t="str">
        <f t="shared" si="27"/>
        <v>N/A</v>
      </c>
      <c r="AG254" s="116" t="str">
        <f t="shared" si="27"/>
        <v>N/A</v>
      </c>
      <c r="AH254" s="119"/>
      <c r="AI254" s="119"/>
      <c r="AJ254" s="119"/>
      <c r="AK254" s="119"/>
      <c r="AL254" s="108"/>
      <c r="AM254" s="108"/>
      <c r="AN254" s="108"/>
      <c r="AO254" s="108"/>
      <c r="AP254" s="119"/>
      <c r="AQ254" s="108"/>
      <c r="AR254" s="141"/>
      <c r="AS254" s="119"/>
      <c r="AT254" s="119"/>
      <c r="AU254" s="141"/>
      <c r="AV254" s="121"/>
      <c r="AW254" s="121"/>
      <c r="AX254" s="121"/>
      <c r="AY254" s="121"/>
      <c r="AZ254" s="121"/>
      <c r="BA254" s="121"/>
      <c r="BB254" s="121"/>
      <c r="BC254" s="121"/>
      <c r="BD254" s="121"/>
      <c r="BE254" s="121"/>
      <c r="BF254" s="121"/>
      <c r="BG254" s="121"/>
      <c r="BH254" s="121"/>
      <c r="BI254" s="119"/>
      <c r="BJ254" s="132" t="s">
        <v>440</v>
      </c>
      <c r="BK254" s="132"/>
    </row>
    <row r="255" spans="1:63" ht="46.95" customHeight="1">
      <c r="A255" s="229"/>
      <c r="B255" s="229"/>
      <c r="C255" s="229"/>
      <c r="D255" s="229"/>
      <c r="E255" s="229"/>
      <c r="F255" s="229"/>
      <c r="G255" s="228"/>
      <c r="H255" s="229"/>
      <c r="I255" s="229"/>
      <c r="J255" s="115" t="s">
        <v>598</v>
      </c>
      <c r="K255" s="137">
        <v>0.1</v>
      </c>
      <c r="L255" s="119" t="s">
        <v>254</v>
      </c>
      <c r="M255" s="124">
        <v>45824</v>
      </c>
      <c r="N255" s="124">
        <v>45828</v>
      </c>
      <c r="O255" s="140">
        <v>0.7</v>
      </c>
      <c r="P255" s="119" t="s">
        <v>319</v>
      </c>
      <c r="Q255" s="118" t="str">
        <f>IFERROR(VLOOKUP(R255,Listas!$AJ$2:$AK$9,2,0),"N/A")</f>
        <v>N/A</v>
      </c>
      <c r="R255" s="119" t="s">
        <v>229</v>
      </c>
      <c r="S255" s="119" t="s">
        <v>229</v>
      </c>
      <c r="T255" s="119" t="s">
        <v>229</v>
      </c>
      <c r="U255" s="116" t="str">
        <f t="shared" si="27"/>
        <v>N/A</v>
      </c>
      <c r="V255" s="116" t="str">
        <f t="shared" si="27"/>
        <v>N/A</v>
      </c>
      <c r="W255" s="116" t="str">
        <f t="shared" si="27"/>
        <v>N/A</v>
      </c>
      <c r="X255" s="116" t="str">
        <f t="shared" si="27"/>
        <v>N/A</v>
      </c>
      <c r="Y255" s="116" t="str">
        <f t="shared" si="27"/>
        <v>N/A</v>
      </c>
      <c r="Z255" s="116" t="str">
        <f t="shared" si="27"/>
        <v>N/A</v>
      </c>
      <c r="AA255" s="116" t="str">
        <f t="shared" si="27"/>
        <v>N/A</v>
      </c>
      <c r="AB255" s="116" t="str">
        <f t="shared" si="27"/>
        <v>N/A</v>
      </c>
      <c r="AC255" s="116" t="str">
        <f t="shared" si="27"/>
        <v>N/A</v>
      </c>
      <c r="AD255" s="116" t="str">
        <f t="shared" si="27"/>
        <v>N/A</v>
      </c>
      <c r="AE255" s="116" t="str">
        <f t="shared" si="27"/>
        <v>N/A</v>
      </c>
      <c r="AF255" s="116" t="str">
        <f t="shared" si="27"/>
        <v>N/A</v>
      </c>
      <c r="AG255" s="116" t="str">
        <f t="shared" si="27"/>
        <v>N/A</v>
      </c>
      <c r="AH255" s="119"/>
      <c r="AI255" s="119"/>
      <c r="AJ255" s="119"/>
      <c r="AK255" s="119"/>
      <c r="AL255" s="108"/>
      <c r="AM255" s="108"/>
      <c r="AN255" s="108"/>
      <c r="AO255" s="108"/>
      <c r="AP255" s="119"/>
      <c r="AQ255" s="108"/>
      <c r="AR255" s="141"/>
      <c r="AS255" s="119"/>
      <c r="AT255" s="119"/>
      <c r="AU255" s="141"/>
      <c r="AV255" s="121"/>
      <c r="AW255" s="121"/>
      <c r="AX255" s="121"/>
      <c r="AY255" s="121"/>
      <c r="AZ255" s="121"/>
      <c r="BA255" s="121"/>
      <c r="BB255" s="121"/>
      <c r="BC255" s="121"/>
      <c r="BD255" s="121"/>
      <c r="BE255" s="121"/>
      <c r="BF255" s="121"/>
      <c r="BG255" s="121"/>
      <c r="BH255" s="121"/>
      <c r="BI255" s="119"/>
      <c r="BJ255" s="132" t="s">
        <v>440</v>
      </c>
      <c r="BK255" s="132"/>
    </row>
    <row r="256" spans="1:63" ht="46.95" customHeight="1">
      <c r="A256" s="229"/>
      <c r="B256" s="229"/>
      <c r="C256" s="229"/>
      <c r="D256" s="229"/>
      <c r="E256" s="229"/>
      <c r="F256" s="229"/>
      <c r="G256" s="228"/>
      <c r="H256" s="229"/>
      <c r="I256" s="229"/>
      <c r="J256" s="115" t="s">
        <v>599</v>
      </c>
      <c r="K256" s="137">
        <v>0.3</v>
      </c>
      <c r="L256" s="119" t="s">
        <v>254</v>
      </c>
      <c r="M256" s="124">
        <v>45832</v>
      </c>
      <c r="N256" s="124">
        <v>45842</v>
      </c>
      <c r="O256" s="140">
        <v>1</v>
      </c>
      <c r="P256" s="119" t="s">
        <v>319</v>
      </c>
      <c r="Q256" s="118" t="str">
        <f>IFERROR(VLOOKUP(R256,Listas!$AJ$2:$AK$9,2,0),"N/A")</f>
        <v>N/A</v>
      </c>
      <c r="R256" s="119" t="s">
        <v>229</v>
      </c>
      <c r="S256" s="119" t="s">
        <v>229</v>
      </c>
      <c r="T256" s="119" t="s">
        <v>229</v>
      </c>
      <c r="U256" s="116" t="str">
        <f t="shared" si="27"/>
        <v>N/A</v>
      </c>
      <c r="V256" s="116" t="str">
        <f t="shared" si="27"/>
        <v>N/A</v>
      </c>
      <c r="W256" s="116" t="str">
        <f t="shared" si="27"/>
        <v>N/A</v>
      </c>
      <c r="X256" s="116" t="str">
        <f t="shared" si="27"/>
        <v>N/A</v>
      </c>
      <c r="Y256" s="116" t="str">
        <f t="shared" si="27"/>
        <v>N/A</v>
      </c>
      <c r="Z256" s="116" t="str">
        <f t="shared" si="27"/>
        <v>N/A</v>
      </c>
      <c r="AA256" s="116" t="str">
        <f t="shared" si="27"/>
        <v>N/A</v>
      </c>
      <c r="AB256" s="116" t="str">
        <f t="shared" si="27"/>
        <v>N/A</v>
      </c>
      <c r="AC256" s="116" t="str">
        <f t="shared" si="27"/>
        <v>N/A</v>
      </c>
      <c r="AD256" s="116" t="str">
        <f t="shared" si="27"/>
        <v>N/A</v>
      </c>
      <c r="AE256" s="116" t="str">
        <f t="shared" si="27"/>
        <v>N/A</v>
      </c>
      <c r="AF256" s="116" t="str">
        <f t="shared" si="27"/>
        <v>N/A</v>
      </c>
      <c r="AG256" s="116" t="str">
        <f t="shared" si="27"/>
        <v>N/A</v>
      </c>
      <c r="AH256" s="119"/>
      <c r="AI256" s="119"/>
      <c r="AJ256" s="119"/>
      <c r="AK256" s="119"/>
      <c r="AL256" s="108"/>
      <c r="AM256" s="108"/>
      <c r="AN256" s="108"/>
      <c r="AO256" s="108"/>
      <c r="AP256" s="119"/>
      <c r="AQ256" s="108"/>
      <c r="AR256" s="141"/>
      <c r="AS256" s="119"/>
      <c r="AT256" s="119"/>
      <c r="AU256" s="141"/>
      <c r="AV256" s="121"/>
      <c r="AW256" s="121"/>
      <c r="AX256" s="121"/>
      <c r="AY256" s="121"/>
      <c r="AZ256" s="121"/>
      <c r="BA256" s="121"/>
      <c r="BB256" s="121"/>
      <c r="BC256" s="121"/>
      <c r="BD256" s="121"/>
      <c r="BE256" s="121"/>
      <c r="BF256" s="121"/>
      <c r="BG256" s="121"/>
      <c r="BH256" s="121"/>
      <c r="BI256" s="119"/>
      <c r="BJ256" s="132" t="s">
        <v>440</v>
      </c>
      <c r="BK256" s="132"/>
    </row>
    <row r="257" spans="1:63" ht="52.95" customHeight="1">
      <c r="A257" s="229">
        <v>51</v>
      </c>
      <c r="B257" s="232" t="s">
        <v>425</v>
      </c>
      <c r="C257" s="232" t="s">
        <v>26</v>
      </c>
      <c r="D257" s="229" t="s">
        <v>340</v>
      </c>
      <c r="E257" s="229" t="s">
        <v>600</v>
      </c>
      <c r="F257" s="229" t="s">
        <v>41</v>
      </c>
      <c r="G257" s="228" t="s">
        <v>718</v>
      </c>
      <c r="H257" s="229" t="s">
        <v>296</v>
      </c>
      <c r="I257" s="229" t="s">
        <v>293</v>
      </c>
      <c r="J257" s="115" t="s">
        <v>602</v>
      </c>
      <c r="K257" s="137">
        <v>0.5</v>
      </c>
      <c r="L257" s="119" t="s">
        <v>254</v>
      </c>
      <c r="M257" s="124">
        <v>45658</v>
      </c>
      <c r="N257" s="124">
        <v>46022</v>
      </c>
      <c r="O257" s="84">
        <v>1</v>
      </c>
      <c r="P257" s="119" t="s">
        <v>313</v>
      </c>
      <c r="Q257" s="118" t="str">
        <f>IFERROR(VLOOKUP(R257,Listas!$AJ$2:$AK$9,2,0),"N/A")</f>
        <v>N/A</v>
      </c>
      <c r="R257" s="119" t="s">
        <v>229</v>
      </c>
      <c r="S257" s="119" t="s">
        <v>229</v>
      </c>
      <c r="T257" s="119" t="s">
        <v>229</v>
      </c>
      <c r="U257" s="116" t="str">
        <f t="shared" si="27"/>
        <v>N/A</v>
      </c>
      <c r="V257" s="116" t="str">
        <f t="shared" si="27"/>
        <v>N/A</v>
      </c>
      <c r="W257" s="116" t="str">
        <f t="shared" si="27"/>
        <v>N/A</v>
      </c>
      <c r="X257" s="116" t="str">
        <f t="shared" si="27"/>
        <v>N/A</v>
      </c>
      <c r="Y257" s="116" t="str">
        <f t="shared" si="27"/>
        <v>N/A</v>
      </c>
      <c r="Z257" s="116" t="str">
        <f t="shared" si="27"/>
        <v>N/A</v>
      </c>
      <c r="AA257" s="116" t="str">
        <f t="shared" si="27"/>
        <v>N/A</v>
      </c>
      <c r="AB257" s="116" t="str">
        <f t="shared" si="27"/>
        <v>N/A</v>
      </c>
      <c r="AC257" s="116" t="str">
        <f t="shared" si="27"/>
        <v>N/A</v>
      </c>
      <c r="AD257" s="116" t="str">
        <f t="shared" si="27"/>
        <v>N/A</v>
      </c>
      <c r="AE257" s="116" t="str">
        <f t="shared" si="27"/>
        <v>N/A</v>
      </c>
      <c r="AF257" s="116" t="str">
        <f t="shared" si="27"/>
        <v>N/A</v>
      </c>
      <c r="AG257" s="116" t="str">
        <f t="shared" si="27"/>
        <v>N/A</v>
      </c>
      <c r="AH257" s="119"/>
      <c r="AI257" s="119"/>
      <c r="AJ257" s="119"/>
      <c r="AK257" s="119"/>
      <c r="AL257" s="108"/>
      <c r="AM257" s="108"/>
      <c r="AN257" s="108"/>
      <c r="AO257" s="108"/>
      <c r="AP257" s="119"/>
      <c r="AQ257" s="108"/>
      <c r="AR257" s="141"/>
      <c r="AS257" s="119"/>
      <c r="AT257" s="119"/>
      <c r="AU257" s="141"/>
      <c r="AV257" s="121"/>
      <c r="AW257" s="121"/>
      <c r="AX257" s="121"/>
      <c r="AY257" s="121"/>
      <c r="AZ257" s="121"/>
      <c r="BA257" s="121"/>
      <c r="BB257" s="121"/>
      <c r="BC257" s="121"/>
      <c r="BD257" s="121"/>
      <c r="BE257" s="121"/>
      <c r="BF257" s="121"/>
      <c r="BG257" s="121"/>
      <c r="BH257" s="121"/>
      <c r="BI257" s="119"/>
      <c r="BJ257" s="132" t="s">
        <v>440</v>
      </c>
      <c r="BK257" s="132"/>
    </row>
    <row r="258" spans="1:63" ht="52.95" customHeight="1">
      <c r="A258" s="229"/>
      <c r="B258" s="232"/>
      <c r="C258" s="232"/>
      <c r="D258" s="229"/>
      <c r="E258" s="229"/>
      <c r="F258" s="229"/>
      <c r="G258" s="228"/>
      <c r="H258" s="229"/>
      <c r="I258" s="229"/>
      <c r="J258" s="115" t="s">
        <v>603</v>
      </c>
      <c r="K258" s="137">
        <v>0.5</v>
      </c>
      <c r="L258" s="119" t="s">
        <v>254</v>
      </c>
      <c r="M258" s="124">
        <v>45658</v>
      </c>
      <c r="N258" s="124">
        <v>46022</v>
      </c>
      <c r="O258" s="84">
        <v>1</v>
      </c>
      <c r="P258" s="119" t="s">
        <v>313</v>
      </c>
      <c r="Q258" s="118" t="str">
        <f>IFERROR(VLOOKUP(R258,Listas!$AJ$2:$AK$9,2,0),"N/A")</f>
        <v>N/A</v>
      </c>
      <c r="R258" s="119" t="s">
        <v>229</v>
      </c>
      <c r="S258" s="119" t="s">
        <v>229</v>
      </c>
      <c r="T258" s="119" t="s">
        <v>229</v>
      </c>
      <c r="U258" s="116" t="str">
        <f t="shared" si="27"/>
        <v>N/A</v>
      </c>
      <c r="V258" s="116" t="str">
        <f t="shared" si="27"/>
        <v>N/A</v>
      </c>
      <c r="W258" s="116" t="str">
        <f t="shared" si="27"/>
        <v>N/A</v>
      </c>
      <c r="X258" s="116" t="str">
        <f t="shared" si="27"/>
        <v>N/A</v>
      </c>
      <c r="Y258" s="116" t="str">
        <f t="shared" si="27"/>
        <v>N/A</v>
      </c>
      <c r="Z258" s="116" t="str">
        <f t="shared" si="27"/>
        <v>N/A</v>
      </c>
      <c r="AA258" s="116" t="str">
        <f t="shared" si="27"/>
        <v>N/A</v>
      </c>
      <c r="AB258" s="116" t="str">
        <f t="shared" si="27"/>
        <v>N/A</v>
      </c>
      <c r="AC258" s="116" t="str">
        <f t="shared" si="27"/>
        <v>N/A</v>
      </c>
      <c r="AD258" s="116" t="str">
        <f t="shared" si="27"/>
        <v>N/A</v>
      </c>
      <c r="AE258" s="116" t="str">
        <f t="shared" si="27"/>
        <v>N/A</v>
      </c>
      <c r="AF258" s="116" t="str">
        <f t="shared" si="27"/>
        <v>N/A</v>
      </c>
      <c r="AG258" s="116" t="str">
        <f t="shared" si="27"/>
        <v>N/A</v>
      </c>
      <c r="AH258" s="119"/>
      <c r="AI258" s="119"/>
      <c r="AJ258" s="119"/>
      <c r="AK258" s="119"/>
      <c r="AL258" s="108"/>
      <c r="AM258" s="108"/>
      <c r="AN258" s="108"/>
      <c r="AO258" s="108"/>
      <c r="AP258" s="119"/>
      <c r="AQ258" s="108"/>
      <c r="AR258" s="141"/>
      <c r="AS258" s="119"/>
      <c r="AT258" s="119"/>
      <c r="AU258" s="141"/>
      <c r="AV258" s="121"/>
      <c r="AW258" s="121"/>
      <c r="AX258" s="121"/>
      <c r="AY258" s="121"/>
      <c r="AZ258" s="121"/>
      <c r="BA258" s="121"/>
      <c r="BB258" s="121"/>
      <c r="BC258" s="121"/>
      <c r="BD258" s="121"/>
      <c r="BE258" s="121"/>
      <c r="BF258" s="121"/>
      <c r="BG258" s="121"/>
      <c r="BH258" s="121"/>
      <c r="BI258" s="119"/>
      <c r="BJ258" s="132" t="s">
        <v>440</v>
      </c>
      <c r="BK258" s="132"/>
    </row>
    <row r="259" spans="1:63" ht="52.95" customHeight="1">
      <c r="A259" s="229">
        <v>52</v>
      </c>
      <c r="B259" s="232" t="s">
        <v>425</v>
      </c>
      <c r="C259" s="232" t="s">
        <v>26</v>
      </c>
      <c r="D259" s="229" t="s">
        <v>340</v>
      </c>
      <c r="E259" s="229" t="s">
        <v>601</v>
      </c>
      <c r="F259" s="229" t="s">
        <v>258</v>
      </c>
      <c r="G259" s="228" t="s">
        <v>718</v>
      </c>
      <c r="H259" s="229" t="s">
        <v>296</v>
      </c>
      <c r="I259" s="229" t="s">
        <v>293</v>
      </c>
      <c r="J259" s="115" t="s">
        <v>604</v>
      </c>
      <c r="K259" s="137">
        <v>0.8</v>
      </c>
      <c r="L259" s="119" t="s">
        <v>254</v>
      </c>
      <c r="M259" s="148">
        <v>45658</v>
      </c>
      <c r="N259" s="148">
        <v>45838</v>
      </c>
      <c r="O259" s="84">
        <v>1</v>
      </c>
      <c r="P259" s="119" t="s">
        <v>313</v>
      </c>
      <c r="Q259" s="118" t="str">
        <f>IFERROR(VLOOKUP(R259,Listas!$AJ$2:$AK$9,2,0),"N/A")</f>
        <v>N/A</v>
      </c>
      <c r="R259" s="119" t="s">
        <v>229</v>
      </c>
      <c r="S259" s="119" t="s">
        <v>229</v>
      </c>
      <c r="T259" s="119" t="s">
        <v>229</v>
      </c>
      <c r="U259" s="116" t="str">
        <f t="shared" si="27"/>
        <v>N/A</v>
      </c>
      <c r="V259" s="116" t="str">
        <f t="shared" si="27"/>
        <v>N/A</v>
      </c>
      <c r="W259" s="116" t="str">
        <f t="shared" si="27"/>
        <v>N/A</v>
      </c>
      <c r="X259" s="116" t="str">
        <f t="shared" si="27"/>
        <v>N/A</v>
      </c>
      <c r="Y259" s="116" t="str">
        <f t="shared" si="27"/>
        <v>N/A</v>
      </c>
      <c r="Z259" s="116" t="str">
        <f t="shared" si="27"/>
        <v>N/A</v>
      </c>
      <c r="AA259" s="116" t="str">
        <f t="shared" si="27"/>
        <v>N/A</v>
      </c>
      <c r="AB259" s="116" t="str">
        <f t="shared" si="27"/>
        <v>N/A</v>
      </c>
      <c r="AC259" s="116" t="str">
        <f t="shared" si="27"/>
        <v>N/A</v>
      </c>
      <c r="AD259" s="116" t="str">
        <f t="shared" si="27"/>
        <v>N/A</v>
      </c>
      <c r="AE259" s="116" t="str">
        <f t="shared" si="27"/>
        <v>N/A</v>
      </c>
      <c r="AF259" s="116" t="str">
        <f t="shared" si="27"/>
        <v>N/A</v>
      </c>
      <c r="AG259" s="116" t="str">
        <f t="shared" si="27"/>
        <v>N/A</v>
      </c>
      <c r="AH259" s="119"/>
      <c r="AI259" s="119"/>
      <c r="AJ259" s="119"/>
      <c r="AK259" s="119"/>
      <c r="AL259" s="108"/>
      <c r="AM259" s="108"/>
      <c r="AN259" s="108"/>
      <c r="AO259" s="108"/>
      <c r="AP259" s="119"/>
      <c r="AQ259" s="108"/>
      <c r="AR259" s="141"/>
      <c r="AS259" s="119"/>
      <c r="AT259" s="119"/>
      <c r="AU259" s="141"/>
      <c r="AV259" s="121"/>
      <c r="AW259" s="121"/>
      <c r="AX259" s="121"/>
      <c r="AY259" s="121"/>
      <c r="AZ259" s="121"/>
      <c r="BA259" s="121"/>
      <c r="BB259" s="121"/>
      <c r="BC259" s="121"/>
      <c r="BD259" s="121"/>
      <c r="BE259" s="121"/>
      <c r="BF259" s="121"/>
      <c r="BG259" s="121"/>
      <c r="BH259" s="121"/>
      <c r="BI259" s="119"/>
      <c r="BJ259" s="132" t="s">
        <v>440</v>
      </c>
      <c r="BK259" s="132"/>
    </row>
    <row r="260" spans="1:63" ht="52.95" customHeight="1">
      <c r="A260" s="229"/>
      <c r="B260" s="232"/>
      <c r="C260" s="232"/>
      <c r="D260" s="229"/>
      <c r="E260" s="229"/>
      <c r="F260" s="229"/>
      <c r="G260" s="228"/>
      <c r="H260" s="229"/>
      <c r="I260" s="229"/>
      <c r="J260" s="115" t="s">
        <v>605</v>
      </c>
      <c r="K260" s="137">
        <v>0.2</v>
      </c>
      <c r="L260" s="116" t="s">
        <v>254</v>
      </c>
      <c r="M260" s="117">
        <v>45658</v>
      </c>
      <c r="N260" s="117">
        <v>45930</v>
      </c>
      <c r="O260" s="84">
        <v>1</v>
      </c>
      <c r="P260" s="119" t="s">
        <v>313</v>
      </c>
      <c r="Q260" s="118" t="str">
        <f>IFERROR(VLOOKUP(R260,Listas!$AJ$2:$AK$9,2,0),"N/A")</f>
        <v>N/A</v>
      </c>
      <c r="R260" s="119" t="s">
        <v>229</v>
      </c>
      <c r="S260" s="119" t="s">
        <v>229</v>
      </c>
      <c r="T260" s="119" t="s">
        <v>229</v>
      </c>
      <c r="U260" s="116" t="str">
        <f t="shared" si="27"/>
        <v>N/A</v>
      </c>
      <c r="V260" s="116" t="str">
        <f t="shared" si="27"/>
        <v>N/A</v>
      </c>
      <c r="W260" s="116" t="str">
        <f t="shared" si="27"/>
        <v>N/A</v>
      </c>
      <c r="X260" s="116" t="str">
        <f t="shared" si="27"/>
        <v>N/A</v>
      </c>
      <c r="Y260" s="116" t="str">
        <f t="shared" si="27"/>
        <v>N/A</v>
      </c>
      <c r="Z260" s="116" t="str">
        <f t="shared" si="27"/>
        <v>N/A</v>
      </c>
      <c r="AA260" s="116" t="str">
        <f t="shared" si="27"/>
        <v>N/A</v>
      </c>
      <c r="AB260" s="116" t="str">
        <f t="shared" si="27"/>
        <v>N/A</v>
      </c>
      <c r="AC260" s="116" t="str">
        <f t="shared" si="27"/>
        <v>N/A</v>
      </c>
      <c r="AD260" s="116" t="str">
        <f t="shared" si="27"/>
        <v>N/A</v>
      </c>
      <c r="AE260" s="116" t="str">
        <f t="shared" si="27"/>
        <v>N/A</v>
      </c>
      <c r="AF260" s="116" t="str">
        <f t="shared" si="27"/>
        <v>N/A</v>
      </c>
      <c r="AG260" s="116" t="str">
        <f t="shared" si="27"/>
        <v>N/A</v>
      </c>
      <c r="AH260" s="119"/>
      <c r="AI260" s="119"/>
      <c r="AJ260" s="119"/>
      <c r="AK260" s="119"/>
      <c r="AL260" s="108"/>
      <c r="AM260" s="108"/>
      <c r="AN260" s="108"/>
      <c r="AO260" s="108"/>
      <c r="AP260" s="119"/>
      <c r="AQ260" s="108"/>
      <c r="AR260" s="141"/>
      <c r="AS260" s="119"/>
      <c r="AT260" s="119"/>
      <c r="AU260" s="141"/>
      <c r="AV260" s="121"/>
      <c r="AW260" s="121"/>
      <c r="AX260" s="121"/>
      <c r="AY260" s="121"/>
      <c r="AZ260" s="121"/>
      <c r="BA260" s="121"/>
      <c r="BB260" s="121"/>
      <c r="BC260" s="121"/>
      <c r="BD260" s="121"/>
      <c r="BE260" s="121"/>
      <c r="BF260" s="121"/>
      <c r="BG260" s="121"/>
      <c r="BH260" s="121"/>
      <c r="BI260" s="119"/>
      <c r="BJ260" s="132" t="s">
        <v>440</v>
      </c>
      <c r="BK260" s="132"/>
    </row>
    <row r="261" spans="1:63" ht="52.95" customHeight="1">
      <c r="A261" s="229">
        <v>53</v>
      </c>
      <c r="B261" s="232" t="s">
        <v>425</v>
      </c>
      <c r="C261" s="232" t="s">
        <v>30</v>
      </c>
      <c r="D261" s="229" t="s">
        <v>340</v>
      </c>
      <c r="E261" s="229" t="s">
        <v>608</v>
      </c>
      <c r="F261" s="229" t="s">
        <v>258</v>
      </c>
      <c r="G261" s="228" t="s">
        <v>719</v>
      </c>
      <c r="H261" s="229" t="s">
        <v>296</v>
      </c>
      <c r="I261" s="229" t="s">
        <v>293</v>
      </c>
      <c r="J261" s="115" t="s">
        <v>607</v>
      </c>
      <c r="K261" s="137">
        <v>0.8</v>
      </c>
      <c r="L261" s="116" t="s">
        <v>254</v>
      </c>
      <c r="M261" s="117">
        <v>45733</v>
      </c>
      <c r="N261" s="117">
        <v>45930</v>
      </c>
      <c r="O261" s="84">
        <v>1</v>
      </c>
      <c r="P261" s="119" t="s">
        <v>313</v>
      </c>
      <c r="Q261" s="118" t="str">
        <f>IFERROR(VLOOKUP(R261,Listas!$AJ$2:$AK$9,2,0),"N/A")</f>
        <v>N/A</v>
      </c>
      <c r="R261" s="119" t="s">
        <v>229</v>
      </c>
      <c r="S261" s="119" t="s">
        <v>229</v>
      </c>
      <c r="T261" s="119" t="s">
        <v>229</v>
      </c>
      <c r="U261" s="116" t="str">
        <f t="shared" si="27"/>
        <v>N/A</v>
      </c>
      <c r="V261" s="116" t="str">
        <f t="shared" si="27"/>
        <v>N/A</v>
      </c>
      <c r="W261" s="116" t="str">
        <f t="shared" si="27"/>
        <v>N/A</v>
      </c>
      <c r="X261" s="116" t="str">
        <f t="shared" si="27"/>
        <v>N/A</v>
      </c>
      <c r="Y261" s="116" t="str">
        <f t="shared" si="27"/>
        <v>N/A</v>
      </c>
      <c r="Z261" s="116" t="str">
        <f t="shared" si="27"/>
        <v>N/A</v>
      </c>
      <c r="AA261" s="116" t="str">
        <f t="shared" si="27"/>
        <v>N/A</v>
      </c>
      <c r="AB261" s="116" t="str">
        <f t="shared" si="27"/>
        <v>N/A</v>
      </c>
      <c r="AC261" s="116" t="str">
        <f t="shared" si="27"/>
        <v>N/A</v>
      </c>
      <c r="AD261" s="116" t="str">
        <f t="shared" si="27"/>
        <v>N/A</v>
      </c>
      <c r="AE261" s="116" t="str">
        <f t="shared" si="27"/>
        <v>N/A</v>
      </c>
      <c r="AF261" s="116" t="str">
        <f t="shared" si="27"/>
        <v>N/A</v>
      </c>
      <c r="AG261" s="116" t="str">
        <f t="shared" si="27"/>
        <v>N/A</v>
      </c>
      <c r="AH261" s="119"/>
      <c r="AI261" s="119"/>
      <c r="AJ261" s="119"/>
      <c r="AK261" s="119"/>
      <c r="AL261" s="108"/>
      <c r="AM261" s="108"/>
      <c r="AN261" s="108"/>
      <c r="AO261" s="108"/>
      <c r="AP261" s="119"/>
      <c r="AQ261" s="108"/>
      <c r="AR261" s="141"/>
      <c r="AS261" s="119"/>
      <c r="AT261" s="119"/>
      <c r="AU261" s="141"/>
      <c r="AV261" s="121"/>
      <c r="AW261" s="121"/>
      <c r="AX261" s="121"/>
      <c r="AY261" s="121"/>
      <c r="AZ261" s="121"/>
      <c r="BA261" s="121"/>
      <c r="BB261" s="121"/>
      <c r="BC261" s="121"/>
      <c r="BD261" s="121"/>
      <c r="BE261" s="121"/>
      <c r="BF261" s="121"/>
      <c r="BG261" s="121"/>
      <c r="BH261" s="121"/>
      <c r="BI261" s="119"/>
      <c r="BJ261" s="132" t="s">
        <v>440</v>
      </c>
      <c r="BK261" s="132"/>
    </row>
    <row r="262" spans="1:63" ht="52.95" customHeight="1">
      <c r="A262" s="229"/>
      <c r="B262" s="232"/>
      <c r="C262" s="232"/>
      <c r="D262" s="229"/>
      <c r="E262" s="229"/>
      <c r="F262" s="229"/>
      <c r="G262" s="228"/>
      <c r="H262" s="229"/>
      <c r="I262" s="229"/>
      <c r="J262" s="115" t="s">
        <v>606</v>
      </c>
      <c r="K262" s="137">
        <v>0.2</v>
      </c>
      <c r="L262" s="116" t="s">
        <v>254</v>
      </c>
      <c r="M262" s="117">
        <v>45931</v>
      </c>
      <c r="N262" s="117">
        <v>45961</v>
      </c>
      <c r="O262" s="84">
        <v>1</v>
      </c>
      <c r="P262" s="119" t="s">
        <v>313</v>
      </c>
      <c r="Q262" s="118" t="str">
        <f>IFERROR(VLOOKUP(R262,Listas!$AJ$2:$AK$9,2,0),"N/A")</f>
        <v>N/A</v>
      </c>
      <c r="R262" s="119" t="s">
        <v>229</v>
      </c>
      <c r="S262" s="119" t="s">
        <v>229</v>
      </c>
      <c r="T262" s="119" t="s">
        <v>229</v>
      </c>
      <c r="U262" s="116" t="str">
        <f t="shared" si="27"/>
        <v>N/A</v>
      </c>
      <c r="V262" s="116" t="str">
        <f t="shared" si="27"/>
        <v>N/A</v>
      </c>
      <c r="W262" s="116" t="str">
        <f t="shared" si="27"/>
        <v>N/A</v>
      </c>
      <c r="X262" s="116" t="str">
        <f t="shared" si="27"/>
        <v>N/A</v>
      </c>
      <c r="Y262" s="116" t="str">
        <f t="shared" si="27"/>
        <v>N/A</v>
      </c>
      <c r="Z262" s="116" t="str">
        <f t="shared" si="27"/>
        <v>N/A</v>
      </c>
      <c r="AA262" s="116" t="str">
        <f t="shared" si="27"/>
        <v>N/A</v>
      </c>
      <c r="AB262" s="116" t="str">
        <f t="shared" si="27"/>
        <v>N/A</v>
      </c>
      <c r="AC262" s="116" t="str">
        <f t="shared" si="27"/>
        <v>N/A</v>
      </c>
      <c r="AD262" s="116" t="str">
        <f t="shared" si="27"/>
        <v>N/A</v>
      </c>
      <c r="AE262" s="116" t="str">
        <f t="shared" si="27"/>
        <v>N/A</v>
      </c>
      <c r="AF262" s="116" t="str">
        <f t="shared" si="27"/>
        <v>N/A</v>
      </c>
      <c r="AG262" s="116" t="str">
        <f t="shared" si="27"/>
        <v>N/A</v>
      </c>
      <c r="AH262" s="119"/>
      <c r="AI262" s="119"/>
      <c r="AJ262" s="119"/>
      <c r="AK262" s="119"/>
      <c r="AL262" s="108"/>
      <c r="AM262" s="108"/>
      <c r="AN262" s="108"/>
      <c r="AO262" s="108"/>
      <c r="AP262" s="119"/>
      <c r="AQ262" s="108"/>
      <c r="AR262" s="141"/>
      <c r="AS262" s="119"/>
      <c r="AT262" s="119"/>
      <c r="AU262" s="141"/>
      <c r="AV262" s="121"/>
      <c r="AW262" s="121"/>
      <c r="AX262" s="121"/>
      <c r="AY262" s="121"/>
      <c r="AZ262" s="121"/>
      <c r="BA262" s="121"/>
      <c r="BB262" s="121"/>
      <c r="BC262" s="121"/>
      <c r="BD262" s="121"/>
      <c r="BE262" s="121"/>
      <c r="BF262" s="121"/>
      <c r="BG262" s="121"/>
      <c r="BH262" s="121"/>
      <c r="BI262" s="119"/>
      <c r="BJ262" s="132" t="s">
        <v>440</v>
      </c>
      <c r="BK262" s="132"/>
    </row>
    <row r="263" spans="1:63" ht="28.8">
      <c r="A263" s="179">
        <v>54</v>
      </c>
      <c r="B263" s="229" t="s">
        <v>425</v>
      </c>
      <c r="C263" s="229" t="s">
        <v>31</v>
      </c>
      <c r="D263" s="229" t="s">
        <v>325</v>
      </c>
      <c r="E263" s="229" t="s">
        <v>487</v>
      </c>
      <c r="F263" s="229" t="s">
        <v>42</v>
      </c>
      <c r="G263" s="228" t="s">
        <v>721</v>
      </c>
      <c r="H263" s="229" t="s">
        <v>307</v>
      </c>
      <c r="I263" s="229" t="s">
        <v>309</v>
      </c>
      <c r="J263" s="115" t="s">
        <v>480</v>
      </c>
      <c r="K263" s="85">
        <v>0.08</v>
      </c>
      <c r="L263" s="116" t="s">
        <v>254</v>
      </c>
      <c r="M263" s="117">
        <v>45659</v>
      </c>
      <c r="N263" s="117">
        <v>45777</v>
      </c>
      <c r="O263" s="114">
        <v>1</v>
      </c>
      <c r="P263" s="116" t="s">
        <v>313</v>
      </c>
      <c r="Q263" s="118" t="str">
        <f>IFERROR(VLOOKUP(R263,Listas!$AJ$2:$AK$9,2,0),"N/A")</f>
        <v>N/A</v>
      </c>
      <c r="R263" s="119" t="s">
        <v>229</v>
      </c>
      <c r="S263" s="119" t="s">
        <v>229</v>
      </c>
      <c r="T263" s="119" t="s">
        <v>229</v>
      </c>
      <c r="U263" s="116" t="str">
        <f t="shared" si="27"/>
        <v>N/A</v>
      </c>
      <c r="V263" s="116" t="str">
        <f t="shared" si="27"/>
        <v>N/A</v>
      </c>
      <c r="W263" s="116" t="str">
        <f t="shared" si="27"/>
        <v>N/A</v>
      </c>
      <c r="X263" s="116" t="str">
        <f t="shared" si="27"/>
        <v>N/A</v>
      </c>
      <c r="Y263" s="116" t="str">
        <f t="shared" si="27"/>
        <v>N/A</v>
      </c>
      <c r="Z263" s="116" t="str">
        <f t="shared" si="27"/>
        <v>N/A</v>
      </c>
      <c r="AA263" s="116" t="str">
        <f t="shared" si="27"/>
        <v>N/A</v>
      </c>
      <c r="AB263" s="116" t="str">
        <f t="shared" si="27"/>
        <v>N/A</v>
      </c>
      <c r="AC263" s="116" t="str">
        <f t="shared" si="27"/>
        <v>N/A</v>
      </c>
      <c r="AD263" s="116" t="str">
        <f t="shared" si="27"/>
        <v>N/A</v>
      </c>
      <c r="AE263" s="116" t="str">
        <f t="shared" si="27"/>
        <v>N/A</v>
      </c>
      <c r="AF263" s="116" t="str">
        <f t="shared" si="27"/>
        <v>N/A</v>
      </c>
      <c r="AG263" s="116" t="str">
        <f t="shared" si="27"/>
        <v>N/A</v>
      </c>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32" t="s">
        <v>437</v>
      </c>
      <c r="BK263" s="132"/>
    </row>
    <row r="264" spans="1:63" ht="28.8">
      <c r="A264" s="179"/>
      <c r="B264" s="229"/>
      <c r="C264" s="229"/>
      <c r="D264" s="229"/>
      <c r="E264" s="229"/>
      <c r="F264" s="229"/>
      <c r="G264" s="228"/>
      <c r="H264" s="229"/>
      <c r="I264" s="229"/>
      <c r="J264" s="115" t="s">
        <v>414</v>
      </c>
      <c r="K264" s="85">
        <v>0.08</v>
      </c>
      <c r="L264" s="116" t="s">
        <v>254</v>
      </c>
      <c r="M264" s="117">
        <v>45719</v>
      </c>
      <c r="N264" s="117">
        <v>45838</v>
      </c>
      <c r="O264" s="114">
        <v>1</v>
      </c>
      <c r="P264" s="116" t="s">
        <v>313</v>
      </c>
      <c r="Q264" s="118" t="str">
        <f>IFERROR(VLOOKUP(R264,Listas!$AJ$2:$AK$9,2,0),"N/A")</f>
        <v>N/A</v>
      </c>
      <c r="R264" s="119" t="s">
        <v>229</v>
      </c>
      <c r="S264" s="119" t="s">
        <v>229</v>
      </c>
      <c r="T264" s="119" t="s">
        <v>229</v>
      </c>
      <c r="U264" s="116" t="str">
        <f t="shared" si="27"/>
        <v>N/A</v>
      </c>
      <c r="V264" s="116" t="str">
        <f t="shared" si="27"/>
        <v>N/A</v>
      </c>
      <c r="W264" s="116" t="str">
        <f t="shared" si="27"/>
        <v>N/A</v>
      </c>
      <c r="X264" s="116" t="str">
        <f t="shared" si="27"/>
        <v>N/A</v>
      </c>
      <c r="Y264" s="116" t="str">
        <f t="shared" si="27"/>
        <v>N/A</v>
      </c>
      <c r="Z264" s="116" t="str">
        <f t="shared" si="27"/>
        <v>N/A</v>
      </c>
      <c r="AA264" s="116" t="str">
        <f t="shared" si="27"/>
        <v>N/A</v>
      </c>
      <c r="AB264" s="116" t="str">
        <f t="shared" si="27"/>
        <v>N/A</v>
      </c>
      <c r="AC264" s="116" t="str">
        <f t="shared" si="27"/>
        <v>N/A</v>
      </c>
      <c r="AD264" s="116" t="str">
        <f t="shared" si="27"/>
        <v>N/A</v>
      </c>
      <c r="AE264" s="116" t="str">
        <f t="shared" si="27"/>
        <v>N/A</v>
      </c>
      <c r="AF264" s="116" t="str">
        <f t="shared" si="27"/>
        <v>N/A</v>
      </c>
      <c r="AG264" s="116" t="str">
        <f t="shared" si="27"/>
        <v>N/A</v>
      </c>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32" t="s">
        <v>437</v>
      </c>
      <c r="BK264" s="132"/>
    </row>
    <row r="265" spans="1:63" ht="28.8">
      <c r="A265" s="179"/>
      <c r="B265" s="229"/>
      <c r="C265" s="229"/>
      <c r="D265" s="229"/>
      <c r="E265" s="229"/>
      <c r="F265" s="229"/>
      <c r="G265" s="228"/>
      <c r="H265" s="229"/>
      <c r="I265" s="229"/>
      <c r="J265" s="115" t="s">
        <v>420</v>
      </c>
      <c r="K265" s="85">
        <v>0.08</v>
      </c>
      <c r="L265" s="116" t="s">
        <v>254</v>
      </c>
      <c r="M265" s="117">
        <v>45719</v>
      </c>
      <c r="N265" s="117">
        <v>45838</v>
      </c>
      <c r="O265" s="114">
        <v>1</v>
      </c>
      <c r="P265" s="116" t="s">
        <v>313</v>
      </c>
      <c r="Q265" s="118" t="str">
        <f>IFERROR(VLOOKUP(R265,Listas!$AJ$2:$AK$9,2,0),"N/A")</f>
        <v>N/A</v>
      </c>
      <c r="R265" s="119" t="s">
        <v>229</v>
      </c>
      <c r="S265" s="119" t="s">
        <v>229</v>
      </c>
      <c r="T265" s="119" t="s">
        <v>229</v>
      </c>
      <c r="U265" s="116" t="str">
        <f t="shared" si="27"/>
        <v>N/A</v>
      </c>
      <c r="V265" s="116" t="str">
        <f t="shared" si="27"/>
        <v>N/A</v>
      </c>
      <c r="W265" s="116" t="str">
        <f t="shared" si="27"/>
        <v>N/A</v>
      </c>
      <c r="X265" s="116" t="str">
        <f t="shared" si="27"/>
        <v>N/A</v>
      </c>
      <c r="Y265" s="116" t="str">
        <f t="shared" si="27"/>
        <v>N/A</v>
      </c>
      <c r="Z265" s="116" t="str">
        <f t="shared" si="27"/>
        <v>N/A</v>
      </c>
      <c r="AA265" s="116" t="str">
        <f t="shared" si="27"/>
        <v>N/A</v>
      </c>
      <c r="AB265" s="116" t="str">
        <f t="shared" si="27"/>
        <v>N/A</v>
      </c>
      <c r="AC265" s="116" t="str">
        <f t="shared" si="27"/>
        <v>N/A</v>
      </c>
      <c r="AD265" s="116" t="str">
        <f t="shared" si="27"/>
        <v>N/A</v>
      </c>
      <c r="AE265" s="116" t="str">
        <f t="shared" si="27"/>
        <v>N/A</v>
      </c>
      <c r="AF265" s="116" t="str">
        <f t="shared" si="27"/>
        <v>N/A</v>
      </c>
      <c r="AG265" s="116" t="str">
        <f t="shared" si="27"/>
        <v>N/A</v>
      </c>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32" t="s">
        <v>437</v>
      </c>
      <c r="BK265" s="132"/>
    </row>
    <row r="266" spans="1:63" ht="28.8">
      <c r="A266" s="179"/>
      <c r="B266" s="229"/>
      <c r="C266" s="229"/>
      <c r="D266" s="229"/>
      <c r="E266" s="229"/>
      <c r="F266" s="229"/>
      <c r="G266" s="228"/>
      <c r="H266" s="229"/>
      <c r="I266" s="229"/>
      <c r="J266" s="115" t="s">
        <v>649</v>
      </c>
      <c r="K266" s="85">
        <v>0.08</v>
      </c>
      <c r="L266" s="116" t="s">
        <v>254</v>
      </c>
      <c r="M266" s="117">
        <v>45719</v>
      </c>
      <c r="N266" s="117">
        <v>45838</v>
      </c>
      <c r="O266" s="114">
        <v>1</v>
      </c>
      <c r="P266" s="116" t="s">
        <v>313</v>
      </c>
      <c r="Q266" s="118" t="str">
        <f>IFERROR(VLOOKUP(R266,Listas!$AJ$2:$AK$9,2,0),"N/A")</f>
        <v>N/A</v>
      </c>
      <c r="R266" s="119" t="s">
        <v>229</v>
      </c>
      <c r="S266" s="119" t="s">
        <v>229</v>
      </c>
      <c r="T266" s="119" t="s">
        <v>229</v>
      </c>
      <c r="U266" s="116" t="str">
        <f t="shared" si="27"/>
        <v>N/A</v>
      </c>
      <c r="V266" s="116" t="str">
        <f t="shared" si="27"/>
        <v>N/A</v>
      </c>
      <c r="W266" s="116" t="str">
        <f t="shared" si="27"/>
        <v>N/A</v>
      </c>
      <c r="X266" s="116" t="str">
        <f t="shared" si="27"/>
        <v>N/A</v>
      </c>
      <c r="Y266" s="116" t="str">
        <f t="shared" si="27"/>
        <v>N/A</v>
      </c>
      <c r="Z266" s="116" t="str">
        <f t="shared" si="27"/>
        <v>N/A</v>
      </c>
      <c r="AA266" s="116" t="str">
        <f t="shared" si="27"/>
        <v>N/A</v>
      </c>
      <c r="AB266" s="116" t="str">
        <f t="shared" si="27"/>
        <v>N/A</v>
      </c>
      <c r="AC266" s="116" t="str">
        <f t="shared" si="27"/>
        <v>N/A</v>
      </c>
      <c r="AD266" s="116" t="str">
        <f t="shared" si="27"/>
        <v>N/A</v>
      </c>
      <c r="AE266" s="116" t="str">
        <f t="shared" si="27"/>
        <v>N/A</v>
      </c>
      <c r="AF266" s="116" t="str">
        <f t="shared" si="27"/>
        <v>N/A</v>
      </c>
      <c r="AG266" s="116" t="str">
        <f t="shared" si="27"/>
        <v>N/A</v>
      </c>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32" t="s">
        <v>437</v>
      </c>
      <c r="BK266" s="132"/>
    </row>
    <row r="267" spans="1:63" ht="28.8">
      <c r="A267" s="179"/>
      <c r="B267" s="229"/>
      <c r="C267" s="229"/>
      <c r="D267" s="229"/>
      <c r="E267" s="229"/>
      <c r="F267" s="229"/>
      <c r="G267" s="228"/>
      <c r="H267" s="229"/>
      <c r="I267" s="229"/>
      <c r="J267" s="115" t="s">
        <v>415</v>
      </c>
      <c r="K267" s="85">
        <v>0.08</v>
      </c>
      <c r="L267" s="116" t="s">
        <v>254</v>
      </c>
      <c r="M267" s="117">
        <v>45748</v>
      </c>
      <c r="N267" s="117">
        <v>45868</v>
      </c>
      <c r="O267" s="114">
        <v>1</v>
      </c>
      <c r="P267" s="116" t="s">
        <v>313</v>
      </c>
      <c r="Q267" s="118" t="str">
        <f>IFERROR(VLOOKUP(R267,Listas!$AJ$2:$AK$9,2,0),"N/A")</f>
        <v>N/A</v>
      </c>
      <c r="R267" s="119" t="s">
        <v>229</v>
      </c>
      <c r="S267" s="119" t="s">
        <v>229</v>
      </c>
      <c r="T267" s="119" t="s">
        <v>229</v>
      </c>
      <c r="U267" s="116" t="str">
        <f t="shared" si="27"/>
        <v>N/A</v>
      </c>
      <c r="V267" s="116" t="str">
        <f t="shared" si="27"/>
        <v>N/A</v>
      </c>
      <c r="W267" s="116" t="str">
        <f t="shared" si="27"/>
        <v>N/A</v>
      </c>
      <c r="X267" s="116" t="str">
        <f t="shared" si="27"/>
        <v>N/A</v>
      </c>
      <c r="Y267" s="116" t="str">
        <f t="shared" si="27"/>
        <v>N/A</v>
      </c>
      <c r="Z267" s="116" t="str">
        <f t="shared" si="27"/>
        <v>N/A</v>
      </c>
      <c r="AA267" s="116" t="str">
        <f t="shared" si="27"/>
        <v>N/A</v>
      </c>
      <c r="AB267" s="116" t="str">
        <f t="shared" si="27"/>
        <v>N/A</v>
      </c>
      <c r="AC267" s="116" t="str">
        <f t="shared" si="27"/>
        <v>N/A</v>
      </c>
      <c r="AD267" s="116" t="str">
        <f t="shared" si="27"/>
        <v>N/A</v>
      </c>
      <c r="AE267" s="116" t="str">
        <f t="shared" si="27"/>
        <v>N/A</v>
      </c>
      <c r="AF267" s="116" t="str">
        <f t="shared" si="27"/>
        <v>N/A</v>
      </c>
      <c r="AG267" s="116" t="str">
        <f t="shared" si="27"/>
        <v>N/A</v>
      </c>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32" t="s">
        <v>437</v>
      </c>
      <c r="BK267" s="132"/>
    </row>
    <row r="268" spans="1:63" ht="158.4">
      <c r="A268" s="179"/>
      <c r="B268" s="229"/>
      <c r="C268" s="229"/>
      <c r="D268" s="229"/>
      <c r="E268" s="229"/>
      <c r="F268" s="229"/>
      <c r="G268" s="228"/>
      <c r="H268" s="229"/>
      <c r="I268" s="229"/>
      <c r="J268" s="115" t="s">
        <v>567</v>
      </c>
      <c r="K268" s="85">
        <v>0.6</v>
      </c>
      <c r="L268" s="116" t="s">
        <v>50</v>
      </c>
      <c r="M268" s="117">
        <v>45772</v>
      </c>
      <c r="N268" s="117">
        <v>46006</v>
      </c>
      <c r="O268" s="125">
        <v>0.9</v>
      </c>
      <c r="P268" s="116" t="s">
        <v>319</v>
      </c>
      <c r="Q268" s="118">
        <f>IFERROR(VLOOKUP(R268,[4]Listas!$AJ$2:$AK$9,2,0),"N/A")</f>
        <v>202300000000010</v>
      </c>
      <c r="R268" s="119" t="s">
        <v>360</v>
      </c>
      <c r="S268" s="119" t="s">
        <v>573</v>
      </c>
      <c r="T268" s="119" t="s">
        <v>569</v>
      </c>
      <c r="U268" s="119" t="s">
        <v>570</v>
      </c>
      <c r="V268" s="142">
        <v>2000000000</v>
      </c>
      <c r="W268" s="120" t="s">
        <v>255</v>
      </c>
      <c r="X268" s="120" t="s">
        <v>568</v>
      </c>
      <c r="Y268" s="120" t="s">
        <v>419</v>
      </c>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32" t="s">
        <v>437</v>
      </c>
      <c r="BK268" s="132"/>
    </row>
    <row r="269" spans="1:63" ht="28.8">
      <c r="A269" s="179">
        <v>55</v>
      </c>
      <c r="B269" s="229" t="s">
        <v>425</v>
      </c>
      <c r="C269" s="229" t="s">
        <v>31</v>
      </c>
      <c r="D269" s="229" t="s">
        <v>340</v>
      </c>
      <c r="E269" s="229" t="s">
        <v>488</v>
      </c>
      <c r="F269" s="229" t="s">
        <v>42</v>
      </c>
      <c r="G269" s="228" t="s">
        <v>722</v>
      </c>
      <c r="H269" s="229" t="s">
        <v>307</v>
      </c>
      <c r="I269" s="229" t="s">
        <v>309</v>
      </c>
      <c r="J269" s="123" t="s">
        <v>480</v>
      </c>
      <c r="K269" s="85">
        <v>0.08</v>
      </c>
      <c r="L269" s="116" t="s">
        <v>254</v>
      </c>
      <c r="M269" s="117">
        <v>45659</v>
      </c>
      <c r="N269" s="117">
        <v>45777</v>
      </c>
      <c r="O269" s="114">
        <v>1</v>
      </c>
      <c r="P269" s="116" t="s">
        <v>313</v>
      </c>
      <c r="Q269" s="118" t="str">
        <f>IFERROR(VLOOKUP(R269,Listas!$AJ$2:$AK$9,2,0),"N/A")</f>
        <v>N/A</v>
      </c>
      <c r="R269" s="119" t="s">
        <v>229</v>
      </c>
      <c r="S269" s="119" t="s">
        <v>229</v>
      </c>
      <c r="T269" s="119" t="s">
        <v>229</v>
      </c>
      <c r="U269" s="116" t="str">
        <f t="shared" ref="U269:AG273" si="28">IF($L269="Funcionamiento","N/A","")</f>
        <v>N/A</v>
      </c>
      <c r="V269" s="116" t="str">
        <f t="shared" si="28"/>
        <v>N/A</v>
      </c>
      <c r="W269" s="116" t="str">
        <f t="shared" si="28"/>
        <v>N/A</v>
      </c>
      <c r="X269" s="116" t="str">
        <f t="shared" si="28"/>
        <v>N/A</v>
      </c>
      <c r="Y269" s="116" t="str">
        <f t="shared" si="28"/>
        <v>N/A</v>
      </c>
      <c r="Z269" s="116" t="str">
        <f t="shared" si="28"/>
        <v>N/A</v>
      </c>
      <c r="AA269" s="116" t="str">
        <f t="shared" si="28"/>
        <v>N/A</v>
      </c>
      <c r="AB269" s="116" t="str">
        <f t="shared" si="28"/>
        <v>N/A</v>
      </c>
      <c r="AC269" s="116" t="str">
        <f t="shared" si="28"/>
        <v>N/A</v>
      </c>
      <c r="AD269" s="116" t="str">
        <f t="shared" si="28"/>
        <v>N/A</v>
      </c>
      <c r="AE269" s="116" t="str">
        <f t="shared" si="28"/>
        <v>N/A</v>
      </c>
      <c r="AF269" s="116" t="str">
        <f t="shared" si="28"/>
        <v>N/A</v>
      </c>
      <c r="AG269" s="116" t="str">
        <f t="shared" si="28"/>
        <v>N/A</v>
      </c>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32" t="s">
        <v>437</v>
      </c>
      <c r="BK269" s="132"/>
    </row>
    <row r="270" spans="1:63" ht="28.8">
      <c r="A270" s="179"/>
      <c r="B270" s="229"/>
      <c r="C270" s="229"/>
      <c r="D270" s="229"/>
      <c r="E270" s="229"/>
      <c r="F270" s="229"/>
      <c r="G270" s="228"/>
      <c r="H270" s="229"/>
      <c r="I270" s="229"/>
      <c r="J270" s="115" t="s">
        <v>414</v>
      </c>
      <c r="K270" s="85">
        <v>0.08</v>
      </c>
      <c r="L270" s="116" t="s">
        <v>254</v>
      </c>
      <c r="M270" s="117">
        <v>45719</v>
      </c>
      <c r="N270" s="117">
        <v>45838</v>
      </c>
      <c r="O270" s="114">
        <v>1</v>
      </c>
      <c r="P270" s="116" t="s">
        <v>313</v>
      </c>
      <c r="Q270" s="118" t="str">
        <f>IFERROR(VLOOKUP(R270,Listas!$AJ$2:$AK$9,2,0),"N/A")</f>
        <v>N/A</v>
      </c>
      <c r="R270" s="119" t="s">
        <v>229</v>
      </c>
      <c r="S270" s="119" t="s">
        <v>229</v>
      </c>
      <c r="T270" s="119" t="s">
        <v>229</v>
      </c>
      <c r="U270" s="116" t="str">
        <f t="shared" si="28"/>
        <v>N/A</v>
      </c>
      <c r="V270" s="116" t="str">
        <f t="shared" si="28"/>
        <v>N/A</v>
      </c>
      <c r="W270" s="116" t="str">
        <f t="shared" si="28"/>
        <v>N/A</v>
      </c>
      <c r="X270" s="116" t="str">
        <f t="shared" si="28"/>
        <v>N/A</v>
      </c>
      <c r="Y270" s="116" t="str">
        <f t="shared" si="28"/>
        <v>N/A</v>
      </c>
      <c r="Z270" s="116" t="str">
        <f t="shared" si="28"/>
        <v>N/A</v>
      </c>
      <c r="AA270" s="116" t="str">
        <f t="shared" si="28"/>
        <v>N/A</v>
      </c>
      <c r="AB270" s="116" t="str">
        <f t="shared" si="28"/>
        <v>N/A</v>
      </c>
      <c r="AC270" s="116" t="str">
        <f t="shared" si="28"/>
        <v>N/A</v>
      </c>
      <c r="AD270" s="116" t="str">
        <f t="shared" si="28"/>
        <v>N/A</v>
      </c>
      <c r="AE270" s="116" t="str">
        <f t="shared" si="28"/>
        <v>N/A</v>
      </c>
      <c r="AF270" s="116" t="str">
        <f t="shared" si="28"/>
        <v>N/A</v>
      </c>
      <c r="AG270" s="116" t="str">
        <f t="shared" si="28"/>
        <v>N/A</v>
      </c>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32" t="s">
        <v>437</v>
      </c>
      <c r="BK270" s="132"/>
    </row>
    <row r="271" spans="1:63" ht="28.8">
      <c r="A271" s="179"/>
      <c r="B271" s="229"/>
      <c r="C271" s="229"/>
      <c r="D271" s="229"/>
      <c r="E271" s="229"/>
      <c r="F271" s="229"/>
      <c r="G271" s="228"/>
      <c r="H271" s="229"/>
      <c r="I271" s="229"/>
      <c r="J271" s="115" t="s">
        <v>420</v>
      </c>
      <c r="K271" s="85">
        <v>0.08</v>
      </c>
      <c r="L271" s="116" t="s">
        <v>254</v>
      </c>
      <c r="M271" s="117">
        <v>45719</v>
      </c>
      <c r="N271" s="117">
        <v>45838</v>
      </c>
      <c r="O271" s="114">
        <v>1</v>
      </c>
      <c r="P271" s="116" t="s">
        <v>313</v>
      </c>
      <c r="Q271" s="118" t="str">
        <f>IFERROR(VLOOKUP(R271,Listas!$AJ$2:$AK$9,2,0),"N/A")</f>
        <v>N/A</v>
      </c>
      <c r="R271" s="119" t="s">
        <v>229</v>
      </c>
      <c r="S271" s="119" t="s">
        <v>229</v>
      </c>
      <c r="T271" s="119" t="s">
        <v>229</v>
      </c>
      <c r="U271" s="116" t="str">
        <f t="shared" si="28"/>
        <v>N/A</v>
      </c>
      <c r="V271" s="116" t="str">
        <f t="shared" si="28"/>
        <v>N/A</v>
      </c>
      <c r="W271" s="116" t="str">
        <f t="shared" si="28"/>
        <v>N/A</v>
      </c>
      <c r="X271" s="116" t="str">
        <f t="shared" si="28"/>
        <v>N/A</v>
      </c>
      <c r="Y271" s="116" t="str">
        <f t="shared" si="28"/>
        <v>N/A</v>
      </c>
      <c r="Z271" s="116" t="str">
        <f t="shared" si="28"/>
        <v>N/A</v>
      </c>
      <c r="AA271" s="116" t="str">
        <f t="shared" si="28"/>
        <v>N/A</v>
      </c>
      <c r="AB271" s="116" t="str">
        <f t="shared" si="28"/>
        <v>N/A</v>
      </c>
      <c r="AC271" s="116" t="str">
        <f t="shared" si="28"/>
        <v>N/A</v>
      </c>
      <c r="AD271" s="116" t="str">
        <f t="shared" si="28"/>
        <v>N/A</v>
      </c>
      <c r="AE271" s="116" t="str">
        <f t="shared" si="28"/>
        <v>N/A</v>
      </c>
      <c r="AF271" s="116" t="str">
        <f t="shared" si="28"/>
        <v>N/A</v>
      </c>
      <c r="AG271" s="116" t="str">
        <f t="shared" si="28"/>
        <v>N/A</v>
      </c>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32" t="s">
        <v>437</v>
      </c>
      <c r="BK271" s="132"/>
    </row>
    <row r="272" spans="1:63" ht="28.8">
      <c r="A272" s="179"/>
      <c r="B272" s="229"/>
      <c r="C272" s="229"/>
      <c r="D272" s="229"/>
      <c r="E272" s="229"/>
      <c r="F272" s="229"/>
      <c r="G272" s="228"/>
      <c r="H272" s="229"/>
      <c r="I272" s="229"/>
      <c r="J272" s="115" t="s">
        <v>649</v>
      </c>
      <c r="K272" s="85">
        <v>0.08</v>
      </c>
      <c r="L272" s="116" t="s">
        <v>254</v>
      </c>
      <c r="M272" s="117">
        <v>45719</v>
      </c>
      <c r="N272" s="117">
        <v>45838</v>
      </c>
      <c r="O272" s="114">
        <v>1</v>
      </c>
      <c r="P272" s="116" t="s">
        <v>313</v>
      </c>
      <c r="Q272" s="118" t="str">
        <f>IFERROR(VLOOKUP(R272,Listas!$AJ$2:$AK$9,2,0),"N/A")</f>
        <v>N/A</v>
      </c>
      <c r="R272" s="119" t="s">
        <v>229</v>
      </c>
      <c r="S272" s="119" t="s">
        <v>229</v>
      </c>
      <c r="T272" s="119" t="s">
        <v>229</v>
      </c>
      <c r="U272" s="116" t="str">
        <f t="shared" si="28"/>
        <v>N/A</v>
      </c>
      <c r="V272" s="116" t="str">
        <f t="shared" si="28"/>
        <v>N/A</v>
      </c>
      <c r="W272" s="116" t="str">
        <f t="shared" si="28"/>
        <v>N/A</v>
      </c>
      <c r="X272" s="116" t="str">
        <f t="shared" si="28"/>
        <v>N/A</v>
      </c>
      <c r="Y272" s="116" t="str">
        <f t="shared" si="28"/>
        <v>N/A</v>
      </c>
      <c r="Z272" s="116" t="str">
        <f t="shared" si="28"/>
        <v>N/A</v>
      </c>
      <c r="AA272" s="116" t="str">
        <f t="shared" si="28"/>
        <v>N/A</v>
      </c>
      <c r="AB272" s="116" t="str">
        <f t="shared" si="28"/>
        <v>N/A</v>
      </c>
      <c r="AC272" s="116" t="str">
        <f t="shared" si="28"/>
        <v>N/A</v>
      </c>
      <c r="AD272" s="116" t="str">
        <f t="shared" si="28"/>
        <v>N/A</v>
      </c>
      <c r="AE272" s="116" t="str">
        <f t="shared" si="28"/>
        <v>N/A</v>
      </c>
      <c r="AF272" s="116" t="str">
        <f t="shared" si="28"/>
        <v>N/A</v>
      </c>
      <c r="AG272" s="116" t="str">
        <f t="shared" si="28"/>
        <v>N/A</v>
      </c>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32" t="s">
        <v>437</v>
      </c>
      <c r="BK272" s="132"/>
    </row>
    <row r="273" spans="1:63" ht="28.8">
      <c r="A273" s="179"/>
      <c r="B273" s="229"/>
      <c r="C273" s="229"/>
      <c r="D273" s="229"/>
      <c r="E273" s="229"/>
      <c r="F273" s="229"/>
      <c r="G273" s="228"/>
      <c r="H273" s="229"/>
      <c r="I273" s="229"/>
      <c r="J273" s="115" t="s">
        <v>415</v>
      </c>
      <c r="K273" s="85">
        <v>0.08</v>
      </c>
      <c r="L273" s="116" t="s">
        <v>254</v>
      </c>
      <c r="M273" s="117">
        <v>45748</v>
      </c>
      <c r="N273" s="117">
        <v>45868</v>
      </c>
      <c r="O273" s="114">
        <v>1</v>
      </c>
      <c r="P273" s="116" t="s">
        <v>313</v>
      </c>
      <c r="Q273" s="118" t="str">
        <f>IFERROR(VLOOKUP(R273,Listas!$AJ$2:$AK$9,2,0),"N/A")</f>
        <v>N/A</v>
      </c>
      <c r="R273" s="119" t="s">
        <v>229</v>
      </c>
      <c r="S273" s="119" t="s">
        <v>229</v>
      </c>
      <c r="T273" s="119" t="s">
        <v>229</v>
      </c>
      <c r="U273" s="116" t="str">
        <f t="shared" si="28"/>
        <v>N/A</v>
      </c>
      <c r="V273" s="116" t="str">
        <f t="shared" si="28"/>
        <v>N/A</v>
      </c>
      <c r="W273" s="116" t="str">
        <f t="shared" si="28"/>
        <v>N/A</v>
      </c>
      <c r="X273" s="116" t="str">
        <f t="shared" si="28"/>
        <v>N/A</v>
      </c>
      <c r="Y273" s="116" t="str">
        <f t="shared" si="28"/>
        <v>N/A</v>
      </c>
      <c r="Z273" s="116" t="str">
        <f t="shared" si="28"/>
        <v>N/A</v>
      </c>
      <c r="AA273" s="116" t="str">
        <f t="shared" si="28"/>
        <v>N/A</v>
      </c>
      <c r="AB273" s="116" t="str">
        <f t="shared" si="28"/>
        <v>N/A</v>
      </c>
      <c r="AC273" s="116" t="str">
        <f t="shared" si="28"/>
        <v>N/A</v>
      </c>
      <c r="AD273" s="116" t="str">
        <f t="shared" si="28"/>
        <v>N/A</v>
      </c>
      <c r="AE273" s="116" t="str">
        <f t="shared" si="28"/>
        <v>N/A</v>
      </c>
      <c r="AF273" s="116" t="str">
        <f t="shared" si="28"/>
        <v>N/A</v>
      </c>
      <c r="AG273" s="116" t="str">
        <f t="shared" si="28"/>
        <v>N/A</v>
      </c>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32" t="s">
        <v>437</v>
      </c>
      <c r="BK273" s="132"/>
    </row>
    <row r="274" spans="1:63" ht="100.8">
      <c r="A274" s="179"/>
      <c r="B274" s="229"/>
      <c r="C274" s="229"/>
      <c r="D274" s="229"/>
      <c r="E274" s="229"/>
      <c r="F274" s="229"/>
      <c r="G274" s="228"/>
      <c r="H274" s="229"/>
      <c r="I274" s="229"/>
      <c r="J274" s="115" t="s">
        <v>571</v>
      </c>
      <c r="K274" s="85">
        <v>0.6</v>
      </c>
      <c r="L274" s="116" t="s">
        <v>50</v>
      </c>
      <c r="M274" s="117">
        <v>45772</v>
      </c>
      <c r="N274" s="117">
        <v>45947</v>
      </c>
      <c r="O274" s="125">
        <v>0.99</v>
      </c>
      <c r="P274" s="116" t="s">
        <v>319</v>
      </c>
      <c r="Q274" s="118">
        <f>IFERROR(VLOOKUP(R274,[4]Listas!$AJ$2:$AK$9,2,0),"N/A")</f>
        <v>202300000000010</v>
      </c>
      <c r="R274" s="119" t="s">
        <v>360</v>
      </c>
      <c r="S274" s="119" t="s">
        <v>572</v>
      </c>
      <c r="T274" s="119" t="s">
        <v>569</v>
      </c>
      <c r="U274" s="119" t="s">
        <v>404</v>
      </c>
      <c r="V274" s="143">
        <v>2500000000</v>
      </c>
      <c r="W274" s="144" t="s">
        <v>255</v>
      </c>
      <c r="X274" s="144" t="s">
        <v>568</v>
      </c>
      <c r="Y274" s="144" t="s">
        <v>419</v>
      </c>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32" t="s">
        <v>437</v>
      </c>
      <c r="BK274" s="132"/>
    </row>
    <row r="275" spans="1:63" ht="28.8">
      <c r="A275" s="179">
        <v>56</v>
      </c>
      <c r="B275" s="229" t="s">
        <v>425</v>
      </c>
      <c r="C275" s="232" t="s">
        <v>31</v>
      </c>
      <c r="D275" s="229" t="s">
        <v>340</v>
      </c>
      <c r="E275" s="229" t="s">
        <v>489</v>
      </c>
      <c r="F275" s="229" t="s">
        <v>42</v>
      </c>
      <c r="G275" s="228" t="s">
        <v>718</v>
      </c>
      <c r="H275" s="229" t="s">
        <v>307</v>
      </c>
      <c r="I275" s="229" t="s">
        <v>309</v>
      </c>
      <c r="J275" s="115" t="s">
        <v>480</v>
      </c>
      <c r="K275" s="85">
        <v>0.08</v>
      </c>
      <c r="L275" s="116" t="s">
        <v>254</v>
      </c>
      <c r="M275" s="117">
        <v>45659</v>
      </c>
      <c r="N275" s="117">
        <v>45777</v>
      </c>
      <c r="O275" s="114">
        <v>1</v>
      </c>
      <c r="P275" s="116" t="s">
        <v>313</v>
      </c>
      <c r="Q275" s="118" t="str">
        <f>IFERROR(VLOOKUP(R275,Listas!$AJ$2:$AK$9,2,0),"N/A")</f>
        <v>N/A</v>
      </c>
      <c r="R275" s="119" t="s">
        <v>229</v>
      </c>
      <c r="S275" s="119" t="s">
        <v>229</v>
      </c>
      <c r="T275" s="119" t="s">
        <v>229</v>
      </c>
      <c r="U275" s="116" t="str">
        <f t="shared" ref="U275:AG279" si="29">IF($L275="Funcionamiento","N/A","")</f>
        <v>N/A</v>
      </c>
      <c r="V275" s="116" t="str">
        <f t="shared" si="29"/>
        <v>N/A</v>
      </c>
      <c r="W275" s="116" t="str">
        <f t="shared" si="29"/>
        <v>N/A</v>
      </c>
      <c r="X275" s="116" t="str">
        <f t="shared" si="29"/>
        <v>N/A</v>
      </c>
      <c r="Y275" s="116" t="str">
        <f t="shared" si="29"/>
        <v>N/A</v>
      </c>
      <c r="Z275" s="116" t="str">
        <f t="shared" si="29"/>
        <v>N/A</v>
      </c>
      <c r="AA275" s="116" t="str">
        <f t="shared" si="29"/>
        <v>N/A</v>
      </c>
      <c r="AB275" s="116" t="str">
        <f t="shared" si="29"/>
        <v>N/A</v>
      </c>
      <c r="AC275" s="116" t="str">
        <f t="shared" si="29"/>
        <v>N/A</v>
      </c>
      <c r="AD275" s="116" t="str">
        <f t="shared" si="29"/>
        <v>N/A</v>
      </c>
      <c r="AE275" s="116" t="str">
        <f t="shared" si="29"/>
        <v>N/A</v>
      </c>
      <c r="AF275" s="116" t="str">
        <f t="shared" si="29"/>
        <v>N/A</v>
      </c>
      <c r="AG275" s="116" t="str">
        <f t="shared" si="29"/>
        <v>N/A</v>
      </c>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32" t="s">
        <v>437</v>
      </c>
      <c r="BK275" s="132"/>
    </row>
    <row r="276" spans="1:63" ht="28.8">
      <c r="A276" s="179"/>
      <c r="B276" s="229"/>
      <c r="C276" s="232"/>
      <c r="D276" s="229"/>
      <c r="E276" s="229"/>
      <c r="F276" s="229"/>
      <c r="G276" s="228"/>
      <c r="H276" s="229"/>
      <c r="I276" s="229"/>
      <c r="J276" s="115" t="s">
        <v>414</v>
      </c>
      <c r="K276" s="85">
        <v>0.08</v>
      </c>
      <c r="L276" s="116" t="s">
        <v>254</v>
      </c>
      <c r="M276" s="117">
        <v>45719</v>
      </c>
      <c r="N276" s="117">
        <v>45838</v>
      </c>
      <c r="O276" s="114">
        <v>1</v>
      </c>
      <c r="P276" s="116" t="s">
        <v>313</v>
      </c>
      <c r="Q276" s="118" t="str">
        <f>IFERROR(VLOOKUP(R276,Listas!$AJ$2:$AK$9,2,0),"N/A")</f>
        <v>N/A</v>
      </c>
      <c r="R276" s="119" t="s">
        <v>229</v>
      </c>
      <c r="S276" s="119" t="s">
        <v>229</v>
      </c>
      <c r="T276" s="119" t="s">
        <v>229</v>
      </c>
      <c r="U276" s="116" t="str">
        <f t="shared" si="29"/>
        <v>N/A</v>
      </c>
      <c r="V276" s="116" t="str">
        <f t="shared" si="29"/>
        <v>N/A</v>
      </c>
      <c r="W276" s="116" t="str">
        <f t="shared" si="29"/>
        <v>N/A</v>
      </c>
      <c r="X276" s="116" t="str">
        <f t="shared" si="29"/>
        <v>N/A</v>
      </c>
      <c r="Y276" s="116" t="str">
        <f t="shared" si="29"/>
        <v>N/A</v>
      </c>
      <c r="Z276" s="116" t="str">
        <f t="shared" si="29"/>
        <v>N/A</v>
      </c>
      <c r="AA276" s="116" t="str">
        <f t="shared" si="29"/>
        <v>N/A</v>
      </c>
      <c r="AB276" s="116" t="str">
        <f t="shared" si="29"/>
        <v>N/A</v>
      </c>
      <c r="AC276" s="116" t="str">
        <f t="shared" si="29"/>
        <v>N/A</v>
      </c>
      <c r="AD276" s="116" t="str">
        <f t="shared" si="29"/>
        <v>N/A</v>
      </c>
      <c r="AE276" s="116" t="str">
        <f t="shared" si="29"/>
        <v>N/A</v>
      </c>
      <c r="AF276" s="116" t="str">
        <f t="shared" si="29"/>
        <v>N/A</v>
      </c>
      <c r="AG276" s="116" t="str">
        <f t="shared" si="29"/>
        <v>N/A</v>
      </c>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32" t="s">
        <v>437</v>
      </c>
      <c r="BK276" s="132"/>
    </row>
    <row r="277" spans="1:63" ht="28.8">
      <c r="A277" s="179"/>
      <c r="B277" s="229"/>
      <c r="C277" s="232"/>
      <c r="D277" s="229"/>
      <c r="E277" s="229"/>
      <c r="F277" s="229"/>
      <c r="G277" s="228"/>
      <c r="H277" s="229"/>
      <c r="I277" s="229"/>
      <c r="J277" s="115" t="s">
        <v>420</v>
      </c>
      <c r="K277" s="85">
        <v>0.08</v>
      </c>
      <c r="L277" s="116" t="s">
        <v>254</v>
      </c>
      <c r="M277" s="117">
        <v>45719</v>
      </c>
      <c r="N277" s="117">
        <v>45838</v>
      </c>
      <c r="O277" s="114">
        <v>1</v>
      </c>
      <c r="P277" s="116" t="s">
        <v>313</v>
      </c>
      <c r="Q277" s="118" t="str">
        <f>IFERROR(VLOOKUP(R277,Listas!$AJ$2:$AK$9,2,0),"N/A")</f>
        <v>N/A</v>
      </c>
      <c r="R277" s="119" t="s">
        <v>229</v>
      </c>
      <c r="S277" s="119" t="s">
        <v>229</v>
      </c>
      <c r="T277" s="119" t="s">
        <v>229</v>
      </c>
      <c r="U277" s="116" t="str">
        <f t="shared" si="29"/>
        <v>N/A</v>
      </c>
      <c r="V277" s="116" t="str">
        <f t="shared" si="29"/>
        <v>N/A</v>
      </c>
      <c r="W277" s="116" t="str">
        <f t="shared" si="29"/>
        <v>N/A</v>
      </c>
      <c r="X277" s="116" t="str">
        <f t="shared" si="29"/>
        <v>N/A</v>
      </c>
      <c r="Y277" s="116" t="str">
        <f t="shared" si="29"/>
        <v>N/A</v>
      </c>
      <c r="Z277" s="116" t="str">
        <f t="shared" si="29"/>
        <v>N/A</v>
      </c>
      <c r="AA277" s="116" t="str">
        <f t="shared" si="29"/>
        <v>N/A</v>
      </c>
      <c r="AB277" s="116" t="str">
        <f t="shared" si="29"/>
        <v>N/A</v>
      </c>
      <c r="AC277" s="116" t="str">
        <f t="shared" si="29"/>
        <v>N/A</v>
      </c>
      <c r="AD277" s="116" t="str">
        <f t="shared" si="29"/>
        <v>N/A</v>
      </c>
      <c r="AE277" s="116" t="str">
        <f t="shared" si="29"/>
        <v>N/A</v>
      </c>
      <c r="AF277" s="116" t="str">
        <f t="shared" si="29"/>
        <v>N/A</v>
      </c>
      <c r="AG277" s="116" t="str">
        <f t="shared" si="29"/>
        <v>N/A</v>
      </c>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32" t="s">
        <v>437</v>
      </c>
      <c r="BK277" s="132"/>
    </row>
    <row r="278" spans="1:63" ht="28.8">
      <c r="A278" s="179"/>
      <c r="B278" s="229"/>
      <c r="C278" s="232"/>
      <c r="D278" s="229"/>
      <c r="E278" s="229"/>
      <c r="F278" s="229"/>
      <c r="G278" s="228"/>
      <c r="H278" s="229"/>
      <c r="I278" s="229"/>
      <c r="J278" s="115" t="s">
        <v>649</v>
      </c>
      <c r="K278" s="85">
        <v>0.08</v>
      </c>
      <c r="L278" s="116" t="s">
        <v>254</v>
      </c>
      <c r="M278" s="117">
        <v>45719</v>
      </c>
      <c r="N278" s="117">
        <v>45838</v>
      </c>
      <c r="O278" s="114">
        <v>1</v>
      </c>
      <c r="P278" s="116" t="s">
        <v>313</v>
      </c>
      <c r="Q278" s="118" t="str">
        <f>IFERROR(VLOOKUP(R278,Listas!$AJ$2:$AK$9,2,0),"N/A")</f>
        <v>N/A</v>
      </c>
      <c r="R278" s="119" t="s">
        <v>229</v>
      </c>
      <c r="S278" s="119" t="s">
        <v>229</v>
      </c>
      <c r="T278" s="119" t="s">
        <v>229</v>
      </c>
      <c r="U278" s="116" t="str">
        <f t="shared" si="29"/>
        <v>N/A</v>
      </c>
      <c r="V278" s="116" t="str">
        <f t="shared" si="29"/>
        <v>N/A</v>
      </c>
      <c r="W278" s="116" t="str">
        <f t="shared" si="29"/>
        <v>N/A</v>
      </c>
      <c r="X278" s="116" t="str">
        <f t="shared" si="29"/>
        <v>N/A</v>
      </c>
      <c r="Y278" s="116" t="str">
        <f t="shared" si="29"/>
        <v>N/A</v>
      </c>
      <c r="Z278" s="116" t="str">
        <f t="shared" si="29"/>
        <v>N/A</v>
      </c>
      <c r="AA278" s="116" t="str">
        <f t="shared" si="29"/>
        <v>N/A</v>
      </c>
      <c r="AB278" s="116" t="str">
        <f t="shared" si="29"/>
        <v>N/A</v>
      </c>
      <c r="AC278" s="116" t="str">
        <f t="shared" si="29"/>
        <v>N/A</v>
      </c>
      <c r="AD278" s="116" t="str">
        <f t="shared" si="29"/>
        <v>N/A</v>
      </c>
      <c r="AE278" s="116" t="str">
        <f t="shared" si="29"/>
        <v>N/A</v>
      </c>
      <c r="AF278" s="116" t="str">
        <f t="shared" si="29"/>
        <v>N/A</v>
      </c>
      <c r="AG278" s="116" t="str">
        <f t="shared" si="29"/>
        <v>N/A</v>
      </c>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32" t="s">
        <v>437</v>
      </c>
      <c r="BK278" s="132"/>
    </row>
    <row r="279" spans="1:63" ht="28.8">
      <c r="A279" s="179"/>
      <c r="B279" s="229"/>
      <c r="C279" s="232"/>
      <c r="D279" s="229"/>
      <c r="E279" s="229"/>
      <c r="F279" s="229"/>
      <c r="G279" s="228"/>
      <c r="H279" s="229"/>
      <c r="I279" s="229"/>
      <c r="J279" s="115" t="s">
        <v>415</v>
      </c>
      <c r="K279" s="85">
        <v>0.08</v>
      </c>
      <c r="L279" s="116" t="s">
        <v>254</v>
      </c>
      <c r="M279" s="117">
        <v>45748</v>
      </c>
      <c r="N279" s="117">
        <v>45868</v>
      </c>
      <c r="O279" s="114">
        <v>1</v>
      </c>
      <c r="P279" s="116" t="s">
        <v>313</v>
      </c>
      <c r="Q279" s="118" t="str">
        <f>IFERROR(VLOOKUP(R279,Listas!$AJ$2:$AK$9,2,0),"N/A")</f>
        <v>N/A</v>
      </c>
      <c r="R279" s="119" t="s">
        <v>229</v>
      </c>
      <c r="S279" s="119" t="s">
        <v>229</v>
      </c>
      <c r="T279" s="119" t="s">
        <v>229</v>
      </c>
      <c r="U279" s="116" t="str">
        <f t="shared" si="29"/>
        <v>N/A</v>
      </c>
      <c r="V279" s="116" t="str">
        <f t="shared" si="29"/>
        <v>N/A</v>
      </c>
      <c r="W279" s="116" t="str">
        <f t="shared" si="29"/>
        <v>N/A</v>
      </c>
      <c r="X279" s="116" t="str">
        <f t="shared" si="29"/>
        <v>N/A</v>
      </c>
      <c r="Y279" s="116" t="str">
        <f t="shared" si="29"/>
        <v>N/A</v>
      </c>
      <c r="Z279" s="116" t="str">
        <f t="shared" si="29"/>
        <v>N/A</v>
      </c>
      <c r="AA279" s="116" t="str">
        <f t="shared" si="29"/>
        <v>N/A</v>
      </c>
      <c r="AB279" s="116" t="str">
        <f t="shared" si="29"/>
        <v>N/A</v>
      </c>
      <c r="AC279" s="116" t="str">
        <f t="shared" si="29"/>
        <v>N/A</v>
      </c>
      <c r="AD279" s="116" t="str">
        <f t="shared" si="29"/>
        <v>N/A</v>
      </c>
      <c r="AE279" s="116" t="str">
        <f t="shared" si="29"/>
        <v>N/A</v>
      </c>
      <c r="AF279" s="116" t="str">
        <f t="shared" si="29"/>
        <v>N/A</v>
      </c>
      <c r="AG279" s="116" t="str">
        <f t="shared" si="29"/>
        <v>N/A</v>
      </c>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32" t="s">
        <v>437</v>
      </c>
      <c r="BK279" s="132"/>
    </row>
    <row r="280" spans="1:63" ht="158.4">
      <c r="A280" s="179"/>
      <c r="B280" s="229"/>
      <c r="C280" s="232"/>
      <c r="D280" s="229"/>
      <c r="E280" s="229"/>
      <c r="F280" s="229"/>
      <c r="G280" s="228"/>
      <c r="H280" s="229"/>
      <c r="I280" s="229"/>
      <c r="J280" s="115" t="s">
        <v>574</v>
      </c>
      <c r="K280" s="85">
        <v>0.6</v>
      </c>
      <c r="L280" s="116" t="s">
        <v>50</v>
      </c>
      <c r="M280" s="117">
        <v>45772</v>
      </c>
      <c r="N280" s="117">
        <v>45973</v>
      </c>
      <c r="O280" s="125">
        <v>0.9</v>
      </c>
      <c r="P280" s="116" t="s">
        <v>319</v>
      </c>
      <c r="Q280" s="118">
        <f>IFERROR(VLOOKUP(R280,[4]Listas!$AJ$2:$AK$9,2,0),"N/A")</f>
        <v>202300000000010</v>
      </c>
      <c r="R280" s="119" t="s">
        <v>360</v>
      </c>
      <c r="S280" s="119" t="s">
        <v>573</v>
      </c>
      <c r="T280" s="119" t="s">
        <v>569</v>
      </c>
      <c r="U280" s="119" t="s">
        <v>575</v>
      </c>
      <c r="V280" s="143">
        <v>2500000000</v>
      </c>
      <c r="W280" s="144" t="s">
        <v>255</v>
      </c>
      <c r="X280" s="144" t="s">
        <v>568</v>
      </c>
      <c r="Y280" s="144" t="s">
        <v>419</v>
      </c>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32" t="s">
        <v>437</v>
      </c>
      <c r="BK280" s="132"/>
    </row>
    <row r="281" spans="1:63" ht="28.8">
      <c r="A281" s="179">
        <v>57</v>
      </c>
      <c r="B281" s="232" t="s">
        <v>425</v>
      </c>
      <c r="C281" s="229" t="s">
        <v>31</v>
      </c>
      <c r="D281" s="229" t="s">
        <v>340</v>
      </c>
      <c r="E281" s="229" t="s">
        <v>490</v>
      </c>
      <c r="F281" s="229" t="s">
        <v>42</v>
      </c>
      <c r="G281" s="228" t="s">
        <v>722</v>
      </c>
      <c r="H281" s="229" t="s">
        <v>307</v>
      </c>
      <c r="I281" s="229" t="s">
        <v>309</v>
      </c>
      <c r="J281" s="115" t="s">
        <v>480</v>
      </c>
      <c r="K281" s="85">
        <v>0.08</v>
      </c>
      <c r="L281" s="116" t="s">
        <v>254</v>
      </c>
      <c r="M281" s="117">
        <v>45659</v>
      </c>
      <c r="N281" s="117">
        <v>45777</v>
      </c>
      <c r="O281" s="114">
        <v>1</v>
      </c>
      <c r="P281" s="116" t="s">
        <v>313</v>
      </c>
      <c r="Q281" s="118" t="str">
        <f>IFERROR(VLOOKUP(R281,Listas!$AJ$2:$AK$9,2,0),"N/A")</f>
        <v>N/A</v>
      </c>
      <c r="R281" s="119" t="s">
        <v>229</v>
      </c>
      <c r="S281" s="119" t="s">
        <v>229</v>
      </c>
      <c r="T281" s="119" t="s">
        <v>229</v>
      </c>
      <c r="U281" s="116" t="str">
        <f t="shared" ref="U281:AG285" si="30">IF($L281="Funcionamiento","N/A","")</f>
        <v>N/A</v>
      </c>
      <c r="V281" s="116" t="str">
        <f t="shared" si="30"/>
        <v>N/A</v>
      </c>
      <c r="W281" s="116" t="str">
        <f t="shared" si="30"/>
        <v>N/A</v>
      </c>
      <c r="X281" s="116" t="str">
        <f t="shared" si="30"/>
        <v>N/A</v>
      </c>
      <c r="Y281" s="116" t="str">
        <f t="shared" si="30"/>
        <v>N/A</v>
      </c>
      <c r="Z281" s="116" t="str">
        <f t="shared" si="30"/>
        <v>N/A</v>
      </c>
      <c r="AA281" s="116" t="str">
        <f t="shared" si="30"/>
        <v>N/A</v>
      </c>
      <c r="AB281" s="116" t="str">
        <f t="shared" si="30"/>
        <v>N/A</v>
      </c>
      <c r="AC281" s="116" t="str">
        <f t="shared" si="30"/>
        <v>N/A</v>
      </c>
      <c r="AD281" s="116" t="str">
        <f t="shared" si="30"/>
        <v>N/A</v>
      </c>
      <c r="AE281" s="116" t="str">
        <f t="shared" si="30"/>
        <v>N/A</v>
      </c>
      <c r="AF281" s="116" t="str">
        <f t="shared" si="30"/>
        <v>N/A</v>
      </c>
      <c r="AG281" s="116" t="str">
        <f t="shared" si="30"/>
        <v>N/A</v>
      </c>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32" t="s">
        <v>437</v>
      </c>
      <c r="BK281" s="132"/>
    </row>
    <row r="282" spans="1:63" ht="28.8">
      <c r="A282" s="179"/>
      <c r="B282" s="232"/>
      <c r="C282" s="229"/>
      <c r="D282" s="229"/>
      <c r="E282" s="229"/>
      <c r="F282" s="229"/>
      <c r="G282" s="228"/>
      <c r="H282" s="229"/>
      <c r="I282" s="229"/>
      <c r="J282" s="115" t="s">
        <v>414</v>
      </c>
      <c r="K282" s="85">
        <v>0.08</v>
      </c>
      <c r="L282" s="116" t="s">
        <v>254</v>
      </c>
      <c r="M282" s="117">
        <v>45719</v>
      </c>
      <c r="N282" s="117">
        <v>45838</v>
      </c>
      <c r="O282" s="114">
        <v>1</v>
      </c>
      <c r="P282" s="116" t="s">
        <v>313</v>
      </c>
      <c r="Q282" s="118" t="str">
        <f>IFERROR(VLOOKUP(R282,Listas!$AJ$2:$AK$9,2,0),"N/A")</f>
        <v>N/A</v>
      </c>
      <c r="R282" s="119" t="s">
        <v>229</v>
      </c>
      <c r="S282" s="119" t="s">
        <v>229</v>
      </c>
      <c r="T282" s="119" t="s">
        <v>229</v>
      </c>
      <c r="U282" s="116" t="str">
        <f t="shared" si="30"/>
        <v>N/A</v>
      </c>
      <c r="V282" s="116" t="str">
        <f t="shared" si="30"/>
        <v>N/A</v>
      </c>
      <c r="W282" s="116" t="str">
        <f t="shared" si="30"/>
        <v>N/A</v>
      </c>
      <c r="X282" s="116" t="str">
        <f t="shared" si="30"/>
        <v>N/A</v>
      </c>
      <c r="Y282" s="116" t="str">
        <f t="shared" si="30"/>
        <v>N/A</v>
      </c>
      <c r="Z282" s="116" t="str">
        <f t="shared" si="30"/>
        <v>N/A</v>
      </c>
      <c r="AA282" s="116" t="str">
        <f t="shared" si="30"/>
        <v>N/A</v>
      </c>
      <c r="AB282" s="116" t="str">
        <f t="shared" si="30"/>
        <v>N/A</v>
      </c>
      <c r="AC282" s="116" t="str">
        <f t="shared" si="30"/>
        <v>N/A</v>
      </c>
      <c r="AD282" s="116" t="str">
        <f t="shared" si="30"/>
        <v>N/A</v>
      </c>
      <c r="AE282" s="116" t="str">
        <f t="shared" si="30"/>
        <v>N/A</v>
      </c>
      <c r="AF282" s="116" t="str">
        <f t="shared" si="30"/>
        <v>N/A</v>
      </c>
      <c r="AG282" s="116" t="str">
        <f t="shared" si="30"/>
        <v>N/A</v>
      </c>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32" t="s">
        <v>437</v>
      </c>
      <c r="BK282" s="132"/>
    </row>
    <row r="283" spans="1:63" ht="28.8">
      <c r="A283" s="179"/>
      <c r="B283" s="232"/>
      <c r="C283" s="229"/>
      <c r="D283" s="229"/>
      <c r="E283" s="229"/>
      <c r="F283" s="229"/>
      <c r="G283" s="228"/>
      <c r="H283" s="229"/>
      <c r="I283" s="229"/>
      <c r="J283" s="115" t="s">
        <v>420</v>
      </c>
      <c r="K283" s="85">
        <v>0.08</v>
      </c>
      <c r="L283" s="116" t="s">
        <v>254</v>
      </c>
      <c r="M283" s="117">
        <v>45719</v>
      </c>
      <c r="N283" s="117">
        <v>45838</v>
      </c>
      <c r="O283" s="114">
        <v>1</v>
      </c>
      <c r="P283" s="116" t="s">
        <v>313</v>
      </c>
      <c r="Q283" s="118" t="str">
        <f>IFERROR(VLOOKUP(R283,Listas!$AJ$2:$AK$9,2,0),"N/A")</f>
        <v>N/A</v>
      </c>
      <c r="R283" s="119" t="s">
        <v>229</v>
      </c>
      <c r="S283" s="119" t="s">
        <v>229</v>
      </c>
      <c r="T283" s="119" t="s">
        <v>229</v>
      </c>
      <c r="U283" s="116" t="str">
        <f t="shared" si="30"/>
        <v>N/A</v>
      </c>
      <c r="V283" s="116" t="str">
        <f t="shared" si="30"/>
        <v>N/A</v>
      </c>
      <c r="W283" s="116" t="str">
        <f t="shared" si="30"/>
        <v>N/A</v>
      </c>
      <c r="X283" s="116" t="str">
        <f t="shared" si="30"/>
        <v>N/A</v>
      </c>
      <c r="Y283" s="116" t="str">
        <f t="shared" si="30"/>
        <v>N/A</v>
      </c>
      <c r="Z283" s="116" t="str">
        <f t="shared" si="30"/>
        <v>N/A</v>
      </c>
      <c r="AA283" s="116" t="str">
        <f t="shared" si="30"/>
        <v>N/A</v>
      </c>
      <c r="AB283" s="116" t="str">
        <f t="shared" si="30"/>
        <v>N/A</v>
      </c>
      <c r="AC283" s="116" t="str">
        <f t="shared" si="30"/>
        <v>N/A</v>
      </c>
      <c r="AD283" s="116" t="str">
        <f t="shared" si="30"/>
        <v>N/A</v>
      </c>
      <c r="AE283" s="116" t="str">
        <f t="shared" si="30"/>
        <v>N/A</v>
      </c>
      <c r="AF283" s="116" t="str">
        <f t="shared" si="30"/>
        <v>N/A</v>
      </c>
      <c r="AG283" s="116" t="str">
        <f t="shared" si="30"/>
        <v>N/A</v>
      </c>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32" t="s">
        <v>437</v>
      </c>
      <c r="BK283" s="132"/>
    </row>
    <row r="284" spans="1:63" ht="28.8">
      <c r="A284" s="179"/>
      <c r="B284" s="232"/>
      <c r="C284" s="229"/>
      <c r="D284" s="229"/>
      <c r="E284" s="229"/>
      <c r="F284" s="229"/>
      <c r="G284" s="228"/>
      <c r="H284" s="229"/>
      <c r="I284" s="229"/>
      <c r="J284" s="115" t="s">
        <v>649</v>
      </c>
      <c r="K284" s="85">
        <v>0.08</v>
      </c>
      <c r="L284" s="116" t="s">
        <v>254</v>
      </c>
      <c r="M284" s="117">
        <v>45719</v>
      </c>
      <c r="N284" s="117">
        <v>45838</v>
      </c>
      <c r="O284" s="114">
        <v>1</v>
      </c>
      <c r="P284" s="116" t="s">
        <v>313</v>
      </c>
      <c r="Q284" s="118" t="str">
        <f>IFERROR(VLOOKUP(R284,Listas!$AJ$2:$AK$9,2,0),"N/A")</f>
        <v>N/A</v>
      </c>
      <c r="R284" s="119" t="s">
        <v>229</v>
      </c>
      <c r="S284" s="119" t="s">
        <v>229</v>
      </c>
      <c r="T284" s="119" t="s">
        <v>229</v>
      </c>
      <c r="U284" s="116" t="str">
        <f t="shared" si="30"/>
        <v>N/A</v>
      </c>
      <c r="V284" s="116" t="str">
        <f t="shared" si="30"/>
        <v>N/A</v>
      </c>
      <c r="W284" s="116" t="str">
        <f t="shared" si="30"/>
        <v>N/A</v>
      </c>
      <c r="X284" s="116" t="str">
        <f t="shared" si="30"/>
        <v>N/A</v>
      </c>
      <c r="Y284" s="116" t="str">
        <f t="shared" si="30"/>
        <v>N/A</v>
      </c>
      <c r="Z284" s="116" t="str">
        <f t="shared" si="30"/>
        <v>N/A</v>
      </c>
      <c r="AA284" s="116" t="str">
        <f t="shared" si="30"/>
        <v>N/A</v>
      </c>
      <c r="AB284" s="116" t="str">
        <f t="shared" si="30"/>
        <v>N/A</v>
      </c>
      <c r="AC284" s="116" t="str">
        <f t="shared" si="30"/>
        <v>N/A</v>
      </c>
      <c r="AD284" s="116" t="str">
        <f t="shared" si="30"/>
        <v>N/A</v>
      </c>
      <c r="AE284" s="116" t="str">
        <f t="shared" si="30"/>
        <v>N/A</v>
      </c>
      <c r="AF284" s="116" t="str">
        <f t="shared" si="30"/>
        <v>N/A</v>
      </c>
      <c r="AG284" s="116" t="str">
        <f t="shared" si="30"/>
        <v>N/A</v>
      </c>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32" t="s">
        <v>437</v>
      </c>
      <c r="BK284" s="132"/>
    </row>
    <row r="285" spans="1:63" ht="28.8">
      <c r="A285" s="179"/>
      <c r="B285" s="232"/>
      <c r="C285" s="229"/>
      <c r="D285" s="229"/>
      <c r="E285" s="229"/>
      <c r="F285" s="229"/>
      <c r="G285" s="228"/>
      <c r="H285" s="229"/>
      <c r="I285" s="229"/>
      <c r="J285" s="115" t="s">
        <v>415</v>
      </c>
      <c r="K285" s="85">
        <v>0.08</v>
      </c>
      <c r="L285" s="116" t="s">
        <v>254</v>
      </c>
      <c r="M285" s="117">
        <v>45748</v>
      </c>
      <c r="N285" s="117">
        <v>45868</v>
      </c>
      <c r="O285" s="114">
        <v>1</v>
      </c>
      <c r="P285" s="116" t="s">
        <v>313</v>
      </c>
      <c r="Q285" s="118" t="str">
        <f>IFERROR(VLOOKUP(R285,Listas!$AJ$2:$AK$9,2,0),"N/A")</f>
        <v>N/A</v>
      </c>
      <c r="R285" s="119" t="s">
        <v>229</v>
      </c>
      <c r="S285" s="119" t="s">
        <v>229</v>
      </c>
      <c r="T285" s="119" t="s">
        <v>229</v>
      </c>
      <c r="U285" s="116" t="str">
        <f t="shared" si="30"/>
        <v>N/A</v>
      </c>
      <c r="V285" s="116" t="str">
        <f t="shared" si="30"/>
        <v>N/A</v>
      </c>
      <c r="W285" s="116" t="str">
        <f t="shared" si="30"/>
        <v>N/A</v>
      </c>
      <c r="X285" s="116" t="str">
        <f t="shared" si="30"/>
        <v>N/A</v>
      </c>
      <c r="Y285" s="116" t="str">
        <f t="shared" si="30"/>
        <v>N/A</v>
      </c>
      <c r="Z285" s="116" t="str">
        <f t="shared" si="30"/>
        <v>N/A</v>
      </c>
      <c r="AA285" s="116" t="str">
        <f t="shared" si="30"/>
        <v>N/A</v>
      </c>
      <c r="AB285" s="116" t="str">
        <f t="shared" si="30"/>
        <v>N/A</v>
      </c>
      <c r="AC285" s="116" t="str">
        <f t="shared" si="30"/>
        <v>N/A</v>
      </c>
      <c r="AD285" s="116" t="str">
        <f t="shared" si="30"/>
        <v>N/A</v>
      </c>
      <c r="AE285" s="116" t="str">
        <f t="shared" si="30"/>
        <v>N/A</v>
      </c>
      <c r="AF285" s="116" t="str">
        <f t="shared" si="30"/>
        <v>N/A</v>
      </c>
      <c r="AG285" s="116" t="str">
        <f t="shared" si="30"/>
        <v>N/A</v>
      </c>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32" t="s">
        <v>437</v>
      </c>
      <c r="BK285" s="132"/>
    </row>
    <row r="286" spans="1:63" ht="100.8">
      <c r="A286" s="179"/>
      <c r="B286" s="232"/>
      <c r="C286" s="229"/>
      <c r="D286" s="229"/>
      <c r="E286" s="229"/>
      <c r="F286" s="229"/>
      <c r="G286" s="228"/>
      <c r="H286" s="229"/>
      <c r="I286" s="229"/>
      <c r="J286" s="115" t="s">
        <v>576</v>
      </c>
      <c r="K286" s="85">
        <v>0.6</v>
      </c>
      <c r="L286" s="116" t="s">
        <v>50</v>
      </c>
      <c r="M286" s="117">
        <v>45772</v>
      </c>
      <c r="N286" s="117">
        <v>45925</v>
      </c>
      <c r="O286" s="114">
        <v>1</v>
      </c>
      <c r="P286" s="116" t="s">
        <v>313</v>
      </c>
      <c r="Q286" s="118">
        <f>IFERROR(VLOOKUP(R286,[4]Listas!$AJ$2:$AK$9,2,0),"N/A")</f>
        <v>202300000000010</v>
      </c>
      <c r="R286" s="119" t="s">
        <v>360</v>
      </c>
      <c r="S286" s="119" t="s">
        <v>572</v>
      </c>
      <c r="T286" s="119" t="s">
        <v>569</v>
      </c>
      <c r="U286" s="119" t="s">
        <v>404</v>
      </c>
      <c r="V286" s="143">
        <v>1000000000</v>
      </c>
      <c r="W286" s="144" t="s">
        <v>255</v>
      </c>
      <c r="X286" s="144" t="s">
        <v>568</v>
      </c>
      <c r="Y286" s="144" t="s">
        <v>419</v>
      </c>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32" t="s">
        <v>437</v>
      </c>
      <c r="BK286" s="132"/>
    </row>
    <row r="287" spans="1:63" ht="28.8">
      <c r="A287" s="179">
        <v>58</v>
      </c>
      <c r="B287" s="229" t="s">
        <v>425</v>
      </c>
      <c r="C287" s="229" t="s">
        <v>27</v>
      </c>
      <c r="D287" s="229" t="s">
        <v>340</v>
      </c>
      <c r="E287" s="229" t="s">
        <v>491</v>
      </c>
      <c r="F287" s="229" t="s">
        <v>42</v>
      </c>
      <c r="G287" s="228" t="s">
        <v>718</v>
      </c>
      <c r="H287" s="229" t="s">
        <v>307</v>
      </c>
      <c r="I287" s="229" t="s">
        <v>309</v>
      </c>
      <c r="J287" s="115" t="s">
        <v>480</v>
      </c>
      <c r="K287" s="85">
        <v>0.08</v>
      </c>
      <c r="L287" s="116" t="s">
        <v>254</v>
      </c>
      <c r="M287" s="117">
        <v>45659</v>
      </c>
      <c r="N287" s="117">
        <v>45777</v>
      </c>
      <c r="O287" s="114">
        <v>1</v>
      </c>
      <c r="P287" s="116" t="s">
        <v>313</v>
      </c>
      <c r="Q287" s="118" t="str">
        <f>IFERROR(VLOOKUP(R287,Listas!$AJ$2:$AK$9,2,0),"N/A")</f>
        <v>N/A</v>
      </c>
      <c r="R287" s="119" t="s">
        <v>229</v>
      </c>
      <c r="S287" s="119" t="s">
        <v>229</v>
      </c>
      <c r="T287" s="119" t="s">
        <v>229</v>
      </c>
      <c r="U287" s="116" t="str">
        <f t="shared" ref="U287:AG291" si="31">IF($L287="Funcionamiento","N/A","")</f>
        <v>N/A</v>
      </c>
      <c r="V287" s="116" t="str">
        <f t="shared" si="31"/>
        <v>N/A</v>
      </c>
      <c r="W287" s="116" t="str">
        <f t="shared" si="31"/>
        <v>N/A</v>
      </c>
      <c r="X287" s="116" t="str">
        <f t="shared" si="31"/>
        <v>N/A</v>
      </c>
      <c r="Y287" s="116" t="str">
        <f t="shared" si="31"/>
        <v>N/A</v>
      </c>
      <c r="Z287" s="116" t="str">
        <f t="shared" si="31"/>
        <v>N/A</v>
      </c>
      <c r="AA287" s="116" t="str">
        <f t="shared" si="31"/>
        <v>N/A</v>
      </c>
      <c r="AB287" s="116" t="str">
        <f t="shared" si="31"/>
        <v>N/A</v>
      </c>
      <c r="AC287" s="116" t="str">
        <f t="shared" si="31"/>
        <v>N/A</v>
      </c>
      <c r="AD287" s="116" t="str">
        <f t="shared" si="31"/>
        <v>N/A</v>
      </c>
      <c r="AE287" s="116" t="str">
        <f t="shared" si="31"/>
        <v>N/A</v>
      </c>
      <c r="AF287" s="116" t="str">
        <f t="shared" si="31"/>
        <v>N/A</v>
      </c>
      <c r="AG287" s="116" t="str">
        <f t="shared" si="31"/>
        <v>N/A</v>
      </c>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32" t="s">
        <v>437</v>
      </c>
      <c r="BK287" s="132"/>
    </row>
    <row r="288" spans="1:63" ht="28.8">
      <c r="A288" s="179"/>
      <c r="B288" s="229"/>
      <c r="C288" s="229"/>
      <c r="D288" s="229"/>
      <c r="E288" s="229"/>
      <c r="F288" s="229"/>
      <c r="G288" s="228"/>
      <c r="H288" s="229"/>
      <c r="I288" s="229"/>
      <c r="J288" s="115" t="s">
        <v>414</v>
      </c>
      <c r="K288" s="85">
        <v>0.08</v>
      </c>
      <c r="L288" s="116" t="s">
        <v>254</v>
      </c>
      <c r="M288" s="117">
        <v>45719</v>
      </c>
      <c r="N288" s="117">
        <v>45838</v>
      </c>
      <c r="O288" s="114">
        <v>1</v>
      </c>
      <c r="P288" s="116" t="s">
        <v>313</v>
      </c>
      <c r="Q288" s="118" t="str">
        <f>IFERROR(VLOOKUP(R288,Listas!$AJ$2:$AK$9,2,0),"N/A")</f>
        <v>N/A</v>
      </c>
      <c r="R288" s="119" t="s">
        <v>229</v>
      </c>
      <c r="S288" s="119" t="s">
        <v>229</v>
      </c>
      <c r="T288" s="119" t="s">
        <v>229</v>
      </c>
      <c r="U288" s="116" t="str">
        <f t="shared" si="31"/>
        <v>N/A</v>
      </c>
      <c r="V288" s="116" t="str">
        <f t="shared" si="31"/>
        <v>N/A</v>
      </c>
      <c r="W288" s="116" t="str">
        <f t="shared" si="31"/>
        <v>N/A</v>
      </c>
      <c r="X288" s="116" t="str">
        <f t="shared" si="31"/>
        <v>N/A</v>
      </c>
      <c r="Y288" s="116" t="str">
        <f t="shared" si="31"/>
        <v>N/A</v>
      </c>
      <c r="Z288" s="116" t="str">
        <f t="shared" si="31"/>
        <v>N/A</v>
      </c>
      <c r="AA288" s="116" t="str">
        <f t="shared" si="31"/>
        <v>N/A</v>
      </c>
      <c r="AB288" s="116" t="str">
        <f t="shared" si="31"/>
        <v>N/A</v>
      </c>
      <c r="AC288" s="116" t="str">
        <f t="shared" si="31"/>
        <v>N/A</v>
      </c>
      <c r="AD288" s="116" t="str">
        <f t="shared" si="31"/>
        <v>N/A</v>
      </c>
      <c r="AE288" s="116" t="str">
        <f t="shared" si="31"/>
        <v>N/A</v>
      </c>
      <c r="AF288" s="116" t="str">
        <f t="shared" si="31"/>
        <v>N/A</v>
      </c>
      <c r="AG288" s="116" t="str">
        <f t="shared" si="31"/>
        <v>N/A</v>
      </c>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32" t="s">
        <v>437</v>
      </c>
      <c r="BK288" s="132"/>
    </row>
    <row r="289" spans="1:63" ht="28.8">
      <c r="A289" s="179"/>
      <c r="B289" s="229"/>
      <c r="C289" s="229"/>
      <c r="D289" s="229"/>
      <c r="E289" s="229"/>
      <c r="F289" s="229"/>
      <c r="G289" s="228"/>
      <c r="H289" s="229"/>
      <c r="I289" s="229"/>
      <c r="J289" s="115" t="s">
        <v>420</v>
      </c>
      <c r="K289" s="85">
        <v>0.08</v>
      </c>
      <c r="L289" s="116" t="s">
        <v>254</v>
      </c>
      <c r="M289" s="117">
        <v>45719</v>
      </c>
      <c r="N289" s="117">
        <v>45838</v>
      </c>
      <c r="O289" s="114">
        <v>1</v>
      </c>
      <c r="P289" s="116" t="s">
        <v>313</v>
      </c>
      <c r="Q289" s="118" t="str">
        <f>IFERROR(VLOOKUP(R289,Listas!$AJ$2:$AK$9,2,0),"N/A")</f>
        <v>N/A</v>
      </c>
      <c r="R289" s="119" t="s">
        <v>229</v>
      </c>
      <c r="S289" s="119" t="s">
        <v>229</v>
      </c>
      <c r="T289" s="119" t="s">
        <v>229</v>
      </c>
      <c r="U289" s="116" t="str">
        <f t="shared" si="31"/>
        <v>N/A</v>
      </c>
      <c r="V289" s="116" t="str">
        <f t="shared" si="31"/>
        <v>N/A</v>
      </c>
      <c r="W289" s="116" t="str">
        <f t="shared" si="31"/>
        <v>N/A</v>
      </c>
      <c r="X289" s="116" t="str">
        <f t="shared" si="31"/>
        <v>N/A</v>
      </c>
      <c r="Y289" s="116" t="str">
        <f t="shared" si="31"/>
        <v>N/A</v>
      </c>
      <c r="Z289" s="116" t="str">
        <f t="shared" si="31"/>
        <v>N/A</v>
      </c>
      <c r="AA289" s="116" t="str">
        <f t="shared" si="31"/>
        <v>N/A</v>
      </c>
      <c r="AB289" s="116" t="str">
        <f t="shared" si="31"/>
        <v>N/A</v>
      </c>
      <c r="AC289" s="116" t="str">
        <f t="shared" si="31"/>
        <v>N/A</v>
      </c>
      <c r="AD289" s="116" t="str">
        <f t="shared" si="31"/>
        <v>N/A</v>
      </c>
      <c r="AE289" s="116" t="str">
        <f t="shared" si="31"/>
        <v>N/A</v>
      </c>
      <c r="AF289" s="116" t="str">
        <f t="shared" si="31"/>
        <v>N/A</v>
      </c>
      <c r="AG289" s="116" t="str">
        <f t="shared" si="31"/>
        <v>N/A</v>
      </c>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32" t="s">
        <v>437</v>
      </c>
      <c r="BK289" s="132"/>
    </row>
    <row r="290" spans="1:63" ht="28.8">
      <c r="A290" s="179"/>
      <c r="B290" s="229"/>
      <c r="C290" s="229"/>
      <c r="D290" s="229"/>
      <c r="E290" s="229"/>
      <c r="F290" s="229"/>
      <c r="G290" s="228"/>
      <c r="H290" s="229"/>
      <c r="I290" s="229"/>
      <c r="J290" s="115" t="s">
        <v>649</v>
      </c>
      <c r="K290" s="85">
        <v>0.08</v>
      </c>
      <c r="L290" s="116" t="s">
        <v>254</v>
      </c>
      <c r="M290" s="117">
        <v>45719</v>
      </c>
      <c r="N290" s="117">
        <v>45838</v>
      </c>
      <c r="O290" s="114">
        <v>0</v>
      </c>
      <c r="P290" s="116" t="s">
        <v>313</v>
      </c>
      <c r="Q290" s="118" t="str">
        <f>IFERROR(VLOOKUP(R290,Listas!$AJ$2:$AK$9,2,0),"N/A")</f>
        <v>N/A</v>
      </c>
      <c r="R290" s="119" t="s">
        <v>229</v>
      </c>
      <c r="S290" s="119" t="s">
        <v>229</v>
      </c>
      <c r="T290" s="119" t="s">
        <v>229</v>
      </c>
      <c r="U290" s="116" t="str">
        <f t="shared" si="31"/>
        <v>N/A</v>
      </c>
      <c r="V290" s="116" t="str">
        <f t="shared" si="31"/>
        <v>N/A</v>
      </c>
      <c r="W290" s="116" t="str">
        <f t="shared" si="31"/>
        <v>N/A</v>
      </c>
      <c r="X290" s="116" t="str">
        <f t="shared" si="31"/>
        <v>N/A</v>
      </c>
      <c r="Y290" s="116" t="str">
        <f t="shared" si="31"/>
        <v>N/A</v>
      </c>
      <c r="Z290" s="116" t="str">
        <f t="shared" si="31"/>
        <v>N/A</v>
      </c>
      <c r="AA290" s="116" t="str">
        <f t="shared" si="31"/>
        <v>N/A</v>
      </c>
      <c r="AB290" s="116" t="str">
        <f t="shared" si="31"/>
        <v>N/A</v>
      </c>
      <c r="AC290" s="116" t="str">
        <f t="shared" si="31"/>
        <v>N/A</v>
      </c>
      <c r="AD290" s="116" t="str">
        <f t="shared" si="31"/>
        <v>N/A</v>
      </c>
      <c r="AE290" s="116" t="str">
        <f t="shared" si="31"/>
        <v>N/A</v>
      </c>
      <c r="AF290" s="116" t="str">
        <f t="shared" si="31"/>
        <v>N/A</v>
      </c>
      <c r="AG290" s="116" t="str">
        <f t="shared" si="31"/>
        <v>N/A</v>
      </c>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32" t="s">
        <v>437</v>
      </c>
      <c r="BK290" s="132"/>
    </row>
    <row r="291" spans="1:63" ht="28.8">
      <c r="A291" s="179"/>
      <c r="B291" s="229"/>
      <c r="C291" s="229"/>
      <c r="D291" s="229"/>
      <c r="E291" s="229"/>
      <c r="F291" s="229"/>
      <c r="G291" s="228"/>
      <c r="H291" s="229"/>
      <c r="I291" s="229"/>
      <c r="J291" s="115" t="s">
        <v>415</v>
      </c>
      <c r="K291" s="85">
        <v>0.08</v>
      </c>
      <c r="L291" s="116" t="s">
        <v>254</v>
      </c>
      <c r="M291" s="117">
        <v>45748</v>
      </c>
      <c r="N291" s="117">
        <v>45868</v>
      </c>
      <c r="O291" s="114">
        <v>1</v>
      </c>
      <c r="P291" s="116" t="s">
        <v>313</v>
      </c>
      <c r="Q291" s="118" t="str">
        <f>IFERROR(VLOOKUP(R291,Listas!$AJ$2:$AK$9,2,0),"N/A")</f>
        <v>N/A</v>
      </c>
      <c r="R291" s="119" t="s">
        <v>229</v>
      </c>
      <c r="S291" s="119" t="s">
        <v>229</v>
      </c>
      <c r="T291" s="119" t="s">
        <v>229</v>
      </c>
      <c r="U291" s="116" t="str">
        <f t="shared" si="31"/>
        <v>N/A</v>
      </c>
      <c r="V291" s="116" t="str">
        <f t="shared" si="31"/>
        <v>N/A</v>
      </c>
      <c r="W291" s="116" t="str">
        <f t="shared" si="31"/>
        <v>N/A</v>
      </c>
      <c r="X291" s="116" t="str">
        <f t="shared" si="31"/>
        <v>N/A</v>
      </c>
      <c r="Y291" s="116" t="str">
        <f t="shared" si="31"/>
        <v>N/A</v>
      </c>
      <c r="Z291" s="116" t="str">
        <f t="shared" si="31"/>
        <v>N/A</v>
      </c>
      <c r="AA291" s="116" t="str">
        <f t="shared" si="31"/>
        <v>N/A</v>
      </c>
      <c r="AB291" s="116" t="str">
        <f t="shared" si="31"/>
        <v>N/A</v>
      </c>
      <c r="AC291" s="116" t="str">
        <f t="shared" si="31"/>
        <v>N/A</v>
      </c>
      <c r="AD291" s="116" t="str">
        <f t="shared" si="31"/>
        <v>N/A</v>
      </c>
      <c r="AE291" s="116" t="str">
        <f t="shared" si="31"/>
        <v>N/A</v>
      </c>
      <c r="AF291" s="116" t="str">
        <f t="shared" si="31"/>
        <v>N/A</v>
      </c>
      <c r="AG291" s="116" t="str">
        <f t="shared" si="31"/>
        <v>N/A</v>
      </c>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32" t="s">
        <v>437</v>
      </c>
      <c r="BK291" s="132"/>
    </row>
    <row r="292" spans="1:63" ht="57.6">
      <c r="A292" s="179"/>
      <c r="B292" s="229"/>
      <c r="C292" s="229"/>
      <c r="D292" s="229"/>
      <c r="E292" s="229"/>
      <c r="F292" s="229"/>
      <c r="G292" s="228"/>
      <c r="H292" s="229"/>
      <c r="I292" s="229"/>
      <c r="J292" s="115" t="s">
        <v>577</v>
      </c>
      <c r="K292" s="85">
        <v>0.6</v>
      </c>
      <c r="L292" s="116" t="s">
        <v>50</v>
      </c>
      <c r="M292" s="117">
        <v>45772</v>
      </c>
      <c r="N292" s="117">
        <v>45979</v>
      </c>
      <c r="O292" s="125">
        <v>0.9</v>
      </c>
      <c r="P292" s="116" t="s">
        <v>319</v>
      </c>
      <c r="Q292" s="118">
        <f>IFERROR(VLOOKUP(R292,[4]Listas!$AJ$2:$AK$9,2,0),"N/A")</f>
        <v>202300000000010</v>
      </c>
      <c r="R292" s="119" t="s">
        <v>360</v>
      </c>
      <c r="S292" s="119" t="s">
        <v>581</v>
      </c>
      <c r="T292" s="119" t="s">
        <v>569</v>
      </c>
      <c r="U292" s="119" t="s">
        <v>575</v>
      </c>
      <c r="V292" s="143">
        <v>2500000000</v>
      </c>
      <c r="W292" s="144" t="s">
        <v>255</v>
      </c>
      <c r="X292" s="144" t="s">
        <v>568</v>
      </c>
      <c r="Y292" s="144" t="s">
        <v>419</v>
      </c>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32" t="s">
        <v>437</v>
      </c>
      <c r="BK292" s="132"/>
    </row>
    <row r="293" spans="1:63" ht="28.8">
      <c r="A293" s="179">
        <v>59</v>
      </c>
      <c r="B293" s="229" t="s">
        <v>425</v>
      </c>
      <c r="C293" s="229" t="s">
        <v>27</v>
      </c>
      <c r="D293" s="229" t="s">
        <v>340</v>
      </c>
      <c r="E293" s="229" t="s">
        <v>492</v>
      </c>
      <c r="F293" s="229" t="s">
        <v>42</v>
      </c>
      <c r="G293" s="228" t="s">
        <v>719</v>
      </c>
      <c r="H293" s="229" t="s">
        <v>307</v>
      </c>
      <c r="I293" s="229" t="s">
        <v>309</v>
      </c>
      <c r="J293" s="115" t="s">
        <v>480</v>
      </c>
      <c r="K293" s="85">
        <v>0.08</v>
      </c>
      <c r="L293" s="116" t="s">
        <v>254</v>
      </c>
      <c r="M293" s="117">
        <v>45659</v>
      </c>
      <c r="N293" s="117">
        <v>45777</v>
      </c>
      <c r="O293" s="114">
        <v>1</v>
      </c>
      <c r="P293" s="116" t="s">
        <v>313</v>
      </c>
      <c r="Q293" s="118" t="str">
        <f>IFERROR(VLOOKUP(R293,Listas!$AJ$2:$AK$9,2,0),"N/A")</f>
        <v>N/A</v>
      </c>
      <c r="R293" s="119" t="s">
        <v>229</v>
      </c>
      <c r="S293" s="119" t="s">
        <v>229</v>
      </c>
      <c r="T293" s="119" t="s">
        <v>229</v>
      </c>
      <c r="U293" s="116" t="str">
        <f t="shared" ref="U293:AG297" si="32">IF($L293="Funcionamiento","N/A","")</f>
        <v>N/A</v>
      </c>
      <c r="V293" s="116" t="str">
        <f t="shared" si="32"/>
        <v>N/A</v>
      </c>
      <c r="W293" s="116" t="str">
        <f t="shared" si="32"/>
        <v>N/A</v>
      </c>
      <c r="X293" s="116" t="str">
        <f t="shared" si="32"/>
        <v>N/A</v>
      </c>
      <c r="Y293" s="116" t="str">
        <f t="shared" si="32"/>
        <v>N/A</v>
      </c>
      <c r="Z293" s="116" t="str">
        <f t="shared" si="32"/>
        <v>N/A</v>
      </c>
      <c r="AA293" s="116" t="str">
        <f t="shared" si="32"/>
        <v>N/A</v>
      </c>
      <c r="AB293" s="116" t="str">
        <f t="shared" si="32"/>
        <v>N/A</v>
      </c>
      <c r="AC293" s="116" t="str">
        <f t="shared" si="32"/>
        <v>N/A</v>
      </c>
      <c r="AD293" s="116" t="str">
        <f t="shared" si="32"/>
        <v>N/A</v>
      </c>
      <c r="AE293" s="116" t="str">
        <f t="shared" si="32"/>
        <v>N/A</v>
      </c>
      <c r="AF293" s="116" t="str">
        <f t="shared" si="32"/>
        <v>N/A</v>
      </c>
      <c r="AG293" s="116" t="str">
        <f t="shared" si="32"/>
        <v>N/A</v>
      </c>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32" t="s">
        <v>437</v>
      </c>
      <c r="BK293" s="132"/>
    </row>
    <row r="294" spans="1:63" ht="28.8">
      <c r="A294" s="179"/>
      <c r="B294" s="229"/>
      <c r="C294" s="229"/>
      <c r="D294" s="229"/>
      <c r="E294" s="229"/>
      <c r="F294" s="229"/>
      <c r="G294" s="228"/>
      <c r="H294" s="229"/>
      <c r="I294" s="229"/>
      <c r="J294" s="115" t="s">
        <v>414</v>
      </c>
      <c r="K294" s="85">
        <v>0.08</v>
      </c>
      <c r="L294" s="116" t="s">
        <v>254</v>
      </c>
      <c r="M294" s="117">
        <v>45719</v>
      </c>
      <c r="N294" s="117">
        <v>45838</v>
      </c>
      <c r="O294" s="114">
        <v>1</v>
      </c>
      <c r="P294" s="116" t="s">
        <v>313</v>
      </c>
      <c r="Q294" s="118" t="str">
        <f>IFERROR(VLOOKUP(R294,Listas!$AJ$2:$AK$9,2,0),"N/A")</f>
        <v>N/A</v>
      </c>
      <c r="R294" s="119" t="s">
        <v>229</v>
      </c>
      <c r="S294" s="119" t="s">
        <v>229</v>
      </c>
      <c r="T294" s="119" t="s">
        <v>229</v>
      </c>
      <c r="U294" s="116" t="str">
        <f t="shared" si="32"/>
        <v>N/A</v>
      </c>
      <c r="V294" s="116" t="str">
        <f t="shared" si="32"/>
        <v>N/A</v>
      </c>
      <c r="W294" s="116" t="str">
        <f t="shared" si="32"/>
        <v>N/A</v>
      </c>
      <c r="X294" s="116" t="str">
        <f t="shared" si="32"/>
        <v>N/A</v>
      </c>
      <c r="Y294" s="116" t="str">
        <f t="shared" si="32"/>
        <v>N/A</v>
      </c>
      <c r="Z294" s="116" t="str">
        <f t="shared" si="32"/>
        <v>N/A</v>
      </c>
      <c r="AA294" s="116" t="str">
        <f t="shared" si="32"/>
        <v>N/A</v>
      </c>
      <c r="AB294" s="116" t="str">
        <f t="shared" si="32"/>
        <v>N/A</v>
      </c>
      <c r="AC294" s="116" t="str">
        <f t="shared" si="32"/>
        <v>N/A</v>
      </c>
      <c r="AD294" s="116" t="str">
        <f t="shared" si="32"/>
        <v>N/A</v>
      </c>
      <c r="AE294" s="116" t="str">
        <f t="shared" si="32"/>
        <v>N/A</v>
      </c>
      <c r="AF294" s="116" t="str">
        <f t="shared" si="32"/>
        <v>N/A</v>
      </c>
      <c r="AG294" s="116" t="str">
        <f t="shared" si="32"/>
        <v>N/A</v>
      </c>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32" t="s">
        <v>437</v>
      </c>
      <c r="BK294" s="132"/>
    </row>
    <row r="295" spans="1:63" ht="28.8">
      <c r="A295" s="179"/>
      <c r="B295" s="229"/>
      <c r="C295" s="229"/>
      <c r="D295" s="229"/>
      <c r="E295" s="229"/>
      <c r="F295" s="229"/>
      <c r="G295" s="228"/>
      <c r="H295" s="229"/>
      <c r="I295" s="229"/>
      <c r="J295" s="115" t="s">
        <v>420</v>
      </c>
      <c r="K295" s="85">
        <v>0.08</v>
      </c>
      <c r="L295" s="116" t="s">
        <v>254</v>
      </c>
      <c r="M295" s="117">
        <v>45719</v>
      </c>
      <c r="N295" s="117">
        <v>45838</v>
      </c>
      <c r="O295" s="114">
        <v>1</v>
      </c>
      <c r="P295" s="116" t="s">
        <v>313</v>
      </c>
      <c r="Q295" s="118" t="str">
        <f>IFERROR(VLOOKUP(R295,Listas!$AJ$2:$AK$9,2,0),"N/A")</f>
        <v>N/A</v>
      </c>
      <c r="R295" s="119" t="s">
        <v>229</v>
      </c>
      <c r="S295" s="119" t="s">
        <v>229</v>
      </c>
      <c r="T295" s="119" t="s">
        <v>229</v>
      </c>
      <c r="U295" s="116" t="str">
        <f t="shared" si="32"/>
        <v>N/A</v>
      </c>
      <c r="V295" s="116" t="str">
        <f t="shared" si="32"/>
        <v>N/A</v>
      </c>
      <c r="W295" s="116" t="str">
        <f t="shared" si="32"/>
        <v>N/A</v>
      </c>
      <c r="X295" s="116" t="str">
        <f t="shared" si="32"/>
        <v>N/A</v>
      </c>
      <c r="Y295" s="116" t="str">
        <f t="shared" si="32"/>
        <v>N/A</v>
      </c>
      <c r="Z295" s="116" t="str">
        <f t="shared" si="32"/>
        <v>N/A</v>
      </c>
      <c r="AA295" s="116" t="str">
        <f t="shared" si="32"/>
        <v>N/A</v>
      </c>
      <c r="AB295" s="116" t="str">
        <f t="shared" si="32"/>
        <v>N/A</v>
      </c>
      <c r="AC295" s="116" t="str">
        <f t="shared" si="32"/>
        <v>N/A</v>
      </c>
      <c r="AD295" s="116" t="str">
        <f t="shared" si="32"/>
        <v>N/A</v>
      </c>
      <c r="AE295" s="116" t="str">
        <f t="shared" si="32"/>
        <v>N/A</v>
      </c>
      <c r="AF295" s="116" t="str">
        <f t="shared" si="32"/>
        <v>N/A</v>
      </c>
      <c r="AG295" s="116" t="str">
        <f t="shared" si="32"/>
        <v>N/A</v>
      </c>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32" t="s">
        <v>437</v>
      </c>
      <c r="BK295" s="132"/>
    </row>
    <row r="296" spans="1:63" ht="28.8">
      <c r="A296" s="179"/>
      <c r="B296" s="229"/>
      <c r="C296" s="229"/>
      <c r="D296" s="229"/>
      <c r="E296" s="229"/>
      <c r="F296" s="229"/>
      <c r="G296" s="228"/>
      <c r="H296" s="229"/>
      <c r="I296" s="229"/>
      <c r="J296" s="115" t="s">
        <v>649</v>
      </c>
      <c r="K296" s="85">
        <v>0.08</v>
      </c>
      <c r="L296" s="116" t="s">
        <v>254</v>
      </c>
      <c r="M296" s="117">
        <v>45719</v>
      </c>
      <c r="N296" s="117">
        <v>45838</v>
      </c>
      <c r="O296" s="114">
        <v>1</v>
      </c>
      <c r="P296" s="116" t="s">
        <v>313</v>
      </c>
      <c r="Q296" s="118" t="str">
        <f>IFERROR(VLOOKUP(R296,Listas!$AJ$2:$AK$9,2,0),"N/A")</f>
        <v>N/A</v>
      </c>
      <c r="R296" s="119" t="s">
        <v>229</v>
      </c>
      <c r="S296" s="119" t="s">
        <v>229</v>
      </c>
      <c r="T296" s="119" t="s">
        <v>229</v>
      </c>
      <c r="U296" s="116" t="str">
        <f t="shared" si="32"/>
        <v>N/A</v>
      </c>
      <c r="V296" s="116" t="str">
        <f t="shared" si="32"/>
        <v>N/A</v>
      </c>
      <c r="W296" s="116" t="str">
        <f t="shared" si="32"/>
        <v>N/A</v>
      </c>
      <c r="X296" s="116" t="str">
        <f t="shared" si="32"/>
        <v>N/A</v>
      </c>
      <c r="Y296" s="116" t="str">
        <f t="shared" si="32"/>
        <v>N/A</v>
      </c>
      <c r="Z296" s="116" t="str">
        <f t="shared" si="32"/>
        <v>N/A</v>
      </c>
      <c r="AA296" s="116" t="str">
        <f t="shared" si="32"/>
        <v>N/A</v>
      </c>
      <c r="AB296" s="116" t="str">
        <f t="shared" si="32"/>
        <v>N/A</v>
      </c>
      <c r="AC296" s="116" t="str">
        <f t="shared" si="32"/>
        <v>N/A</v>
      </c>
      <c r="AD296" s="116" t="str">
        <f t="shared" si="32"/>
        <v>N/A</v>
      </c>
      <c r="AE296" s="116" t="str">
        <f t="shared" si="32"/>
        <v>N/A</v>
      </c>
      <c r="AF296" s="116" t="str">
        <f t="shared" si="32"/>
        <v>N/A</v>
      </c>
      <c r="AG296" s="116" t="str">
        <f t="shared" si="32"/>
        <v>N/A</v>
      </c>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32" t="s">
        <v>437</v>
      </c>
      <c r="BK296" s="132"/>
    </row>
    <row r="297" spans="1:63" ht="28.8">
      <c r="A297" s="179"/>
      <c r="B297" s="229"/>
      <c r="C297" s="229"/>
      <c r="D297" s="229"/>
      <c r="E297" s="229"/>
      <c r="F297" s="229"/>
      <c r="G297" s="228"/>
      <c r="H297" s="229"/>
      <c r="I297" s="229"/>
      <c r="J297" s="115" t="s">
        <v>415</v>
      </c>
      <c r="K297" s="85">
        <v>0.08</v>
      </c>
      <c r="L297" s="116" t="s">
        <v>254</v>
      </c>
      <c r="M297" s="117">
        <v>45748</v>
      </c>
      <c r="N297" s="117">
        <v>45868</v>
      </c>
      <c r="O297" s="114">
        <v>1</v>
      </c>
      <c r="P297" s="116" t="s">
        <v>313</v>
      </c>
      <c r="Q297" s="118" t="str">
        <f>IFERROR(VLOOKUP(R297,Listas!$AJ$2:$AK$9,2,0),"N/A")</f>
        <v>N/A</v>
      </c>
      <c r="R297" s="119" t="s">
        <v>229</v>
      </c>
      <c r="S297" s="119" t="s">
        <v>229</v>
      </c>
      <c r="T297" s="119" t="s">
        <v>229</v>
      </c>
      <c r="U297" s="116" t="str">
        <f t="shared" si="32"/>
        <v>N/A</v>
      </c>
      <c r="V297" s="116" t="str">
        <f t="shared" si="32"/>
        <v>N/A</v>
      </c>
      <c r="W297" s="116" t="str">
        <f t="shared" si="32"/>
        <v>N/A</v>
      </c>
      <c r="X297" s="116" t="str">
        <f t="shared" si="32"/>
        <v>N/A</v>
      </c>
      <c r="Y297" s="116" t="str">
        <f t="shared" si="32"/>
        <v>N/A</v>
      </c>
      <c r="Z297" s="116" t="str">
        <f t="shared" si="32"/>
        <v>N/A</v>
      </c>
      <c r="AA297" s="116" t="str">
        <f t="shared" si="32"/>
        <v>N/A</v>
      </c>
      <c r="AB297" s="116" t="str">
        <f t="shared" si="32"/>
        <v>N/A</v>
      </c>
      <c r="AC297" s="116" t="str">
        <f t="shared" si="32"/>
        <v>N/A</v>
      </c>
      <c r="AD297" s="116" t="str">
        <f t="shared" si="32"/>
        <v>N/A</v>
      </c>
      <c r="AE297" s="116" t="str">
        <f t="shared" si="32"/>
        <v>N/A</v>
      </c>
      <c r="AF297" s="116" t="str">
        <f t="shared" si="32"/>
        <v>N/A</v>
      </c>
      <c r="AG297" s="116" t="str">
        <f t="shared" si="32"/>
        <v>N/A</v>
      </c>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32" t="s">
        <v>437</v>
      </c>
      <c r="BK297" s="132"/>
    </row>
    <row r="298" spans="1:63" ht="72">
      <c r="A298" s="179"/>
      <c r="B298" s="229"/>
      <c r="C298" s="229"/>
      <c r="D298" s="229"/>
      <c r="E298" s="229"/>
      <c r="F298" s="229"/>
      <c r="G298" s="228"/>
      <c r="H298" s="229"/>
      <c r="I298" s="229"/>
      <c r="J298" s="115" t="s">
        <v>578</v>
      </c>
      <c r="K298" s="85">
        <v>0.6</v>
      </c>
      <c r="L298" s="116" t="s">
        <v>50</v>
      </c>
      <c r="M298" s="117">
        <v>45799</v>
      </c>
      <c r="N298" s="117">
        <v>45983</v>
      </c>
      <c r="O298" s="125">
        <v>1</v>
      </c>
      <c r="P298" s="116" t="s">
        <v>319</v>
      </c>
      <c r="Q298" s="118">
        <f>IFERROR(VLOOKUP(R298,[4]Listas!$AJ$2:$AK$9,2,0),"N/A")</f>
        <v>202300000000010</v>
      </c>
      <c r="R298" s="119" t="s">
        <v>360</v>
      </c>
      <c r="S298" s="119" t="s">
        <v>583</v>
      </c>
      <c r="T298" s="119" t="s">
        <v>569</v>
      </c>
      <c r="U298" s="119" t="s">
        <v>582</v>
      </c>
      <c r="V298" s="143">
        <v>1500000000</v>
      </c>
      <c r="W298" s="144" t="s">
        <v>255</v>
      </c>
      <c r="X298" s="144" t="s">
        <v>568</v>
      </c>
      <c r="Y298" s="144" t="s">
        <v>419</v>
      </c>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32" t="s">
        <v>437</v>
      </c>
      <c r="BK298" s="132"/>
    </row>
    <row r="299" spans="1:63" ht="28.8">
      <c r="A299" s="179">
        <v>60</v>
      </c>
      <c r="B299" s="229" t="s">
        <v>425</v>
      </c>
      <c r="C299" s="229" t="s">
        <v>31</v>
      </c>
      <c r="D299" s="229" t="s">
        <v>340</v>
      </c>
      <c r="E299" s="229" t="s">
        <v>493</v>
      </c>
      <c r="F299" s="229" t="s">
        <v>42</v>
      </c>
      <c r="G299" s="228" t="s">
        <v>719</v>
      </c>
      <c r="H299" s="229" t="s">
        <v>307</v>
      </c>
      <c r="I299" s="229" t="s">
        <v>309</v>
      </c>
      <c r="J299" s="115" t="s">
        <v>494</v>
      </c>
      <c r="K299" s="85">
        <v>0.2</v>
      </c>
      <c r="L299" s="116" t="s">
        <v>254</v>
      </c>
      <c r="M299" s="117">
        <v>45705</v>
      </c>
      <c r="N299" s="117">
        <v>45716</v>
      </c>
      <c r="O299" s="125">
        <v>1</v>
      </c>
      <c r="P299" s="116" t="s">
        <v>319</v>
      </c>
      <c r="Q299" s="118" t="str">
        <f>IFERROR(VLOOKUP(R299,Listas!$AJ$2:$AK$9,2,0),"N/A")</f>
        <v>N/A</v>
      </c>
      <c r="R299" s="119" t="s">
        <v>229</v>
      </c>
      <c r="S299" s="119" t="s">
        <v>229</v>
      </c>
      <c r="T299" s="119" t="s">
        <v>229</v>
      </c>
      <c r="U299" s="116" t="str">
        <f t="shared" ref="U299:AG318" si="33">IF($L299="Funcionamiento","N/A","")</f>
        <v>N/A</v>
      </c>
      <c r="V299" s="116" t="str">
        <f t="shared" si="33"/>
        <v>N/A</v>
      </c>
      <c r="W299" s="116" t="str">
        <f t="shared" si="33"/>
        <v>N/A</v>
      </c>
      <c r="X299" s="116" t="str">
        <f t="shared" si="33"/>
        <v>N/A</v>
      </c>
      <c r="Y299" s="116" t="str">
        <f t="shared" si="33"/>
        <v>N/A</v>
      </c>
      <c r="Z299" s="116" t="str">
        <f t="shared" si="33"/>
        <v>N/A</v>
      </c>
      <c r="AA299" s="116" t="str">
        <f t="shared" si="33"/>
        <v>N/A</v>
      </c>
      <c r="AB299" s="116" t="str">
        <f t="shared" si="33"/>
        <v>N/A</v>
      </c>
      <c r="AC299" s="116" t="str">
        <f t="shared" si="33"/>
        <v>N/A</v>
      </c>
      <c r="AD299" s="116" t="str">
        <f t="shared" si="33"/>
        <v>N/A</v>
      </c>
      <c r="AE299" s="116" t="str">
        <f t="shared" si="33"/>
        <v>N/A</v>
      </c>
      <c r="AF299" s="116" t="str">
        <f t="shared" si="33"/>
        <v>N/A</v>
      </c>
      <c r="AG299" s="116" t="str">
        <f t="shared" si="33"/>
        <v>N/A</v>
      </c>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32" t="s">
        <v>437</v>
      </c>
      <c r="BK299" s="132"/>
    </row>
    <row r="300" spans="1:63" ht="28.8">
      <c r="A300" s="179"/>
      <c r="B300" s="229"/>
      <c r="C300" s="229"/>
      <c r="D300" s="229"/>
      <c r="E300" s="229"/>
      <c r="F300" s="229"/>
      <c r="G300" s="228"/>
      <c r="H300" s="229"/>
      <c r="I300" s="229"/>
      <c r="J300" s="115" t="s">
        <v>579</v>
      </c>
      <c r="K300" s="85">
        <v>0.3</v>
      </c>
      <c r="L300" s="116" t="s">
        <v>254</v>
      </c>
      <c r="M300" s="117">
        <v>45719</v>
      </c>
      <c r="N300" s="117">
        <v>45807</v>
      </c>
      <c r="O300" s="125">
        <v>1</v>
      </c>
      <c r="P300" s="116" t="s">
        <v>319</v>
      </c>
      <c r="Q300" s="118" t="str">
        <f>IFERROR(VLOOKUP(R300,Listas!$AJ$2:$AK$9,2,0),"N/A")</f>
        <v>N/A</v>
      </c>
      <c r="R300" s="119" t="s">
        <v>229</v>
      </c>
      <c r="S300" s="119" t="s">
        <v>229</v>
      </c>
      <c r="T300" s="119" t="s">
        <v>229</v>
      </c>
      <c r="U300" s="116" t="str">
        <f t="shared" si="33"/>
        <v>N/A</v>
      </c>
      <c r="V300" s="116" t="str">
        <f t="shared" si="33"/>
        <v>N/A</v>
      </c>
      <c r="W300" s="116" t="str">
        <f t="shared" si="33"/>
        <v>N/A</v>
      </c>
      <c r="X300" s="116" t="str">
        <f t="shared" si="33"/>
        <v>N/A</v>
      </c>
      <c r="Y300" s="116" t="str">
        <f t="shared" si="33"/>
        <v>N/A</v>
      </c>
      <c r="Z300" s="116" t="str">
        <f t="shared" si="33"/>
        <v>N/A</v>
      </c>
      <c r="AA300" s="116" t="str">
        <f t="shared" si="33"/>
        <v>N/A</v>
      </c>
      <c r="AB300" s="116" t="str">
        <f t="shared" si="33"/>
        <v>N/A</v>
      </c>
      <c r="AC300" s="116" t="str">
        <f t="shared" si="33"/>
        <v>N/A</v>
      </c>
      <c r="AD300" s="116" t="str">
        <f t="shared" si="33"/>
        <v>N/A</v>
      </c>
      <c r="AE300" s="116" t="str">
        <f t="shared" si="33"/>
        <v>N/A</v>
      </c>
      <c r="AF300" s="116" t="str">
        <f t="shared" si="33"/>
        <v>N/A</v>
      </c>
      <c r="AG300" s="116" t="str">
        <f t="shared" si="33"/>
        <v>N/A</v>
      </c>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32" t="s">
        <v>437</v>
      </c>
      <c r="BK300" s="132"/>
    </row>
    <row r="301" spans="1:63" ht="28.8">
      <c r="A301" s="179"/>
      <c r="B301" s="229"/>
      <c r="C301" s="229"/>
      <c r="D301" s="229"/>
      <c r="E301" s="229"/>
      <c r="F301" s="229"/>
      <c r="G301" s="228"/>
      <c r="H301" s="229"/>
      <c r="I301" s="229"/>
      <c r="J301" s="115" t="s">
        <v>580</v>
      </c>
      <c r="K301" s="85">
        <v>0.5</v>
      </c>
      <c r="L301" s="116" t="s">
        <v>254</v>
      </c>
      <c r="M301" s="117">
        <v>45768</v>
      </c>
      <c r="N301" s="117">
        <v>45863</v>
      </c>
      <c r="O301" s="125">
        <v>1</v>
      </c>
      <c r="P301" s="116" t="s">
        <v>319</v>
      </c>
      <c r="Q301" s="118" t="str">
        <f>IFERROR(VLOOKUP(R301,Listas!$AJ$2:$AK$9,2,0),"N/A")</f>
        <v>N/A</v>
      </c>
      <c r="R301" s="119" t="s">
        <v>229</v>
      </c>
      <c r="S301" s="119" t="s">
        <v>229</v>
      </c>
      <c r="T301" s="119" t="s">
        <v>229</v>
      </c>
      <c r="U301" s="116" t="str">
        <f t="shared" si="33"/>
        <v>N/A</v>
      </c>
      <c r="V301" s="116" t="str">
        <f t="shared" si="33"/>
        <v>N/A</v>
      </c>
      <c r="W301" s="116" t="str">
        <f t="shared" si="33"/>
        <v>N/A</v>
      </c>
      <c r="X301" s="116" t="str">
        <f t="shared" si="33"/>
        <v>N/A</v>
      </c>
      <c r="Y301" s="116" t="str">
        <f t="shared" si="33"/>
        <v>N/A</v>
      </c>
      <c r="Z301" s="116" t="str">
        <f t="shared" si="33"/>
        <v>N/A</v>
      </c>
      <c r="AA301" s="116" t="str">
        <f t="shared" si="33"/>
        <v>N/A</v>
      </c>
      <c r="AB301" s="116" t="str">
        <f t="shared" si="33"/>
        <v>N/A</v>
      </c>
      <c r="AC301" s="116" t="str">
        <f t="shared" si="33"/>
        <v>N/A</v>
      </c>
      <c r="AD301" s="116" t="str">
        <f t="shared" si="33"/>
        <v>N/A</v>
      </c>
      <c r="AE301" s="116" t="str">
        <f t="shared" si="33"/>
        <v>N/A</v>
      </c>
      <c r="AF301" s="116" t="str">
        <f t="shared" si="33"/>
        <v>N/A</v>
      </c>
      <c r="AG301" s="116" t="str">
        <f t="shared" si="33"/>
        <v>N/A</v>
      </c>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32" t="s">
        <v>437</v>
      </c>
      <c r="BK301" s="132"/>
    </row>
    <row r="302" spans="1:63" ht="57.6">
      <c r="A302" s="179">
        <v>61</v>
      </c>
      <c r="B302" s="229" t="s">
        <v>425</v>
      </c>
      <c r="C302" s="229" t="s">
        <v>31</v>
      </c>
      <c r="D302" s="229" t="s">
        <v>340</v>
      </c>
      <c r="E302" s="229" t="s">
        <v>584</v>
      </c>
      <c r="F302" s="229" t="s">
        <v>42</v>
      </c>
      <c r="G302" s="228" t="s">
        <v>718</v>
      </c>
      <c r="H302" s="229" t="s">
        <v>307</v>
      </c>
      <c r="I302" s="229" t="s">
        <v>309</v>
      </c>
      <c r="J302" s="115" t="s">
        <v>587</v>
      </c>
      <c r="K302" s="85">
        <v>0.3</v>
      </c>
      <c r="L302" s="116" t="s">
        <v>254</v>
      </c>
      <c r="M302" s="117">
        <v>45748</v>
      </c>
      <c r="N302" s="117">
        <v>45838</v>
      </c>
      <c r="O302" s="125">
        <v>0.8</v>
      </c>
      <c r="P302" s="116" t="s">
        <v>319</v>
      </c>
      <c r="Q302" s="118" t="str">
        <f>IFERROR(VLOOKUP(R302,Listas!$AJ$2:$AK$9,2,0),"N/A")</f>
        <v>N/A</v>
      </c>
      <c r="R302" s="119" t="s">
        <v>229</v>
      </c>
      <c r="S302" s="119" t="s">
        <v>229</v>
      </c>
      <c r="T302" s="119" t="s">
        <v>229</v>
      </c>
      <c r="U302" s="116" t="str">
        <f t="shared" si="33"/>
        <v>N/A</v>
      </c>
      <c r="V302" s="116" t="str">
        <f t="shared" si="33"/>
        <v>N/A</v>
      </c>
      <c r="W302" s="116" t="str">
        <f t="shared" si="33"/>
        <v>N/A</v>
      </c>
      <c r="X302" s="116" t="str">
        <f t="shared" si="33"/>
        <v>N/A</v>
      </c>
      <c r="Y302" s="116" t="str">
        <f t="shared" si="33"/>
        <v>N/A</v>
      </c>
      <c r="Z302" s="116" t="str">
        <f t="shared" si="33"/>
        <v>N/A</v>
      </c>
      <c r="AA302" s="116" t="str">
        <f t="shared" si="33"/>
        <v>N/A</v>
      </c>
      <c r="AB302" s="116" t="str">
        <f t="shared" si="33"/>
        <v>N/A</v>
      </c>
      <c r="AC302" s="116" t="str">
        <f t="shared" si="33"/>
        <v>N/A</v>
      </c>
      <c r="AD302" s="116" t="str">
        <f t="shared" si="33"/>
        <v>N/A</v>
      </c>
      <c r="AE302" s="116" t="str">
        <f t="shared" si="33"/>
        <v>N/A</v>
      </c>
      <c r="AF302" s="116" t="str">
        <f t="shared" si="33"/>
        <v>N/A</v>
      </c>
      <c r="AG302" s="116" t="str">
        <f t="shared" si="33"/>
        <v>N/A</v>
      </c>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32" t="s">
        <v>437</v>
      </c>
      <c r="BK302" s="132"/>
    </row>
    <row r="303" spans="1:63" ht="57.6">
      <c r="A303" s="179"/>
      <c r="B303" s="229"/>
      <c r="C303" s="229"/>
      <c r="D303" s="229"/>
      <c r="E303" s="229"/>
      <c r="F303" s="229"/>
      <c r="G303" s="228"/>
      <c r="H303" s="229"/>
      <c r="I303" s="229"/>
      <c r="J303" s="115" t="s">
        <v>495</v>
      </c>
      <c r="K303" s="85">
        <v>0.3</v>
      </c>
      <c r="L303" s="116" t="s">
        <v>254</v>
      </c>
      <c r="M303" s="117">
        <v>45839</v>
      </c>
      <c r="N303" s="117">
        <v>45900</v>
      </c>
      <c r="O303" s="125">
        <v>0.8</v>
      </c>
      <c r="P303" s="116" t="s">
        <v>319</v>
      </c>
      <c r="Q303" s="118" t="str">
        <f>IFERROR(VLOOKUP(R303,Listas!$AJ$2:$AK$9,2,0),"N/A")</f>
        <v>N/A</v>
      </c>
      <c r="R303" s="119" t="s">
        <v>229</v>
      </c>
      <c r="S303" s="119" t="s">
        <v>229</v>
      </c>
      <c r="T303" s="119" t="s">
        <v>229</v>
      </c>
      <c r="U303" s="116" t="str">
        <f t="shared" si="33"/>
        <v>N/A</v>
      </c>
      <c r="V303" s="116" t="str">
        <f t="shared" si="33"/>
        <v>N/A</v>
      </c>
      <c r="W303" s="116" t="str">
        <f t="shared" si="33"/>
        <v>N/A</v>
      </c>
      <c r="X303" s="116" t="str">
        <f t="shared" si="33"/>
        <v>N/A</v>
      </c>
      <c r="Y303" s="116" t="str">
        <f t="shared" si="33"/>
        <v>N/A</v>
      </c>
      <c r="Z303" s="116" t="str">
        <f t="shared" si="33"/>
        <v>N/A</v>
      </c>
      <c r="AA303" s="116" t="str">
        <f t="shared" si="33"/>
        <v>N/A</v>
      </c>
      <c r="AB303" s="116" t="str">
        <f t="shared" si="33"/>
        <v>N/A</v>
      </c>
      <c r="AC303" s="116" t="str">
        <f t="shared" si="33"/>
        <v>N/A</v>
      </c>
      <c r="AD303" s="116" t="str">
        <f t="shared" si="33"/>
        <v>N/A</v>
      </c>
      <c r="AE303" s="116" t="str">
        <f t="shared" si="33"/>
        <v>N/A</v>
      </c>
      <c r="AF303" s="116" t="str">
        <f t="shared" si="33"/>
        <v>N/A</v>
      </c>
      <c r="AG303" s="116" t="str">
        <f t="shared" si="33"/>
        <v>N/A</v>
      </c>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32" t="s">
        <v>437</v>
      </c>
      <c r="BK303" s="132"/>
    </row>
    <row r="304" spans="1:63" ht="28.8">
      <c r="A304" s="179"/>
      <c r="B304" s="229"/>
      <c r="C304" s="229"/>
      <c r="D304" s="229"/>
      <c r="E304" s="229"/>
      <c r="F304" s="229"/>
      <c r="G304" s="228"/>
      <c r="H304" s="229"/>
      <c r="I304" s="229"/>
      <c r="J304" s="115" t="s">
        <v>496</v>
      </c>
      <c r="K304" s="85">
        <v>0.2</v>
      </c>
      <c r="L304" s="116" t="s">
        <v>254</v>
      </c>
      <c r="M304" s="117">
        <v>45901</v>
      </c>
      <c r="N304" s="117">
        <v>45930</v>
      </c>
      <c r="O304" s="125">
        <v>0.8</v>
      </c>
      <c r="P304" s="116" t="s">
        <v>319</v>
      </c>
      <c r="Q304" s="118" t="str">
        <f>IFERROR(VLOOKUP(R304,Listas!$AJ$2:$AK$9,2,0),"N/A")</f>
        <v>N/A</v>
      </c>
      <c r="R304" s="119" t="s">
        <v>229</v>
      </c>
      <c r="S304" s="119" t="s">
        <v>229</v>
      </c>
      <c r="T304" s="119" t="s">
        <v>229</v>
      </c>
      <c r="U304" s="116" t="str">
        <f t="shared" si="33"/>
        <v>N/A</v>
      </c>
      <c r="V304" s="116" t="str">
        <f t="shared" si="33"/>
        <v>N/A</v>
      </c>
      <c r="W304" s="116" t="str">
        <f t="shared" si="33"/>
        <v>N/A</v>
      </c>
      <c r="X304" s="116" t="str">
        <f t="shared" si="33"/>
        <v>N/A</v>
      </c>
      <c r="Y304" s="116" t="str">
        <f t="shared" si="33"/>
        <v>N/A</v>
      </c>
      <c r="Z304" s="116" t="str">
        <f t="shared" si="33"/>
        <v>N/A</v>
      </c>
      <c r="AA304" s="116" t="str">
        <f t="shared" si="33"/>
        <v>N/A</v>
      </c>
      <c r="AB304" s="116" t="str">
        <f t="shared" si="33"/>
        <v>N/A</v>
      </c>
      <c r="AC304" s="116" t="str">
        <f t="shared" si="33"/>
        <v>N/A</v>
      </c>
      <c r="AD304" s="116" t="str">
        <f t="shared" si="33"/>
        <v>N/A</v>
      </c>
      <c r="AE304" s="116" t="str">
        <f t="shared" si="33"/>
        <v>N/A</v>
      </c>
      <c r="AF304" s="116" t="str">
        <f t="shared" si="33"/>
        <v>N/A</v>
      </c>
      <c r="AG304" s="116" t="str">
        <f t="shared" si="33"/>
        <v>N/A</v>
      </c>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32" t="s">
        <v>437</v>
      </c>
      <c r="BK304" s="132"/>
    </row>
    <row r="305" spans="1:63" ht="28.8">
      <c r="A305" s="179"/>
      <c r="B305" s="229"/>
      <c r="C305" s="229"/>
      <c r="D305" s="229"/>
      <c r="E305" s="229"/>
      <c r="F305" s="229"/>
      <c r="G305" s="228"/>
      <c r="H305" s="229"/>
      <c r="I305" s="229"/>
      <c r="J305" s="115" t="s">
        <v>497</v>
      </c>
      <c r="K305" s="85">
        <v>0.2</v>
      </c>
      <c r="L305" s="116" t="s">
        <v>254</v>
      </c>
      <c r="M305" s="117">
        <v>45931</v>
      </c>
      <c r="N305" s="117">
        <v>46112</v>
      </c>
      <c r="O305" s="125">
        <v>0.8</v>
      </c>
      <c r="P305" s="116" t="s">
        <v>319</v>
      </c>
      <c r="Q305" s="118" t="str">
        <f>IFERROR(VLOOKUP(R305,Listas!$AJ$2:$AK$9,2,0),"N/A")</f>
        <v>N/A</v>
      </c>
      <c r="R305" s="119" t="s">
        <v>229</v>
      </c>
      <c r="S305" s="119" t="s">
        <v>229</v>
      </c>
      <c r="T305" s="119" t="s">
        <v>229</v>
      </c>
      <c r="U305" s="116" t="str">
        <f t="shared" si="33"/>
        <v>N/A</v>
      </c>
      <c r="V305" s="116" t="str">
        <f t="shared" si="33"/>
        <v>N/A</v>
      </c>
      <c r="W305" s="116" t="str">
        <f t="shared" si="33"/>
        <v>N/A</v>
      </c>
      <c r="X305" s="116" t="str">
        <f t="shared" si="33"/>
        <v>N/A</v>
      </c>
      <c r="Y305" s="116" t="str">
        <f t="shared" si="33"/>
        <v>N/A</v>
      </c>
      <c r="Z305" s="116" t="str">
        <f t="shared" si="33"/>
        <v>N/A</v>
      </c>
      <c r="AA305" s="116" t="str">
        <f t="shared" si="33"/>
        <v>N/A</v>
      </c>
      <c r="AB305" s="116" t="str">
        <f t="shared" si="33"/>
        <v>N/A</v>
      </c>
      <c r="AC305" s="116" t="str">
        <f t="shared" si="33"/>
        <v>N/A</v>
      </c>
      <c r="AD305" s="116" t="str">
        <f t="shared" si="33"/>
        <v>N/A</v>
      </c>
      <c r="AE305" s="116" t="str">
        <f t="shared" si="33"/>
        <v>N/A</v>
      </c>
      <c r="AF305" s="116" t="str">
        <f t="shared" si="33"/>
        <v>N/A</v>
      </c>
      <c r="AG305" s="116" t="str">
        <f t="shared" si="33"/>
        <v>N/A</v>
      </c>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32" t="s">
        <v>437</v>
      </c>
      <c r="BK305" s="132"/>
    </row>
    <row r="306" spans="1:63" ht="28.8">
      <c r="A306" s="179">
        <v>62</v>
      </c>
      <c r="B306" s="229" t="s">
        <v>425</v>
      </c>
      <c r="C306" s="229" t="s">
        <v>31</v>
      </c>
      <c r="D306" s="229" t="s">
        <v>340</v>
      </c>
      <c r="E306" s="229" t="s">
        <v>585</v>
      </c>
      <c r="F306" s="229" t="s">
        <v>42</v>
      </c>
      <c r="G306" s="228" t="s">
        <v>718</v>
      </c>
      <c r="H306" s="229" t="s">
        <v>307</v>
      </c>
      <c r="I306" s="229" t="s">
        <v>309</v>
      </c>
      <c r="J306" s="115" t="s">
        <v>498</v>
      </c>
      <c r="K306" s="85">
        <v>0.5</v>
      </c>
      <c r="L306" s="116" t="s">
        <v>254</v>
      </c>
      <c r="M306" s="117">
        <v>45689</v>
      </c>
      <c r="N306" s="117">
        <v>46022</v>
      </c>
      <c r="O306" s="125">
        <v>0.9</v>
      </c>
      <c r="P306" s="116" t="s">
        <v>319</v>
      </c>
      <c r="Q306" s="118" t="str">
        <f>IFERROR(VLOOKUP(R306,Listas!$AJ$2:$AK$9,2,0),"N/A")</f>
        <v>N/A</v>
      </c>
      <c r="R306" s="119" t="s">
        <v>229</v>
      </c>
      <c r="S306" s="119" t="s">
        <v>229</v>
      </c>
      <c r="T306" s="119" t="s">
        <v>229</v>
      </c>
      <c r="U306" s="116" t="str">
        <f t="shared" si="33"/>
        <v>N/A</v>
      </c>
      <c r="V306" s="116" t="str">
        <f t="shared" si="33"/>
        <v>N/A</v>
      </c>
      <c r="W306" s="116" t="str">
        <f t="shared" si="33"/>
        <v>N/A</v>
      </c>
      <c r="X306" s="116" t="str">
        <f t="shared" si="33"/>
        <v>N/A</v>
      </c>
      <c r="Y306" s="116" t="str">
        <f t="shared" si="33"/>
        <v>N/A</v>
      </c>
      <c r="Z306" s="116" t="str">
        <f t="shared" si="33"/>
        <v>N/A</v>
      </c>
      <c r="AA306" s="116" t="str">
        <f t="shared" si="33"/>
        <v>N/A</v>
      </c>
      <c r="AB306" s="116" t="str">
        <f t="shared" si="33"/>
        <v>N/A</v>
      </c>
      <c r="AC306" s="116" t="str">
        <f t="shared" si="33"/>
        <v>N/A</v>
      </c>
      <c r="AD306" s="116" t="str">
        <f t="shared" si="33"/>
        <v>N/A</v>
      </c>
      <c r="AE306" s="116" t="str">
        <f t="shared" si="33"/>
        <v>N/A</v>
      </c>
      <c r="AF306" s="116" t="str">
        <f t="shared" si="33"/>
        <v>N/A</v>
      </c>
      <c r="AG306" s="116" t="str">
        <f t="shared" si="33"/>
        <v>N/A</v>
      </c>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32" t="s">
        <v>437</v>
      </c>
      <c r="BK306" s="132"/>
    </row>
    <row r="307" spans="1:63" ht="28.8">
      <c r="A307" s="179"/>
      <c r="B307" s="229"/>
      <c r="C307" s="229"/>
      <c r="D307" s="229"/>
      <c r="E307" s="229"/>
      <c r="F307" s="229"/>
      <c r="G307" s="228"/>
      <c r="H307" s="229"/>
      <c r="I307" s="229"/>
      <c r="J307" s="115" t="s">
        <v>588</v>
      </c>
      <c r="K307" s="85">
        <v>0.25</v>
      </c>
      <c r="L307" s="116" t="s">
        <v>254</v>
      </c>
      <c r="M307" s="117">
        <v>45689</v>
      </c>
      <c r="N307" s="117">
        <v>46022</v>
      </c>
      <c r="O307" s="125">
        <v>0.8</v>
      </c>
      <c r="P307" s="116" t="s">
        <v>319</v>
      </c>
      <c r="Q307" s="118" t="str">
        <f>IFERROR(VLOOKUP(R307,Listas!$AJ$2:$AK$9,2,0),"N/A")</f>
        <v>N/A</v>
      </c>
      <c r="R307" s="119" t="s">
        <v>229</v>
      </c>
      <c r="S307" s="119" t="s">
        <v>229</v>
      </c>
      <c r="T307" s="119" t="s">
        <v>229</v>
      </c>
      <c r="U307" s="116" t="str">
        <f t="shared" si="33"/>
        <v>N/A</v>
      </c>
      <c r="V307" s="116" t="str">
        <f t="shared" si="33"/>
        <v>N/A</v>
      </c>
      <c r="W307" s="116" t="str">
        <f t="shared" si="33"/>
        <v>N/A</v>
      </c>
      <c r="X307" s="116" t="str">
        <f t="shared" si="33"/>
        <v>N/A</v>
      </c>
      <c r="Y307" s="116" t="str">
        <f t="shared" si="33"/>
        <v>N/A</v>
      </c>
      <c r="Z307" s="116" t="str">
        <f t="shared" si="33"/>
        <v>N/A</v>
      </c>
      <c r="AA307" s="116" t="str">
        <f t="shared" si="33"/>
        <v>N/A</v>
      </c>
      <c r="AB307" s="116" t="str">
        <f t="shared" si="33"/>
        <v>N/A</v>
      </c>
      <c r="AC307" s="116" t="str">
        <f t="shared" si="33"/>
        <v>N/A</v>
      </c>
      <c r="AD307" s="116" t="str">
        <f t="shared" si="33"/>
        <v>N/A</v>
      </c>
      <c r="AE307" s="116" t="str">
        <f t="shared" si="33"/>
        <v>N/A</v>
      </c>
      <c r="AF307" s="116" t="str">
        <f t="shared" si="33"/>
        <v>N/A</v>
      </c>
      <c r="AG307" s="116" t="str">
        <f t="shared" si="33"/>
        <v>N/A</v>
      </c>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32" t="s">
        <v>437</v>
      </c>
      <c r="BK307" s="132"/>
    </row>
    <row r="308" spans="1:63" ht="28.8">
      <c r="A308" s="179"/>
      <c r="B308" s="229"/>
      <c r="C308" s="229"/>
      <c r="D308" s="229"/>
      <c r="E308" s="229"/>
      <c r="F308" s="229"/>
      <c r="G308" s="228"/>
      <c r="H308" s="229"/>
      <c r="I308" s="229"/>
      <c r="J308" s="115" t="s">
        <v>499</v>
      </c>
      <c r="K308" s="85">
        <v>0.25</v>
      </c>
      <c r="L308" s="116" t="s">
        <v>254</v>
      </c>
      <c r="M308" s="117">
        <v>45689</v>
      </c>
      <c r="N308" s="117">
        <v>46022</v>
      </c>
      <c r="O308" s="125">
        <v>0.8</v>
      </c>
      <c r="P308" s="116" t="s">
        <v>319</v>
      </c>
      <c r="Q308" s="118" t="str">
        <f>IFERROR(VLOOKUP(R308,Listas!$AJ$2:$AK$9,2,0),"N/A")</f>
        <v>N/A</v>
      </c>
      <c r="R308" s="119" t="s">
        <v>229</v>
      </c>
      <c r="S308" s="119" t="s">
        <v>229</v>
      </c>
      <c r="T308" s="119" t="s">
        <v>229</v>
      </c>
      <c r="U308" s="116" t="str">
        <f t="shared" si="33"/>
        <v>N/A</v>
      </c>
      <c r="V308" s="116" t="str">
        <f t="shared" si="33"/>
        <v>N/A</v>
      </c>
      <c r="W308" s="116" t="str">
        <f t="shared" si="33"/>
        <v>N/A</v>
      </c>
      <c r="X308" s="116" t="str">
        <f t="shared" si="33"/>
        <v>N/A</v>
      </c>
      <c r="Y308" s="116" t="str">
        <f t="shared" si="33"/>
        <v>N/A</v>
      </c>
      <c r="Z308" s="116" t="str">
        <f t="shared" si="33"/>
        <v>N/A</v>
      </c>
      <c r="AA308" s="116" t="str">
        <f t="shared" si="33"/>
        <v>N/A</v>
      </c>
      <c r="AB308" s="116" t="str">
        <f t="shared" si="33"/>
        <v>N/A</v>
      </c>
      <c r="AC308" s="116" t="str">
        <f t="shared" si="33"/>
        <v>N/A</v>
      </c>
      <c r="AD308" s="116" t="str">
        <f t="shared" si="33"/>
        <v>N/A</v>
      </c>
      <c r="AE308" s="116" t="str">
        <f t="shared" si="33"/>
        <v>N/A</v>
      </c>
      <c r="AF308" s="116" t="str">
        <f t="shared" si="33"/>
        <v>N/A</v>
      </c>
      <c r="AG308" s="116" t="str">
        <f t="shared" si="33"/>
        <v>N/A</v>
      </c>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32" t="s">
        <v>437</v>
      </c>
      <c r="BK308" s="132"/>
    </row>
    <row r="309" spans="1:63" ht="28.8">
      <c r="A309" s="179">
        <v>63</v>
      </c>
      <c r="B309" s="229" t="s">
        <v>425</v>
      </c>
      <c r="C309" s="229" t="s">
        <v>31</v>
      </c>
      <c r="D309" s="229" t="s">
        <v>340</v>
      </c>
      <c r="E309" s="229" t="s">
        <v>586</v>
      </c>
      <c r="F309" s="229" t="s">
        <v>42</v>
      </c>
      <c r="G309" s="228" t="s">
        <v>718</v>
      </c>
      <c r="H309" s="229" t="s">
        <v>307</v>
      </c>
      <c r="I309" s="229" t="s">
        <v>309</v>
      </c>
      <c r="J309" s="115" t="s">
        <v>589</v>
      </c>
      <c r="K309" s="85">
        <v>0.25</v>
      </c>
      <c r="L309" s="116" t="s">
        <v>254</v>
      </c>
      <c r="M309" s="117">
        <v>45659</v>
      </c>
      <c r="N309" s="117">
        <v>45688</v>
      </c>
      <c r="O309" s="114">
        <v>1</v>
      </c>
      <c r="P309" s="116" t="s">
        <v>313</v>
      </c>
      <c r="Q309" s="118" t="str">
        <f>IFERROR(VLOOKUP(R309,Listas!$AJ$2:$AK$9,2,0),"N/A")</f>
        <v>N/A</v>
      </c>
      <c r="R309" s="119" t="s">
        <v>229</v>
      </c>
      <c r="S309" s="119" t="s">
        <v>229</v>
      </c>
      <c r="T309" s="119" t="s">
        <v>229</v>
      </c>
      <c r="U309" s="116" t="str">
        <f t="shared" si="33"/>
        <v>N/A</v>
      </c>
      <c r="V309" s="116" t="str">
        <f t="shared" si="33"/>
        <v>N/A</v>
      </c>
      <c r="W309" s="116" t="str">
        <f t="shared" si="33"/>
        <v>N/A</v>
      </c>
      <c r="X309" s="116" t="str">
        <f t="shared" si="33"/>
        <v>N/A</v>
      </c>
      <c r="Y309" s="116" t="str">
        <f t="shared" si="33"/>
        <v>N/A</v>
      </c>
      <c r="Z309" s="116" t="str">
        <f t="shared" si="33"/>
        <v>N/A</v>
      </c>
      <c r="AA309" s="116" t="str">
        <f t="shared" si="33"/>
        <v>N/A</v>
      </c>
      <c r="AB309" s="116" t="str">
        <f t="shared" si="33"/>
        <v>N/A</v>
      </c>
      <c r="AC309" s="116" t="str">
        <f t="shared" si="33"/>
        <v>N/A</v>
      </c>
      <c r="AD309" s="116" t="str">
        <f t="shared" si="33"/>
        <v>N/A</v>
      </c>
      <c r="AE309" s="116" t="str">
        <f t="shared" si="33"/>
        <v>N/A</v>
      </c>
      <c r="AF309" s="116" t="str">
        <f t="shared" si="33"/>
        <v>N/A</v>
      </c>
      <c r="AG309" s="116" t="str">
        <f t="shared" si="33"/>
        <v>N/A</v>
      </c>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32" t="s">
        <v>437</v>
      </c>
      <c r="BK309" s="132"/>
    </row>
    <row r="310" spans="1:63" ht="28.8">
      <c r="A310" s="179"/>
      <c r="B310" s="229"/>
      <c r="C310" s="229"/>
      <c r="D310" s="229"/>
      <c r="E310" s="229"/>
      <c r="F310" s="229"/>
      <c r="G310" s="228"/>
      <c r="H310" s="229"/>
      <c r="I310" s="229"/>
      <c r="J310" s="115" t="s">
        <v>590</v>
      </c>
      <c r="K310" s="85">
        <v>0.75</v>
      </c>
      <c r="L310" s="116" t="s">
        <v>254</v>
      </c>
      <c r="M310" s="117">
        <v>45698</v>
      </c>
      <c r="N310" s="117">
        <v>45991</v>
      </c>
      <c r="O310" s="125">
        <v>0.9</v>
      </c>
      <c r="P310" s="116" t="s">
        <v>319</v>
      </c>
      <c r="Q310" s="118" t="str">
        <f>IFERROR(VLOOKUP(R310,Listas!$AJ$2:$AK$9,2,0),"N/A")</f>
        <v>N/A</v>
      </c>
      <c r="R310" s="119" t="s">
        <v>229</v>
      </c>
      <c r="S310" s="119" t="s">
        <v>229</v>
      </c>
      <c r="T310" s="119" t="s">
        <v>229</v>
      </c>
      <c r="U310" s="116" t="str">
        <f t="shared" si="33"/>
        <v>N/A</v>
      </c>
      <c r="V310" s="116" t="str">
        <f t="shared" si="33"/>
        <v>N/A</v>
      </c>
      <c r="W310" s="116" t="str">
        <f t="shared" si="33"/>
        <v>N/A</v>
      </c>
      <c r="X310" s="116" t="str">
        <f t="shared" si="33"/>
        <v>N/A</v>
      </c>
      <c r="Y310" s="116" t="str">
        <f t="shared" si="33"/>
        <v>N/A</v>
      </c>
      <c r="Z310" s="116" t="str">
        <f t="shared" si="33"/>
        <v>N/A</v>
      </c>
      <c r="AA310" s="116" t="str">
        <f t="shared" si="33"/>
        <v>N/A</v>
      </c>
      <c r="AB310" s="116" t="str">
        <f t="shared" si="33"/>
        <v>N/A</v>
      </c>
      <c r="AC310" s="116" t="str">
        <f t="shared" si="33"/>
        <v>N/A</v>
      </c>
      <c r="AD310" s="116" t="str">
        <f t="shared" si="33"/>
        <v>N/A</v>
      </c>
      <c r="AE310" s="116" t="str">
        <f t="shared" si="33"/>
        <v>N/A</v>
      </c>
      <c r="AF310" s="116" t="str">
        <f t="shared" si="33"/>
        <v>N/A</v>
      </c>
      <c r="AG310" s="116" t="str">
        <f t="shared" si="33"/>
        <v>N/A</v>
      </c>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32" t="s">
        <v>437</v>
      </c>
      <c r="BK310" s="132"/>
    </row>
    <row r="311" spans="1:63" ht="60" customHeight="1">
      <c r="A311" s="179">
        <v>64</v>
      </c>
      <c r="B311" s="229" t="s">
        <v>425</v>
      </c>
      <c r="C311" s="229" t="s">
        <v>27</v>
      </c>
      <c r="D311" s="229" t="s">
        <v>315</v>
      </c>
      <c r="E311" s="229" t="s">
        <v>609</v>
      </c>
      <c r="F311" s="229" t="s">
        <v>42</v>
      </c>
      <c r="G311" s="228" t="s">
        <v>718</v>
      </c>
      <c r="H311" s="229" t="s">
        <v>307</v>
      </c>
      <c r="I311" s="229" t="s">
        <v>309</v>
      </c>
      <c r="J311" s="115" t="s">
        <v>587</v>
      </c>
      <c r="K311" s="85">
        <v>0.3</v>
      </c>
      <c r="L311" s="116" t="s">
        <v>254</v>
      </c>
      <c r="M311" s="117">
        <v>45748</v>
      </c>
      <c r="N311" s="117">
        <v>45838</v>
      </c>
      <c r="O311" s="125">
        <v>0.8</v>
      </c>
      <c r="P311" s="116" t="s">
        <v>319</v>
      </c>
      <c r="Q311" s="118" t="str">
        <f>IFERROR(VLOOKUP(R311,Listas!$AJ$2:$AK$9,2,0),"N/A")</f>
        <v>N/A</v>
      </c>
      <c r="R311" s="119" t="s">
        <v>229</v>
      </c>
      <c r="S311" s="119" t="s">
        <v>229</v>
      </c>
      <c r="T311" s="119" t="s">
        <v>229</v>
      </c>
      <c r="U311" s="116" t="str">
        <f t="shared" si="33"/>
        <v>N/A</v>
      </c>
      <c r="V311" s="116" t="str">
        <f t="shared" si="33"/>
        <v>N/A</v>
      </c>
      <c r="W311" s="116" t="str">
        <f t="shared" si="33"/>
        <v>N/A</v>
      </c>
      <c r="X311" s="116" t="str">
        <f t="shared" si="33"/>
        <v>N/A</v>
      </c>
      <c r="Y311" s="116" t="str">
        <f t="shared" si="33"/>
        <v>N/A</v>
      </c>
      <c r="Z311" s="116" t="str">
        <f t="shared" si="33"/>
        <v>N/A</v>
      </c>
      <c r="AA311" s="116" t="str">
        <f t="shared" si="33"/>
        <v>N/A</v>
      </c>
      <c r="AB311" s="116" t="str">
        <f t="shared" si="33"/>
        <v>N/A</v>
      </c>
      <c r="AC311" s="116" t="str">
        <f t="shared" si="33"/>
        <v>N/A</v>
      </c>
      <c r="AD311" s="116" t="str">
        <f t="shared" si="33"/>
        <v>N/A</v>
      </c>
      <c r="AE311" s="116" t="str">
        <f t="shared" si="33"/>
        <v>N/A</v>
      </c>
      <c r="AF311" s="116" t="str">
        <f t="shared" si="33"/>
        <v>N/A</v>
      </c>
      <c r="AG311" s="116" t="str">
        <f t="shared" si="33"/>
        <v>N/A</v>
      </c>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32" t="s">
        <v>437</v>
      </c>
      <c r="BK311" s="132"/>
    </row>
    <row r="312" spans="1:63" ht="57.6">
      <c r="A312" s="179"/>
      <c r="B312" s="229"/>
      <c r="C312" s="229"/>
      <c r="D312" s="229"/>
      <c r="E312" s="229"/>
      <c r="F312" s="229"/>
      <c r="G312" s="228"/>
      <c r="H312" s="229"/>
      <c r="I312" s="229"/>
      <c r="J312" s="115" t="s">
        <v>495</v>
      </c>
      <c r="K312" s="85">
        <v>0.3</v>
      </c>
      <c r="L312" s="116" t="s">
        <v>254</v>
      </c>
      <c r="M312" s="117">
        <v>45839</v>
      </c>
      <c r="N312" s="117">
        <v>45900</v>
      </c>
      <c r="O312" s="125">
        <v>0.8</v>
      </c>
      <c r="P312" s="116" t="s">
        <v>319</v>
      </c>
      <c r="Q312" s="118" t="str">
        <f>IFERROR(VLOOKUP(R312,Listas!$AJ$2:$AK$9,2,0),"N/A")</f>
        <v>N/A</v>
      </c>
      <c r="R312" s="119" t="s">
        <v>229</v>
      </c>
      <c r="S312" s="119" t="s">
        <v>229</v>
      </c>
      <c r="T312" s="119" t="s">
        <v>229</v>
      </c>
      <c r="U312" s="116" t="str">
        <f t="shared" si="33"/>
        <v>N/A</v>
      </c>
      <c r="V312" s="116" t="str">
        <f t="shared" si="33"/>
        <v>N/A</v>
      </c>
      <c r="W312" s="116" t="str">
        <f t="shared" si="33"/>
        <v>N/A</v>
      </c>
      <c r="X312" s="116" t="str">
        <f t="shared" si="33"/>
        <v>N/A</v>
      </c>
      <c r="Y312" s="116" t="str">
        <f t="shared" si="33"/>
        <v>N/A</v>
      </c>
      <c r="Z312" s="116" t="str">
        <f t="shared" si="33"/>
        <v>N/A</v>
      </c>
      <c r="AA312" s="116" t="str">
        <f t="shared" si="33"/>
        <v>N/A</v>
      </c>
      <c r="AB312" s="116" t="str">
        <f t="shared" si="33"/>
        <v>N/A</v>
      </c>
      <c r="AC312" s="116" t="str">
        <f t="shared" si="33"/>
        <v>N/A</v>
      </c>
      <c r="AD312" s="116" t="str">
        <f t="shared" si="33"/>
        <v>N/A</v>
      </c>
      <c r="AE312" s="116" t="str">
        <f t="shared" si="33"/>
        <v>N/A</v>
      </c>
      <c r="AF312" s="116" t="str">
        <f t="shared" si="33"/>
        <v>N/A</v>
      </c>
      <c r="AG312" s="116" t="str">
        <f t="shared" si="33"/>
        <v>N/A</v>
      </c>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32" t="s">
        <v>437</v>
      </c>
      <c r="BK312" s="132"/>
    </row>
    <row r="313" spans="1:63" ht="28.8">
      <c r="A313" s="179"/>
      <c r="B313" s="229"/>
      <c r="C313" s="229"/>
      <c r="D313" s="229"/>
      <c r="E313" s="229"/>
      <c r="F313" s="229"/>
      <c r="G313" s="228"/>
      <c r="H313" s="229"/>
      <c r="I313" s="229"/>
      <c r="J313" s="115" t="s">
        <v>496</v>
      </c>
      <c r="K313" s="85">
        <v>0.2</v>
      </c>
      <c r="L313" s="116" t="s">
        <v>254</v>
      </c>
      <c r="M313" s="117">
        <v>45901</v>
      </c>
      <c r="N313" s="117">
        <v>45930</v>
      </c>
      <c r="O313" s="125">
        <v>0.8</v>
      </c>
      <c r="P313" s="116" t="s">
        <v>319</v>
      </c>
      <c r="Q313" s="118" t="str">
        <f>IFERROR(VLOOKUP(R313,Listas!$AJ$2:$AK$9,2,0),"N/A")</f>
        <v>N/A</v>
      </c>
      <c r="R313" s="119" t="s">
        <v>229</v>
      </c>
      <c r="S313" s="119" t="s">
        <v>229</v>
      </c>
      <c r="T313" s="119" t="s">
        <v>229</v>
      </c>
      <c r="U313" s="116" t="str">
        <f t="shared" si="33"/>
        <v>N/A</v>
      </c>
      <c r="V313" s="116" t="str">
        <f t="shared" si="33"/>
        <v>N/A</v>
      </c>
      <c r="W313" s="116" t="str">
        <f t="shared" si="33"/>
        <v>N/A</v>
      </c>
      <c r="X313" s="116" t="str">
        <f t="shared" si="33"/>
        <v>N/A</v>
      </c>
      <c r="Y313" s="116" t="str">
        <f t="shared" si="33"/>
        <v>N/A</v>
      </c>
      <c r="Z313" s="116" t="str">
        <f t="shared" si="33"/>
        <v>N/A</v>
      </c>
      <c r="AA313" s="116" t="str">
        <f t="shared" si="33"/>
        <v>N/A</v>
      </c>
      <c r="AB313" s="116" t="str">
        <f t="shared" si="33"/>
        <v>N/A</v>
      </c>
      <c r="AC313" s="116" t="str">
        <f t="shared" si="33"/>
        <v>N/A</v>
      </c>
      <c r="AD313" s="116" t="str">
        <f t="shared" si="33"/>
        <v>N/A</v>
      </c>
      <c r="AE313" s="116" t="str">
        <f t="shared" si="33"/>
        <v>N/A</v>
      </c>
      <c r="AF313" s="116" t="str">
        <f t="shared" si="33"/>
        <v>N/A</v>
      </c>
      <c r="AG313" s="116" t="str">
        <f t="shared" si="33"/>
        <v>N/A</v>
      </c>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32" t="s">
        <v>437</v>
      </c>
      <c r="BK313" s="132"/>
    </row>
    <row r="314" spans="1:63" ht="28.8">
      <c r="A314" s="179"/>
      <c r="B314" s="229"/>
      <c r="C314" s="229"/>
      <c r="D314" s="229"/>
      <c r="E314" s="229"/>
      <c r="F314" s="229"/>
      <c r="G314" s="228"/>
      <c r="H314" s="229"/>
      <c r="I314" s="229"/>
      <c r="J314" s="115" t="s">
        <v>497</v>
      </c>
      <c r="K314" s="85">
        <v>0.2</v>
      </c>
      <c r="L314" s="116" t="s">
        <v>254</v>
      </c>
      <c r="M314" s="117">
        <v>45931</v>
      </c>
      <c r="N314" s="117">
        <v>46112</v>
      </c>
      <c r="O314" s="125">
        <v>0.8</v>
      </c>
      <c r="P314" s="116" t="s">
        <v>319</v>
      </c>
      <c r="Q314" s="118" t="str">
        <f>IFERROR(VLOOKUP(R314,Listas!$AJ$2:$AK$9,2,0),"N/A")</f>
        <v>N/A</v>
      </c>
      <c r="R314" s="119" t="s">
        <v>229</v>
      </c>
      <c r="S314" s="119" t="s">
        <v>229</v>
      </c>
      <c r="T314" s="119" t="s">
        <v>229</v>
      </c>
      <c r="U314" s="116" t="str">
        <f t="shared" si="33"/>
        <v>N/A</v>
      </c>
      <c r="V314" s="116" t="str">
        <f t="shared" si="33"/>
        <v>N/A</v>
      </c>
      <c r="W314" s="116" t="str">
        <f t="shared" si="33"/>
        <v>N/A</v>
      </c>
      <c r="X314" s="116" t="str">
        <f t="shared" si="33"/>
        <v>N/A</v>
      </c>
      <c r="Y314" s="116" t="str">
        <f t="shared" si="33"/>
        <v>N/A</v>
      </c>
      <c r="Z314" s="116" t="str">
        <f t="shared" si="33"/>
        <v>N/A</v>
      </c>
      <c r="AA314" s="116" t="str">
        <f t="shared" si="33"/>
        <v>N/A</v>
      </c>
      <c r="AB314" s="116" t="str">
        <f t="shared" si="33"/>
        <v>N/A</v>
      </c>
      <c r="AC314" s="116" t="str">
        <f t="shared" si="33"/>
        <v>N/A</v>
      </c>
      <c r="AD314" s="116" t="str">
        <f t="shared" si="33"/>
        <v>N/A</v>
      </c>
      <c r="AE314" s="116" t="str">
        <f t="shared" si="33"/>
        <v>N/A</v>
      </c>
      <c r="AF314" s="116" t="str">
        <f t="shared" si="33"/>
        <v>N/A</v>
      </c>
      <c r="AG314" s="116" t="str">
        <f t="shared" si="33"/>
        <v>N/A</v>
      </c>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32" t="s">
        <v>437</v>
      </c>
      <c r="BK314" s="132"/>
    </row>
    <row r="315" spans="1:63" ht="15" customHeight="1">
      <c r="A315" s="179">
        <v>65</v>
      </c>
      <c r="B315" s="229" t="s">
        <v>425</v>
      </c>
      <c r="C315" s="229" t="s">
        <v>27</v>
      </c>
      <c r="D315" s="229" t="s">
        <v>315</v>
      </c>
      <c r="E315" s="229" t="s">
        <v>610</v>
      </c>
      <c r="F315" s="229" t="s">
        <v>42</v>
      </c>
      <c r="G315" s="228" t="s">
        <v>718</v>
      </c>
      <c r="H315" s="229" t="s">
        <v>307</v>
      </c>
      <c r="I315" s="229" t="s">
        <v>309</v>
      </c>
      <c r="J315" s="115" t="s">
        <v>498</v>
      </c>
      <c r="K315" s="85">
        <v>0.5</v>
      </c>
      <c r="L315" s="116" t="s">
        <v>254</v>
      </c>
      <c r="M315" s="117">
        <v>45689</v>
      </c>
      <c r="N315" s="117">
        <v>46022</v>
      </c>
      <c r="O315" s="125">
        <v>0.9</v>
      </c>
      <c r="P315" s="116" t="s">
        <v>319</v>
      </c>
      <c r="Q315" s="118" t="str">
        <f>IFERROR(VLOOKUP(R315,Listas!$AJ$2:$AK$9,2,0),"N/A")</f>
        <v>N/A</v>
      </c>
      <c r="R315" s="119" t="s">
        <v>229</v>
      </c>
      <c r="S315" s="119" t="s">
        <v>229</v>
      </c>
      <c r="T315" s="119" t="s">
        <v>229</v>
      </c>
      <c r="U315" s="116" t="str">
        <f t="shared" si="33"/>
        <v>N/A</v>
      </c>
      <c r="V315" s="116" t="str">
        <f t="shared" si="33"/>
        <v>N/A</v>
      </c>
      <c r="W315" s="116" t="str">
        <f t="shared" si="33"/>
        <v>N/A</v>
      </c>
      <c r="X315" s="116" t="str">
        <f t="shared" si="33"/>
        <v>N/A</v>
      </c>
      <c r="Y315" s="116" t="str">
        <f t="shared" si="33"/>
        <v>N/A</v>
      </c>
      <c r="Z315" s="116" t="str">
        <f t="shared" si="33"/>
        <v>N/A</v>
      </c>
      <c r="AA315" s="116" t="str">
        <f t="shared" si="33"/>
        <v>N/A</v>
      </c>
      <c r="AB315" s="116" t="str">
        <f t="shared" si="33"/>
        <v>N/A</v>
      </c>
      <c r="AC315" s="116" t="str">
        <f t="shared" si="33"/>
        <v>N/A</v>
      </c>
      <c r="AD315" s="116" t="str">
        <f t="shared" si="33"/>
        <v>N/A</v>
      </c>
      <c r="AE315" s="116" t="str">
        <f t="shared" si="33"/>
        <v>N/A</v>
      </c>
      <c r="AF315" s="116" t="str">
        <f t="shared" si="33"/>
        <v>N/A</v>
      </c>
      <c r="AG315" s="116" t="str">
        <f t="shared" si="33"/>
        <v>N/A</v>
      </c>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32" t="s">
        <v>437</v>
      </c>
      <c r="BK315" s="132"/>
    </row>
    <row r="316" spans="1:63" ht="28.8">
      <c r="A316" s="179"/>
      <c r="B316" s="229"/>
      <c r="C316" s="229"/>
      <c r="D316" s="229"/>
      <c r="E316" s="229"/>
      <c r="F316" s="229"/>
      <c r="G316" s="228"/>
      <c r="H316" s="229"/>
      <c r="I316" s="229"/>
      <c r="J316" s="115" t="s">
        <v>588</v>
      </c>
      <c r="K316" s="85">
        <v>0.25</v>
      </c>
      <c r="L316" s="116" t="s">
        <v>254</v>
      </c>
      <c r="M316" s="117">
        <v>45689</v>
      </c>
      <c r="N316" s="117">
        <v>46022</v>
      </c>
      <c r="O316" s="125">
        <v>0.8</v>
      </c>
      <c r="P316" s="116" t="s">
        <v>319</v>
      </c>
      <c r="Q316" s="118" t="str">
        <f>IFERROR(VLOOKUP(R316,Listas!$AJ$2:$AK$9,2,0),"N/A")</f>
        <v>N/A</v>
      </c>
      <c r="R316" s="119" t="s">
        <v>229</v>
      </c>
      <c r="S316" s="119" t="s">
        <v>229</v>
      </c>
      <c r="T316" s="119" t="s">
        <v>229</v>
      </c>
      <c r="U316" s="116" t="str">
        <f t="shared" si="33"/>
        <v>N/A</v>
      </c>
      <c r="V316" s="116" t="str">
        <f t="shared" si="33"/>
        <v>N/A</v>
      </c>
      <c r="W316" s="116" t="str">
        <f t="shared" si="33"/>
        <v>N/A</v>
      </c>
      <c r="X316" s="116" t="str">
        <f t="shared" si="33"/>
        <v>N/A</v>
      </c>
      <c r="Y316" s="116" t="str">
        <f t="shared" si="33"/>
        <v>N/A</v>
      </c>
      <c r="Z316" s="116" t="str">
        <f t="shared" si="33"/>
        <v>N/A</v>
      </c>
      <c r="AA316" s="116" t="str">
        <f t="shared" si="33"/>
        <v>N/A</v>
      </c>
      <c r="AB316" s="116" t="str">
        <f t="shared" si="33"/>
        <v>N/A</v>
      </c>
      <c r="AC316" s="116" t="str">
        <f t="shared" si="33"/>
        <v>N/A</v>
      </c>
      <c r="AD316" s="116" t="str">
        <f t="shared" si="33"/>
        <v>N/A</v>
      </c>
      <c r="AE316" s="116" t="str">
        <f t="shared" si="33"/>
        <v>N/A</v>
      </c>
      <c r="AF316" s="116" t="str">
        <f t="shared" si="33"/>
        <v>N/A</v>
      </c>
      <c r="AG316" s="116" t="str">
        <f t="shared" si="33"/>
        <v>N/A</v>
      </c>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32" t="s">
        <v>437</v>
      </c>
      <c r="BK316" s="132"/>
    </row>
    <row r="317" spans="1:63" ht="28.8">
      <c r="A317" s="179"/>
      <c r="B317" s="229"/>
      <c r="C317" s="229"/>
      <c r="D317" s="229"/>
      <c r="E317" s="229"/>
      <c r="F317" s="229"/>
      <c r="G317" s="228"/>
      <c r="H317" s="229"/>
      <c r="I317" s="229"/>
      <c r="J317" s="115" t="s">
        <v>499</v>
      </c>
      <c r="K317" s="85">
        <v>0.25</v>
      </c>
      <c r="L317" s="116" t="s">
        <v>254</v>
      </c>
      <c r="M317" s="117">
        <v>45689</v>
      </c>
      <c r="N317" s="117">
        <v>46022</v>
      </c>
      <c r="O317" s="125">
        <v>0.8</v>
      </c>
      <c r="P317" s="116" t="s">
        <v>319</v>
      </c>
      <c r="Q317" s="118" t="str">
        <f>IFERROR(VLOOKUP(R317,Listas!$AJ$2:$AK$9,2,0),"N/A")</f>
        <v>N/A</v>
      </c>
      <c r="R317" s="119" t="s">
        <v>229</v>
      </c>
      <c r="S317" s="119" t="s">
        <v>229</v>
      </c>
      <c r="T317" s="119" t="s">
        <v>229</v>
      </c>
      <c r="U317" s="116" t="str">
        <f t="shared" si="33"/>
        <v>N/A</v>
      </c>
      <c r="V317" s="116" t="str">
        <f t="shared" si="33"/>
        <v>N/A</v>
      </c>
      <c r="W317" s="116" t="str">
        <f t="shared" si="33"/>
        <v>N/A</v>
      </c>
      <c r="X317" s="116" t="str">
        <f t="shared" si="33"/>
        <v>N/A</v>
      </c>
      <c r="Y317" s="116" t="str">
        <f t="shared" si="33"/>
        <v>N/A</v>
      </c>
      <c r="Z317" s="116" t="str">
        <f t="shared" si="33"/>
        <v>N/A</v>
      </c>
      <c r="AA317" s="116" t="str">
        <f t="shared" si="33"/>
        <v>N/A</v>
      </c>
      <c r="AB317" s="116" t="str">
        <f t="shared" si="33"/>
        <v>N/A</v>
      </c>
      <c r="AC317" s="116" t="str">
        <f t="shared" si="33"/>
        <v>N/A</v>
      </c>
      <c r="AD317" s="116" t="str">
        <f t="shared" si="33"/>
        <v>N/A</v>
      </c>
      <c r="AE317" s="116" t="str">
        <f t="shared" si="33"/>
        <v>N/A</v>
      </c>
      <c r="AF317" s="116" t="str">
        <f t="shared" si="33"/>
        <v>N/A</v>
      </c>
      <c r="AG317" s="116" t="str">
        <f t="shared" si="33"/>
        <v>N/A</v>
      </c>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32" t="s">
        <v>437</v>
      </c>
      <c r="BK317" s="132"/>
    </row>
    <row r="318" spans="1:63" ht="28.8">
      <c r="A318" s="234">
        <v>66</v>
      </c>
      <c r="B318" s="229" t="s">
        <v>423</v>
      </c>
      <c r="C318" s="229" t="s">
        <v>8</v>
      </c>
      <c r="D318" s="229" t="s">
        <v>315</v>
      </c>
      <c r="E318" s="229" t="s">
        <v>500</v>
      </c>
      <c r="F318" s="229" t="s">
        <v>258</v>
      </c>
      <c r="G318" s="228" t="s">
        <v>718</v>
      </c>
      <c r="H318" s="229" t="s">
        <v>287</v>
      </c>
      <c r="I318" s="229" t="s">
        <v>288</v>
      </c>
      <c r="J318" s="115" t="s">
        <v>501</v>
      </c>
      <c r="K318" s="85">
        <v>0.4</v>
      </c>
      <c r="L318" s="116" t="s">
        <v>254</v>
      </c>
      <c r="M318" s="117">
        <v>45658</v>
      </c>
      <c r="N318" s="117">
        <f>+M318+360</f>
        <v>46018</v>
      </c>
      <c r="O318" s="114">
        <v>1</v>
      </c>
      <c r="P318" s="116" t="s">
        <v>313</v>
      </c>
      <c r="Q318" s="118" t="str">
        <f>IFERROR(VLOOKUP(R318,Listas!$AJ$2:$AK$9,2,0),"N/A")</f>
        <v>N/A</v>
      </c>
      <c r="R318" s="119" t="s">
        <v>229</v>
      </c>
      <c r="S318" s="119" t="s">
        <v>229</v>
      </c>
      <c r="T318" s="119" t="s">
        <v>229</v>
      </c>
      <c r="U318" s="116" t="str">
        <f t="shared" si="33"/>
        <v>N/A</v>
      </c>
      <c r="V318" s="116" t="str">
        <f t="shared" si="33"/>
        <v>N/A</v>
      </c>
      <c r="W318" s="116" t="str">
        <f t="shared" si="33"/>
        <v>N/A</v>
      </c>
      <c r="X318" s="116" t="str">
        <f t="shared" si="33"/>
        <v>N/A</v>
      </c>
      <c r="Y318" s="116" t="str">
        <f t="shared" si="33"/>
        <v>N/A</v>
      </c>
      <c r="Z318" s="116" t="str">
        <f t="shared" si="33"/>
        <v>N/A</v>
      </c>
      <c r="AA318" s="116" t="str">
        <f t="shared" si="33"/>
        <v>N/A</v>
      </c>
      <c r="AB318" s="116" t="str">
        <f t="shared" si="33"/>
        <v>N/A</v>
      </c>
      <c r="AC318" s="116" t="str">
        <f t="shared" ref="U318:AG338" si="34">IF($L318="Funcionamiento","N/A","")</f>
        <v>N/A</v>
      </c>
      <c r="AD318" s="116" t="str">
        <f t="shared" si="34"/>
        <v>N/A</v>
      </c>
      <c r="AE318" s="116" t="str">
        <f t="shared" si="34"/>
        <v>N/A</v>
      </c>
      <c r="AF318" s="116" t="str">
        <f t="shared" si="34"/>
        <v>N/A</v>
      </c>
      <c r="AG318" s="116" t="str">
        <f t="shared" si="34"/>
        <v>N/A</v>
      </c>
      <c r="AH318" s="116"/>
      <c r="AI318" s="116"/>
      <c r="AJ318" s="116"/>
      <c r="AK318" s="116"/>
      <c r="AL318" s="109"/>
      <c r="AM318" s="109"/>
      <c r="AN318" s="109"/>
      <c r="AO318" s="109"/>
      <c r="AP318" s="116"/>
      <c r="AQ318" s="109"/>
      <c r="AR318" s="141"/>
      <c r="AS318" s="116"/>
      <c r="AT318" s="116"/>
      <c r="AU318" s="141"/>
      <c r="AV318" s="120"/>
      <c r="AW318" s="120"/>
      <c r="AX318" s="120"/>
      <c r="AY318" s="120"/>
      <c r="AZ318" s="120"/>
      <c r="BA318" s="120"/>
      <c r="BB318" s="120"/>
      <c r="BC318" s="120"/>
      <c r="BD318" s="120"/>
      <c r="BE318" s="120"/>
      <c r="BF318" s="120"/>
      <c r="BG318" s="120"/>
      <c r="BH318" s="120"/>
      <c r="BI318" s="229"/>
      <c r="BJ318" s="132" t="s">
        <v>438</v>
      </c>
      <c r="BK318" s="132"/>
    </row>
    <row r="319" spans="1:63" ht="28.8">
      <c r="A319" s="234"/>
      <c r="B319" s="229"/>
      <c r="C319" s="229"/>
      <c r="D319" s="229"/>
      <c r="E319" s="229"/>
      <c r="F319" s="229"/>
      <c r="G319" s="228"/>
      <c r="H319" s="229"/>
      <c r="I319" s="229"/>
      <c r="J319" s="115" t="s">
        <v>502</v>
      </c>
      <c r="K319" s="85">
        <v>0.2</v>
      </c>
      <c r="L319" s="116" t="s">
        <v>254</v>
      </c>
      <c r="M319" s="117">
        <v>45658</v>
      </c>
      <c r="N319" s="117">
        <f>+M319+270</f>
        <v>45928</v>
      </c>
      <c r="O319" s="114">
        <v>1</v>
      </c>
      <c r="P319" s="116" t="s">
        <v>313</v>
      </c>
      <c r="Q319" s="118" t="str">
        <f>IFERROR(VLOOKUP(R319,Listas!$AJ$2:$AK$9,2,0),"N/A")</f>
        <v>N/A</v>
      </c>
      <c r="R319" s="119" t="s">
        <v>229</v>
      </c>
      <c r="S319" s="119" t="s">
        <v>229</v>
      </c>
      <c r="T319" s="119" t="s">
        <v>229</v>
      </c>
      <c r="U319" s="116" t="str">
        <f t="shared" si="34"/>
        <v>N/A</v>
      </c>
      <c r="V319" s="116" t="str">
        <f t="shared" si="34"/>
        <v>N/A</v>
      </c>
      <c r="W319" s="116" t="str">
        <f t="shared" si="34"/>
        <v>N/A</v>
      </c>
      <c r="X319" s="116" t="str">
        <f t="shared" si="34"/>
        <v>N/A</v>
      </c>
      <c r="Y319" s="116" t="str">
        <f t="shared" si="34"/>
        <v>N/A</v>
      </c>
      <c r="Z319" s="116" t="str">
        <f t="shared" si="34"/>
        <v>N/A</v>
      </c>
      <c r="AA319" s="116" t="str">
        <f t="shared" si="34"/>
        <v>N/A</v>
      </c>
      <c r="AB319" s="116" t="str">
        <f t="shared" si="34"/>
        <v>N/A</v>
      </c>
      <c r="AC319" s="116" t="str">
        <f t="shared" si="34"/>
        <v>N/A</v>
      </c>
      <c r="AD319" s="116" t="str">
        <f t="shared" si="34"/>
        <v>N/A</v>
      </c>
      <c r="AE319" s="116" t="str">
        <f t="shared" si="34"/>
        <v>N/A</v>
      </c>
      <c r="AF319" s="116" t="str">
        <f t="shared" si="34"/>
        <v>N/A</v>
      </c>
      <c r="AG319" s="116" t="str">
        <f t="shared" si="34"/>
        <v>N/A</v>
      </c>
      <c r="AH319" s="116"/>
      <c r="AI319" s="116"/>
      <c r="AJ319" s="116"/>
      <c r="AK319" s="116"/>
      <c r="AL319" s="109"/>
      <c r="AM319" s="109"/>
      <c r="AN319" s="109"/>
      <c r="AO319" s="109"/>
      <c r="AP319" s="116"/>
      <c r="AQ319" s="109"/>
      <c r="AR319" s="141"/>
      <c r="AS319" s="116"/>
      <c r="AT319" s="116"/>
      <c r="AU319" s="141"/>
      <c r="AV319" s="120"/>
      <c r="AW319" s="120"/>
      <c r="AX319" s="120"/>
      <c r="AY319" s="120"/>
      <c r="AZ319" s="120"/>
      <c r="BA319" s="120"/>
      <c r="BB319" s="120"/>
      <c r="BC319" s="120"/>
      <c r="BD319" s="120"/>
      <c r="BE319" s="120"/>
      <c r="BF319" s="120"/>
      <c r="BG319" s="120"/>
      <c r="BH319" s="120"/>
      <c r="BI319" s="229"/>
      <c r="BJ319" s="132" t="s">
        <v>438</v>
      </c>
      <c r="BK319" s="132"/>
    </row>
    <row r="320" spans="1:63" ht="28.8">
      <c r="A320" s="234"/>
      <c r="B320" s="229"/>
      <c r="C320" s="229"/>
      <c r="D320" s="229"/>
      <c r="E320" s="229"/>
      <c r="F320" s="229"/>
      <c r="G320" s="228"/>
      <c r="H320" s="229"/>
      <c r="I320" s="229"/>
      <c r="J320" s="115" t="s">
        <v>503</v>
      </c>
      <c r="K320" s="85">
        <v>0.2</v>
      </c>
      <c r="L320" s="116" t="s">
        <v>254</v>
      </c>
      <c r="M320" s="117">
        <v>45658</v>
      </c>
      <c r="N320" s="117">
        <f>+M320+360</f>
        <v>46018</v>
      </c>
      <c r="O320" s="114">
        <v>1</v>
      </c>
      <c r="P320" s="116" t="s">
        <v>313</v>
      </c>
      <c r="Q320" s="118" t="str">
        <f>IFERROR(VLOOKUP(R320,Listas!$AJ$2:$AK$9,2,0),"N/A")</f>
        <v>N/A</v>
      </c>
      <c r="R320" s="119" t="s">
        <v>229</v>
      </c>
      <c r="S320" s="119" t="s">
        <v>229</v>
      </c>
      <c r="T320" s="119" t="s">
        <v>229</v>
      </c>
      <c r="U320" s="116" t="str">
        <f t="shared" si="34"/>
        <v>N/A</v>
      </c>
      <c r="V320" s="116" t="str">
        <f t="shared" si="34"/>
        <v>N/A</v>
      </c>
      <c r="W320" s="116" t="str">
        <f t="shared" si="34"/>
        <v>N/A</v>
      </c>
      <c r="X320" s="116" t="str">
        <f t="shared" si="34"/>
        <v>N/A</v>
      </c>
      <c r="Y320" s="116" t="str">
        <f t="shared" si="34"/>
        <v>N/A</v>
      </c>
      <c r="Z320" s="116" t="str">
        <f t="shared" si="34"/>
        <v>N/A</v>
      </c>
      <c r="AA320" s="116" t="str">
        <f t="shared" si="34"/>
        <v>N/A</v>
      </c>
      <c r="AB320" s="116" t="str">
        <f t="shared" si="34"/>
        <v>N/A</v>
      </c>
      <c r="AC320" s="116" t="str">
        <f t="shared" si="34"/>
        <v>N/A</v>
      </c>
      <c r="AD320" s="116" t="str">
        <f t="shared" si="34"/>
        <v>N/A</v>
      </c>
      <c r="AE320" s="116" t="str">
        <f t="shared" si="34"/>
        <v>N/A</v>
      </c>
      <c r="AF320" s="116" t="str">
        <f t="shared" si="34"/>
        <v>N/A</v>
      </c>
      <c r="AG320" s="116" t="str">
        <f t="shared" si="34"/>
        <v>N/A</v>
      </c>
      <c r="AH320" s="116"/>
      <c r="AI320" s="116"/>
      <c r="AJ320" s="116"/>
      <c r="AK320" s="116"/>
      <c r="AL320" s="109"/>
      <c r="AM320" s="109"/>
      <c r="AN320" s="109"/>
      <c r="AO320" s="109"/>
      <c r="AP320" s="116"/>
      <c r="AQ320" s="109"/>
      <c r="AR320" s="141"/>
      <c r="AS320" s="116"/>
      <c r="AT320" s="116"/>
      <c r="AU320" s="141"/>
      <c r="AV320" s="120"/>
      <c r="AW320" s="120"/>
      <c r="AX320" s="120"/>
      <c r="AY320" s="120"/>
      <c r="AZ320" s="120"/>
      <c r="BA320" s="120"/>
      <c r="BB320" s="120"/>
      <c r="BC320" s="120"/>
      <c r="BD320" s="120"/>
      <c r="BE320" s="120"/>
      <c r="BF320" s="120"/>
      <c r="BG320" s="120"/>
      <c r="BH320" s="120"/>
      <c r="BI320" s="229"/>
      <c r="BJ320" s="132" t="s">
        <v>438</v>
      </c>
      <c r="BK320" s="132"/>
    </row>
    <row r="321" spans="1:63" ht="28.8">
      <c r="A321" s="234"/>
      <c r="B321" s="229"/>
      <c r="C321" s="229"/>
      <c r="D321" s="229"/>
      <c r="E321" s="229"/>
      <c r="F321" s="229"/>
      <c r="G321" s="228"/>
      <c r="H321" s="229"/>
      <c r="I321" s="229"/>
      <c r="J321" s="115" t="s">
        <v>504</v>
      </c>
      <c r="K321" s="85">
        <v>0.2</v>
      </c>
      <c r="L321" s="116" t="s">
        <v>254</v>
      </c>
      <c r="M321" s="117">
        <v>45658</v>
      </c>
      <c r="N321" s="117">
        <f>+M321+300</f>
        <v>45958</v>
      </c>
      <c r="O321" s="114">
        <v>1</v>
      </c>
      <c r="P321" s="116" t="s">
        <v>313</v>
      </c>
      <c r="Q321" s="118" t="str">
        <f>IFERROR(VLOOKUP(R321,Listas!$AJ$2:$AK$9,2,0),"N/A")</f>
        <v>N/A</v>
      </c>
      <c r="R321" s="119" t="s">
        <v>229</v>
      </c>
      <c r="S321" s="119" t="s">
        <v>229</v>
      </c>
      <c r="T321" s="119" t="s">
        <v>229</v>
      </c>
      <c r="U321" s="116" t="str">
        <f t="shared" si="34"/>
        <v>N/A</v>
      </c>
      <c r="V321" s="116" t="str">
        <f t="shared" si="34"/>
        <v>N/A</v>
      </c>
      <c r="W321" s="116" t="str">
        <f t="shared" si="34"/>
        <v>N/A</v>
      </c>
      <c r="X321" s="116" t="str">
        <f t="shared" si="34"/>
        <v>N/A</v>
      </c>
      <c r="Y321" s="116" t="str">
        <f t="shared" si="34"/>
        <v>N/A</v>
      </c>
      <c r="Z321" s="116" t="str">
        <f t="shared" si="34"/>
        <v>N/A</v>
      </c>
      <c r="AA321" s="116" t="str">
        <f t="shared" si="34"/>
        <v>N/A</v>
      </c>
      <c r="AB321" s="116" t="str">
        <f t="shared" si="34"/>
        <v>N/A</v>
      </c>
      <c r="AC321" s="116" t="str">
        <f t="shared" si="34"/>
        <v>N/A</v>
      </c>
      <c r="AD321" s="116" t="str">
        <f t="shared" si="34"/>
        <v>N/A</v>
      </c>
      <c r="AE321" s="116" t="str">
        <f t="shared" si="34"/>
        <v>N/A</v>
      </c>
      <c r="AF321" s="116" t="str">
        <f t="shared" si="34"/>
        <v>N/A</v>
      </c>
      <c r="AG321" s="116" t="str">
        <f t="shared" si="34"/>
        <v>N/A</v>
      </c>
      <c r="AH321" s="116"/>
      <c r="AI321" s="116"/>
      <c r="AJ321" s="116"/>
      <c r="AK321" s="116"/>
      <c r="AL321" s="109"/>
      <c r="AM321" s="109"/>
      <c r="AN321" s="109"/>
      <c r="AO321" s="109"/>
      <c r="AP321" s="116"/>
      <c r="AQ321" s="109"/>
      <c r="AR321" s="141"/>
      <c r="AS321" s="116"/>
      <c r="AT321" s="116"/>
      <c r="AU321" s="141"/>
      <c r="AV321" s="120"/>
      <c r="AW321" s="120"/>
      <c r="AX321" s="120"/>
      <c r="AY321" s="120"/>
      <c r="AZ321" s="120"/>
      <c r="BA321" s="120"/>
      <c r="BB321" s="120"/>
      <c r="BC321" s="120"/>
      <c r="BD321" s="120"/>
      <c r="BE321" s="120"/>
      <c r="BF321" s="120"/>
      <c r="BG321" s="120"/>
      <c r="BH321" s="120"/>
      <c r="BI321" s="229"/>
      <c r="BJ321" s="132" t="s">
        <v>438</v>
      </c>
      <c r="BK321" s="132"/>
    </row>
    <row r="322" spans="1:63" ht="28.8">
      <c r="A322" s="234">
        <v>67</v>
      </c>
      <c r="B322" s="229" t="s">
        <v>423</v>
      </c>
      <c r="C322" s="229" t="s">
        <v>16</v>
      </c>
      <c r="D322" s="229" t="s">
        <v>327</v>
      </c>
      <c r="E322" s="229" t="s">
        <v>505</v>
      </c>
      <c r="F322" s="229" t="s">
        <v>258</v>
      </c>
      <c r="G322" s="228" t="s">
        <v>718</v>
      </c>
      <c r="H322" s="229" t="s">
        <v>287</v>
      </c>
      <c r="I322" s="229" t="s">
        <v>288</v>
      </c>
      <c r="J322" s="115" t="s">
        <v>506</v>
      </c>
      <c r="K322" s="85">
        <v>0.15</v>
      </c>
      <c r="L322" s="116" t="s">
        <v>254</v>
      </c>
      <c r="M322" s="117">
        <v>45658</v>
      </c>
      <c r="N322" s="117">
        <f>+M322+60</f>
        <v>45718</v>
      </c>
      <c r="O322" s="114">
        <v>1</v>
      </c>
      <c r="P322" s="116" t="s">
        <v>313</v>
      </c>
      <c r="Q322" s="118" t="str">
        <f>IFERROR(VLOOKUP(R322,Listas!$AJ$2:$AK$9,2,0),"N/A")</f>
        <v>N/A</v>
      </c>
      <c r="R322" s="119" t="s">
        <v>229</v>
      </c>
      <c r="S322" s="119" t="s">
        <v>229</v>
      </c>
      <c r="T322" s="119" t="s">
        <v>229</v>
      </c>
      <c r="U322" s="116" t="str">
        <f t="shared" si="34"/>
        <v>N/A</v>
      </c>
      <c r="V322" s="116" t="str">
        <f t="shared" si="34"/>
        <v>N/A</v>
      </c>
      <c r="W322" s="116" t="str">
        <f t="shared" si="34"/>
        <v>N/A</v>
      </c>
      <c r="X322" s="116" t="str">
        <f t="shared" si="34"/>
        <v>N/A</v>
      </c>
      <c r="Y322" s="116" t="str">
        <f t="shared" si="34"/>
        <v>N/A</v>
      </c>
      <c r="Z322" s="116" t="str">
        <f t="shared" si="34"/>
        <v>N/A</v>
      </c>
      <c r="AA322" s="116" t="str">
        <f t="shared" si="34"/>
        <v>N/A</v>
      </c>
      <c r="AB322" s="116" t="str">
        <f t="shared" si="34"/>
        <v>N/A</v>
      </c>
      <c r="AC322" s="116" t="str">
        <f t="shared" si="34"/>
        <v>N/A</v>
      </c>
      <c r="AD322" s="116" t="str">
        <f t="shared" si="34"/>
        <v>N/A</v>
      </c>
      <c r="AE322" s="116" t="str">
        <f t="shared" si="34"/>
        <v>N/A</v>
      </c>
      <c r="AF322" s="116" t="str">
        <f t="shared" si="34"/>
        <v>N/A</v>
      </c>
      <c r="AG322" s="116" t="str">
        <f t="shared" si="34"/>
        <v>N/A</v>
      </c>
      <c r="AH322" s="116"/>
      <c r="AI322" s="116"/>
      <c r="AJ322" s="116"/>
      <c r="AK322" s="116"/>
      <c r="AL322" s="109"/>
      <c r="AM322" s="109"/>
      <c r="AN322" s="109"/>
      <c r="AO322" s="109"/>
      <c r="AP322" s="116"/>
      <c r="AQ322" s="109"/>
      <c r="AR322" s="141"/>
      <c r="AS322" s="116"/>
      <c r="AT322" s="116"/>
      <c r="AU322" s="141"/>
      <c r="AV322" s="120"/>
      <c r="AW322" s="120"/>
      <c r="AX322" s="120"/>
      <c r="AY322" s="120"/>
      <c r="AZ322" s="120"/>
      <c r="BA322" s="120"/>
      <c r="BB322" s="120"/>
      <c r="BC322" s="120"/>
      <c r="BD322" s="120"/>
      <c r="BE322" s="120"/>
      <c r="BF322" s="120"/>
      <c r="BG322" s="120"/>
      <c r="BH322" s="120"/>
      <c r="BI322" s="229"/>
      <c r="BJ322" s="132" t="s">
        <v>438</v>
      </c>
      <c r="BK322" s="132"/>
    </row>
    <row r="323" spans="1:63" ht="28.8">
      <c r="A323" s="234"/>
      <c r="B323" s="229"/>
      <c r="C323" s="229"/>
      <c r="D323" s="229"/>
      <c r="E323" s="229"/>
      <c r="F323" s="229"/>
      <c r="G323" s="228"/>
      <c r="H323" s="229"/>
      <c r="I323" s="229"/>
      <c r="J323" s="115" t="s">
        <v>507</v>
      </c>
      <c r="K323" s="85">
        <v>0.1</v>
      </c>
      <c r="L323" s="116" t="s">
        <v>254</v>
      </c>
      <c r="M323" s="117">
        <v>45658</v>
      </c>
      <c r="N323" s="117">
        <f>+M323+60</f>
        <v>45718</v>
      </c>
      <c r="O323" s="114">
        <v>1</v>
      </c>
      <c r="P323" s="116" t="s">
        <v>313</v>
      </c>
      <c r="Q323" s="118" t="str">
        <f>IFERROR(VLOOKUP(R323,Listas!$AJ$2:$AK$9,2,0),"N/A")</f>
        <v>N/A</v>
      </c>
      <c r="R323" s="119" t="s">
        <v>229</v>
      </c>
      <c r="S323" s="119" t="s">
        <v>229</v>
      </c>
      <c r="T323" s="119" t="s">
        <v>229</v>
      </c>
      <c r="U323" s="116" t="str">
        <f t="shared" si="34"/>
        <v>N/A</v>
      </c>
      <c r="V323" s="116" t="str">
        <f t="shared" si="34"/>
        <v>N/A</v>
      </c>
      <c r="W323" s="116" t="str">
        <f t="shared" si="34"/>
        <v>N/A</v>
      </c>
      <c r="X323" s="116" t="str">
        <f t="shared" si="34"/>
        <v>N/A</v>
      </c>
      <c r="Y323" s="116" t="str">
        <f t="shared" si="34"/>
        <v>N/A</v>
      </c>
      <c r="Z323" s="116" t="str">
        <f t="shared" si="34"/>
        <v>N/A</v>
      </c>
      <c r="AA323" s="116" t="str">
        <f t="shared" si="34"/>
        <v>N/A</v>
      </c>
      <c r="AB323" s="116" t="str">
        <f t="shared" si="34"/>
        <v>N/A</v>
      </c>
      <c r="AC323" s="116" t="str">
        <f t="shared" si="34"/>
        <v>N/A</v>
      </c>
      <c r="AD323" s="116" t="str">
        <f t="shared" si="34"/>
        <v>N/A</v>
      </c>
      <c r="AE323" s="116" t="str">
        <f t="shared" si="34"/>
        <v>N/A</v>
      </c>
      <c r="AF323" s="116" t="str">
        <f t="shared" si="34"/>
        <v>N/A</v>
      </c>
      <c r="AG323" s="116" t="str">
        <f t="shared" si="34"/>
        <v>N/A</v>
      </c>
      <c r="AH323" s="116"/>
      <c r="AI323" s="116"/>
      <c r="AJ323" s="116"/>
      <c r="AK323" s="116"/>
      <c r="AL323" s="109"/>
      <c r="AM323" s="109"/>
      <c r="AN323" s="109"/>
      <c r="AO323" s="109"/>
      <c r="AP323" s="116"/>
      <c r="AQ323" s="109"/>
      <c r="AR323" s="141"/>
      <c r="AS323" s="116"/>
      <c r="AT323" s="116"/>
      <c r="AU323" s="141"/>
      <c r="AV323" s="120"/>
      <c r="AW323" s="120"/>
      <c r="AX323" s="120"/>
      <c r="AY323" s="120"/>
      <c r="AZ323" s="120"/>
      <c r="BA323" s="120"/>
      <c r="BB323" s="120"/>
      <c r="BC323" s="120"/>
      <c r="BD323" s="120"/>
      <c r="BE323" s="120"/>
      <c r="BF323" s="120"/>
      <c r="BG323" s="120"/>
      <c r="BH323" s="120"/>
      <c r="BI323" s="229"/>
      <c r="BJ323" s="132" t="s">
        <v>438</v>
      </c>
      <c r="BK323" s="132"/>
    </row>
    <row r="324" spans="1:63" ht="28.8">
      <c r="A324" s="234"/>
      <c r="B324" s="229"/>
      <c r="C324" s="229"/>
      <c r="D324" s="229"/>
      <c r="E324" s="229"/>
      <c r="F324" s="229"/>
      <c r="G324" s="228"/>
      <c r="H324" s="229"/>
      <c r="I324" s="229"/>
      <c r="J324" s="115" t="s">
        <v>508</v>
      </c>
      <c r="K324" s="85">
        <v>0.25</v>
      </c>
      <c r="L324" s="116" t="s">
        <v>254</v>
      </c>
      <c r="M324" s="117">
        <v>45658</v>
      </c>
      <c r="N324" s="117">
        <f>+M324+60</f>
        <v>45718</v>
      </c>
      <c r="O324" s="114">
        <v>1</v>
      </c>
      <c r="P324" s="116" t="s">
        <v>313</v>
      </c>
      <c r="Q324" s="118" t="str">
        <f>IFERROR(VLOOKUP(R324,Listas!$AJ$2:$AK$9,2,0),"N/A")</f>
        <v>N/A</v>
      </c>
      <c r="R324" s="119" t="s">
        <v>229</v>
      </c>
      <c r="S324" s="119" t="s">
        <v>229</v>
      </c>
      <c r="T324" s="119" t="s">
        <v>229</v>
      </c>
      <c r="U324" s="116" t="str">
        <f t="shared" si="34"/>
        <v>N/A</v>
      </c>
      <c r="V324" s="116" t="str">
        <f t="shared" si="34"/>
        <v>N/A</v>
      </c>
      <c r="W324" s="116" t="str">
        <f t="shared" si="34"/>
        <v>N/A</v>
      </c>
      <c r="X324" s="116" t="str">
        <f t="shared" si="34"/>
        <v>N/A</v>
      </c>
      <c r="Y324" s="116" t="str">
        <f t="shared" si="34"/>
        <v>N/A</v>
      </c>
      <c r="Z324" s="116" t="str">
        <f t="shared" si="34"/>
        <v>N/A</v>
      </c>
      <c r="AA324" s="116" t="str">
        <f t="shared" si="34"/>
        <v>N/A</v>
      </c>
      <c r="AB324" s="116" t="str">
        <f t="shared" si="34"/>
        <v>N/A</v>
      </c>
      <c r="AC324" s="116" t="str">
        <f t="shared" si="34"/>
        <v>N/A</v>
      </c>
      <c r="AD324" s="116" t="str">
        <f t="shared" si="34"/>
        <v>N/A</v>
      </c>
      <c r="AE324" s="116" t="str">
        <f t="shared" si="34"/>
        <v>N/A</v>
      </c>
      <c r="AF324" s="116" t="str">
        <f t="shared" si="34"/>
        <v>N/A</v>
      </c>
      <c r="AG324" s="116" t="str">
        <f t="shared" si="34"/>
        <v>N/A</v>
      </c>
      <c r="AH324" s="116"/>
      <c r="AI324" s="116"/>
      <c r="AJ324" s="116"/>
      <c r="AK324" s="116"/>
      <c r="AL324" s="109"/>
      <c r="AM324" s="109"/>
      <c r="AN324" s="109"/>
      <c r="AO324" s="109"/>
      <c r="AP324" s="116"/>
      <c r="AQ324" s="109"/>
      <c r="AR324" s="141"/>
      <c r="AS324" s="116"/>
      <c r="AT324" s="116"/>
      <c r="AU324" s="141"/>
      <c r="AV324" s="120"/>
      <c r="AW324" s="120"/>
      <c r="AX324" s="120"/>
      <c r="AY324" s="120"/>
      <c r="AZ324" s="120"/>
      <c r="BA324" s="120"/>
      <c r="BB324" s="120"/>
      <c r="BC324" s="120"/>
      <c r="BD324" s="120"/>
      <c r="BE324" s="120"/>
      <c r="BF324" s="120"/>
      <c r="BG324" s="120"/>
      <c r="BH324" s="120"/>
      <c r="BI324" s="229"/>
      <c r="BJ324" s="132" t="s">
        <v>438</v>
      </c>
      <c r="BK324" s="132"/>
    </row>
    <row r="325" spans="1:63" ht="28.8">
      <c r="A325" s="234"/>
      <c r="B325" s="229"/>
      <c r="C325" s="229"/>
      <c r="D325" s="229"/>
      <c r="E325" s="229"/>
      <c r="F325" s="229"/>
      <c r="G325" s="228"/>
      <c r="H325" s="229"/>
      <c r="I325" s="229"/>
      <c r="J325" s="115" t="s">
        <v>509</v>
      </c>
      <c r="K325" s="85">
        <v>0.2</v>
      </c>
      <c r="L325" s="116" t="s">
        <v>254</v>
      </c>
      <c r="M325" s="117">
        <v>45719</v>
      </c>
      <c r="N325" s="117">
        <f>+M325+90</f>
        <v>45809</v>
      </c>
      <c r="O325" s="114">
        <v>1</v>
      </c>
      <c r="P325" s="116" t="s">
        <v>313</v>
      </c>
      <c r="Q325" s="118" t="str">
        <f>IFERROR(VLOOKUP(R325,Listas!$AJ$2:$AK$9,2,0),"N/A")</f>
        <v>N/A</v>
      </c>
      <c r="R325" s="119" t="s">
        <v>229</v>
      </c>
      <c r="S325" s="119" t="s">
        <v>229</v>
      </c>
      <c r="T325" s="119" t="s">
        <v>229</v>
      </c>
      <c r="U325" s="116" t="str">
        <f t="shared" si="34"/>
        <v>N/A</v>
      </c>
      <c r="V325" s="116" t="str">
        <f t="shared" si="34"/>
        <v>N/A</v>
      </c>
      <c r="W325" s="116" t="str">
        <f t="shared" si="34"/>
        <v>N/A</v>
      </c>
      <c r="X325" s="116" t="str">
        <f t="shared" si="34"/>
        <v>N/A</v>
      </c>
      <c r="Y325" s="116" t="str">
        <f t="shared" si="34"/>
        <v>N/A</v>
      </c>
      <c r="Z325" s="116" t="str">
        <f t="shared" si="34"/>
        <v>N/A</v>
      </c>
      <c r="AA325" s="116" t="str">
        <f t="shared" si="34"/>
        <v>N/A</v>
      </c>
      <c r="AB325" s="116" t="str">
        <f t="shared" si="34"/>
        <v>N/A</v>
      </c>
      <c r="AC325" s="116" t="str">
        <f t="shared" si="34"/>
        <v>N/A</v>
      </c>
      <c r="AD325" s="116" t="str">
        <f t="shared" si="34"/>
        <v>N/A</v>
      </c>
      <c r="AE325" s="116" t="str">
        <f t="shared" si="34"/>
        <v>N/A</v>
      </c>
      <c r="AF325" s="116" t="str">
        <f t="shared" si="34"/>
        <v>N/A</v>
      </c>
      <c r="AG325" s="116" t="str">
        <f t="shared" si="34"/>
        <v>N/A</v>
      </c>
      <c r="AH325" s="116"/>
      <c r="AI325" s="116"/>
      <c r="AJ325" s="116"/>
      <c r="AK325" s="116"/>
      <c r="AL325" s="109"/>
      <c r="AM325" s="109"/>
      <c r="AN325" s="109"/>
      <c r="AO325" s="109"/>
      <c r="AP325" s="116"/>
      <c r="AQ325" s="109"/>
      <c r="AR325" s="141"/>
      <c r="AS325" s="116"/>
      <c r="AT325" s="116"/>
      <c r="AU325" s="141"/>
      <c r="AV325" s="120"/>
      <c r="AW325" s="120"/>
      <c r="AX325" s="120"/>
      <c r="AY325" s="120"/>
      <c r="AZ325" s="120"/>
      <c r="BA325" s="120"/>
      <c r="BB325" s="120"/>
      <c r="BC325" s="120"/>
      <c r="BD325" s="120"/>
      <c r="BE325" s="120"/>
      <c r="BF325" s="120"/>
      <c r="BG325" s="120"/>
      <c r="BH325" s="120"/>
      <c r="BI325" s="229"/>
      <c r="BJ325" s="132" t="s">
        <v>438</v>
      </c>
      <c r="BK325" s="132"/>
    </row>
    <row r="326" spans="1:63" ht="28.8">
      <c r="A326" s="234"/>
      <c r="B326" s="229"/>
      <c r="C326" s="229"/>
      <c r="D326" s="229"/>
      <c r="E326" s="229"/>
      <c r="F326" s="229"/>
      <c r="G326" s="228"/>
      <c r="H326" s="229"/>
      <c r="I326" s="229"/>
      <c r="J326" s="115" t="s">
        <v>708</v>
      </c>
      <c r="K326" s="85">
        <v>0.3</v>
      </c>
      <c r="L326" s="116" t="s">
        <v>254</v>
      </c>
      <c r="M326" s="117">
        <v>45658</v>
      </c>
      <c r="N326" s="117">
        <f>+M326+330</f>
        <v>45988</v>
      </c>
      <c r="O326" s="114">
        <v>1</v>
      </c>
      <c r="P326" s="116" t="s">
        <v>313</v>
      </c>
      <c r="Q326" s="118" t="str">
        <f>IFERROR(VLOOKUP(R326,Listas!$AJ$2:$AK$9,2,0),"N/A")</f>
        <v>N/A</v>
      </c>
      <c r="R326" s="119" t="s">
        <v>229</v>
      </c>
      <c r="S326" s="119" t="s">
        <v>229</v>
      </c>
      <c r="T326" s="119" t="s">
        <v>229</v>
      </c>
      <c r="U326" s="116" t="str">
        <f t="shared" si="34"/>
        <v>N/A</v>
      </c>
      <c r="V326" s="116" t="str">
        <f t="shared" si="34"/>
        <v>N/A</v>
      </c>
      <c r="W326" s="116" t="str">
        <f t="shared" si="34"/>
        <v>N/A</v>
      </c>
      <c r="X326" s="116" t="str">
        <f t="shared" si="34"/>
        <v>N/A</v>
      </c>
      <c r="Y326" s="116" t="str">
        <f t="shared" si="34"/>
        <v>N/A</v>
      </c>
      <c r="Z326" s="116" t="str">
        <f t="shared" si="34"/>
        <v>N/A</v>
      </c>
      <c r="AA326" s="116" t="str">
        <f t="shared" si="34"/>
        <v>N/A</v>
      </c>
      <c r="AB326" s="116" t="str">
        <f t="shared" si="34"/>
        <v>N/A</v>
      </c>
      <c r="AC326" s="116" t="str">
        <f t="shared" si="34"/>
        <v>N/A</v>
      </c>
      <c r="AD326" s="116" t="str">
        <f t="shared" si="34"/>
        <v>N/A</v>
      </c>
      <c r="AE326" s="116" t="str">
        <f t="shared" si="34"/>
        <v>N/A</v>
      </c>
      <c r="AF326" s="116" t="str">
        <f t="shared" si="34"/>
        <v>N/A</v>
      </c>
      <c r="AG326" s="116" t="str">
        <f t="shared" si="34"/>
        <v>N/A</v>
      </c>
      <c r="AH326" s="116"/>
      <c r="AI326" s="116"/>
      <c r="AJ326" s="116"/>
      <c r="AK326" s="116"/>
      <c r="AL326" s="109"/>
      <c r="AM326" s="109"/>
      <c r="AN326" s="109"/>
      <c r="AO326" s="109"/>
      <c r="AP326" s="116"/>
      <c r="AQ326" s="109"/>
      <c r="AR326" s="141"/>
      <c r="AS326" s="116"/>
      <c r="AT326" s="116"/>
      <c r="AU326" s="141"/>
      <c r="AV326" s="120"/>
      <c r="AW326" s="120"/>
      <c r="AX326" s="120"/>
      <c r="AY326" s="120"/>
      <c r="AZ326" s="120"/>
      <c r="BA326" s="120"/>
      <c r="BB326" s="120"/>
      <c r="BC326" s="120"/>
      <c r="BD326" s="120"/>
      <c r="BE326" s="120"/>
      <c r="BF326" s="120"/>
      <c r="BG326" s="120"/>
      <c r="BH326" s="120"/>
      <c r="BI326" s="229"/>
      <c r="BJ326" s="132" t="s">
        <v>438</v>
      </c>
      <c r="BK326" s="132"/>
    </row>
    <row r="327" spans="1:63" ht="244.8">
      <c r="A327" s="116">
        <v>68</v>
      </c>
      <c r="B327" s="119" t="s">
        <v>425</v>
      </c>
      <c r="C327" s="119" t="s">
        <v>25</v>
      </c>
      <c r="D327" s="119" t="s">
        <v>315</v>
      </c>
      <c r="E327" s="119" t="s">
        <v>510</v>
      </c>
      <c r="F327" s="119" t="s">
        <v>42</v>
      </c>
      <c r="G327" s="122" t="s">
        <v>718</v>
      </c>
      <c r="H327" s="119" t="s">
        <v>287</v>
      </c>
      <c r="I327" s="119" t="s">
        <v>288</v>
      </c>
      <c r="J327" s="115" t="s">
        <v>709</v>
      </c>
      <c r="K327" s="85">
        <v>1</v>
      </c>
      <c r="L327" s="116" t="s">
        <v>254</v>
      </c>
      <c r="M327" s="117">
        <v>45658</v>
      </c>
      <c r="N327" s="117">
        <f t="shared" ref="N327:N332" si="35">+M327+364</f>
        <v>46022</v>
      </c>
      <c r="O327" s="114">
        <v>1</v>
      </c>
      <c r="P327" s="116" t="s">
        <v>313</v>
      </c>
      <c r="Q327" s="118" t="str">
        <f>IFERROR(VLOOKUP(R327,Listas!$AJ$2:$AK$9,2,0),"N/A")</f>
        <v>N/A</v>
      </c>
      <c r="R327" s="119" t="s">
        <v>229</v>
      </c>
      <c r="S327" s="119" t="s">
        <v>229</v>
      </c>
      <c r="T327" s="119" t="s">
        <v>229</v>
      </c>
      <c r="U327" s="116" t="str">
        <f t="shared" si="34"/>
        <v>N/A</v>
      </c>
      <c r="V327" s="116" t="str">
        <f t="shared" si="34"/>
        <v>N/A</v>
      </c>
      <c r="W327" s="116" t="str">
        <f t="shared" si="34"/>
        <v>N/A</v>
      </c>
      <c r="X327" s="116" t="str">
        <f t="shared" si="34"/>
        <v>N/A</v>
      </c>
      <c r="Y327" s="116" t="str">
        <f t="shared" si="34"/>
        <v>N/A</v>
      </c>
      <c r="Z327" s="116" t="str">
        <f t="shared" si="34"/>
        <v>N/A</v>
      </c>
      <c r="AA327" s="116" t="str">
        <f t="shared" si="34"/>
        <v>N/A</v>
      </c>
      <c r="AB327" s="116" t="str">
        <f t="shared" si="34"/>
        <v>N/A</v>
      </c>
      <c r="AC327" s="116" t="str">
        <f t="shared" si="34"/>
        <v>N/A</v>
      </c>
      <c r="AD327" s="116" t="str">
        <f t="shared" si="34"/>
        <v>N/A</v>
      </c>
      <c r="AE327" s="116" t="str">
        <f t="shared" si="34"/>
        <v>N/A</v>
      </c>
      <c r="AF327" s="116" t="str">
        <f t="shared" si="34"/>
        <v>N/A</v>
      </c>
      <c r="AG327" s="116" t="str">
        <f t="shared" si="34"/>
        <v>N/A</v>
      </c>
      <c r="AH327" s="116"/>
      <c r="AI327" s="116"/>
      <c r="AJ327" s="116"/>
      <c r="AK327" s="116"/>
      <c r="AL327" s="109"/>
      <c r="AM327" s="109"/>
      <c r="AN327" s="109"/>
      <c r="AO327" s="109"/>
      <c r="AP327" s="116"/>
      <c r="AQ327" s="109"/>
      <c r="AR327" s="141"/>
      <c r="AS327" s="116"/>
      <c r="AT327" s="116"/>
      <c r="AU327" s="141"/>
      <c r="AV327" s="120"/>
      <c r="AW327" s="120"/>
      <c r="AX327" s="120"/>
      <c r="AY327" s="120"/>
      <c r="AZ327" s="120"/>
      <c r="BA327" s="120"/>
      <c r="BB327" s="120"/>
      <c r="BC327" s="120"/>
      <c r="BD327" s="120"/>
      <c r="BE327" s="120"/>
      <c r="BF327" s="120"/>
      <c r="BG327" s="120"/>
      <c r="BH327" s="120"/>
      <c r="BI327" s="119"/>
      <c r="BJ327" s="132" t="s">
        <v>438</v>
      </c>
      <c r="BK327" s="132"/>
    </row>
    <row r="328" spans="1:63" ht="28.8">
      <c r="A328" s="234">
        <v>69</v>
      </c>
      <c r="B328" s="229" t="s">
        <v>425</v>
      </c>
      <c r="C328" s="229" t="s">
        <v>25</v>
      </c>
      <c r="D328" s="229" t="s">
        <v>315</v>
      </c>
      <c r="E328" s="229" t="s">
        <v>512</v>
      </c>
      <c r="F328" s="229" t="s">
        <v>42</v>
      </c>
      <c r="G328" s="228" t="s">
        <v>718</v>
      </c>
      <c r="H328" s="229" t="s">
        <v>287</v>
      </c>
      <c r="I328" s="229" t="s">
        <v>288</v>
      </c>
      <c r="J328" s="115" t="s">
        <v>513</v>
      </c>
      <c r="K328" s="85">
        <v>0.1</v>
      </c>
      <c r="L328" s="116" t="s">
        <v>254</v>
      </c>
      <c r="M328" s="117">
        <v>45658</v>
      </c>
      <c r="N328" s="117">
        <f t="shared" si="35"/>
        <v>46022</v>
      </c>
      <c r="O328" s="114">
        <v>1</v>
      </c>
      <c r="P328" s="116" t="s">
        <v>313</v>
      </c>
      <c r="Q328" s="118" t="str">
        <f>IFERROR(VLOOKUP(R328,Listas!$AJ$2:$AK$9,2,0),"N/A")</f>
        <v>N/A</v>
      </c>
      <c r="R328" s="119" t="s">
        <v>229</v>
      </c>
      <c r="S328" s="119" t="s">
        <v>229</v>
      </c>
      <c r="T328" s="119" t="s">
        <v>229</v>
      </c>
      <c r="U328" s="116" t="str">
        <f t="shared" si="34"/>
        <v>N/A</v>
      </c>
      <c r="V328" s="116" t="str">
        <f t="shared" si="34"/>
        <v>N/A</v>
      </c>
      <c r="W328" s="116" t="str">
        <f t="shared" si="34"/>
        <v>N/A</v>
      </c>
      <c r="X328" s="116" t="str">
        <f t="shared" si="34"/>
        <v>N/A</v>
      </c>
      <c r="Y328" s="116" t="str">
        <f t="shared" si="34"/>
        <v>N/A</v>
      </c>
      <c r="Z328" s="116" t="str">
        <f t="shared" si="34"/>
        <v>N/A</v>
      </c>
      <c r="AA328" s="116" t="str">
        <f t="shared" si="34"/>
        <v>N/A</v>
      </c>
      <c r="AB328" s="116" t="str">
        <f t="shared" si="34"/>
        <v>N/A</v>
      </c>
      <c r="AC328" s="116" t="str">
        <f t="shared" si="34"/>
        <v>N/A</v>
      </c>
      <c r="AD328" s="116" t="str">
        <f t="shared" si="34"/>
        <v>N/A</v>
      </c>
      <c r="AE328" s="116" t="str">
        <f t="shared" si="34"/>
        <v>N/A</v>
      </c>
      <c r="AF328" s="116" t="str">
        <f t="shared" si="34"/>
        <v>N/A</v>
      </c>
      <c r="AG328" s="116" t="str">
        <f t="shared" si="34"/>
        <v>N/A</v>
      </c>
      <c r="AH328" s="116"/>
      <c r="AI328" s="116"/>
      <c r="AJ328" s="116"/>
      <c r="AK328" s="116"/>
      <c r="AL328" s="109"/>
      <c r="AM328" s="109"/>
      <c r="AN328" s="109"/>
      <c r="AO328" s="109"/>
      <c r="AP328" s="116"/>
      <c r="AQ328" s="109"/>
      <c r="AR328" s="141"/>
      <c r="AS328" s="116"/>
      <c r="AT328" s="116"/>
      <c r="AU328" s="141"/>
      <c r="AV328" s="120"/>
      <c r="AW328" s="120"/>
      <c r="AX328" s="120"/>
      <c r="AY328" s="120"/>
      <c r="AZ328" s="120"/>
      <c r="BA328" s="120"/>
      <c r="BB328" s="120"/>
      <c r="BC328" s="120"/>
      <c r="BD328" s="120"/>
      <c r="BE328" s="120"/>
      <c r="BF328" s="120"/>
      <c r="BG328" s="120"/>
      <c r="BH328" s="120"/>
      <c r="BI328" s="229"/>
      <c r="BJ328" s="132" t="s">
        <v>438</v>
      </c>
      <c r="BK328" s="132"/>
    </row>
    <row r="329" spans="1:63" ht="28.8">
      <c r="A329" s="234"/>
      <c r="B329" s="229"/>
      <c r="C329" s="229"/>
      <c r="D329" s="229"/>
      <c r="E329" s="229"/>
      <c r="F329" s="229"/>
      <c r="G329" s="228"/>
      <c r="H329" s="229"/>
      <c r="I329" s="229"/>
      <c r="J329" s="115" t="s">
        <v>514</v>
      </c>
      <c r="K329" s="85">
        <v>0.3</v>
      </c>
      <c r="L329" s="116" t="s">
        <v>254</v>
      </c>
      <c r="M329" s="117">
        <v>45658</v>
      </c>
      <c r="N329" s="117">
        <f t="shared" si="35"/>
        <v>46022</v>
      </c>
      <c r="O329" s="114">
        <v>1</v>
      </c>
      <c r="P329" s="116" t="s">
        <v>313</v>
      </c>
      <c r="Q329" s="118" t="str">
        <f>IFERROR(VLOOKUP(R329,Listas!$AJ$2:$AK$9,2,0),"N/A")</f>
        <v>N/A</v>
      </c>
      <c r="R329" s="119" t="s">
        <v>229</v>
      </c>
      <c r="S329" s="119" t="s">
        <v>229</v>
      </c>
      <c r="T329" s="119" t="s">
        <v>229</v>
      </c>
      <c r="U329" s="116" t="str">
        <f t="shared" si="34"/>
        <v>N/A</v>
      </c>
      <c r="V329" s="116" t="str">
        <f t="shared" si="34"/>
        <v>N/A</v>
      </c>
      <c r="W329" s="116" t="str">
        <f t="shared" si="34"/>
        <v>N/A</v>
      </c>
      <c r="X329" s="116" t="str">
        <f t="shared" si="34"/>
        <v>N/A</v>
      </c>
      <c r="Y329" s="116" t="str">
        <f t="shared" si="34"/>
        <v>N/A</v>
      </c>
      <c r="Z329" s="116" t="str">
        <f t="shared" si="34"/>
        <v>N/A</v>
      </c>
      <c r="AA329" s="116" t="str">
        <f t="shared" si="34"/>
        <v>N/A</v>
      </c>
      <c r="AB329" s="116" t="str">
        <f t="shared" si="34"/>
        <v>N/A</v>
      </c>
      <c r="AC329" s="116" t="str">
        <f t="shared" si="34"/>
        <v>N/A</v>
      </c>
      <c r="AD329" s="116" t="str">
        <f t="shared" si="34"/>
        <v>N/A</v>
      </c>
      <c r="AE329" s="116" t="str">
        <f t="shared" si="34"/>
        <v>N/A</v>
      </c>
      <c r="AF329" s="116" t="str">
        <f t="shared" si="34"/>
        <v>N/A</v>
      </c>
      <c r="AG329" s="116" t="str">
        <f t="shared" si="34"/>
        <v>N/A</v>
      </c>
      <c r="AH329" s="116"/>
      <c r="AI329" s="116"/>
      <c r="AJ329" s="116"/>
      <c r="AK329" s="116"/>
      <c r="AL329" s="109"/>
      <c r="AM329" s="109"/>
      <c r="AN329" s="109"/>
      <c r="AO329" s="109"/>
      <c r="AP329" s="116"/>
      <c r="AQ329" s="109"/>
      <c r="AR329" s="141"/>
      <c r="AS329" s="116"/>
      <c r="AT329" s="116"/>
      <c r="AU329" s="141"/>
      <c r="AV329" s="120"/>
      <c r="AW329" s="120"/>
      <c r="AX329" s="120"/>
      <c r="AY329" s="120"/>
      <c r="AZ329" s="120"/>
      <c r="BA329" s="120"/>
      <c r="BB329" s="120"/>
      <c r="BC329" s="120"/>
      <c r="BD329" s="120"/>
      <c r="BE329" s="120"/>
      <c r="BF329" s="120"/>
      <c r="BG329" s="120"/>
      <c r="BH329" s="120"/>
      <c r="BI329" s="229"/>
      <c r="BJ329" s="132" t="s">
        <v>438</v>
      </c>
      <c r="BK329" s="132"/>
    </row>
    <row r="330" spans="1:63" ht="28.8">
      <c r="A330" s="234"/>
      <c r="B330" s="229"/>
      <c r="C330" s="229"/>
      <c r="D330" s="229"/>
      <c r="E330" s="229"/>
      <c r="F330" s="229"/>
      <c r="G330" s="228"/>
      <c r="H330" s="229"/>
      <c r="I330" s="229"/>
      <c r="J330" s="115" t="s">
        <v>515</v>
      </c>
      <c r="K330" s="85">
        <v>0.3</v>
      </c>
      <c r="L330" s="116" t="s">
        <v>254</v>
      </c>
      <c r="M330" s="117">
        <v>45658</v>
      </c>
      <c r="N330" s="117">
        <f t="shared" si="35"/>
        <v>46022</v>
      </c>
      <c r="O330" s="114">
        <v>1</v>
      </c>
      <c r="P330" s="116" t="s">
        <v>313</v>
      </c>
      <c r="Q330" s="118" t="str">
        <f>IFERROR(VLOOKUP(R330,Listas!$AJ$2:$AK$9,2,0),"N/A")</f>
        <v>N/A</v>
      </c>
      <c r="R330" s="119" t="s">
        <v>229</v>
      </c>
      <c r="S330" s="119" t="s">
        <v>229</v>
      </c>
      <c r="T330" s="119" t="s">
        <v>229</v>
      </c>
      <c r="U330" s="116" t="str">
        <f t="shared" si="34"/>
        <v>N/A</v>
      </c>
      <c r="V330" s="116" t="str">
        <f t="shared" si="34"/>
        <v>N/A</v>
      </c>
      <c r="W330" s="116" t="str">
        <f t="shared" si="34"/>
        <v>N/A</v>
      </c>
      <c r="X330" s="116" t="str">
        <f t="shared" si="34"/>
        <v>N/A</v>
      </c>
      <c r="Y330" s="116" t="str">
        <f t="shared" si="34"/>
        <v>N/A</v>
      </c>
      <c r="Z330" s="116" t="str">
        <f t="shared" si="34"/>
        <v>N/A</v>
      </c>
      <c r="AA330" s="116" t="str">
        <f t="shared" si="34"/>
        <v>N/A</v>
      </c>
      <c r="AB330" s="116" t="str">
        <f t="shared" si="34"/>
        <v>N/A</v>
      </c>
      <c r="AC330" s="116" t="str">
        <f t="shared" si="34"/>
        <v>N/A</v>
      </c>
      <c r="AD330" s="116" t="str">
        <f t="shared" si="34"/>
        <v>N/A</v>
      </c>
      <c r="AE330" s="116" t="str">
        <f t="shared" si="34"/>
        <v>N/A</v>
      </c>
      <c r="AF330" s="116" t="str">
        <f t="shared" si="34"/>
        <v>N/A</v>
      </c>
      <c r="AG330" s="116" t="str">
        <f t="shared" si="34"/>
        <v>N/A</v>
      </c>
      <c r="AH330" s="116"/>
      <c r="AI330" s="116"/>
      <c r="AJ330" s="116"/>
      <c r="AK330" s="116"/>
      <c r="AL330" s="109"/>
      <c r="AM330" s="109"/>
      <c r="AN330" s="109"/>
      <c r="AO330" s="109"/>
      <c r="AP330" s="116"/>
      <c r="AQ330" s="109"/>
      <c r="AR330" s="141"/>
      <c r="AS330" s="116"/>
      <c r="AT330" s="116"/>
      <c r="AU330" s="141"/>
      <c r="AV330" s="120"/>
      <c r="AW330" s="120"/>
      <c r="AX330" s="120"/>
      <c r="AY330" s="120"/>
      <c r="AZ330" s="120"/>
      <c r="BA330" s="120"/>
      <c r="BB330" s="120"/>
      <c r="BC330" s="120"/>
      <c r="BD330" s="120"/>
      <c r="BE330" s="120"/>
      <c r="BF330" s="120"/>
      <c r="BG330" s="120"/>
      <c r="BH330" s="120"/>
      <c r="BI330" s="229"/>
      <c r="BJ330" s="132" t="s">
        <v>438</v>
      </c>
      <c r="BK330" s="132"/>
    </row>
    <row r="331" spans="1:63" ht="43.2">
      <c r="A331" s="234"/>
      <c r="B331" s="229"/>
      <c r="C331" s="229"/>
      <c r="D331" s="229"/>
      <c r="E331" s="229"/>
      <c r="F331" s="229"/>
      <c r="G331" s="228"/>
      <c r="H331" s="229"/>
      <c r="I331" s="229"/>
      <c r="J331" s="115" t="s">
        <v>516</v>
      </c>
      <c r="K331" s="85">
        <v>0.15</v>
      </c>
      <c r="L331" s="116" t="s">
        <v>254</v>
      </c>
      <c r="M331" s="117">
        <v>45658</v>
      </c>
      <c r="N331" s="117">
        <f t="shared" si="35"/>
        <v>46022</v>
      </c>
      <c r="O331" s="114">
        <v>1</v>
      </c>
      <c r="P331" s="116" t="s">
        <v>313</v>
      </c>
      <c r="Q331" s="118" t="str">
        <f>IFERROR(VLOOKUP(R331,Listas!$AJ$2:$AK$9,2,0),"N/A")</f>
        <v>N/A</v>
      </c>
      <c r="R331" s="119" t="s">
        <v>229</v>
      </c>
      <c r="S331" s="119" t="s">
        <v>229</v>
      </c>
      <c r="T331" s="119" t="s">
        <v>229</v>
      </c>
      <c r="U331" s="116" t="str">
        <f t="shared" si="34"/>
        <v>N/A</v>
      </c>
      <c r="V331" s="116" t="str">
        <f t="shared" si="34"/>
        <v>N/A</v>
      </c>
      <c r="W331" s="116" t="str">
        <f t="shared" si="34"/>
        <v>N/A</v>
      </c>
      <c r="X331" s="116" t="str">
        <f t="shared" si="34"/>
        <v>N/A</v>
      </c>
      <c r="Y331" s="116" t="str">
        <f t="shared" si="34"/>
        <v>N/A</v>
      </c>
      <c r="Z331" s="116" t="str">
        <f t="shared" si="34"/>
        <v>N/A</v>
      </c>
      <c r="AA331" s="116" t="str">
        <f t="shared" si="34"/>
        <v>N/A</v>
      </c>
      <c r="AB331" s="116" t="str">
        <f t="shared" si="34"/>
        <v>N/A</v>
      </c>
      <c r="AC331" s="116" t="str">
        <f t="shared" si="34"/>
        <v>N/A</v>
      </c>
      <c r="AD331" s="116" t="str">
        <f t="shared" si="34"/>
        <v>N/A</v>
      </c>
      <c r="AE331" s="116" t="str">
        <f t="shared" si="34"/>
        <v>N/A</v>
      </c>
      <c r="AF331" s="116" t="str">
        <f t="shared" si="34"/>
        <v>N/A</v>
      </c>
      <c r="AG331" s="116" t="str">
        <f t="shared" si="34"/>
        <v>N/A</v>
      </c>
      <c r="AH331" s="116"/>
      <c r="AI331" s="116"/>
      <c r="AJ331" s="116"/>
      <c r="AK331" s="116"/>
      <c r="AL331" s="109"/>
      <c r="AM331" s="109"/>
      <c r="AN331" s="109"/>
      <c r="AO331" s="109"/>
      <c r="AP331" s="116"/>
      <c r="AQ331" s="109"/>
      <c r="AR331" s="141"/>
      <c r="AS331" s="116"/>
      <c r="AT331" s="116"/>
      <c r="AU331" s="141"/>
      <c r="AV331" s="120"/>
      <c r="AW331" s="120"/>
      <c r="AX331" s="120"/>
      <c r="AY331" s="120"/>
      <c r="AZ331" s="120"/>
      <c r="BA331" s="120"/>
      <c r="BB331" s="120"/>
      <c r="BC331" s="120"/>
      <c r="BD331" s="120"/>
      <c r="BE331" s="120"/>
      <c r="BF331" s="120"/>
      <c r="BG331" s="120"/>
      <c r="BH331" s="120"/>
      <c r="BI331" s="229"/>
      <c r="BJ331" s="132" t="s">
        <v>438</v>
      </c>
      <c r="BK331" s="132"/>
    </row>
    <row r="332" spans="1:63" ht="28.8">
      <c r="A332" s="234"/>
      <c r="B332" s="229"/>
      <c r="C332" s="229"/>
      <c r="D332" s="229"/>
      <c r="E332" s="229"/>
      <c r="F332" s="229"/>
      <c r="G332" s="228"/>
      <c r="H332" s="229"/>
      <c r="I332" s="229"/>
      <c r="J332" s="115" t="s">
        <v>517</v>
      </c>
      <c r="K332" s="85">
        <v>0.15</v>
      </c>
      <c r="L332" s="116" t="s">
        <v>254</v>
      </c>
      <c r="M332" s="117">
        <v>45658</v>
      </c>
      <c r="N332" s="117">
        <f t="shared" si="35"/>
        <v>46022</v>
      </c>
      <c r="O332" s="114">
        <v>3</v>
      </c>
      <c r="P332" s="116" t="s">
        <v>313</v>
      </c>
      <c r="Q332" s="118" t="str">
        <f>IFERROR(VLOOKUP(R332,Listas!$AJ$2:$AK$9,2,0),"N/A")</f>
        <v>N/A</v>
      </c>
      <c r="R332" s="119" t="s">
        <v>229</v>
      </c>
      <c r="S332" s="119" t="s">
        <v>229</v>
      </c>
      <c r="T332" s="119" t="s">
        <v>229</v>
      </c>
      <c r="U332" s="116" t="str">
        <f t="shared" si="34"/>
        <v>N/A</v>
      </c>
      <c r="V332" s="116" t="str">
        <f t="shared" si="34"/>
        <v>N/A</v>
      </c>
      <c r="W332" s="116" t="str">
        <f t="shared" si="34"/>
        <v>N/A</v>
      </c>
      <c r="X332" s="116" t="str">
        <f t="shared" si="34"/>
        <v>N/A</v>
      </c>
      <c r="Y332" s="116" t="str">
        <f t="shared" si="34"/>
        <v>N/A</v>
      </c>
      <c r="Z332" s="116" t="str">
        <f t="shared" si="34"/>
        <v>N/A</v>
      </c>
      <c r="AA332" s="116" t="str">
        <f t="shared" si="34"/>
        <v>N/A</v>
      </c>
      <c r="AB332" s="116" t="str">
        <f t="shared" si="34"/>
        <v>N/A</v>
      </c>
      <c r="AC332" s="116" t="str">
        <f t="shared" si="34"/>
        <v>N/A</v>
      </c>
      <c r="AD332" s="116" t="str">
        <f t="shared" si="34"/>
        <v>N/A</v>
      </c>
      <c r="AE332" s="116" t="str">
        <f t="shared" si="34"/>
        <v>N/A</v>
      </c>
      <c r="AF332" s="116" t="str">
        <f t="shared" si="34"/>
        <v>N/A</v>
      </c>
      <c r="AG332" s="116" t="str">
        <f t="shared" si="34"/>
        <v>N/A</v>
      </c>
      <c r="AH332" s="116"/>
      <c r="AI332" s="116"/>
      <c r="AJ332" s="116"/>
      <c r="AK332" s="116"/>
      <c r="AL332" s="109"/>
      <c r="AM332" s="109"/>
      <c r="AN332" s="109"/>
      <c r="AO332" s="109"/>
      <c r="AP332" s="116"/>
      <c r="AQ332" s="109"/>
      <c r="AR332" s="141"/>
      <c r="AS332" s="116"/>
      <c r="AT332" s="116"/>
      <c r="AU332" s="141"/>
      <c r="AV332" s="120"/>
      <c r="AW332" s="120"/>
      <c r="AX332" s="120"/>
      <c r="AY332" s="120"/>
      <c r="AZ332" s="120"/>
      <c r="BA332" s="120"/>
      <c r="BB332" s="120"/>
      <c r="BC332" s="120"/>
      <c r="BD332" s="120"/>
      <c r="BE332" s="120"/>
      <c r="BF332" s="120"/>
      <c r="BG332" s="120"/>
      <c r="BH332" s="120"/>
      <c r="BI332" s="229"/>
      <c r="BJ332" s="132" t="s">
        <v>438</v>
      </c>
      <c r="BK332" s="132"/>
    </row>
    <row r="333" spans="1:63" ht="28.8">
      <c r="A333" s="234">
        <v>70</v>
      </c>
      <c r="B333" s="229" t="s">
        <v>425</v>
      </c>
      <c r="C333" s="229" t="s">
        <v>25</v>
      </c>
      <c r="D333" s="229" t="s">
        <v>315</v>
      </c>
      <c r="E333" s="229" t="s">
        <v>518</v>
      </c>
      <c r="F333" s="229" t="s">
        <v>41</v>
      </c>
      <c r="G333" s="228" t="s">
        <v>718</v>
      </c>
      <c r="H333" s="229" t="s">
        <v>287</v>
      </c>
      <c r="I333" s="229" t="s">
        <v>288</v>
      </c>
      <c r="J333" s="115" t="s">
        <v>519</v>
      </c>
      <c r="K333" s="85">
        <v>0.15</v>
      </c>
      <c r="L333" s="116" t="s">
        <v>254</v>
      </c>
      <c r="M333" s="117">
        <v>45658</v>
      </c>
      <c r="N333" s="117">
        <f>+M333+90</f>
        <v>45748</v>
      </c>
      <c r="O333" s="114">
        <v>1</v>
      </c>
      <c r="P333" s="116" t="s">
        <v>313</v>
      </c>
      <c r="Q333" s="118" t="str">
        <f>IFERROR(VLOOKUP(R333,Listas!$AJ$2:$AK$9,2,0),"N/A")</f>
        <v>N/A</v>
      </c>
      <c r="R333" s="119" t="s">
        <v>229</v>
      </c>
      <c r="S333" s="119" t="s">
        <v>229</v>
      </c>
      <c r="T333" s="119" t="s">
        <v>229</v>
      </c>
      <c r="U333" s="116" t="str">
        <f t="shared" si="34"/>
        <v>N/A</v>
      </c>
      <c r="V333" s="116" t="str">
        <f t="shared" si="34"/>
        <v>N/A</v>
      </c>
      <c r="W333" s="116" t="str">
        <f t="shared" si="34"/>
        <v>N/A</v>
      </c>
      <c r="X333" s="116" t="str">
        <f t="shared" si="34"/>
        <v>N/A</v>
      </c>
      <c r="Y333" s="116" t="str">
        <f t="shared" si="34"/>
        <v>N/A</v>
      </c>
      <c r="Z333" s="116" t="str">
        <f t="shared" si="34"/>
        <v>N/A</v>
      </c>
      <c r="AA333" s="116" t="str">
        <f t="shared" si="34"/>
        <v>N/A</v>
      </c>
      <c r="AB333" s="116" t="str">
        <f t="shared" si="34"/>
        <v>N/A</v>
      </c>
      <c r="AC333" s="116" t="str">
        <f t="shared" si="34"/>
        <v>N/A</v>
      </c>
      <c r="AD333" s="116" t="str">
        <f t="shared" si="34"/>
        <v>N/A</v>
      </c>
      <c r="AE333" s="116" t="str">
        <f t="shared" si="34"/>
        <v>N/A</v>
      </c>
      <c r="AF333" s="116" t="str">
        <f t="shared" si="34"/>
        <v>N/A</v>
      </c>
      <c r="AG333" s="116" t="str">
        <f t="shared" si="34"/>
        <v>N/A</v>
      </c>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32" t="s">
        <v>438</v>
      </c>
      <c r="BK333" s="132"/>
    </row>
    <row r="334" spans="1:63" ht="28.8">
      <c r="A334" s="234"/>
      <c r="B334" s="229"/>
      <c r="C334" s="229"/>
      <c r="D334" s="229"/>
      <c r="E334" s="229"/>
      <c r="F334" s="229"/>
      <c r="G334" s="228"/>
      <c r="H334" s="229"/>
      <c r="I334" s="229"/>
      <c r="J334" s="115" t="s">
        <v>520</v>
      </c>
      <c r="K334" s="85">
        <v>0.15</v>
      </c>
      <c r="L334" s="116" t="s">
        <v>254</v>
      </c>
      <c r="M334" s="117">
        <v>45749</v>
      </c>
      <c r="N334" s="117">
        <f>+M334+60</f>
        <v>45809</v>
      </c>
      <c r="O334" s="114">
        <v>1</v>
      </c>
      <c r="P334" s="116" t="s">
        <v>313</v>
      </c>
      <c r="Q334" s="118" t="str">
        <f>IFERROR(VLOOKUP(R334,Listas!$AJ$2:$AK$9,2,0),"N/A")</f>
        <v>N/A</v>
      </c>
      <c r="R334" s="119" t="s">
        <v>229</v>
      </c>
      <c r="S334" s="119" t="s">
        <v>229</v>
      </c>
      <c r="T334" s="119" t="s">
        <v>229</v>
      </c>
      <c r="U334" s="116" t="str">
        <f t="shared" si="34"/>
        <v>N/A</v>
      </c>
      <c r="V334" s="116" t="str">
        <f t="shared" si="34"/>
        <v>N/A</v>
      </c>
      <c r="W334" s="116" t="str">
        <f t="shared" si="34"/>
        <v>N/A</v>
      </c>
      <c r="X334" s="116" t="str">
        <f t="shared" si="34"/>
        <v>N/A</v>
      </c>
      <c r="Y334" s="116" t="str">
        <f t="shared" si="34"/>
        <v>N/A</v>
      </c>
      <c r="Z334" s="116" t="str">
        <f t="shared" si="34"/>
        <v>N/A</v>
      </c>
      <c r="AA334" s="116" t="str">
        <f t="shared" si="34"/>
        <v>N/A</v>
      </c>
      <c r="AB334" s="116" t="str">
        <f t="shared" si="34"/>
        <v>N/A</v>
      </c>
      <c r="AC334" s="116" t="str">
        <f t="shared" si="34"/>
        <v>N/A</v>
      </c>
      <c r="AD334" s="116" t="str">
        <f t="shared" si="34"/>
        <v>N/A</v>
      </c>
      <c r="AE334" s="116" t="str">
        <f t="shared" si="34"/>
        <v>N/A</v>
      </c>
      <c r="AF334" s="116" t="str">
        <f t="shared" si="34"/>
        <v>N/A</v>
      </c>
      <c r="AG334" s="116" t="str">
        <f t="shared" si="34"/>
        <v>N/A</v>
      </c>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32" t="s">
        <v>440</v>
      </c>
      <c r="BK334" s="132"/>
    </row>
    <row r="335" spans="1:63" ht="28.8">
      <c r="A335" s="234"/>
      <c r="B335" s="229"/>
      <c r="C335" s="229"/>
      <c r="D335" s="229"/>
      <c r="E335" s="229"/>
      <c r="F335" s="229"/>
      <c r="G335" s="228"/>
      <c r="H335" s="229"/>
      <c r="I335" s="229"/>
      <c r="J335" s="115" t="s">
        <v>521</v>
      </c>
      <c r="K335" s="85">
        <v>0.2</v>
      </c>
      <c r="L335" s="116" t="s">
        <v>254</v>
      </c>
      <c r="M335" s="117">
        <v>45810</v>
      </c>
      <c r="N335" s="117">
        <f>+M335+60</f>
        <v>45870</v>
      </c>
      <c r="O335" s="114">
        <v>1</v>
      </c>
      <c r="P335" s="116" t="s">
        <v>313</v>
      </c>
      <c r="Q335" s="118" t="str">
        <f>IFERROR(VLOOKUP(R335,Listas!$AJ$2:$AK$9,2,0),"N/A")</f>
        <v>N/A</v>
      </c>
      <c r="R335" s="119" t="s">
        <v>229</v>
      </c>
      <c r="S335" s="119" t="s">
        <v>229</v>
      </c>
      <c r="T335" s="119" t="s">
        <v>229</v>
      </c>
      <c r="U335" s="116" t="str">
        <f t="shared" si="34"/>
        <v>N/A</v>
      </c>
      <c r="V335" s="116" t="str">
        <f t="shared" si="34"/>
        <v>N/A</v>
      </c>
      <c r="W335" s="116" t="str">
        <f t="shared" si="34"/>
        <v>N/A</v>
      </c>
      <c r="X335" s="116" t="str">
        <f t="shared" si="34"/>
        <v>N/A</v>
      </c>
      <c r="Y335" s="116" t="str">
        <f t="shared" si="34"/>
        <v>N/A</v>
      </c>
      <c r="Z335" s="116" t="str">
        <f t="shared" si="34"/>
        <v>N/A</v>
      </c>
      <c r="AA335" s="116" t="str">
        <f t="shared" si="34"/>
        <v>N/A</v>
      </c>
      <c r="AB335" s="116" t="str">
        <f t="shared" si="34"/>
        <v>N/A</v>
      </c>
      <c r="AC335" s="116" t="str">
        <f t="shared" si="34"/>
        <v>N/A</v>
      </c>
      <c r="AD335" s="116" t="str">
        <f t="shared" si="34"/>
        <v>N/A</v>
      </c>
      <c r="AE335" s="116" t="str">
        <f t="shared" si="34"/>
        <v>N/A</v>
      </c>
      <c r="AF335" s="116" t="str">
        <f t="shared" si="34"/>
        <v>N/A</v>
      </c>
      <c r="AG335" s="116" t="str">
        <f t="shared" si="34"/>
        <v>N/A</v>
      </c>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32" t="s">
        <v>438</v>
      </c>
      <c r="BK335" s="132"/>
    </row>
    <row r="336" spans="1:63" ht="28.8">
      <c r="A336" s="234"/>
      <c r="B336" s="229"/>
      <c r="C336" s="229"/>
      <c r="D336" s="229"/>
      <c r="E336" s="229"/>
      <c r="F336" s="229"/>
      <c r="G336" s="228"/>
      <c r="H336" s="229"/>
      <c r="I336" s="229"/>
      <c r="J336" s="115" t="s">
        <v>522</v>
      </c>
      <c r="K336" s="85">
        <v>0.5</v>
      </c>
      <c r="L336" s="116" t="s">
        <v>254</v>
      </c>
      <c r="M336" s="117">
        <v>45871</v>
      </c>
      <c r="N336" s="117">
        <f>+M336+30</f>
        <v>45901</v>
      </c>
      <c r="O336" s="114">
        <v>1</v>
      </c>
      <c r="P336" s="116" t="s">
        <v>313</v>
      </c>
      <c r="Q336" s="118" t="str">
        <f>IFERROR(VLOOKUP(R336,Listas!$AJ$2:$AK$9,2,0),"N/A")</f>
        <v>N/A</v>
      </c>
      <c r="R336" s="119" t="s">
        <v>229</v>
      </c>
      <c r="S336" s="119" t="s">
        <v>229</v>
      </c>
      <c r="T336" s="119" t="s">
        <v>229</v>
      </c>
      <c r="U336" s="116" t="str">
        <f t="shared" si="34"/>
        <v>N/A</v>
      </c>
      <c r="V336" s="116" t="str">
        <f t="shared" si="34"/>
        <v>N/A</v>
      </c>
      <c r="W336" s="116" t="str">
        <f t="shared" si="34"/>
        <v>N/A</v>
      </c>
      <c r="X336" s="116" t="str">
        <f t="shared" si="34"/>
        <v>N/A</v>
      </c>
      <c r="Y336" s="116" t="str">
        <f t="shared" si="34"/>
        <v>N/A</v>
      </c>
      <c r="Z336" s="116" t="str">
        <f t="shared" si="34"/>
        <v>N/A</v>
      </c>
      <c r="AA336" s="116" t="str">
        <f t="shared" si="34"/>
        <v>N/A</v>
      </c>
      <c r="AB336" s="116" t="str">
        <f t="shared" si="34"/>
        <v>N/A</v>
      </c>
      <c r="AC336" s="116" t="str">
        <f t="shared" si="34"/>
        <v>N/A</v>
      </c>
      <c r="AD336" s="116" t="str">
        <f t="shared" si="34"/>
        <v>N/A</v>
      </c>
      <c r="AE336" s="116" t="str">
        <f t="shared" si="34"/>
        <v>N/A</v>
      </c>
      <c r="AF336" s="116" t="str">
        <f t="shared" si="34"/>
        <v>N/A</v>
      </c>
      <c r="AG336" s="116" t="str">
        <f t="shared" si="34"/>
        <v>N/A</v>
      </c>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32" t="s">
        <v>438</v>
      </c>
      <c r="BK336" s="132"/>
    </row>
    <row r="337" spans="1:63" ht="96" customHeight="1">
      <c r="A337" s="234">
        <v>71</v>
      </c>
      <c r="B337" s="229" t="s">
        <v>425</v>
      </c>
      <c r="C337" s="229" t="s">
        <v>25</v>
      </c>
      <c r="D337" s="229" t="s">
        <v>340</v>
      </c>
      <c r="E337" s="229" t="s">
        <v>710</v>
      </c>
      <c r="F337" s="229" t="s">
        <v>41</v>
      </c>
      <c r="G337" s="228" t="s">
        <v>718</v>
      </c>
      <c r="H337" s="229" t="s">
        <v>287</v>
      </c>
      <c r="I337" s="229" t="s">
        <v>288</v>
      </c>
      <c r="J337" s="115" t="s">
        <v>711</v>
      </c>
      <c r="K337" s="85">
        <v>0.9</v>
      </c>
      <c r="L337" s="116" t="s">
        <v>254</v>
      </c>
      <c r="M337" s="117">
        <v>45689</v>
      </c>
      <c r="N337" s="117">
        <v>45746</v>
      </c>
      <c r="O337" s="114">
        <v>1</v>
      </c>
      <c r="P337" s="116" t="s">
        <v>313</v>
      </c>
      <c r="Q337" s="118" t="str">
        <f>IFERROR(VLOOKUP(R337,Listas!$AJ$2:$AK$9,2,0),"N/A")</f>
        <v>N/A</v>
      </c>
      <c r="R337" s="119" t="s">
        <v>229</v>
      </c>
      <c r="S337" s="119" t="s">
        <v>229</v>
      </c>
      <c r="T337" s="119" t="s">
        <v>229</v>
      </c>
      <c r="U337" s="116" t="str">
        <f t="shared" si="34"/>
        <v>N/A</v>
      </c>
      <c r="V337" s="116" t="str">
        <f t="shared" si="34"/>
        <v>N/A</v>
      </c>
      <c r="W337" s="116" t="str">
        <f t="shared" si="34"/>
        <v>N/A</v>
      </c>
      <c r="X337" s="116" t="str">
        <f t="shared" si="34"/>
        <v>N/A</v>
      </c>
      <c r="Y337" s="116" t="str">
        <f t="shared" si="34"/>
        <v>N/A</v>
      </c>
      <c r="Z337" s="116" t="str">
        <f t="shared" si="34"/>
        <v>N/A</v>
      </c>
      <c r="AA337" s="116" t="str">
        <f t="shared" si="34"/>
        <v>N/A</v>
      </c>
      <c r="AB337" s="116" t="str">
        <f t="shared" si="34"/>
        <v>N/A</v>
      </c>
      <c r="AC337" s="116" t="str">
        <f t="shared" si="34"/>
        <v>N/A</v>
      </c>
      <c r="AD337" s="116" t="str">
        <f t="shared" si="34"/>
        <v>N/A</v>
      </c>
      <c r="AE337" s="116" t="str">
        <f t="shared" si="34"/>
        <v>N/A</v>
      </c>
      <c r="AF337" s="116" t="str">
        <f t="shared" si="34"/>
        <v>N/A</v>
      </c>
      <c r="AG337" s="116" t="str">
        <f t="shared" si="34"/>
        <v>N/A</v>
      </c>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32" t="s">
        <v>438</v>
      </c>
      <c r="BK337" s="132"/>
    </row>
    <row r="338" spans="1:63" ht="28.8">
      <c r="A338" s="234"/>
      <c r="B338" s="229"/>
      <c r="C338" s="229"/>
      <c r="D338" s="229"/>
      <c r="E338" s="229"/>
      <c r="F338" s="229"/>
      <c r="G338" s="228"/>
      <c r="H338" s="229"/>
      <c r="I338" s="229"/>
      <c r="J338" s="115" t="s">
        <v>712</v>
      </c>
      <c r="K338" s="85">
        <v>0.1</v>
      </c>
      <c r="L338" s="116" t="s">
        <v>254</v>
      </c>
      <c r="M338" s="117">
        <v>45717</v>
      </c>
      <c r="N338" s="117">
        <v>45777</v>
      </c>
      <c r="O338" s="114">
        <v>1</v>
      </c>
      <c r="P338" s="116" t="s">
        <v>313</v>
      </c>
      <c r="Q338" s="118" t="str">
        <f>IFERROR(VLOOKUP(R338,Listas!$AJ$2:$AK$9,2,0),"N/A")</f>
        <v>N/A</v>
      </c>
      <c r="R338" s="119" t="s">
        <v>229</v>
      </c>
      <c r="S338" s="119" t="s">
        <v>229</v>
      </c>
      <c r="T338" s="119" t="s">
        <v>229</v>
      </c>
      <c r="U338" s="116" t="str">
        <f t="shared" si="34"/>
        <v>N/A</v>
      </c>
      <c r="V338" s="116" t="str">
        <f t="shared" si="34"/>
        <v>N/A</v>
      </c>
      <c r="W338" s="116" t="str">
        <f t="shared" si="34"/>
        <v>N/A</v>
      </c>
      <c r="X338" s="116" t="str">
        <f t="shared" ref="U338:AG341" si="36">IF($L338="Funcionamiento","N/A","")</f>
        <v>N/A</v>
      </c>
      <c r="Y338" s="116" t="str">
        <f t="shared" si="36"/>
        <v>N/A</v>
      </c>
      <c r="Z338" s="116" t="str">
        <f t="shared" si="36"/>
        <v>N/A</v>
      </c>
      <c r="AA338" s="116" t="str">
        <f t="shared" si="36"/>
        <v>N/A</v>
      </c>
      <c r="AB338" s="116" t="str">
        <f t="shared" si="36"/>
        <v>N/A</v>
      </c>
      <c r="AC338" s="116" t="str">
        <f t="shared" si="36"/>
        <v>N/A</v>
      </c>
      <c r="AD338" s="116" t="str">
        <f t="shared" si="36"/>
        <v>N/A</v>
      </c>
      <c r="AE338" s="116" t="str">
        <f t="shared" si="36"/>
        <v>N/A</v>
      </c>
      <c r="AF338" s="116" t="str">
        <f t="shared" si="36"/>
        <v>N/A</v>
      </c>
      <c r="AG338" s="116" t="str">
        <f t="shared" si="36"/>
        <v>N/A</v>
      </c>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32" t="s">
        <v>438</v>
      </c>
      <c r="BK338" s="132"/>
    </row>
    <row r="339" spans="1:63" ht="28.8">
      <c r="A339" s="234">
        <v>72</v>
      </c>
      <c r="B339" s="229" t="s">
        <v>425</v>
      </c>
      <c r="C339" s="229" t="s">
        <v>25</v>
      </c>
      <c r="D339" s="229" t="s">
        <v>327</v>
      </c>
      <c r="E339" s="229" t="s">
        <v>713</v>
      </c>
      <c r="F339" s="229" t="s">
        <v>42</v>
      </c>
      <c r="G339" s="228" t="s">
        <v>718</v>
      </c>
      <c r="H339" s="229" t="s">
        <v>287</v>
      </c>
      <c r="I339" s="229" t="s">
        <v>288</v>
      </c>
      <c r="J339" s="115" t="s">
        <v>523</v>
      </c>
      <c r="K339" s="85">
        <v>0.3</v>
      </c>
      <c r="L339" s="116" t="s">
        <v>254</v>
      </c>
      <c r="M339" s="117">
        <v>45658</v>
      </c>
      <c r="N339" s="117">
        <f>+M339+360</f>
        <v>46018</v>
      </c>
      <c r="O339" s="114">
        <v>1</v>
      </c>
      <c r="P339" s="116" t="s">
        <v>313</v>
      </c>
      <c r="Q339" s="118" t="str">
        <f>IFERROR(VLOOKUP(R339,Listas!$AJ$2:$AK$9,2,0),"N/A")</f>
        <v>N/A</v>
      </c>
      <c r="R339" s="119" t="s">
        <v>229</v>
      </c>
      <c r="S339" s="119" t="s">
        <v>229</v>
      </c>
      <c r="T339" s="119" t="s">
        <v>229</v>
      </c>
      <c r="U339" s="116" t="str">
        <f t="shared" si="36"/>
        <v>N/A</v>
      </c>
      <c r="V339" s="116" t="str">
        <f t="shared" si="36"/>
        <v>N/A</v>
      </c>
      <c r="W339" s="116" t="str">
        <f t="shared" si="36"/>
        <v>N/A</v>
      </c>
      <c r="X339" s="116" t="str">
        <f t="shared" si="36"/>
        <v>N/A</v>
      </c>
      <c r="Y339" s="116" t="str">
        <f t="shared" si="36"/>
        <v>N/A</v>
      </c>
      <c r="Z339" s="116" t="str">
        <f t="shared" si="36"/>
        <v>N/A</v>
      </c>
      <c r="AA339" s="116" t="str">
        <f t="shared" si="36"/>
        <v>N/A</v>
      </c>
      <c r="AB339" s="116" t="str">
        <f t="shared" si="36"/>
        <v>N/A</v>
      </c>
      <c r="AC339" s="116" t="str">
        <f t="shared" si="36"/>
        <v>N/A</v>
      </c>
      <c r="AD339" s="116" t="str">
        <f t="shared" si="36"/>
        <v>N/A</v>
      </c>
      <c r="AE339" s="116" t="str">
        <f t="shared" si="36"/>
        <v>N/A</v>
      </c>
      <c r="AF339" s="116" t="str">
        <f t="shared" si="36"/>
        <v>N/A</v>
      </c>
      <c r="AG339" s="116" t="str">
        <f t="shared" si="36"/>
        <v>N/A</v>
      </c>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32" t="s">
        <v>438</v>
      </c>
      <c r="BK339" s="132"/>
    </row>
    <row r="340" spans="1:63" ht="28.8">
      <c r="A340" s="234"/>
      <c r="B340" s="229"/>
      <c r="C340" s="229"/>
      <c r="D340" s="229"/>
      <c r="E340" s="229"/>
      <c r="F340" s="229"/>
      <c r="G340" s="228"/>
      <c r="H340" s="229"/>
      <c r="I340" s="229"/>
      <c r="J340" s="115" t="s">
        <v>511</v>
      </c>
      <c r="K340" s="85">
        <v>0.6</v>
      </c>
      <c r="L340" s="116" t="s">
        <v>254</v>
      </c>
      <c r="M340" s="117">
        <v>45658</v>
      </c>
      <c r="N340" s="117">
        <f t="shared" ref="N340:N341" si="37">+M340+360</f>
        <v>46018</v>
      </c>
      <c r="O340" s="114">
        <v>1</v>
      </c>
      <c r="P340" s="116" t="s">
        <v>313</v>
      </c>
      <c r="Q340" s="118" t="str">
        <f>IFERROR(VLOOKUP(R340,Listas!$AJ$2:$AK$9,2,0),"N/A")</f>
        <v>N/A</v>
      </c>
      <c r="R340" s="119" t="s">
        <v>229</v>
      </c>
      <c r="S340" s="119" t="s">
        <v>229</v>
      </c>
      <c r="T340" s="119" t="s">
        <v>229</v>
      </c>
      <c r="U340" s="116" t="str">
        <f t="shared" si="36"/>
        <v>N/A</v>
      </c>
      <c r="V340" s="116" t="str">
        <f t="shared" si="36"/>
        <v>N/A</v>
      </c>
      <c r="W340" s="116" t="str">
        <f t="shared" si="36"/>
        <v>N/A</v>
      </c>
      <c r="X340" s="116" t="str">
        <f t="shared" si="36"/>
        <v>N/A</v>
      </c>
      <c r="Y340" s="116" t="str">
        <f t="shared" si="36"/>
        <v>N/A</v>
      </c>
      <c r="Z340" s="116" t="str">
        <f t="shared" si="36"/>
        <v>N/A</v>
      </c>
      <c r="AA340" s="116" t="str">
        <f t="shared" si="36"/>
        <v>N/A</v>
      </c>
      <c r="AB340" s="116" t="str">
        <f t="shared" si="36"/>
        <v>N/A</v>
      </c>
      <c r="AC340" s="116" t="str">
        <f t="shared" si="36"/>
        <v>N/A</v>
      </c>
      <c r="AD340" s="116" t="str">
        <f t="shared" si="36"/>
        <v>N/A</v>
      </c>
      <c r="AE340" s="116" t="str">
        <f t="shared" si="36"/>
        <v>N/A</v>
      </c>
      <c r="AF340" s="116" t="str">
        <f t="shared" si="36"/>
        <v>N/A</v>
      </c>
      <c r="AG340" s="116" t="str">
        <f t="shared" si="36"/>
        <v>N/A</v>
      </c>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32" t="s">
        <v>438</v>
      </c>
      <c r="BK340" s="132"/>
    </row>
    <row r="341" spans="1:63" ht="28.8">
      <c r="A341" s="234"/>
      <c r="B341" s="229"/>
      <c r="C341" s="229"/>
      <c r="D341" s="229"/>
      <c r="E341" s="229"/>
      <c r="F341" s="229"/>
      <c r="G341" s="228"/>
      <c r="H341" s="229"/>
      <c r="I341" s="229"/>
      <c r="J341" s="115" t="s">
        <v>524</v>
      </c>
      <c r="K341" s="85">
        <v>0.1</v>
      </c>
      <c r="L341" s="116" t="s">
        <v>254</v>
      </c>
      <c r="M341" s="117">
        <v>45658</v>
      </c>
      <c r="N341" s="117">
        <f t="shared" si="37"/>
        <v>46018</v>
      </c>
      <c r="O341" s="114">
        <v>3</v>
      </c>
      <c r="P341" s="116" t="s">
        <v>313</v>
      </c>
      <c r="Q341" s="118" t="str">
        <f>IFERROR(VLOOKUP(R341,Listas!$AJ$2:$AK$9,2,0),"N/A")</f>
        <v>N/A</v>
      </c>
      <c r="R341" s="119" t="s">
        <v>229</v>
      </c>
      <c r="S341" s="119" t="s">
        <v>229</v>
      </c>
      <c r="T341" s="119" t="s">
        <v>229</v>
      </c>
      <c r="U341" s="116" t="str">
        <f t="shared" si="36"/>
        <v>N/A</v>
      </c>
      <c r="V341" s="116" t="str">
        <f t="shared" si="36"/>
        <v>N/A</v>
      </c>
      <c r="W341" s="116" t="str">
        <f t="shared" si="36"/>
        <v>N/A</v>
      </c>
      <c r="X341" s="116" t="str">
        <f t="shared" si="36"/>
        <v>N/A</v>
      </c>
      <c r="Y341" s="116" t="str">
        <f t="shared" si="36"/>
        <v>N/A</v>
      </c>
      <c r="Z341" s="116" t="str">
        <f t="shared" si="36"/>
        <v>N/A</v>
      </c>
      <c r="AA341" s="116" t="str">
        <f t="shared" si="36"/>
        <v>N/A</v>
      </c>
      <c r="AB341" s="116" t="str">
        <f t="shared" si="36"/>
        <v>N/A</v>
      </c>
      <c r="AC341" s="116" t="str">
        <f t="shared" si="36"/>
        <v>N/A</v>
      </c>
      <c r="AD341" s="116" t="str">
        <f t="shared" si="36"/>
        <v>N/A</v>
      </c>
      <c r="AE341" s="116" t="str">
        <f t="shared" si="36"/>
        <v>N/A</v>
      </c>
      <c r="AF341" s="116" t="str">
        <f t="shared" si="36"/>
        <v>N/A</v>
      </c>
      <c r="AG341" s="116" t="str">
        <f t="shared" si="36"/>
        <v>N/A</v>
      </c>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32" t="s">
        <v>438</v>
      </c>
      <c r="BK341" s="132"/>
    </row>
  </sheetData>
  <autoFilter ref="A7:BI341" xr:uid="{40E49540-C993-4B82-B9C8-82CE83FC64A1}"/>
  <dataConsolidate/>
  <mergeCells count="673">
    <mergeCell ref="I337:I338"/>
    <mergeCell ref="I339:I341"/>
    <mergeCell ref="A337:A338"/>
    <mergeCell ref="B337:B338"/>
    <mergeCell ref="C337:C338"/>
    <mergeCell ref="D337:D338"/>
    <mergeCell ref="E337:E338"/>
    <mergeCell ref="F337:F338"/>
    <mergeCell ref="H337:H338"/>
    <mergeCell ref="A339:A341"/>
    <mergeCell ref="B339:B341"/>
    <mergeCell ref="C339:C341"/>
    <mergeCell ref="D339:D341"/>
    <mergeCell ref="E339:E341"/>
    <mergeCell ref="F339:F341"/>
    <mergeCell ref="H339:H341"/>
    <mergeCell ref="A333:A336"/>
    <mergeCell ref="B333:B336"/>
    <mergeCell ref="C333:C336"/>
    <mergeCell ref="D333:D336"/>
    <mergeCell ref="E333:E336"/>
    <mergeCell ref="F333:F336"/>
    <mergeCell ref="H333:H336"/>
    <mergeCell ref="BI318:BI321"/>
    <mergeCell ref="I322:I326"/>
    <mergeCell ref="BI322:BI326"/>
    <mergeCell ref="I328:I332"/>
    <mergeCell ref="BI328:BI332"/>
    <mergeCell ref="I333:I336"/>
    <mergeCell ref="A328:A332"/>
    <mergeCell ref="B328:B332"/>
    <mergeCell ref="A322:A326"/>
    <mergeCell ref="B322:B326"/>
    <mergeCell ref="C322:C326"/>
    <mergeCell ref="D322:D326"/>
    <mergeCell ref="E322:E326"/>
    <mergeCell ref="F322:F326"/>
    <mergeCell ref="H322:H326"/>
    <mergeCell ref="C328:C332"/>
    <mergeCell ref="D328:D332"/>
    <mergeCell ref="E328:E332"/>
    <mergeCell ref="F328:F332"/>
    <mergeCell ref="H328:H332"/>
    <mergeCell ref="A309:A310"/>
    <mergeCell ref="B309:B310"/>
    <mergeCell ref="C309:C310"/>
    <mergeCell ref="D309:D310"/>
    <mergeCell ref="E309:E310"/>
    <mergeCell ref="F309:F310"/>
    <mergeCell ref="H309:H310"/>
    <mergeCell ref="G309:G310"/>
    <mergeCell ref="G311:G314"/>
    <mergeCell ref="G315:G317"/>
    <mergeCell ref="G318:G321"/>
    <mergeCell ref="G322:G326"/>
    <mergeCell ref="G328:G332"/>
    <mergeCell ref="I309:I310"/>
    <mergeCell ref="I318:I321"/>
    <mergeCell ref="A318:A321"/>
    <mergeCell ref="B318:B321"/>
    <mergeCell ref="C318:C321"/>
    <mergeCell ref="D318:D321"/>
    <mergeCell ref="E318:E321"/>
    <mergeCell ref="F318:F321"/>
    <mergeCell ref="H318:H321"/>
    <mergeCell ref="A311:A314"/>
    <mergeCell ref="B311:B314"/>
    <mergeCell ref="C311:C314"/>
    <mergeCell ref="D311:D314"/>
    <mergeCell ref="E311:E314"/>
    <mergeCell ref="F311:F314"/>
    <mergeCell ref="H311:H314"/>
    <mergeCell ref="I311:I314"/>
    <mergeCell ref="A315:A317"/>
    <mergeCell ref="B315:B317"/>
    <mergeCell ref="C315:C317"/>
    <mergeCell ref="D315:D317"/>
    <mergeCell ref="E315:E317"/>
    <mergeCell ref="F315:F317"/>
    <mergeCell ref="H315:H317"/>
    <mergeCell ref="A302:A305"/>
    <mergeCell ref="B302:B305"/>
    <mergeCell ref="C302:C305"/>
    <mergeCell ref="D302:D305"/>
    <mergeCell ref="E302:E305"/>
    <mergeCell ref="F302:F305"/>
    <mergeCell ref="H302:H305"/>
    <mergeCell ref="I302:I305"/>
    <mergeCell ref="A306:A308"/>
    <mergeCell ref="B306:B308"/>
    <mergeCell ref="C306:C308"/>
    <mergeCell ref="D306:D308"/>
    <mergeCell ref="E306:E308"/>
    <mergeCell ref="F306:F308"/>
    <mergeCell ref="H306:H308"/>
    <mergeCell ref="I306:I308"/>
    <mergeCell ref="A293:A298"/>
    <mergeCell ref="B293:B298"/>
    <mergeCell ref="C293:C298"/>
    <mergeCell ref="D293:D298"/>
    <mergeCell ref="E293:E298"/>
    <mergeCell ref="F293:F298"/>
    <mergeCell ref="H293:H298"/>
    <mergeCell ref="I293:I298"/>
    <mergeCell ref="A299:A301"/>
    <mergeCell ref="B299:B301"/>
    <mergeCell ref="C299:C301"/>
    <mergeCell ref="D299:D301"/>
    <mergeCell ref="E299:E301"/>
    <mergeCell ref="F299:F301"/>
    <mergeCell ref="H299:H301"/>
    <mergeCell ref="I299:I301"/>
    <mergeCell ref="A281:A286"/>
    <mergeCell ref="B281:B286"/>
    <mergeCell ref="C281:C286"/>
    <mergeCell ref="D281:D286"/>
    <mergeCell ref="E281:E286"/>
    <mergeCell ref="F281:F286"/>
    <mergeCell ref="H281:H286"/>
    <mergeCell ref="I281:I286"/>
    <mergeCell ref="A287:A292"/>
    <mergeCell ref="B287:B292"/>
    <mergeCell ref="C287:C292"/>
    <mergeCell ref="D287:D292"/>
    <mergeCell ref="E287:E292"/>
    <mergeCell ref="F287:F292"/>
    <mergeCell ref="H287:H292"/>
    <mergeCell ref="I287:I292"/>
    <mergeCell ref="F269:F274"/>
    <mergeCell ref="H269:H274"/>
    <mergeCell ref="I269:I274"/>
    <mergeCell ref="A275:A280"/>
    <mergeCell ref="B275:B280"/>
    <mergeCell ref="C275:C280"/>
    <mergeCell ref="D275:D280"/>
    <mergeCell ref="E275:E280"/>
    <mergeCell ref="F275:F280"/>
    <mergeCell ref="H275:H280"/>
    <mergeCell ref="I275:I280"/>
    <mergeCell ref="A261:A262"/>
    <mergeCell ref="B261:B262"/>
    <mergeCell ref="C261:C262"/>
    <mergeCell ref="D261:D262"/>
    <mergeCell ref="A269:A274"/>
    <mergeCell ref="B269:B274"/>
    <mergeCell ref="C269:C274"/>
    <mergeCell ref="D269:D274"/>
    <mergeCell ref="E269:E274"/>
    <mergeCell ref="E261:E262"/>
    <mergeCell ref="A257:A258"/>
    <mergeCell ref="B257:B258"/>
    <mergeCell ref="C257:C258"/>
    <mergeCell ref="D257:D258"/>
    <mergeCell ref="E257:E258"/>
    <mergeCell ref="F257:F258"/>
    <mergeCell ref="H257:H258"/>
    <mergeCell ref="I257:I258"/>
    <mergeCell ref="A263:A268"/>
    <mergeCell ref="B263:B268"/>
    <mergeCell ref="C263:C268"/>
    <mergeCell ref="D263:D268"/>
    <mergeCell ref="E263:E268"/>
    <mergeCell ref="F263:F268"/>
    <mergeCell ref="H263:H268"/>
    <mergeCell ref="I263:I268"/>
    <mergeCell ref="A259:A260"/>
    <mergeCell ref="B259:B260"/>
    <mergeCell ref="C259:C260"/>
    <mergeCell ref="D259:D260"/>
    <mergeCell ref="E259:E260"/>
    <mergeCell ref="F259:F260"/>
    <mergeCell ref="H259:H260"/>
    <mergeCell ref="I259:I260"/>
    <mergeCell ref="A249:A251"/>
    <mergeCell ref="B249:B251"/>
    <mergeCell ref="C249:C251"/>
    <mergeCell ref="D249:D251"/>
    <mergeCell ref="E249:E251"/>
    <mergeCell ref="F249:F251"/>
    <mergeCell ref="H249:H251"/>
    <mergeCell ref="I249:I251"/>
    <mergeCell ref="A252:A256"/>
    <mergeCell ref="B252:B256"/>
    <mergeCell ref="C252:C256"/>
    <mergeCell ref="D252:D256"/>
    <mergeCell ref="E252:E256"/>
    <mergeCell ref="F252:F256"/>
    <mergeCell ref="H252:H256"/>
    <mergeCell ref="I252:I256"/>
    <mergeCell ref="D242:D244"/>
    <mergeCell ref="H242:H244"/>
    <mergeCell ref="I242:I244"/>
    <mergeCell ref="F242:F244"/>
    <mergeCell ref="E242:E244"/>
    <mergeCell ref="C242:C244"/>
    <mergeCell ref="B242:B244"/>
    <mergeCell ref="A242:A244"/>
    <mergeCell ref="A245:A248"/>
    <mergeCell ref="B245:B248"/>
    <mergeCell ref="C245:C248"/>
    <mergeCell ref="D245:D248"/>
    <mergeCell ref="E245:E248"/>
    <mergeCell ref="F245:F248"/>
    <mergeCell ref="H245:H248"/>
    <mergeCell ref="I245:I248"/>
    <mergeCell ref="E1:T1"/>
    <mergeCell ref="E2:T2"/>
    <mergeCell ref="E3:T3"/>
    <mergeCell ref="A4:Y4"/>
    <mergeCell ref="Z4:AG4"/>
    <mergeCell ref="AH4:BI4"/>
    <mergeCell ref="A100:A105"/>
    <mergeCell ref="B100:B105"/>
    <mergeCell ref="C100:C105"/>
    <mergeCell ref="D100:D105"/>
    <mergeCell ref="E100:E105"/>
    <mergeCell ref="F100:F105"/>
    <mergeCell ref="H100:H105"/>
    <mergeCell ref="I100:I105"/>
    <mergeCell ref="BI100:BI105"/>
    <mergeCell ref="A5:P5"/>
    <mergeCell ref="Q5:Y5"/>
    <mergeCell ref="Z5:AG5"/>
    <mergeCell ref="AH5:AU5"/>
    <mergeCell ref="AV5:BI5"/>
    <mergeCell ref="A6:L6"/>
    <mergeCell ref="M6:N6"/>
    <mergeCell ref="O6:P6"/>
    <mergeCell ref="Q6:U6"/>
    <mergeCell ref="E106:E111"/>
    <mergeCell ref="V6:Y6"/>
    <mergeCell ref="AV6:BI6"/>
    <mergeCell ref="A8:A13"/>
    <mergeCell ref="B8:B13"/>
    <mergeCell ref="C8:C13"/>
    <mergeCell ref="D8:D13"/>
    <mergeCell ref="E8:E13"/>
    <mergeCell ref="F8:F13"/>
    <mergeCell ref="H8:H13"/>
    <mergeCell ref="I8:I13"/>
    <mergeCell ref="BI8:BI13"/>
    <mergeCell ref="Z6:AA6"/>
    <mergeCell ref="AB6:AG6"/>
    <mergeCell ref="AH6:AK6"/>
    <mergeCell ref="AL6:AO6"/>
    <mergeCell ref="AP6:AQ6"/>
    <mergeCell ref="AS6:AT6"/>
    <mergeCell ref="F106:F111"/>
    <mergeCell ref="H106:H111"/>
    <mergeCell ref="I106:I111"/>
    <mergeCell ref="BI106:BI111"/>
    <mergeCell ref="F14:F19"/>
    <mergeCell ref="H14:H19"/>
    <mergeCell ref="I14:I19"/>
    <mergeCell ref="BI14:BI19"/>
    <mergeCell ref="A20:A25"/>
    <mergeCell ref="B20:B25"/>
    <mergeCell ref="C20:C25"/>
    <mergeCell ref="D20:D25"/>
    <mergeCell ref="E20:E25"/>
    <mergeCell ref="F20:F25"/>
    <mergeCell ref="H20:H25"/>
    <mergeCell ref="I20:I25"/>
    <mergeCell ref="BI20:BI25"/>
    <mergeCell ref="A14:A19"/>
    <mergeCell ref="B14:B19"/>
    <mergeCell ref="C14:C19"/>
    <mergeCell ref="D14:D19"/>
    <mergeCell ref="E14:E19"/>
    <mergeCell ref="A26:A31"/>
    <mergeCell ref="B26:B31"/>
    <mergeCell ref="C26:C31"/>
    <mergeCell ref="D26:D31"/>
    <mergeCell ref="E26:E31"/>
    <mergeCell ref="F26:F31"/>
    <mergeCell ref="H26:H31"/>
    <mergeCell ref="I26:I31"/>
    <mergeCell ref="BI26:BI31"/>
    <mergeCell ref="A32:A37"/>
    <mergeCell ref="B32:B37"/>
    <mergeCell ref="C32:C37"/>
    <mergeCell ref="D32:D37"/>
    <mergeCell ref="E32:E37"/>
    <mergeCell ref="F32:F37"/>
    <mergeCell ref="H32:H37"/>
    <mergeCell ref="I32:I37"/>
    <mergeCell ref="BI32:BI37"/>
    <mergeCell ref="A38:A43"/>
    <mergeCell ref="B38:B43"/>
    <mergeCell ref="C38:C43"/>
    <mergeCell ref="D38:D43"/>
    <mergeCell ref="E38:E43"/>
    <mergeCell ref="F38:F43"/>
    <mergeCell ref="H38:H43"/>
    <mergeCell ref="I38:I43"/>
    <mergeCell ref="BI38:BI43"/>
    <mergeCell ref="H44:H51"/>
    <mergeCell ref="I44:I51"/>
    <mergeCell ref="BI44:BI51"/>
    <mergeCell ref="A52:A57"/>
    <mergeCell ref="B52:B57"/>
    <mergeCell ref="C52:C57"/>
    <mergeCell ref="D52:D57"/>
    <mergeCell ref="E52:E57"/>
    <mergeCell ref="F52:F57"/>
    <mergeCell ref="H52:H57"/>
    <mergeCell ref="A44:A51"/>
    <mergeCell ref="B44:B51"/>
    <mergeCell ref="C44:C51"/>
    <mergeCell ref="D44:D51"/>
    <mergeCell ref="E44:E51"/>
    <mergeCell ref="F44:F51"/>
    <mergeCell ref="I52:I57"/>
    <mergeCell ref="BI52:BI57"/>
    <mergeCell ref="A58:A63"/>
    <mergeCell ref="B58:B63"/>
    <mergeCell ref="C58:C63"/>
    <mergeCell ref="D58:D63"/>
    <mergeCell ref="E58:E63"/>
    <mergeCell ref="F58:F63"/>
    <mergeCell ref="H58:H63"/>
    <mergeCell ref="I58:I63"/>
    <mergeCell ref="BI58:BI63"/>
    <mergeCell ref="A64:A69"/>
    <mergeCell ref="B64:B69"/>
    <mergeCell ref="C64:C69"/>
    <mergeCell ref="D64:D69"/>
    <mergeCell ref="E64:E69"/>
    <mergeCell ref="F64:F69"/>
    <mergeCell ref="H64:H69"/>
    <mergeCell ref="I64:I69"/>
    <mergeCell ref="BI64:BI69"/>
    <mergeCell ref="G64:G69"/>
    <mergeCell ref="A70:A75"/>
    <mergeCell ref="B70:B75"/>
    <mergeCell ref="C70:C75"/>
    <mergeCell ref="D70:D75"/>
    <mergeCell ref="E70:E75"/>
    <mergeCell ref="F70:F75"/>
    <mergeCell ref="H70:H75"/>
    <mergeCell ref="I70:I75"/>
    <mergeCell ref="BI70:BI75"/>
    <mergeCell ref="G70:G75"/>
    <mergeCell ref="A76:A81"/>
    <mergeCell ref="B76:B81"/>
    <mergeCell ref="C76:C81"/>
    <mergeCell ref="D76:D81"/>
    <mergeCell ref="E76:E81"/>
    <mergeCell ref="F76:F81"/>
    <mergeCell ref="H76:H81"/>
    <mergeCell ref="I76:I81"/>
    <mergeCell ref="BI76:BI81"/>
    <mergeCell ref="G76:G81"/>
    <mergeCell ref="A82:A87"/>
    <mergeCell ref="B82:B87"/>
    <mergeCell ref="C82:C87"/>
    <mergeCell ref="D82:D87"/>
    <mergeCell ref="E82:E87"/>
    <mergeCell ref="F82:F87"/>
    <mergeCell ref="H82:H87"/>
    <mergeCell ref="I82:I87"/>
    <mergeCell ref="BI82:BI87"/>
    <mergeCell ref="G82:G87"/>
    <mergeCell ref="E178:E182"/>
    <mergeCell ref="D178:D182"/>
    <mergeCell ref="I94:I99"/>
    <mergeCell ref="BI94:BI99"/>
    <mergeCell ref="H88:H93"/>
    <mergeCell ref="I88:I93"/>
    <mergeCell ref="BI88:BI93"/>
    <mergeCell ref="A94:A99"/>
    <mergeCell ref="B94:B99"/>
    <mergeCell ref="C94:C99"/>
    <mergeCell ref="D94:D99"/>
    <mergeCell ref="E94:E99"/>
    <mergeCell ref="F94:F99"/>
    <mergeCell ref="H94:H99"/>
    <mergeCell ref="A88:A93"/>
    <mergeCell ref="B88:B93"/>
    <mergeCell ref="C88:C93"/>
    <mergeCell ref="D88:D93"/>
    <mergeCell ref="E88:E93"/>
    <mergeCell ref="F88:F93"/>
    <mergeCell ref="A106:A111"/>
    <mergeCell ref="B106:B111"/>
    <mergeCell ref="C106:C111"/>
    <mergeCell ref="D106:D111"/>
    <mergeCell ref="H151:H174"/>
    <mergeCell ref="I151:I174"/>
    <mergeCell ref="A151:A174"/>
    <mergeCell ref="B151:B174"/>
    <mergeCell ref="C151:C174"/>
    <mergeCell ref="D151:D174"/>
    <mergeCell ref="E151:E174"/>
    <mergeCell ref="F151:F174"/>
    <mergeCell ref="A175:A177"/>
    <mergeCell ref="B175:B177"/>
    <mergeCell ref="C175:C177"/>
    <mergeCell ref="D175:D177"/>
    <mergeCell ref="E175:E177"/>
    <mergeCell ref="F175:F177"/>
    <mergeCell ref="H175:H177"/>
    <mergeCell ref="I175:I177"/>
    <mergeCell ref="B189:B191"/>
    <mergeCell ref="A189:A191"/>
    <mergeCell ref="C178:C182"/>
    <mergeCell ref="B178:B182"/>
    <mergeCell ref="A178:A182"/>
    <mergeCell ref="F178:F182"/>
    <mergeCell ref="H178:H182"/>
    <mergeCell ref="I178:I182"/>
    <mergeCell ref="E183:E185"/>
    <mergeCell ref="F183:F185"/>
    <mergeCell ref="D183:D185"/>
    <mergeCell ref="C183:C185"/>
    <mergeCell ref="B183:B185"/>
    <mergeCell ref="H183:H185"/>
    <mergeCell ref="I183:I185"/>
    <mergeCell ref="B186:B188"/>
    <mergeCell ref="C186:C188"/>
    <mergeCell ref="D186:D188"/>
    <mergeCell ref="E186:E188"/>
    <mergeCell ref="F186:F188"/>
    <mergeCell ref="H186:H188"/>
    <mergeCell ref="I186:I188"/>
    <mergeCell ref="A183:A185"/>
    <mergeCell ref="A186:A188"/>
    <mergeCell ref="H189:H191"/>
    <mergeCell ref="I189:I191"/>
    <mergeCell ref="H192:H194"/>
    <mergeCell ref="I192:I194"/>
    <mergeCell ref="H195:H197"/>
    <mergeCell ref="I195:I197"/>
    <mergeCell ref="H198:H200"/>
    <mergeCell ref="I198:I200"/>
    <mergeCell ref="A192:A194"/>
    <mergeCell ref="B192:B194"/>
    <mergeCell ref="C192:C194"/>
    <mergeCell ref="D192:D194"/>
    <mergeCell ref="E192:E194"/>
    <mergeCell ref="F192:F194"/>
    <mergeCell ref="A195:A197"/>
    <mergeCell ref="B195:B197"/>
    <mergeCell ref="C195:C197"/>
    <mergeCell ref="D195:D197"/>
    <mergeCell ref="E195:E197"/>
    <mergeCell ref="F195:F197"/>
    <mergeCell ref="C189:C191"/>
    <mergeCell ref="D189:D191"/>
    <mergeCell ref="E189:E191"/>
    <mergeCell ref="F189:F191"/>
    <mergeCell ref="A198:A200"/>
    <mergeCell ref="E201:E207"/>
    <mergeCell ref="D201:D207"/>
    <mergeCell ref="C201:C207"/>
    <mergeCell ref="B201:B207"/>
    <mergeCell ref="A201:A207"/>
    <mergeCell ref="F201:F207"/>
    <mergeCell ref="H201:H207"/>
    <mergeCell ref="I201:I207"/>
    <mergeCell ref="E198:E200"/>
    <mergeCell ref="B198:B200"/>
    <mergeCell ref="C198:C200"/>
    <mergeCell ref="D198:D200"/>
    <mergeCell ref="F198:F200"/>
    <mergeCell ref="H214:H221"/>
    <mergeCell ref="I214:I221"/>
    <mergeCell ref="F214:F221"/>
    <mergeCell ref="E214:E221"/>
    <mergeCell ref="D214:D221"/>
    <mergeCell ref="C214:C221"/>
    <mergeCell ref="B214:B221"/>
    <mergeCell ref="A214:A221"/>
    <mergeCell ref="F208:F210"/>
    <mergeCell ref="H208:H210"/>
    <mergeCell ref="I208:I210"/>
    <mergeCell ref="B211:B213"/>
    <mergeCell ref="A211:A213"/>
    <mergeCell ref="C211:C213"/>
    <mergeCell ref="D211:D213"/>
    <mergeCell ref="E211:E213"/>
    <mergeCell ref="F211:F213"/>
    <mergeCell ref="H211:H213"/>
    <mergeCell ref="I211:I213"/>
    <mergeCell ref="E208:E210"/>
    <mergeCell ref="D208:D210"/>
    <mergeCell ref="C208:C210"/>
    <mergeCell ref="B208:B210"/>
    <mergeCell ref="A208:A210"/>
    <mergeCell ref="H222:H226"/>
    <mergeCell ref="I222:I226"/>
    <mergeCell ref="F222:F226"/>
    <mergeCell ref="E222:E226"/>
    <mergeCell ref="D222:D226"/>
    <mergeCell ref="C222:C226"/>
    <mergeCell ref="B222:B226"/>
    <mergeCell ref="A222:A226"/>
    <mergeCell ref="H227:H229"/>
    <mergeCell ref="I227:I229"/>
    <mergeCell ref="F227:F229"/>
    <mergeCell ref="E227:E229"/>
    <mergeCell ref="D227:D229"/>
    <mergeCell ref="C227:C229"/>
    <mergeCell ref="B227:B229"/>
    <mergeCell ref="A227:A229"/>
    <mergeCell ref="G227:G229"/>
    <mergeCell ref="H230:H232"/>
    <mergeCell ref="I230:I232"/>
    <mergeCell ref="F230:F232"/>
    <mergeCell ref="E230:E232"/>
    <mergeCell ref="D230:D232"/>
    <mergeCell ref="C230:C232"/>
    <mergeCell ref="B230:B232"/>
    <mergeCell ref="A239:A241"/>
    <mergeCell ref="B239:B241"/>
    <mergeCell ref="E236:E238"/>
    <mergeCell ref="E239:E241"/>
    <mergeCell ref="D233:D235"/>
    <mergeCell ref="D236:D238"/>
    <mergeCell ref="D239:D241"/>
    <mergeCell ref="F233:F235"/>
    <mergeCell ref="F236:F238"/>
    <mergeCell ref="F239:F241"/>
    <mergeCell ref="A230:A232"/>
    <mergeCell ref="E233:E235"/>
    <mergeCell ref="I233:I235"/>
    <mergeCell ref="H233:H235"/>
    <mergeCell ref="H236:H238"/>
    <mergeCell ref="G230:G232"/>
    <mergeCell ref="G233:G235"/>
    <mergeCell ref="H112:H118"/>
    <mergeCell ref="E112:E118"/>
    <mergeCell ref="D112:D118"/>
    <mergeCell ref="A112:A118"/>
    <mergeCell ref="B112:B118"/>
    <mergeCell ref="C112:C118"/>
    <mergeCell ref="F112:F118"/>
    <mergeCell ref="I112:I118"/>
    <mergeCell ref="C119:C123"/>
    <mergeCell ref="D119:D123"/>
    <mergeCell ref="E119:E123"/>
    <mergeCell ref="F119:F123"/>
    <mergeCell ref="H119:H123"/>
    <mergeCell ref="I119:I123"/>
    <mergeCell ref="B119:B123"/>
    <mergeCell ref="A119:A123"/>
    <mergeCell ref="A124:A129"/>
    <mergeCell ref="C124:C129"/>
    <mergeCell ref="B124:B129"/>
    <mergeCell ref="A134:A137"/>
    <mergeCell ref="A143:A147"/>
    <mergeCell ref="C134:C137"/>
    <mergeCell ref="E143:E147"/>
    <mergeCell ref="D143:D147"/>
    <mergeCell ref="C143:C147"/>
    <mergeCell ref="E140:E142"/>
    <mergeCell ref="E130:E132"/>
    <mergeCell ref="D130:D132"/>
    <mergeCell ref="C130:C132"/>
    <mergeCell ref="C138:C139"/>
    <mergeCell ref="E138:E139"/>
    <mergeCell ref="A130:A132"/>
    <mergeCell ref="B130:B132"/>
    <mergeCell ref="B134:B137"/>
    <mergeCell ref="A138:A139"/>
    <mergeCell ref="B138:B139"/>
    <mergeCell ref="A140:A142"/>
    <mergeCell ref="B140:B142"/>
    <mergeCell ref="I124:I129"/>
    <mergeCell ref="I130:I132"/>
    <mergeCell ref="I134:I137"/>
    <mergeCell ref="I138:I139"/>
    <mergeCell ref="I140:I142"/>
    <mergeCell ref="D138:D139"/>
    <mergeCell ref="C140:C142"/>
    <mergeCell ref="F143:F147"/>
    <mergeCell ref="H143:H147"/>
    <mergeCell ref="H124:H129"/>
    <mergeCell ref="F124:F129"/>
    <mergeCell ref="E124:E129"/>
    <mergeCell ref="D124:D129"/>
    <mergeCell ref="H134:H137"/>
    <mergeCell ref="F134:F137"/>
    <mergeCell ref="E134:E137"/>
    <mergeCell ref="D134:D137"/>
    <mergeCell ref="F140:F142"/>
    <mergeCell ref="H140:H142"/>
    <mergeCell ref="H130:H132"/>
    <mergeCell ref="F130:F132"/>
    <mergeCell ref="F138:F139"/>
    <mergeCell ref="H138:H139"/>
    <mergeCell ref="D140:D142"/>
    <mergeCell ref="I315:I317"/>
    <mergeCell ref="F261:F262"/>
    <mergeCell ref="H261:H262"/>
    <mergeCell ref="I261:I262"/>
    <mergeCell ref="I143:I147"/>
    <mergeCell ref="B143:B147"/>
    <mergeCell ref="A148:A150"/>
    <mergeCell ref="B148:B150"/>
    <mergeCell ref="C148:C150"/>
    <mergeCell ref="D148:D150"/>
    <mergeCell ref="E148:E150"/>
    <mergeCell ref="F148:F150"/>
    <mergeCell ref="H148:H150"/>
    <mergeCell ref="I148:I150"/>
    <mergeCell ref="I236:I238"/>
    <mergeCell ref="H239:H241"/>
    <mergeCell ref="I239:I241"/>
    <mergeCell ref="C233:C235"/>
    <mergeCell ref="C236:C238"/>
    <mergeCell ref="C239:C241"/>
    <mergeCell ref="B233:B235"/>
    <mergeCell ref="A233:A235"/>
    <mergeCell ref="A236:A238"/>
    <mergeCell ref="B236:B238"/>
    <mergeCell ref="G8:G13"/>
    <mergeCell ref="G14:G19"/>
    <mergeCell ref="G20:G25"/>
    <mergeCell ref="G26:G31"/>
    <mergeCell ref="G32:G37"/>
    <mergeCell ref="G38:G43"/>
    <mergeCell ref="G44:G51"/>
    <mergeCell ref="G52:G57"/>
    <mergeCell ref="G58:G63"/>
    <mergeCell ref="G88:G93"/>
    <mergeCell ref="G94:G99"/>
    <mergeCell ref="G100:G105"/>
    <mergeCell ref="G106:G111"/>
    <mergeCell ref="G112:G118"/>
    <mergeCell ref="G119:G123"/>
    <mergeCell ref="G124:G129"/>
    <mergeCell ref="G130:G132"/>
    <mergeCell ref="G134:G137"/>
    <mergeCell ref="G138:G139"/>
    <mergeCell ref="G140:G142"/>
    <mergeCell ref="G143:G147"/>
    <mergeCell ref="G148:G150"/>
    <mergeCell ref="G151:G174"/>
    <mergeCell ref="G175:G177"/>
    <mergeCell ref="G178:G182"/>
    <mergeCell ref="G183:G185"/>
    <mergeCell ref="G186:G188"/>
    <mergeCell ref="G189:G191"/>
    <mergeCell ref="G192:G194"/>
    <mergeCell ref="G195:G197"/>
    <mergeCell ref="G198:G200"/>
    <mergeCell ref="G201:G207"/>
    <mergeCell ref="G208:G210"/>
    <mergeCell ref="G211:G213"/>
    <mergeCell ref="G214:G221"/>
    <mergeCell ref="G222:G226"/>
    <mergeCell ref="G236:G238"/>
    <mergeCell ref="G239:G241"/>
    <mergeCell ref="G242:G244"/>
    <mergeCell ref="G245:G248"/>
    <mergeCell ref="G249:G251"/>
    <mergeCell ref="G252:G256"/>
    <mergeCell ref="G257:G258"/>
    <mergeCell ref="G259:G260"/>
    <mergeCell ref="G261:G262"/>
    <mergeCell ref="G333:G336"/>
    <mergeCell ref="G337:G338"/>
    <mergeCell ref="G339:G341"/>
    <mergeCell ref="G263:G268"/>
    <mergeCell ref="G269:G274"/>
    <mergeCell ref="G275:G280"/>
    <mergeCell ref="G281:G286"/>
    <mergeCell ref="G287:G292"/>
    <mergeCell ref="G293:G298"/>
    <mergeCell ref="G299:G301"/>
    <mergeCell ref="G302:G305"/>
    <mergeCell ref="G306:G308"/>
  </mergeCells>
  <conditionalFormatting sqref="Q268:U268 Q274:U274 Q280:U280 Q286:U286 Q292:U292 Q298:U298">
    <cfRule type="containsText" dxfId="4" priority="2" operator="containsText" text="N/A">
      <formula>NOT(ISERROR(SEARCH("N/A",Q268)))</formula>
    </cfRule>
  </conditionalFormatting>
  <conditionalFormatting sqref="Q49:Z51">
    <cfRule type="containsText" dxfId="3" priority="13" operator="containsText" text="N/A">
      <formula>NOT(ISERROR(SEARCH("N/A",Q49)))</formula>
    </cfRule>
  </conditionalFormatting>
  <conditionalFormatting sqref="Q8:AG48 V13:V111 Q52:AG68 Q69:U69 W69:AG69 Q70:AG267">
    <cfRule type="containsText" dxfId="2" priority="307" operator="containsText" text="N/A">
      <formula>NOT(ISERROR(SEARCH("N/A",Q8)))</formula>
    </cfRule>
  </conditionalFormatting>
  <conditionalFormatting sqref="Q269:AG273 Q275:AG279 Q281:AG285 Q287:AG291 Q293:AG297 Q299:AG341">
    <cfRule type="containsText" dxfId="1" priority="1" operator="containsText" text="N/A">
      <formula>NOT(ISERROR(SEARCH("N/A",Q269)))</formula>
    </cfRule>
  </conditionalFormatting>
  <conditionalFormatting sqref="AB49:AG51">
    <cfRule type="containsText" dxfId="0" priority="14" operator="containsText" text="N/A">
      <formula>NOT(ISERROR(SEARCH("N/A",AB49)))</formula>
    </cfRule>
  </conditionalFormatting>
  <conditionalFormatting sqref="AQ8:AQ13">
    <cfRule type="iconSet" priority="318">
      <iconSet iconSet="3Flags">
        <cfvo type="percent" val="0"/>
        <cfvo type="percent" val="33"/>
        <cfvo type="percent" val="67"/>
      </iconSet>
    </cfRule>
    <cfRule type="iconSet" priority="317">
      <iconSet iconSet="3Flags">
        <cfvo type="percent" val="0"/>
        <cfvo type="percent" val="33"/>
        <cfvo type="percent" val="67"/>
      </iconSet>
    </cfRule>
  </conditionalFormatting>
  <conditionalFormatting sqref="AQ14:AQ19">
    <cfRule type="iconSet" priority="305">
      <iconSet iconSet="3Flags">
        <cfvo type="percent" val="0"/>
        <cfvo type="percent" val="33"/>
        <cfvo type="percent" val="67"/>
      </iconSet>
    </cfRule>
    <cfRule type="iconSet" priority="304">
      <iconSet iconSet="3Flags">
        <cfvo type="percent" val="0"/>
        <cfvo type="percent" val="33"/>
        <cfvo type="percent" val="67"/>
      </iconSet>
    </cfRule>
  </conditionalFormatting>
  <conditionalFormatting sqref="AQ20:AQ25">
    <cfRule type="iconSet" priority="301">
      <iconSet iconSet="3Flags">
        <cfvo type="percent" val="0"/>
        <cfvo type="percent" val="33"/>
        <cfvo type="percent" val="67"/>
      </iconSet>
    </cfRule>
    <cfRule type="iconSet" priority="300">
      <iconSet iconSet="3Flags">
        <cfvo type="percent" val="0"/>
        <cfvo type="percent" val="33"/>
        <cfvo type="percent" val="67"/>
      </iconSet>
    </cfRule>
  </conditionalFormatting>
  <conditionalFormatting sqref="AQ26:AQ31">
    <cfRule type="iconSet" priority="297">
      <iconSet iconSet="3Flags">
        <cfvo type="percent" val="0"/>
        <cfvo type="percent" val="33"/>
        <cfvo type="percent" val="67"/>
      </iconSet>
    </cfRule>
    <cfRule type="iconSet" priority="296">
      <iconSet iconSet="3Flags">
        <cfvo type="percent" val="0"/>
        <cfvo type="percent" val="33"/>
        <cfvo type="percent" val="67"/>
      </iconSet>
    </cfRule>
  </conditionalFormatting>
  <conditionalFormatting sqref="AQ32:AQ37">
    <cfRule type="iconSet" priority="293">
      <iconSet iconSet="3Flags">
        <cfvo type="percent" val="0"/>
        <cfvo type="percent" val="33"/>
        <cfvo type="percent" val="67"/>
      </iconSet>
    </cfRule>
    <cfRule type="iconSet" priority="292">
      <iconSet iconSet="3Flags">
        <cfvo type="percent" val="0"/>
        <cfvo type="percent" val="33"/>
        <cfvo type="percent" val="67"/>
      </iconSet>
    </cfRule>
  </conditionalFormatting>
  <conditionalFormatting sqref="AQ38:AQ43">
    <cfRule type="iconSet" priority="289">
      <iconSet iconSet="3Flags">
        <cfvo type="percent" val="0"/>
        <cfvo type="percent" val="33"/>
        <cfvo type="percent" val="67"/>
      </iconSet>
    </cfRule>
    <cfRule type="iconSet" priority="288">
      <iconSet iconSet="3Flags">
        <cfvo type="percent" val="0"/>
        <cfvo type="percent" val="33"/>
        <cfvo type="percent" val="67"/>
      </iconSet>
    </cfRule>
  </conditionalFormatting>
  <conditionalFormatting sqref="AQ44:AQ51">
    <cfRule type="iconSet" priority="284">
      <iconSet iconSet="3Flags">
        <cfvo type="percent" val="0"/>
        <cfvo type="percent" val="33"/>
        <cfvo type="percent" val="67"/>
      </iconSet>
    </cfRule>
    <cfRule type="iconSet" priority="285">
      <iconSet iconSet="3Flags">
        <cfvo type="percent" val="0"/>
        <cfvo type="percent" val="33"/>
        <cfvo type="percent" val="67"/>
      </iconSet>
    </cfRule>
  </conditionalFormatting>
  <conditionalFormatting sqref="AQ52:AQ57">
    <cfRule type="iconSet" priority="281">
      <iconSet iconSet="3Flags">
        <cfvo type="percent" val="0"/>
        <cfvo type="percent" val="33"/>
        <cfvo type="percent" val="67"/>
      </iconSet>
    </cfRule>
    <cfRule type="iconSet" priority="280">
      <iconSet iconSet="3Flags">
        <cfvo type="percent" val="0"/>
        <cfvo type="percent" val="33"/>
        <cfvo type="percent" val="67"/>
      </iconSet>
    </cfRule>
  </conditionalFormatting>
  <conditionalFormatting sqref="AQ58:AQ63">
    <cfRule type="iconSet" priority="276">
      <iconSet iconSet="3Flags">
        <cfvo type="percent" val="0"/>
        <cfvo type="percent" val="33"/>
        <cfvo type="percent" val="67"/>
      </iconSet>
    </cfRule>
    <cfRule type="iconSet" priority="277">
      <iconSet iconSet="3Flags">
        <cfvo type="percent" val="0"/>
        <cfvo type="percent" val="33"/>
        <cfvo type="percent" val="67"/>
      </iconSet>
    </cfRule>
  </conditionalFormatting>
  <conditionalFormatting sqref="AQ64:AQ69">
    <cfRule type="iconSet" priority="273">
      <iconSet iconSet="3Flags">
        <cfvo type="percent" val="0"/>
        <cfvo type="percent" val="33"/>
        <cfvo type="percent" val="67"/>
      </iconSet>
    </cfRule>
    <cfRule type="iconSet" priority="272">
      <iconSet iconSet="3Flags">
        <cfvo type="percent" val="0"/>
        <cfvo type="percent" val="33"/>
        <cfvo type="percent" val="67"/>
      </iconSet>
    </cfRule>
  </conditionalFormatting>
  <conditionalFormatting sqref="AQ70:AQ75">
    <cfRule type="iconSet" priority="264">
      <iconSet iconSet="3Flags">
        <cfvo type="percent" val="0"/>
        <cfvo type="percent" val="33"/>
        <cfvo type="percent" val="67"/>
      </iconSet>
    </cfRule>
    <cfRule type="iconSet" priority="265">
      <iconSet iconSet="3Flags">
        <cfvo type="percent" val="0"/>
        <cfvo type="percent" val="33"/>
        <cfvo type="percent" val="67"/>
      </iconSet>
    </cfRule>
  </conditionalFormatting>
  <conditionalFormatting sqref="AQ76:AQ81">
    <cfRule type="iconSet" priority="261">
      <iconSet iconSet="3Flags">
        <cfvo type="percent" val="0"/>
        <cfvo type="percent" val="33"/>
        <cfvo type="percent" val="67"/>
      </iconSet>
    </cfRule>
    <cfRule type="iconSet" priority="260">
      <iconSet iconSet="3Flags">
        <cfvo type="percent" val="0"/>
        <cfvo type="percent" val="33"/>
        <cfvo type="percent" val="67"/>
      </iconSet>
    </cfRule>
  </conditionalFormatting>
  <conditionalFormatting sqref="AQ82:AQ87">
    <cfRule type="iconSet" priority="256">
      <iconSet iconSet="3Flags">
        <cfvo type="percent" val="0"/>
        <cfvo type="percent" val="33"/>
        <cfvo type="percent" val="67"/>
      </iconSet>
    </cfRule>
    <cfRule type="iconSet" priority="257">
      <iconSet iconSet="3Flags">
        <cfvo type="percent" val="0"/>
        <cfvo type="percent" val="33"/>
        <cfvo type="percent" val="67"/>
      </iconSet>
    </cfRule>
  </conditionalFormatting>
  <conditionalFormatting sqref="AQ88:AQ93">
    <cfRule type="iconSet" priority="252">
      <iconSet iconSet="3Flags">
        <cfvo type="percent" val="0"/>
        <cfvo type="percent" val="33"/>
        <cfvo type="percent" val="67"/>
      </iconSet>
    </cfRule>
    <cfRule type="iconSet" priority="253">
      <iconSet iconSet="3Flags">
        <cfvo type="percent" val="0"/>
        <cfvo type="percent" val="33"/>
        <cfvo type="percent" val="67"/>
      </iconSet>
    </cfRule>
  </conditionalFormatting>
  <conditionalFormatting sqref="AQ94:AQ99">
    <cfRule type="iconSet" priority="248">
      <iconSet iconSet="3Flags">
        <cfvo type="percent" val="0"/>
        <cfvo type="percent" val="33"/>
        <cfvo type="percent" val="67"/>
      </iconSet>
    </cfRule>
    <cfRule type="iconSet" priority="249">
      <iconSet iconSet="3Flags">
        <cfvo type="percent" val="0"/>
        <cfvo type="percent" val="33"/>
        <cfvo type="percent" val="67"/>
      </iconSet>
    </cfRule>
  </conditionalFormatting>
  <conditionalFormatting sqref="AQ100:AQ105">
    <cfRule type="iconSet" priority="245">
      <iconSet iconSet="3Flags">
        <cfvo type="percent" val="0"/>
        <cfvo type="percent" val="33"/>
        <cfvo type="percent" val="67"/>
      </iconSet>
    </cfRule>
    <cfRule type="iconSet" priority="244">
      <iconSet iconSet="3Flags">
        <cfvo type="percent" val="0"/>
        <cfvo type="percent" val="33"/>
        <cfvo type="percent" val="67"/>
      </iconSet>
    </cfRule>
  </conditionalFormatting>
  <conditionalFormatting sqref="AQ106:AQ111">
    <cfRule type="iconSet" priority="240">
      <iconSet iconSet="3Flags">
        <cfvo type="percent" val="0"/>
        <cfvo type="percent" val="33"/>
        <cfvo type="percent" val="67"/>
      </iconSet>
    </cfRule>
    <cfRule type="iconSet" priority="241">
      <iconSet iconSet="3Flags">
        <cfvo type="percent" val="0"/>
        <cfvo type="percent" val="33"/>
        <cfvo type="percent" val="67"/>
      </iconSet>
    </cfRule>
  </conditionalFormatting>
  <conditionalFormatting sqref="AQ126">
    <cfRule type="iconSet" priority="11">
      <iconSet iconSet="3Flags">
        <cfvo type="percent" val="0"/>
        <cfvo type="percent" val="33"/>
        <cfvo type="percent" val="67"/>
      </iconSet>
    </cfRule>
    <cfRule type="iconSet" priority="10">
      <iconSet iconSet="3Flags">
        <cfvo type="percent" val="0"/>
        <cfvo type="percent" val="33"/>
        <cfvo type="percent" val="67"/>
      </iconSet>
    </cfRule>
  </conditionalFormatting>
  <conditionalFormatting sqref="AQ127:AQ128">
    <cfRule type="iconSet" priority="7">
      <iconSet iconSet="3Flags">
        <cfvo type="percent" val="0"/>
        <cfvo type="percent" val="33"/>
        <cfvo type="percent" val="67"/>
      </iconSet>
    </cfRule>
    <cfRule type="iconSet" priority="6">
      <iconSet iconSet="3Flags">
        <cfvo type="percent" val="0"/>
        <cfvo type="percent" val="33"/>
        <cfvo type="percent" val="67"/>
      </iconSet>
    </cfRule>
  </conditionalFormatting>
  <conditionalFormatting sqref="AQ179:AQ182">
    <cfRule type="iconSet" priority="68">
      <iconSet iconSet="3Flags">
        <cfvo type="percent" val="0"/>
        <cfvo type="percent" val="33"/>
        <cfvo type="percent" val="67"/>
      </iconSet>
    </cfRule>
    <cfRule type="iconSet" priority="69">
      <iconSet iconSet="3Flags">
        <cfvo type="percent" val="0"/>
        <cfvo type="percent" val="33"/>
        <cfvo type="percent" val="67"/>
      </iconSet>
    </cfRule>
  </conditionalFormatting>
  <conditionalFormatting sqref="AQ184:AQ185">
    <cfRule type="iconSet" priority="62">
      <iconSet iconSet="3Flags">
        <cfvo type="percent" val="0"/>
        <cfvo type="percent" val="33"/>
        <cfvo type="percent" val="67"/>
      </iconSet>
    </cfRule>
    <cfRule type="iconSet" priority="63">
      <iconSet iconSet="3Flags">
        <cfvo type="percent" val="0"/>
        <cfvo type="percent" val="33"/>
        <cfvo type="percent" val="67"/>
      </iconSet>
    </cfRule>
  </conditionalFormatting>
  <conditionalFormatting sqref="AQ186">
    <cfRule type="iconSet" priority="56">
      <iconSet iconSet="3Flags">
        <cfvo type="percent" val="0"/>
        <cfvo type="percent" val="33"/>
        <cfvo type="percent" val="67"/>
      </iconSet>
    </cfRule>
    <cfRule type="iconSet" priority="57">
      <iconSet iconSet="3Flags">
        <cfvo type="percent" val="0"/>
        <cfvo type="percent" val="33"/>
        <cfvo type="percent" val="67"/>
      </iconSet>
    </cfRule>
  </conditionalFormatting>
  <conditionalFormatting sqref="AQ187:AQ188">
    <cfRule type="iconSet" priority="53">
      <iconSet iconSet="3Flags">
        <cfvo type="percent" val="0"/>
        <cfvo type="percent" val="33"/>
        <cfvo type="percent" val="67"/>
      </iconSet>
    </cfRule>
    <cfRule type="iconSet" priority="54">
      <iconSet iconSet="3Flags">
        <cfvo type="percent" val="0"/>
        <cfvo type="percent" val="33"/>
        <cfvo type="percent" val="67"/>
      </iconSet>
    </cfRule>
  </conditionalFormatting>
  <conditionalFormatting sqref="AQ189:AQ190">
    <cfRule type="iconSet" priority="65">
      <iconSet iconSet="3Flags">
        <cfvo type="percent" val="0"/>
        <cfvo type="percent" val="33"/>
        <cfvo type="percent" val="67"/>
      </iconSet>
    </cfRule>
    <cfRule type="iconSet" priority="66">
      <iconSet iconSet="3Flags">
        <cfvo type="percent" val="0"/>
        <cfvo type="percent" val="33"/>
        <cfvo type="percent" val="67"/>
      </iconSet>
    </cfRule>
  </conditionalFormatting>
  <conditionalFormatting sqref="AQ230:AQ232">
    <cfRule type="iconSet" priority="51">
      <iconSet iconSet="3Flags">
        <cfvo type="percent" val="0"/>
        <cfvo type="percent" val="33"/>
        <cfvo type="percent" val="67"/>
      </iconSet>
    </cfRule>
    <cfRule type="iconSet" priority="50">
      <iconSet iconSet="3Flags">
        <cfvo type="percent" val="0"/>
        <cfvo type="percent" val="33"/>
        <cfvo type="percent" val="67"/>
      </iconSet>
    </cfRule>
  </conditionalFormatting>
  <conditionalFormatting sqref="AQ245:AQ262">
    <cfRule type="iconSet" priority="413">
      <iconSet iconSet="3Flags">
        <cfvo type="percent" val="0"/>
        <cfvo type="percent" val="33"/>
        <cfvo type="percent" val="67"/>
      </iconSet>
    </cfRule>
    <cfRule type="iconSet" priority="414">
      <iconSet iconSet="3Flags">
        <cfvo type="percent" val="0"/>
        <cfvo type="percent" val="33"/>
        <cfvo type="percent" val="67"/>
      </iconSet>
    </cfRule>
  </conditionalFormatting>
  <conditionalFormatting sqref="AQ311:AQ314">
    <cfRule type="iconSet" priority="19">
      <iconSet iconSet="3Flags">
        <cfvo type="percent" val="0"/>
        <cfvo type="percent" val="33"/>
        <cfvo type="percent" val="67"/>
      </iconSet>
    </cfRule>
    <cfRule type="iconSet" priority="18">
      <iconSet iconSet="3Flags">
        <cfvo type="percent" val="0"/>
        <cfvo type="percent" val="33"/>
        <cfvo type="percent" val="67"/>
      </iconSet>
    </cfRule>
  </conditionalFormatting>
  <conditionalFormatting sqref="AQ315:AQ317">
    <cfRule type="iconSet" priority="22">
      <iconSet iconSet="3Flags">
        <cfvo type="percent" val="0"/>
        <cfvo type="percent" val="33"/>
        <cfvo type="percent" val="67"/>
      </iconSet>
    </cfRule>
    <cfRule type="iconSet" priority="21">
      <iconSet iconSet="3Flags">
        <cfvo type="percent" val="0"/>
        <cfvo type="percent" val="33"/>
        <cfvo type="percent" val="67"/>
      </iconSet>
    </cfRule>
  </conditionalFormatting>
  <conditionalFormatting sqref="AQ318:AQ321">
    <cfRule type="iconSet" priority="34">
      <iconSet iconSet="3Flags">
        <cfvo type="percent" val="0"/>
        <cfvo type="percent" val="33"/>
        <cfvo type="percent" val="67"/>
      </iconSet>
    </cfRule>
    <cfRule type="iconSet" priority="33">
      <iconSet iconSet="3Flags">
        <cfvo type="percent" val="0"/>
        <cfvo type="percent" val="33"/>
        <cfvo type="percent" val="67"/>
      </iconSet>
    </cfRule>
  </conditionalFormatting>
  <conditionalFormatting sqref="AQ322:AQ326">
    <cfRule type="iconSet" priority="37">
      <iconSet iconSet="3Flags">
        <cfvo type="percent" val="0"/>
        <cfvo type="percent" val="33"/>
        <cfvo type="percent" val="67"/>
      </iconSet>
    </cfRule>
    <cfRule type="iconSet" priority="36">
      <iconSet iconSet="3Flags">
        <cfvo type="percent" val="0"/>
        <cfvo type="percent" val="33"/>
        <cfvo type="percent" val="67"/>
      </iconSet>
    </cfRule>
  </conditionalFormatting>
  <conditionalFormatting sqref="AQ327">
    <cfRule type="iconSet" priority="40">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Q328:AQ332">
    <cfRule type="iconSet" priority="42">
      <iconSet iconSet="3Flags">
        <cfvo type="percent" val="0"/>
        <cfvo type="percent" val="33"/>
        <cfvo type="percent" val="67"/>
      </iconSet>
    </cfRule>
    <cfRule type="iconSet" priority="43">
      <iconSet iconSet="3Flags">
        <cfvo type="percent" val="0"/>
        <cfvo type="percent" val="33"/>
        <cfvo type="percent" val="67"/>
      </iconSet>
    </cfRule>
  </conditionalFormatting>
  <conditionalFormatting sqref="AQ342:AQ1048576 AQ233:AQ244 AQ191:AQ229 AQ1:AQ7 AQ183 AQ112:AQ125 AQ263:AQ310 AQ129:AQ178">
    <cfRule type="iconSet" priority="312">
      <iconSet iconSet="3Flags">
        <cfvo type="percent" val="0"/>
        <cfvo type="percent" val="33"/>
        <cfvo type="percent" val="67"/>
      </iconSet>
    </cfRule>
    <cfRule type="iconSet" priority="313">
      <iconSet iconSet="3Flags">
        <cfvo type="percent" val="0"/>
        <cfvo type="percent" val="33"/>
        <cfvo type="percent" val="67"/>
      </iconSet>
    </cfRule>
  </conditionalFormatting>
  <conditionalFormatting sqref="AT8:AT13">
    <cfRule type="iconSet" priority="319">
      <iconSet iconSet="3Flags">
        <cfvo type="percent" val="0"/>
        <cfvo type="percent" val="33"/>
        <cfvo type="percent" val="67"/>
      </iconSet>
    </cfRule>
  </conditionalFormatting>
  <conditionalFormatting sqref="AT14:AT19">
    <cfRule type="iconSet" priority="306">
      <iconSet iconSet="3Flags">
        <cfvo type="percent" val="0"/>
        <cfvo type="percent" val="33"/>
        <cfvo type="percent" val="67"/>
      </iconSet>
    </cfRule>
  </conditionalFormatting>
  <conditionalFormatting sqref="AT20:AT25">
    <cfRule type="iconSet" priority="302">
      <iconSet iconSet="3Flags">
        <cfvo type="percent" val="0"/>
        <cfvo type="percent" val="33"/>
        <cfvo type="percent" val="67"/>
      </iconSet>
    </cfRule>
  </conditionalFormatting>
  <conditionalFormatting sqref="AT26:AT31">
    <cfRule type="iconSet" priority="298">
      <iconSet iconSet="3Flags">
        <cfvo type="percent" val="0"/>
        <cfvo type="percent" val="33"/>
        <cfvo type="percent" val="67"/>
      </iconSet>
    </cfRule>
  </conditionalFormatting>
  <conditionalFormatting sqref="AT32:AT37">
    <cfRule type="iconSet" priority="294">
      <iconSet iconSet="3Flags">
        <cfvo type="percent" val="0"/>
        <cfvo type="percent" val="33"/>
        <cfvo type="percent" val="67"/>
      </iconSet>
    </cfRule>
  </conditionalFormatting>
  <conditionalFormatting sqref="AT38:AT43">
    <cfRule type="iconSet" priority="290">
      <iconSet iconSet="3Flags">
        <cfvo type="percent" val="0"/>
        <cfvo type="percent" val="33"/>
        <cfvo type="percent" val="67"/>
      </iconSet>
    </cfRule>
  </conditionalFormatting>
  <conditionalFormatting sqref="AT44:AT51">
    <cfRule type="iconSet" priority="286">
      <iconSet iconSet="3Flags">
        <cfvo type="percent" val="0"/>
        <cfvo type="percent" val="33"/>
        <cfvo type="percent" val="67"/>
      </iconSet>
    </cfRule>
  </conditionalFormatting>
  <conditionalFormatting sqref="AT52:AT57">
    <cfRule type="iconSet" priority="282">
      <iconSet iconSet="3Flags">
        <cfvo type="percent" val="0"/>
        <cfvo type="percent" val="33"/>
        <cfvo type="percent" val="67"/>
      </iconSet>
    </cfRule>
  </conditionalFormatting>
  <conditionalFormatting sqref="AT58:AT63">
    <cfRule type="iconSet" priority="278">
      <iconSet iconSet="3Flags">
        <cfvo type="percent" val="0"/>
        <cfvo type="percent" val="33"/>
        <cfvo type="percent" val="67"/>
      </iconSet>
    </cfRule>
  </conditionalFormatting>
  <conditionalFormatting sqref="AT64:AT69">
    <cfRule type="iconSet" priority="274">
      <iconSet iconSet="3Flags">
        <cfvo type="percent" val="0"/>
        <cfvo type="percent" val="33"/>
        <cfvo type="percent" val="67"/>
      </iconSet>
    </cfRule>
  </conditionalFormatting>
  <conditionalFormatting sqref="AT70:AT75">
    <cfRule type="iconSet" priority="266">
      <iconSet iconSet="3Flags">
        <cfvo type="percent" val="0"/>
        <cfvo type="percent" val="33"/>
        <cfvo type="percent" val="67"/>
      </iconSet>
    </cfRule>
  </conditionalFormatting>
  <conditionalFormatting sqref="AT76:AT81">
    <cfRule type="iconSet" priority="262">
      <iconSet iconSet="3Flags">
        <cfvo type="percent" val="0"/>
        <cfvo type="percent" val="33"/>
        <cfvo type="percent" val="67"/>
      </iconSet>
    </cfRule>
  </conditionalFormatting>
  <conditionalFormatting sqref="AT82:AT87">
    <cfRule type="iconSet" priority="258">
      <iconSet iconSet="3Flags">
        <cfvo type="percent" val="0"/>
        <cfvo type="percent" val="33"/>
        <cfvo type="percent" val="67"/>
      </iconSet>
    </cfRule>
  </conditionalFormatting>
  <conditionalFormatting sqref="AT88:AT93">
    <cfRule type="iconSet" priority="254">
      <iconSet iconSet="3Flags">
        <cfvo type="percent" val="0"/>
        <cfvo type="percent" val="33"/>
        <cfvo type="percent" val="67"/>
      </iconSet>
    </cfRule>
  </conditionalFormatting>
  <conditionalFormatting sqref="AT94:AT99">
    <cfRule type="iconSet" priority="250">
      <iconSet iconSet="3Flags">
        <cfvo type="percent" val="0"/>
        <cfvo type="percent" val="33"/>
        <cfvo type="percent" val="67"/>
      </iconSet>
    </cfRule>
  </conditionalFormatting>
  <conditionalFormatting sqref="AT100:AT105">
    <cfRule type="iconSet" priority="246">
      <iconSet iconSet="3Flags">
        <cfvo type="percent" val="0"/>
        <cfvo type="percent" val="33"/>
        <cfvo type="percent" val="67"/>
      </iconSet>
    </cfRule>
  </conditionalFormatting>
  <conditionalFormatting sqref="AT106:AT111">
    <cfRule type="iconSet" priority="242">
      <iconSet iconSet="3Flags">
        <cfvo type="percent" val="0"/>
        <cfvo type="percent" val="33"/>
        <cfvo type="percent" val="67"/>
      </iconSet>
    </cfRule>
  </conditionalFormatting>
  <conditionalFormatting sqref="AT126">
    <cfRule type="iconSet" priority="9">
      <iconSet iconSet="3Flags">
        <cfvo type="percent" val="0"/>
        <cfvo type="percent" val="33"/>
        <cfvo type="percent" val="67"/>
      </iconSet>
    </cfRule>
  </conditionalFormatting>
  <conditionalFormatting sqref="AT127:AT128">
    <cfRule type="iconSet" priority="5">
      <iconSet iconSet="3Flags">
        <cfvo type="percent" val="0"/>
        <cfvo type="percent" val="33"/>
        <cfvo type="percent" val="67"/>
      </iconSet>
    </cfRule>
  </conditionalFormatting>
  <conditionalFormatting sqref="AT179:AT182">
    <cfRule type="iconSet" priority="67">
      <iconSet iconSet="3Flags">
        <cfvo type="percent" val="0"/>
        <cfvo type="percent" val="33"/>
        <cfvo type="percent" val="67"/>
      </iconSet>
    </cfRule>
  </conditionalFormatting>
  <conditionalFormatting sqref="AT184:AT185">
    <cfRule type="iconSet" priority="61">
      <iconSet iconSet="3Flags">
        <cfvo type="percent" val="0"/>
        <cfvo type="percent" val="33"/>
        <cfvo type="percent" val="67"/>
      </iconSet>
    </cfRule>
  </conditionalFormatting>
  <conditionalFormatting sqref="AT186">
    <cfRule type="iconSet" priority="55">
      <iconSet iconSet="3Flags">
        <cfvo type="percent" val="0"/>
        <cfvo type="percent" val="33"/>
        <cfvo type="percent" val="67"/>
      </iconSet>
    </cfRule>
  </conditionalFormatting>
  <conditionalFormatting sqref="AT187:AT188">
    <cfRule type="iconSet" priority="52">
      <iconSet iconSet="3Flags">
        <cfvo type="percent" val="0"/>
        <cfvo type="percent" val="33"/>
        <cfvo type="percent" val="67"/>
      </iconSet>
    </cfRule>
  </conditionalFormatting>
  <conditionalFormatting sqref="AT189:AT190">
    <cfRule type="iconSet" priority="64">
      <iconSet iconSet="3Flags">
        <cfvo type="percent" val="0"/>
        <cfvo type="percent" val="33"/>
        <cfvo type="percent" val="67"/>
      </iconSet>
    </cfRule>
  </conditionalFormatting>
  <conditionalFormatting sqref="AT230:AT232">
    <cfRule type="iconSet" priority="49">
      <iconSet iconSet="3Flags">
        <cfvo type="percent" val="0"/>
        <cfvo type="percent" val="33"/>
        <cfvo type="percent" val="67"/>
      </iconSet>
    </cfRule>
  </conditionalFormatting>
  <conditionalFormatting sqref="AT245:AT262">
    <cfRule type="iconSet" priority="415">
      <iconSet iconSet="3Flags">
        <cfvo type="percent" val="0"/>
        <cfvo type="percent" val="33"/>
        <cfvo type="percent" val="67"/>
      </iconSet>
    </cfRule>
  </conditionalFormatting>
  <conditionalFormatting sqref="AT311:AT314">
    <cfRule type="iconSet" priority="17">
      <iconSet iconSet="3Flags">
        <cfvo type="percent" val="0"/>
        <cfvo type="percent" val="33"/>
        <cfvo type="percent" val="67"/>
      </iconSet>
    </cfRule>
  </conditionalFormatting>
  <conditionalFormatting sqref="AT315:AT317">
    <cfRule type="iconSet" priority="20">
      <iconSet iconSet="3Flags">
        <cfvo type="percent" val="0"/>
        <cfvo type="percent" val="33"/>
        <cfvo type="percent" val="67"/>
      </iconSet>
    </cfRule>
  </conditionalFormatting>
  <conditionalFormatting sqref="AT318:AT321">
    <cfRule type="iconSet" priority="35">
      <iconSet iconSet="3Flags">
        <cfvo type="percent" val="0"/>
        <cfvo type="percent" val="33"/>
        <cfvo type="percent" val="67"/>
      </iconSet>
    </cfRule>
  </conditionalFormatting>
  <conditionalFormatting sqref="AT322:AT326">
    <cfRule type="iconSet" priority="38">
      <iconSet iconSet="3Flags">
        <cfvo type="percent" val="0"/>
        <cfvo type="percent" val="33"/>
        <cfvo type="percent" val="67"/>
      </iconSet>
    </cfRule>
  </conditionalFormatting>
  <conditionalFormatting sqref="AT327">
    <cfRule type="iconSet" priority="41">
      <iconSet iconSet="3Flags">
        <cfvo type="percent" val="0"/>
        <cfvo type="percent" val="33"/>
        <cfvo type="percent" val="67"/>
      </iconSet>
    </cfRule>
  </conditionalFormatting>
  <conditionalFormatting sqref="AT328:AT332">
    <cfRule type="iconSet" priority="44">
      <iconSet iconSet="3Flags">
        <cfvo type="percent" val="0"/>
        <cfvo type="percent" val="33"/>
        <cfvo type="percent" val="67"/>
      </iconSet>
    </cfRule>
  </conditionalFormatting>
  <conditionalFormatting sqref="AT342:AT1048576 AT233:AT244 AT191:AT229 AT1:AT7 AT183 AT112:AT125 AT263:AT310 AT129:AT178">
    <cfRule type="iconSet" priority="311">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A9D4C452-CE39-4017-A1EF-6EA7D699FDBB}">
          <x14:formula1>
            <xm:f>Listas!$E$2:$E$11</xm:f>
          </x14:formula1>
          <xm:sqref>D119 D8:D112 D151:D169 D133:D134 D138 D143 D140 D148 D124:D125 D130:D131</xm:sqref>
        </x14:dataValidation>
        <x14:dataValidation type="list" allowBlank="1" showInputMessage="1" showErrorMessage="1" xr:uid="{8C1AAD1B-E631-47C2-99D1-EA08995E611B}">
          <x14:formula1>
            <xm:f>Listas!$U$2:$U$3</xm:f>
          </x14:formula1>
          <xm:sqref>P8:P182</xm:sqref>
        </x14:dataValidation>
        <x14:dataValidation type="list" allowBlank="1" showInputMessage="1" showErrorMessage="1" xr:uid="{CDA058D2-55EC-4EB5-A59A-E838B86AC9DE}">
          <x14:formula1>
            <xm:f>Listas!$Q$2:$Q$5</xm:f>
          </x14:formula1>
          <xm:sqref>H239 H175 H178 H183 H186 H189 H192 H195 H198 H201 H208 H211 H214 H222 H227 H230 H233 H236 H119 H8:H112 H151 H138 H133:H134 H140 H143 H148 H124:H125 H130:H131</xm:sqref>
        </x14:dataValidation>
        <x14:dataValidation type="list" allowBlank="1" showInputMessage="1" showErrorMessage="1" xr:uid="{E6AD9599-3F24-4003-9686-7F738576A661}">
          <x14:formula1>
            <xm:f>Listas!$AB$2:$AB$6</xm:f>
          </x14:formula1>
          <xm:sqref>T10:T13 T22:T25 T28:T31 T293:T297 T34:T37 T40:T43 T54:T57 T78:T81 T16:T19 T60:T63 T66:T69 T84:T87 T72:T75 T90:T93 T46:T51 T102:T105 T96:T99 T108:T267 T269:T273 T275:T279 T281:T285 T287:T291 T299:T341</xm:sqref>
        </x14:dataValidation>
        <x14:dataValidation type="list" allowBlank="1" showInputMessage="1" showErrorMessage="1" xr:uid="{06B6182C-E9E0-41DE-97DB-E8723973A63E}">
          <x14:formula1>
            <xm:f>Listas!$AI$2:$AI$9</xm:f>
          </x14:formula1>
          <xm:sqref>S293:S297 S8:S267 S269:S273 S275:S279 S281:S285 S287:S291 S299:S341</xm:sqref>
        </x14:dataValidation>
        <x14:dataValidation type="list" allowBlank="1" showInputMessage="1" showErrorMessage="1" xr:uid="{BDFD1770-D83A-4990-BFC1-0F195A229BBA}">
          <x14:formula1>
            <xm:f>Listas!$AJ$2:$AJ$10</xm:f>
          </x14:formula1>
          <xm:sqref>R293:R297 R8:R267 R269:R273 R275:R279 R281:R285 R287:R291 R299:R341</xm:sqref>
        </x14:dataValidation>
        <x14:dataValidation type="list" allowBlank="1" showInputMessage="1" showErrorMessage="1" xr:uid="{CC23B0DE-3ABC-4268-8153-A8F99597FEFD}">
          <x14:formula1>
            <xm:f>IF(L8=Listas!$I$3,Listas!$AB$2:$AB$6,"N/A")</xm:f>
          </x14:formula1>
          <xm:sqref>T94:T95 T8:T9 T14:T15 T20:T21 T26:T27 T32:T33 T38:T39 T44:T45 T52:T53 T58:T59 T64:T65 T70:T71 T76:T77 T82:T83 T100:T101 T88:T89 T106:T107</xm:sqref>
        </x14:dataValidation>
        <x14:dataValidation type="list" allowBlank="1" showInputMessage="1" showErrorMessage="1" xr:uid="{9FA45BBB-A24E-41F5-9B4D-3E524F332624}">
          <x14:formula1>
            <xm:f>Listas!$A$2:$A$6</xm:f>
          </x14:formula1>
          <xm:sqref>B148 B175 B178 B183 B186 B189 B192 B195 B198 B201 B208 B211 B214 B222 B227 B230 B233 B236 B239 B242 B119 B8:B112 B130 B133:B134 B138 B140 B143 B151:B169 B342:B1058 B124:B125</xm:sqref>
        </x14:dataValidation>
        <x14:dataValidation type="list" allowBlank="1" showInputMessage="1" showErrorMessage="1" xr:uid="{6DE74F40-5A6B-49FC-A52F-BEE1D3DFBB65}">
          <x14:formula1>
            <xm:f>Listas!$C$2:$C$26</xm:f>
          </x14:formula1>
          <xm:sqref>C151:C169 C175 C178 C183 C186 C189 C192 C195 C198 C201 C208 C211 C214 C222 C227 C230 C233 C236 C239 C242 C342:C1058</xm:sqref>
        </x14:dataValidation>
        <x14:dataValidation type="list" allowBlank="1" showInputMessage="1" showErrorMessage="1" xr:uid="{E9526255-822F-489D-BF0C-DA2C55A3E2DD}">
          <x14:formula1>
            <xm:f>Listas!$G$2:$G$8</xm:f>
          </x14:formula1>
          <xm:sqref>F178 F183 F186 F189 F192 F195 F198 F201 F208 F211 F214 F222 F227 F230 F233 F236 F239 F148 F242 F119 F8:F112 F151:F169 F138 F133:F134 F140 F143 F124:F125 H242:I244 F342:I1058 F130:F131 F175</xm:sqref>
        </x14:dataValidation>
        <x14:dataValidation type="list" allowBlank="1" showInputMessage="1" showErrorMessage="1" xr:uid="{3D4CA576-C818-4496-B1A8-BD18BA0155A7}">
          <x14:formula1>
            <xm:f>Listas!$I$2:$I$3</xm:f>
          </x14:formula1>
          <xm:sqref>L342:L1058 L175:L177 L8:L150</xm:sqref>
        </x14:dataValidation>
        <x14:dataValidation type="list" allowBlank="1" showInputMessage="1" showErrorMessage="1" xr:uid="{496C51A5-DF63-4629-8C31-ED7EAB7F021B}">
          <x14:formula1>
            <xm:f>IF(B8=Listas!$A$2,Listas!$C$2:$C$6,IF(B8=Listas!$A$3,Listas!$C$7:$C$12,IF(B8=Listas!$A$4,Listas!$C$13:$C$19,IF(B8=Listas!$A$5,Listas!$C$20:$C$24,IF(B8=Listas!$A$6,Listas!$C$25:$C$26,"")))))</xm:f>
          </x14:formula1>
          <xm:sqref>C138 C119 C8:C112 C143 C133:C134 C148 C124:C125 C130:C131</xm:sqref>
        </x14:dataValidation>
        <x14:dataValidation type="list" allowBlank="1" showInputMessage="1" showErrorMessage="1" xr:uid="{8C8B26C0-ECEB-4705-8F25-B703E60AA9FC}">
          <x14:formula1>
            <xm:f>IF(H8=Listas!$Q$2,Listas!$S$2:$S$4,IF(H8=Listas!$Q$3,Listas!$S$5:$S$12,IF(H8=Listas!$Q$4,Listas!$S$13:$S$22,IF(H8=Listas!$Q$5,Listas!$S$23:$S$24,""))))</xm:f>
          </x14:formula1>
          <xm:sqref>I239 I175 I178 I183 I186 I189 I192 I195 I198 I201 I208 I211 I214 I222 I227 I230 I233 I236 I119 I8:I112 I133:I134 I124:I125 I130</xm:sqref>
        </x14:dataValidation>
        <x14:dataValidation type="list" allowBlank="1" showInputMessage="1" showErrorMessage="1" xr:uid="{10CA361F-FA5D-4D82-B350-281C2775AB9D}">
          <x14:formula1>
            <xm:f>IF(H134=Listas!$Q$2,Listas!$S$2:$S$4,IF(H134=Listas!$Q$3,Listas!$S$5:$S$12,IF(H134=Listas!$Q$4,Listas!$S$13:$S$22,IF(H134=Listas!$Q$5,Listas!$S$23:$S$24,""))))</xm:f>
          </x14:formula1>
          <xm:sqref>I138</xm:sqref>
        </x14:dataValidation>
        <x14:dataValidation type="list" allowBlank="1" showInputMessage="1" showErrorMessage="1" xr:uid="{08304505-AD4B-4676-8113-ACB44D0D2611}">
          <x14:formula1>
            <xm:f>Listas!$K$2:$K$3</xm:f>
          </x14:formula1>
          <xm:sqref>W342:W1058</xm:sqref>
        </x14:dataValidation>
        <x14:dataValidation type="list" allowBlank="1" showInputMessage="1" showErrorMessage="1" xr:uid="{2384867D-C7BE-435A-A088-D454CC57BC5D}">
          <x14:formula1>
            <xm:f>Listas!$M$2:$M$3</xm:f>
          </x14:formula1>
          <xm:sqref>AB342:AB1058 AB268 AB274 AB280 AB286 AB292 AB298</xm:sqref>
        </x14:dataValidation>
        <x14:dataValidation type="list" allowBlank="1" showInputMessage="1" showErrorMessage="1" xr:uid="{8F81428B-B3C1-4266-B922-5032526AB61A}">
          <x14:formula1>
            <xm:f>Listas!$O$2:$O$6</xm:f>
          </x14:formula1>
          <xm:sqref>Z342:Z1058 Z268 Z274 Z280 Z286 Z292 Z298</xm:sqref>
        </x14:dataValidation>
        <x14:dataValidation type="list" allowBlank="1" showInputMessage="1" showErrorMessage="1" xr:uid="{4939C7C4-47BA-49FB-A3E6-A1236A9C6CC0}">
          <x14:formula1>
            <xm:f>IF(H136=Listas!$Q$2,Listas!$S$2:$S$4,IF(H136=Listas!$Q$3,Listas!$S$5:$S$12,IF(H136=Listas!$Q$4,Listas!$S$13:$S$22,IF(H136=Listas!$Q$5,Listas!$S$23:$S$24,""))))</xm:f>
          </x14:formula1>
          <xm:sqref>I151</xm:sqref>
        </x14:dataValidation>
        <x14:dataValidation type="list" allowBlank="1" showInputMessage="1" showErrorMessage="1" xr:uid="{BC6182BB-1D62-489F-B1A3-44EC74E17F03}">
          <x14:formula1>
            <xm:f>IF(H137=Listas!$Q$2,Listas!$S$2:$S$4,IF(H137=Listas!$Q$3,Listas!$S$5:$S$12,IF(H137=Listas!$Q$4,Listas!$S$13:$S$22,IF(H137=Listas!$Q$5,Listas!$S$23:$S$24,""))))</xm:f>
          </x14:formula1>
          <xm:sqref>I143 I140 I148</xm:sqref>
        </x14:dataValidation>
        <x14:dataValidation type="list" allowBlank="1" showInputMessage="1" showErrorMessage="1" xr:uid="{E2F92423-A85E-4472-84B0-0009CBEDC9D4}">
          <x14:formula1>
            <xm:f>IF(#REF!=Listas!$A$2,Listas!$C$2:$C$6,IF(#REF!=Listas!$A$3,Listas!$C$7:$C$12,IF(#REF!=Listas!$A$4,Listas!$C$13:$C$19,IF(#REF!=Listas!$A$5,Listas!$C$20:$C$24,IF(#REF!=Listas!$A$6,Listas!$C$25:$C$26,"")))))</xm:f>
          </x14:formula1>
          <xm:sqref>C140</xm:sqref>
        </x14:dataValidation>
        <x14:dataValidation type="list" allowBlank="1" showInputMessage="1" showErrorMessage="1" xr:uid="{53E38059-E102-446A-BF74-62F2F7B0D4BE}">
          <x14:formula1>
            <xm:f>Listas!$AM$2:$AM$7</xm:f>
          </x14:formula1>
          <xm:sqref>BJ8:BJ317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UDAE</vt:lpstr>
      <vt:lpstr>'Análisis de contexto'!Área_de_impresión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 Verónica Rueda Pérez</dc:creator>
  <cp:lastModifiedBy>VERÓNICA RUEDA PÉREZ</cp:lastModifiedBy>
  <dcterms:created xsi:type="dcterms:W3CDTF">2024-10-24T20:08:51Z</dcterms:created>
  <dcterms:modified xsi:type="dcterms:W3CDTF">2025-03-06T21:51:34Z</dcterms:modified>
</cp:coreProperties>
</file>