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F:\mesa de wjo abril 25 itagui-envigado\Plan de acción de Envigado año 2025\"/>
    </mc:Choice>
  </mc:AlternateContent>
  <xr:revisionPtr revIDLastSave="0" documentId="13_ncr:1_{E583352D-59A3-454F-87AB-D55DF58FE1AE}" xr6:coauthVersionLast="47" xr6:coauthVersionMax="47" xr10:uidLastSave="{00000000-0000-0000-0000-000000000000}"/>
  <bookViews>
    <workbookView xWindow="-120" yWindow="-120" windowWidth="29040" windowHeight="15720" activeTab="3" xr2:uid="{00000000-000D-0000-FFFF-FFFF00000000}"/>
  </bookViews>
  <sheets>
    <sheet name="Preguntas frecuentes" sheetId="5" r:id="rId1"/>
    <sheet name="Analisis de contexto-Envigado" sheetId="7" r:id="rId2"/>
    <sheet name="Plan de acción" sheetId="4" r:id="rId3"/>
    <sheet name="seguimientos" sheetId="8" r:id="rId4"/>
    <sheet name="Listas" sheetId="2" r:id="rId5"/>
  </sheets>
  <externalReferences>
    <externalReference r:id="rId6"/>
    <externalReference r:id="rId7"/>
    <externalReference r:id="rId8"/>
  </externalReferences>
  <definedNames>
    <definedName name="_xlnm._FilterDatabase" localSheetId="2" hidden="1">'Plan de acción'!$A$6:$Q$20</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 i="8" l="1"/>
  <c r="Z11" i="8"/>
  <c r="Z14" i="8"/>
  <c r="Z22" i="8"/>
  <c r="R14" i="8"/>
  <c r="Z19" i="8"/>
  <c r="R20" i="8"/>
  <c r="R8" i="8"/>
  <c r="R9" i="8"/>
  <c r="R10" i="8"/>
  <c r="R11" i="8"/>
  <c r="R12" i="8"/>
  <c r="R13" i="8"/>
  <c r="R15" i="8"/>
  <c r="R16" i="8"/>
  <c r="R17" i="8"/>
  <c r="R18" i="8"/>
  <c r="R19" i="8"/>
  <c r="R21" i="8"/>
  <c r="Z21" i="8" s="1"/>
  <c r="R22" i="8"/>
  <c r="R23" i="8"/>
  <c r="R24" i="8"/>
  <c r="R25" i="8"/>
  <c r="Z18" i="8"/>
  <c r="Z10" i="8"/>
  <c r="Z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Martha Helena Giraldo Giraldo</author>
  </authors>
  <commentList>
    <comment ref="A6" authorId="0" shapeId="0" xr:uid="{00000000-0006-0000-0200-000001000000}">
      <text>
        <r>
          <rPr>
            <sz val="14"/>
            <color indexed="81"/>
            <rFont val="Tahoma"/>
            <family val="2"/>
          </rPr>
          <t xml:space="preserve">Prueba
</t>
        </r>
      </text>
    </comment>
    <comment ref="I10" authorId="1" shapeId="0" xr:uid="{00000000-0006-0000-0200-000002000000}">
      <text>
        <r>
          <rPr>
            <sz val="11"/>
            <color indexed="81"/>
            <rFont val="Tahoma"/>
            <family val="2"/>
          </rPr>
          <t>Despliegue su proceso en virtud de su especialidad.</t>
        </r>
      </text>
    </comment>
    <comment ref="J22" authorId="2" shapeId="0" xr:uid="{00000000-0006-0000-0200-000003000000}">
      <text>
        <r>
          <rPr>
            <b/>
            <sz val="9"/>
            <color indexed="81"/>
            <rFont val="Tahoma"/>
            <family val="2"/>
          </rPr>
          <t>Martha Helena Giraldo Giraldo:</t>
        </r>
        <r>
          <rPr>
            <sz val="9"/>
            <color indexed="81"/>
            <rFont val="Tahoma"/>
            <family val="2"/>
          </rPr>
          <t xml:space="preserve">
Incluir salidas no conformes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Martha Helena Giraldo Giraldo</author>
  </authors>
  <commentList>
    <comment ref="A7" authorId="0" shapeId="0" xr:uid="{CEC3259F-32C0-4974-A3D9-9D8E525AC6D9}">
      <text>
        <r>
          <rPr>
            <sz val="14"/>
            <color indexed="81"/>
            <rFont val="Tahoma"/>
            <family val="2"/>
          </rPr>
          <t xml:space="preserve">Prueba
</t>
        </r>
      </text>
    </comment>
    <comment ref="I11" authorId="1" shapeId="0" xr:uid="{14334F74-12A5-4E62-9723-4D3A96E9E50A}">
      <text>
        <r>
          <rPr>
            <sz val="11"/>
            <color indexed="81"/>
            <rFont val="Tahoma"/>
            <family val="2"/>
          </rPr>
          <t>Despliegue su proceso en virtud de su especialidad.</t>
        </r>
      </text>
    </comment>
    <comment ref="J23" authorId="2" shapeId="0" xr:uid="{2493E983-63E0-464E-9B89-EBF58580E4FE}">
      <text>
        <r>
          <rPr>
            <b/>
            <sz val="9"/>
            <color indexed="81"/>
            <rFont val="Tahoma"/>
            <family val="2"/>
          </rPr>
          <t>Martha Helena Giraldo Giraldo:</t>
        </r>
        <r>
          <rPr>
            <sz val="9"/>
            <color indexed="81"/>
            <rFont val="Tahoma"/>
            <family val="2"/>
          </rPr>
          <t xml:space="preserve">
Incluir salidas no conformes
</t>
        </r>
      </text>
    </comment>
  </commentList>
</comments>
</file>

<file path=xl/sharedStrings.xml><?xml version="1.0" encoding="utf-8"?>
<sst xmlns="http://schemas.openxmlformats.org/spreadsheetml/2006/main" count="669" uniqueCount="383">
  <si>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</si>
  <si>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</si>
  <si>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</si>
  <si>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</si>
  <si>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</si>
  <si>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</si>
  <si>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</si>
  <si>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</si>
  <si>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</si>
  <si>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</si>
  <si>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</si>
  <si>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</si>
  <si>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</si>
  <si>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</si>
  <si>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</si>
  <si>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</si>
  <si>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</si>
  <si>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</si>
  <si>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</si>
  <si>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</si>
  <si>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</si>
  <si>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</si>
  <si>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</si>
  <si>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</si>
  <si>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</si>
  <si>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</si>
  <si>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</si>
  <si>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</si>
  <si>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</si>
  <si>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</si>
  <si>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</si>
  <si>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</si>
  <si>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</si>
  <si>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</si>
  <si>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</si>
  <si>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</si>
  <si>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</si>
  <si>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</si>
  <si>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</si>
  <si>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</si>
  <si>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</si>
  <si>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</si>
  <si>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</si>
  <si>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</si>
  <si>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</si>
  <si>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</si>
  <si>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</si>
  <si>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</si>
  <si>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</si>
  <si>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</si>
  <si>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</si>
  <si>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</si>
  <si>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pandemias y sus variantes.</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</si>
  <si>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</si>
  <si>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</si>
  <si>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</si>
  <si>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</si>
  <si>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</si>
  <si>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</si>
  <si>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</si>
  <si>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</si>
  <si>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</si>
  <si>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</si>
  <si>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</si>
  <si>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</si>
  <si>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</si>
  <si>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</si>
  <si>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</si>
  <si>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</si>
  <si>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</si>
  <si>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</si>
  <si>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</si>
  <si>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</si>
  <si>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</si>
  <si>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</si>
  <si>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</si>
  <si>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</si>
  <si>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</si>
  <si>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</si>
  <si>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</si>
  <si>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</si>
  <si>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</si>
  <si>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</si>
  <si>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Personal (competencia del personal, disponibilidad, suficiencia, seguridad y salud  en el trabajo)</t>
  </si>
  <si>
    <t>No contar con el recurso humano suficiente y necesario para responder a la demanda de Justicia</t>
  </si>
  <si>
    <t>Servidores Judiciales con comorbilidades y/o enfermedades laborales</t>
  </si>
  <si>
    <t>Extensión en los horarios laborales de trabajo en casa y presencial, que afecta el bienestar físico, mental y emocional en los servidores judiciales y su entorno familiar</t>
  </si>
  <si>
    <t xml:space="preserve">Carencia  de manual  de funciones y procedimientos  para los servidores Judiciales </t>
  </si>
  <si>
    <t>Debilidad en los procesos de inducción y reinducción de los servidores judiciales</t>
  </si>
  <si>
    <t>Proceso (capacidad, diseño, ejecución, proveedores, entradas, salidas, gestión del conocimiento)</t>
  </si>
  <si>
    <t xml:space="preserve">Tecnológicos </t>
  </si>
  <si>
    <t>Debilidad de la plataforma tecnológica a nivel nacional de  software y hardware en las sedes administrativas y judiciales</t>
  </si>
  <si>
    <t>Falta de apropiación y aplicación del conocimiento de los avances tecnológicos</t>
  </si>
  <si>
    <t xml:space="preserve">Capacitación para el uso de herramientas tecnológicas  </t>
  </si>
  <si>
    <t>Fallas de conectividad para la realización de las actividades propias del proceso.</t>
  </si>
  <si>
    <t xml:space="preserve">Falta de cobertura tecnológica en las sedes judiciales </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</si>
  <si>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</si>
  <si>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</si>
  <si>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</si>
  <si>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</si>
  <si>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</si>
  <si>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</si>
  <si>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</si>
  <si>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Infraestructura física (suficiencia, comodidad)</t>
  </si>
  <si>
    <t>Cumplimiento del plan de infraestructura de la Rama Judicial</t>
  </si>
  <si>
    <t>Elementos de trabajo (papel, equipos, herramientas)</t>
  </si>
  <si>
    <t>Falta de modernización y mantenimiento del mobiliario con que cuenta la Rama Judicial</t>
  </si>
  <si>
    <t>Uso adecuado de los elementos de trabajo</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</si>
  <si>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</si>
  <si>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</si>
  <si>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</si>
  <si>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</si>
  <si>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</si>
  <si>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</si>
  <si>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 la imagen corporativa y los logos en los cuales se encuentra certificada la Rama Judicial</t>
  </si>
  <si>
    <t>Ambientales</t>
  </si>
  <si>
    <t>Desconocimiento del Plan de Gestión Ambiental que aplica para la Rama Judicial Acuerdo PSAA14-10160</t>
  </si>
  <si>
    <t>Ausencia de indicadores ambientales establecidos en los programas de gestión del Acuerdo PSAA14-10160</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</si>
  <si>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</si>
  <si>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</si>
  <si>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</si>
  <si>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</si>
  <si>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</si>
  <si>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</si>
  <si>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 xml:space="preserve">ELABORÓ
LIDER DEL PROCESO </t>
  </si>
  <si>
    <t xml:space="preserve">REVISÓ
COORDINACIÓN NACIONAL DEL SIGCMA </t>
  </si>
  <si>
    <t>APROBÓ
COMITÉ NACIONAL DEL SIGCMA</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</si>
  <si>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</si>
  <si>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</si>
  <si>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</si>
  <si>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</si>
  <si>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</si>
  <si>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</si>
  <si>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</si>
  <si>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</si>
  <si>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</si>
  <si>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</si>
  <si>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</si>
  <si>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</si>
  <si>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</si>
  <si>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</si>
  <si>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</si>
  <si>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</si>
  <si>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</si>
  <si>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</si>
  <si>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</si>
  <si>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</si>
  <si>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</si>
  <si>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</si>
  <si>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</si>
  <si>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</si>
  <si>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</si>
  <si>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</si>
  <si>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</si>
  <si>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</si>
  <si>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</si>
  <si>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</si>
  <si>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</si>
  <si>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</si>
  <si>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</si>
  <si>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</si>
  <si>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</si>
  <si>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</si>
  <si>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</si>
  <si>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</si>
  <si>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</si>
  <si>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</si>
  <si>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</si>
  <si>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</si>
  <si>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</si>
  <si>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</si>
  <si>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</si>
  <si>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</si>
  <si>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</si>
  <si>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</si>
  <si>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</si>
  <si>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</si>
  <si>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</si>
  <si>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</si>
  <si>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</si>
  <si>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</si>
  <si>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</si>
  <si>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</si>
  <si>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</si>
  <si>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</si>
  <si>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</si>
  <si>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</si>
  <si>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</si>
  <si>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</si>
  <si>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</si>
  <si>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</si>
  <si>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</si>
  <si>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</si>
  <si>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</si>
  <si>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</si>
  <si>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</si>
  <si>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</si>
  <si>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</si>
  <si>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</si>
  <si>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</si>
  <si>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</si>
  <si>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</si>
  <si>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</si>
  <si>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</si>
  <si>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</si>
  <si>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</si>
  <si>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</si>
  <si>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</si>
  <si>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</si>
  <si>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</si>
  <si>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</si>
  <si>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</si>
  <si>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</si>
  <si>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</si>
  <si>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</si>
  <si>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</si>
  <si>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</si>
  <si>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</si>
  <si>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</si>
  <si>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</si>
  <si>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</si>
  <si>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</si>
  <si>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</si>
  <si>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</si>
  <si>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</si>
  <si>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</si>
  <si>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</si>
  <si>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</si>
  <si>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</si>
  <si>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</si>
  <si>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</si>
  <si>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</si>
  <si>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</si>
  <si>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</si>
  <si>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</si>
  <si>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</si>
  <si>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</si>
  <si>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</si>
  <si>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</si>
  <si>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</si>
  <si>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</si>
  <si>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</si>
  <si>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</si>
  <si>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</si>
  <si>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</si>
  <si>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</si>
  <si>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</si>
  <si>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</si>
  <si>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</si>
  <si>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</si>
  <si>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</si>
  <si>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</si>
  <si>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</si>
  <si>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</si>
  <si>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</si>
  <si>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</si>
  <si>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</si>
  <si>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</si>
  <si>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</si>
  <si>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</si>
  <si>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</si>
  <si>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</si>
  <si>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</si>
  <si>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</si>
  <si>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</si>
  <si>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</si>
  <si>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</si>
  <si>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</si>
  <si>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</si>
  <si>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</si>
  <si>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</si>
  <si>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</si>
  <si>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</si>
  <si>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</si>
  <si>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</si>
  <si>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</si>
  <si>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</si>
  <si>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</si>
  <si>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</si>
  <si>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Se registra el número de reuniones que se realicen en el período. Incluye las reuniones de Comité SIGCMA, reuniones internas de los Despachos, revisiones al SIGCMA</t>
  </si>
  <si>
    <t>Relacionar los boletines y circulares elaborados en el período</t>
  </si>
  <si>
    <t>Se lleva control en el cuadro de seguimiento a términos, meta de cumplimiento trimestral del 100%</t>
  </si>
  <si>
    <t>Gestión de Procesos Judiciales</t>
  </si>
  <si>
    <t>Informe SIERJU, una trimestral</t>
  </si>
  <si>
    <t>Informe SIERJU, donde se evidencia el reporte de ejecución de las audiencias</t>
  </si>
  <si>
    <t>Cuando sea oportuna la aplicación de las perspectivas diferenciales</t>
  </si>
  <si>
    <t>Herramienta de control de registro de reparto realizado o recibido (cuadro de seguimiento a términos para Juzgados, para el Centro de Servicios los informes de reparto diario)</t>
  </si>
  <si>
    <t>Correos electrónicos y micro sitio web</t>
  </si>
  <si>
    <t>Herramienta de seguimiento a las solicitudes de suministros ante la DESAJ</t>
  </si>
  <si>
    <t>Atención de QRS, según procedimiento</t>
  </si>
  <si>
    <t>Resultados de encuestas de satisfacción</t>
  </si>
  <si>
    <t>Informe anual</t>
  </si>
  <si>
    <t>Actualizar y mantener el registro del cuadro de seguimiento al proceso misional. 
Síntesis de los seguimientos trimestrales al SIGCMA (revisiones</t>
  </si>
  <si>
    <t>Seguimiento trimestral</t>
  </si>
  <si>
    <t>DISTRITO JUDICIAL DE MEDELLIN</t>
  </si>
  <si>
    <t>ADMINISTRACIÓN DE JUSTICIA EN LAS ESPECIALIDADES CIVIL-FAMILIA-LABORAL-PENAL Y ACCIONES CONSTITUCIONALES y CENTRO DE SERVICIOS ADMINISTRATIVOS</t>
  </si>
  <si>
    <t>Juzgados y Centro de Servicios Administrativos de Envigado - Antioquia</t>
  </si>
  <si>
    <t xml:space="preserve">DEPENDENCIA ADMINISTRATIVA O JUDICIAL CERTIFICADA </t>
  </si>
  <si>
    <t>OBJETIVO DEL PROCESO
Administrar justicia dirigiendo la actuación procesal, hacia la emisión de una decisión de carácter definitivo mediante la aplicación de la normatividad vigente.</t>
  </si>
  <si>
    <t>Estrategias del Gobierno Nacional definidas en el Plan de Desarrollo 2023 -2026, donde se busca fortalecer el modelo de desarrollo económico, ambiental y social. Economía Circular.</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</si>
  <si>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</si>
  <si>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Presupuesto insuficiente asignado para  la vigencia 2023 de la Rama Judicial</t>
  </si>
  <si>
    <t>No realización de audiencias  por factores atribuibles a las partes interesadas externas (no traslados a las sedes judiciales de manera presencial, desconocimiento de las partes en el uso Tics, no asistencia de las partes procesales necesarias en el proceso)</t>
  </si>
  <si>
    <t>Incremento de la credibilidad y confianza en la administración de justicia al implementar y certificar sus Sistemas de Gestión. 
Protocolos y manuales para el uso de las Tics y de herramientas ofimáticas, con el fin de evitar la afectación en la realización de las audiencias</t>
  </si>
  <si>
    <t>Interrupción del servicio público de Administrar Justicia por problemas de orden público, a causa del conflicto armado de la región, limitaciones en la movilidad, entre otras.</t>
  </si>
  <si>
    <t>Acercamiento de la Administración de Justicia  entre los actores no formales de la justicia (Grupos y minorías Indígenas, género)</t>
  </si>
  <si>
    <t>Fomento del autocuidado y ambientes certificados en sellos de Bioseguridad.</t>
  </si>
  <si>
    <t>Marco regulatorio del  MINTICS, para la gobernanza, gobernabilidad y transformación digital.
Plan de digitalización de los expedientes acorde con los protocolos establecidos y utilización de repositorios seguros.</t>
  </si>
  <si>
    <t>Participación del sector justicia en los Comités Nacionales, Departamentales y Municipales de Emergencias.</t>
  </si>
  <si>
    <t>Emergencias ambientales externas que impacten directamente las instalaciones judiciales.</t>
  </si>
  <si>
    <t>Protocolos de bioseguridad para el sector justicia</t>
  </si>
  <si>
    <t>Inadecuada disposición de residuos e inservibles acordes con la legislación ambiental en la materia acorde con las políticas del Gobierno Nacional  y Local</t>
  </si>
  <si>
    <t>Servidores Judiciales comprometidos y con competencias necesarias para atender las funciones asignadas.</t>
  </si>
  <si>
    <t>Contar  con programas de salud ocupacional.</t>
  </si>
  <si>
    <t xml:space="preserve">Capacitación por parte de la EJRLB a los servidores judiciales. Promoción del autocuidado y la salud a través de los canales virtuales- Aplicación de la Ley 2191 de 2022- Desconexión Laboral. </t>
  </si>
  <si>
    <t>Mejor prestación del servicio de justicia (Implementación de los protocolos de bioseguridad definidos por la Rama Judicial para el acceso a las sedes).</t>
  </si>
  <si>
    <t>Fortalecimiento de los concursos de méritos para ingreso de la Rama Judicial. Capacitación por parte de la EJRLB a los servidores judiciales.</t>
  </si>
  <si>
    <t>Debilidad en las competencias propias para la ejecución de las actividades asignadas.</t>
  </si>
  <si>
    <t>Espacios que permitan la mejora de competencias de los servidores judiciales, a través de procesos de sensibilización, capacitación y formación.</t>
  </si>
  <si>
    <t xml:space="preserve">Resistencia por parte de algunos servidores judiciales para implementar la gestión de conocimiento con el fin de asumir  los cambios.  </t>
  </si>
  <si>
    <t xml:space="preserve">Actualización de la plataforma estratégica para responder a los cambios normativos y legales.
Aplicabilidad de la Gestión del conocimiento generada por las experiencias de los servidores judiciales documentada en instructivos y guías
</t>
  </si>
  <si>
    <t>Falta de tiempo para acceder a oportunidades de formación: Sensibilizaciones, cursos, talleres,  capacitaciones, diplomados, entre otros</t>
  </si>
  <si>
    <t>Programas de formación para servidores judiciales ofrecidos por la EJRLB</t>
  </si>
  <si>
    <t>Congestión judicial como consecuencia del  recurso humano insuficiente para responder a la demanda del servicio: los ingresos superan las respuestas o salidas de los despachos judiciales.</t>
  </si>
  <si>
    <t>Distribución interna de labores y adopción de buenas prácticas y métodos de trabajo</t>
  </si>
  <si>
    <t xml:space="preserve">Accesibilidad a nuevas herramientas virtuales, que facilitan el acceso a la información, la optimización del tiempo y racionalización de recursos. </t>
  </si>
  <si>
    <t>Carencia de formación en tecnologías de la información y la comunicación aplicadas al desarrollo de la gestión Judicial establecido en el PETD</t>
  </si>
  <si>
    <t>Debilidad en la aplicación, estandarización y socialización de tablas de retención documental</t>
  </si>
  <si>
    <t>Micrositio de fácil acceso a los documentos propios del trámite judicial y del SIGCMA</t>
  </si>
  <si>
    <t>Sedes Judiciales arrendadas, en comodato y propias que no cuentan con las condiciones mínimas de seguridad y salud ocupacional para los servidores judiciales, contratistas y usuarios de la justicia según la normatividad vigente</t>
  </si>
  <si>
    <t>Actualización de la plataforma tecnológica de la Rama Judicial para el cumplimiento del PETD</t>
  </si>
  <si>
    <t>Uso adecuado de los micrositios, de los correos electrónicos y de los aplicativos del Sistema de Gestión Siglo XXI</t>
  </si>
  <si>
    <t>Participación en los espacios  de sensibilización ambiental, como el Día SIGCMA
Disminución en el uso de papel, toners y demás elementos de oficina al implementar el uso de medios tecnológicos y teletrabajo</t>
  </si>
  <si>
    <t>Espacios para gestión del conocimiento en Sistemas de Gestión.</t>
  </si>
  <si>
    <t>Implementación de buenas practicas tendientes a la protección del medio ambiente y participación activa en comités y brigadas.</t>
  </si>
  <si>
    <t>CÓDIGO
F-ESG-10</t>
  </si>
  <si>
    <t>VERSIÓN
03</t>
  </si>
  <si>
    <t>FECHA
02/07/2025</t>
  </si>
  <si>
    <t>FECHA
xx/xx/2025</t>
  </si>
  <si>
    <t>PROCESO ESTRATEGICO 
- Planeación estratégica
- Comunicación Institucional
PROCESOS MISIONALES 
-Acciones Constitucionales
-Porcesos Civiles
-Procesos de Familia
-Porcesos Laborales
-Porcesos Penales
PROCESO DE MEJORA
-Mejoramiento del SIGCMA
PROCESOS DE APOYO
-Servicios Administrativos
-Atención al usuario
-Gestión de Servicios Judiciales</t>
  </si>
  <si>
    <t>Una queja contra un despacho judicial tramitada en término conforme a la ley y el procedimiento establecido en el SIGCMA</t>
  </si>
  <si>
    <t>SEGUIMIENTOS</t>
  </si>
  <si>
    <t>SEGUIMIENTO 1ER TRIMESTRE</t>
  </si>
  <si>
    <t>SEGUIMIENTO 2DO TRIMESTRE</t>
  </si>
  <si>
    <t>SEGUIMIENTO 3ER TRIMESTRE</t>
  </si>
  <si>
    <t>SEGUIMIENTO 4TO TRIMESTRE</t>
  </si>
  <si>
    <t>Avance de la meta</t>
  </si>
  <si>
    <t>Correos electrónicos y micro sitio web. Habilitación del Sistema de Gestión Documental Electrónica SGDE</t>
  </si>
  <si>
    <t>Se utilizan los correos institucionales para la remisión de comunicados y expedientes en cada una de las dependencias judiciales, igualmente se aprovecha su uso para la respuestas a inquietudes e interacción con usuarios y entidades.
En el micro sitio webde las dependencias judiciales se publican los Edictos, Estados y Comunicaciones generales del servicio.</t>
  </si>
  <si>
    <t>Implementación de acciones correctivas, preventivas y de mejora. Uso de las Salidas no conforme.</t>
  </si>
  <si>
    <t>Cuando sea oportuna la aplicación de las perspectivas diferenciales.
Para el año 2024 se tuvo dos sentencias de género que registró el Juzgado Segundo penal Municipal. En el Año 2025 no se ha requerido su aplicación.</t>
  </si>
  <si>
    <t>Relacionar los boletines y circulares elaborados en el período
Por lo menos un Boletín de Indiviso de manera trimestral</t>
  </si>
  <si>
    <t>Atención de QRS, según procedimiento
En el mes de marzo se recibió una queja y se dio respuesta en término</t>
  </si>
  <si>
    <t>Herramienta de seguimiento a las solicitudes de suministros ante la DESAJ
Numero de solicitudes atendidas en tiempo / total de solicitudes
12 solicitudes atendidas en tiempo 10</t>
  </si>
  <si>
    <t>Cumplimiento total</t>
  </si>
  <si>
    <t>Oficios, Despachos Comisorios, Circulares
Se elaboran las circulares 1 del 4 de marzo sobre el cronograma de los comité SIGCMA
Circular 2 del 3 de marzo de 2025 sobre el reparto penal e impedimentos
Circular 3 sobre el uso de audiencias y aplicativo para agendar</t>
  </si>
  <si>
    <t xml:space="preserve">Seguimiento trimestral, sin que se tenga necesidad de cambiar o adoptar controles adicionales. </t>
  </si>
  <si>
    <t xml:space="preserve">
Un Total de 83 servidores adscritos a las dependencias Judiciales de Envigado de los que se tienen seguimiento trimestral. Los que se encuentran en carrera, cuentan con la respectiva consolidación de la calificación de servicios.</t>
  </si>
  <si>
    <t>Análisis</t>
  </si>
  <si>
    <t>No se ha dado la oportunidad de su aplicación. De los 19 juzgados, ninguno aplicó este tema relacionado con el trato diferencial o de equidad de género</t>
  </si>
  <si>
    <t xml:space="preserve">Se registra el número de reuniones que se realicen en el período. Incluye las reuniones de Comité SIGCMA, reuniones internas de los Despachos, revisiones al SIGCMA
Reuniones internas trimestrales
Reuniones SIGCMA trimestral
Reuniones trimestrales de dependencias
20 en total: 19 Juzgados, más la del Centro de Servicios
Reunión de Comité SIGCMA 4 en total cada trimestre - Puede generarse extraordinarias
Circulares, a necesidad de la información sobre temas relevantes
</t>
  </si>
  <si>
    <t>Reunión extraordinaria el 7 de febrero de 2025
El 4 de abril de 2025 ordinaria de Comité SIGCMA de Envigado
Reunión interna de los Juzgados 19 de febrero de 2025 
Con partes interesadas
El 11 de febrero de 2025 con la administración municipal y 28 de marzo entre los Jueces Civiles Municipales y el de Pequeñas Causas</t>
  </si>
  <si>
    <t>Se lleva control en el cuadro de seguimiento a términos, meta de cumplimiento trimestral del 90% para la primera actuación civil-familia y laboral
100% del trámite de tutelas conforme a los términos de ley.
Numero de tutelas ingresadas en el trimestre 
Circuito 438
Circuito Segunda Instancia 180
Municipal 767</t>
  </si>
  <si>
    <t>Un informe del último trimestre del año 2024 y que debe remitir los primeros cinco días del trimestre siguiente. 
Oportunidad de Envío del 100% de los despachos
19 Juzgados remitieron oportunamente el informe SIERJU en el que se registran las audiencias realizadas en el trimestre respectivo.</t>
  </si>
  <si>
    <t xml:space="preserve">Informe SIERJU, donde se evidencia el reporte de ejecución de las audiencias. 
Los Juzgados Penales realizan audiencias presenciales solo de Juicio oral conforme a la norma.
Total de Juzgados en Envigado
Jueces civiles del Circuito    3
Jueces Civiles Mpales           4
Jueces Penales del Circuito 3
Jueces Penal Mpales             4
Jueces Laborales                    2
Jueces de Familia                   2
Juez de Peq Causas               1
Total Jueces                            19 </t>
  </si>
  <si>
    <t>Se tiene el siguiente dato de la administración del archivo judicial definitivo durante el primer trimestre.
Solicitudes de desarchivo 193 en total con cumplimiento del 100%
Para el Re archivo se realizaron 223 procesos de manera oportuna</t>
  </si>
  <si>
    <t>Se elabora seguimiento trimestral a los servidores judiciales que colaboran en las dependencias y se recordó al momento de tratar los temas de las reuniones internas de cada oficina. En el orden del día permanece como constante este aspecto.</t>
  </si>
  <si>
    <t>Cada dependencia judicial toma las respectivas acciones de gestión y salidas no conformes acorde con sus necesidades. 
Se evalúa su estado y se procede a dar tratamiento o cierre respectivamente</t>
  </si>
  <si>
    <t>Informe anual
La Coordinación del SIGCMA elaboró el informe de revisión por la Dirección, el cual fue remitido a la oficina de calidad acorde con las directrices</t>
  </si>
  <si>
    <t>Se ajustó la matriz de Riesgos con la ayuda de nivel Central y se hace el respectivo seguimiento trimestral. Se materializa el incumplimiento parcial en las primeras 2 metas del objetivo 1 compuesto por 8 metas y que se relaciona con la primera actuación en el tramite de los procesos de las especialidades civiles municipal y laboral.</t>
  </si>
  <si>
    <t>Informe SIERJU, una trimestral
En Envigado, funcionan 19 Juzgados en total de los cuales han remitido oportunamente el 100% de los despachos conforme al cronograma fijado por el Consejo Superior de la Judicatura</t>
  </si>
  <si>
    <t>Un informe de enero de 2025 donde se registró la actuación del último trimestre del 2024.
Los 19 juzgados remitieron los informes SIERJU oportunamente.</t>
  </si>
  <si>
    <t>Se elaboran conforme a las necesidades en cada uno de las dependencias judiciales y con el fin de atender el trámite de los procesos a su cargo</t>
  </si>
  <si>
    <t>Herramienta de control de registro de reparto realizado o recibido (cuadro de seguimiento a términos para Juzgados, para el Centro de Servicios los informes de reparto diario)
El primer objetivo para los juzgados civiles y familia se conforma de 8 metas de las cuales se afecta la primera de Civiles Municipales en un 29% la primer meta
En el primer trimestre se reparten:
Civil Circuito 166
Civil Municipal  975
Penal Municipal de garantías 221 
Penal Municipal de Conocimiento  50 
Penal Circuito de conocimiento  68
Laborales 174
Familia  196
Peq Causas  221</t>
  </si>
  <si>
    <t>Circulares:
*Del 21 de enero de 2025 - sesiones de Comité SIGCMA
*Circular del 3 de marzo de 2025, directrices sobre el reparto e impedimentos
*Circular del 4 de marzo- uso de las Salas de audiencias y se habilita aplicativo.
Boletín de INDIVISO Numero 1 y 2 de 2025 En el primero informe de conformación de las mesas directivas, pautas adtivas para la presentación de memoriales y juzgados creados.</t>
  </si>
  <si>
    <t xml:space="preserve">Se tiene afectación en el cumplimiento del registro de la primera actuación en los primeros 20 días dos despachos civiles municipales no cumplen con el 90% de los procesos ingresados para la primera actuación.
</t>
  </si>
  <si>
    <t>Se tiene libro electrónico de reparto Civil-Familia- Laboral y Penal
Reporte de ingresos así:
Civil Circuito 166
Civil Municipal  975
Penal Municipal de garantías 221 
Penal Municipal de Conocimiento  50 
Penal Circuito de conocimiento  68
Laborales 174
Familia  196
Peq Causas  221</t>
  </si>
  <si>
    <t>A partir del 17 de marzo de 2025, se dio inicio a la ejecución de un contrato de traslado de archivo a la empresa ALPOPULAR quien se hará cargo de los archivos judiciales de las Sedes de Medellín, Bello, Itagüí y Envigado.
Existe una existencia de aproximadamente 15.700 cajas de archivo que deben ser evaluadas y registradas para su traslado. A la fecha se han diligenciado 2299 cajas desde el inicio del proceso de organización que se dio en marzo 17 de 2025.</t>
  </si>
  <si>
    <t xml:space="preserve">Se habilitó el uso de Judit aplicativo para las solicitudes de mantenimiento
hasta marzo 31 se tienen realizadas 23 solicitudes de distinta índole
</t>
  </si>
  <si>
    <t>Se realizaron 1083 encuestas de satisfacción para el año 2024.
Se obtuvo una calificación en la escala de 1 a 5 donde 1 es mala y 5 excelente, de 3.85 puntos</t>
  </si>
  <si>
    <t>Se reitera abordar el tema de transparencia y anticorrupción en las reuniones internas de las dependencias judiciales.</t>
  </si>
  <si>
    <t>Se incentiva el uso de las herramientas del SIGCMA, las salidas no conformes como espacios para oportunidades de mejora.
Las acciones de gestión son utilizadas y se hace énfasis en la evaluación de su estado y proceder al cierre de ser oportuno.</t>
  </si>
  <si>
    <t xml:space="preserve">En el informe de revisión por la Dirección del año 2024, se obtuvo un cumplimiento general de los objetivos del SIGCMA del 93%, donde se resalta la dotación de equipos de cómputo y habilitación de nuevas apliicaciones para atender el trabajo virtual.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</si>
</sst>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9"/>
      <color indexed="81"/>
      <name val="Tahoma"/>
      <family val="2"/>
    </font>
    <font>
      <b/>
      <sz val="9"/>
      <color indexed="81"/>
      <name val="Tahoma"/>
      <family val="2"/>
    </font>
    <font>
      <sz val="11"/>
      <color theme="4" tint="-0.499984740745262"/>
      <name val="Azo Sans Medium"/>
    </font>
    <font>
      <sz val="11"/>
      <color theme="1"/>
      <name val="Azo Sans Light"/>
    </font>
    <font>
      <sz val="11"/>
      <color rgb="FFFF0000"/>
      <name val="Azo Sans Light"/>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8" tint="-0.249977111117893"/>
        <bgColor indexed="64"/>
      </patternFill>
    </fill>
  </fills>
  <borders count="107">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dotted">
        <color rgb="FF4DC0E3"/>
      </left>
      <right style="hair">
        <color rgb="FF4DC0E3"/>
      </right>
      <top style="dotted">
        <color rgb="FF4DC0E3"/>
      </top>
      <bottom style="dotted">
        <color rgb="FF4DC0E3"/>
      </bottom>
      <diagonal/>
    </border>
    <border>
      <left/>
      <right style="hair">
        <color rgb="FF4DC0E3"/>
      </right>
      <top style="dotted">
        <color rgb="FF4DC0E3"/>
      </top>
      <bottom style="dotted">
        <color rgb="FF4DC0E3"/>
      </bottom>
      <diagonal/>
    </border>
    <border>
      <left style="thin">
        <color theme="1"/>
      </left>
      <right/>
      <top style="thin">
        <color theme="0"/>
      </top>
      <bottom/>
      <diagonal/>
    </border>
    <border>
      <left style="thin">
        <color auto="1"/>
      </left>
      <right/>
      <top style="medium">
        <color indexed="64"/>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top/>
      <bottom style="medium">
        <color indexed="64"/>
      </bottom>
      <diagonal/>
    </border>
    <border>
      <left style="thin">
        <color auto="1"/>
      </left>
      <right/>
      <top style="thin">
        <color auto="1"/>
      </top>
      <bottom style="medium">
        <color indexed="64"/>
      </bottom>
      <diagonal/>
    </border>
    <border>
      <left/>
      <right style="dashed">
        <color theme="0"/>
      </right>
      <top/>
      <bottom/>
      <diagonal/>
    </border>
    <border>
      <left style="dashed">
        <color theme="0"/>
      </left>
      <right style="dashed">
        <color theme="0"/>
      </right>
      <top/>
      <bottom/>
      <diagonal/>
    </border>
    <border>
      <left style="dashed">
        <color theme="0"/>
      </left>
      <right/>
      <top/>
      <bottom/>
      <diagonal/>
    </border>
    <border>
      <left style="thin">
        <color theme="1"/>
      </left>
      <right/>
      <top/>
      <bottom/>
      <diagonal/>
    </border>
    <border>
      <left/>
      <right style="thin">
        <color auto="1"/>
      </right>
      <top style="thin">
        <color auto="1"/>
      </top>
      <bottom style="thin">
        <color auto="1"/>
      </bottom>
      <diagonal/>
    </border>
    <border>
      <left style="thin">
        <color auto="1"/>
      </left>
      <right style="medium">
        <color indexed="64"/>
      </right>
      <top/>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rgb="FF000000"/>
      </top>
      <bottom style="medium">
        <color indexed="64"/>
      </bottom>
      <diagonal/>
    </border>
    <border>
      <left style="thin">
        <color auto="1"/>
      </left>
      <right/>
      <top style="thin">
        <color rgb="FF000000"/>
      </top>
      <bottom style="medium">
        <color indexed="64"/>
      </bottom>
      <diagonal/>
    </border>
  </borders>
  <cellStyleXfs count="1">
    <xf numFmtId="0" fontId="0" fillId="0" borderId="0"/>
  </cellStyleXfs>
  <cellXfs count="34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0" fillId="0" borderId="0" xfId="0" applyFont="1" applyAlignment="1">
      <alignment vertical="center" wrapText="1"/>
    </xf>
    <xf numFmtId="0" fontId="11" fillId="0" borderId="12" xfId="0" applyFont="1" applyBorder="1" applyAlignment="1">
      <alignment vertical="center" wrapText="1" readingOrder="1"/>
    </xf>
    <xf numFmtId="0" fontId="9" fillId="0" borderId="0" xfId="0" applyFont="1"/>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14" fontId="18" fillId="0" borderId="44" xfId="0" applyNumberFormat="1" applyFont="1" applyBorder="1" applyAlignment="1">
      <alignment horizontal="center" vertical="center"/>
    </xf>
    <xf numFmtId="0" fontId="19" fillId="8" borderId="46" xfId="0" applyFont="1" applyFill="1" applyBorder="1" applyAlignment="1">
      <alignment vertical="center"/>
    </xf>
    <xf numFmtId="0" fontId="19" fillId="8" borderId="47" xfId="0" applyFont="1" applyFill="1" applyBorder="1" applyAlignment="1">
      <alignment vertical="center"/>
    </xf>
    <xf numFmtId="0" fontId="15" fillId="8" borderId="47" xfId="0" applyFont="1" applyFill="1" applyBorder="1" applyAlignment="1">
      <alignment horizontal="center" vertical="center"/>
    </xf>
    <xf numFmtId="0" fontId="19" fillId="8" borderId="48" xfId="0" applyFont="1" applyFill="1" applyBorder="1" applyAlignment="1">
      <alignment vertical="center"/>
    </xf>
    <xf numFmtId="0" fontId="18" fillId="5" borderId="49"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0" xfId="0" applyFont="1" applyFill="1" applyBorder="1" applyAlignment="1">
      <alignment vertical="center"/>
    </xf>
    <xf numFmtId="0" fontId="15" fillId="4" borderId="51" xfId="0" applyFont="1" applyFill="1" applyBorder="1" applyAlignment="1">
      <alignment vertical="center"/>
    </xf>
    <xf numFmtId="0" fontId="15" fillId="4" borderId="53" xfId="0" applyFont="1" applyFill="1" applyBorder="1" applyAlignment="1">
      <alignment vertical="center"/>
    </xf>
    <xf numFmtId="0" fontId="17" fillId="6" borderId="54"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20" fillId="8" borderId="47" xfId="0" applyFont="1" applyFill="1" applyBorder="1" applyAlignment="1">
      <alignment horizontal="center" vertical="center"/>
    </xf>
    <xf numFmtId="0" fontId="18" fillId="0" borderId="74" xfId="0" applyFont="1" applyBorder="1" applyAlignment="1">
      <alignment horizontal="center" vertical="center"/>
    </xf>
    <xf numFmtId="0" fontId="17" fillId="0" borderId="74" xfId="0" applyFont="1" applyBorder="1" applyAlignment="1">
      <alignment horizontal="center" vertical="center"/>
    </xf>
    <xf numFmtId="0" fontId="18" fillId="0" borderId="76" xfId="0" applyFont="1" applyBorder="1" applyAlignment="1">
      <alignment horizontal="left" vertical="top" wrapText="1"/>
    </xf>
    <xf numFmtId="0" fontId="18" fillId="0" borderId="78" xfId="0" applyFont="1" applyBorder="1" applyAlignment="1">
      <alignment horizontal="left" vertical="top" wrapText="1"/>
    </xf>
    <xf numFmtId="0" fontId="18" fillId="0" borderId="59" xfId="0" applyFont="1" applyBorder="1" applyAlignment="1">
      <alignment horizontal="center" vertical="center"/>
    </xf>
    <xf numFmtId="0" fontId="17" fillId="0" borderId="59" xfId="0" applyFont="1" applyBorder="1" applyAlignment="1">
      <alignment horizontal="center" vertical="center"/>
    </xf>
    <xf numFmtId="0" fontId="18" fillId="0" borderId="80" xfId="0" applyFont="1" applyBorder="1" applyAlignment="1">
      <alignment horizontal="left" vertical="top" wrapText="1"/>
    </xf>
    <xf numFmtId="0" fontId="18" fillId="9" borderId="28" xfId="0" applyFont="1" applyFill="1" applyBorder="1" applyAlignment="1">
      <alignment horizontal="justify" vertical="center" wrapText="1"/>
    </xf>
    <xf numFmtId="0" fontId="18" fillId="9" borderId="38" xfId="0" applyFont="1" applyFill="1" applyBorder="1" applyAlignment="1">
      <alignment horizontal="justify" vertical="center" wrapText="1"/>
    </xf>
    <xf numFmtId="9" fontId="17" fillId="0" borderId="28" xfId="0" applyNumberFormat="1" applyFont="1" applyBorder="1" applyAlignment="1">
      <alignment horizontal="center" vertical="center"/>
    </xf>
    <xf numFmtId="0" fontId="17"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9" fontId="17" fillId="0" borderId="44" xfId="0" applyNumberFormat="1" applyFont="1" applyBorder="1" applyAlignment="1">
      <alignment horizontal="center" vertical="center"/>
    </xf>
    <xf numFmtId="0" fontId="17" fillId="0" borderId="44" xfId="0" applyFont="1" applyBorder="1" applyAlignment="1">
      <alignment horizontal="center" vertical="center"/>
    </xf>
    <xf numFmtId="0" fontId="18" fillId="0" borderId="45" xfId="0" applyFont="1" applyBorder="1" applyAlignment="1">
      <alignment horizontal="left" vertical="top" wrapText="1"/>
    </xf>
    <xf numFmtId="0" fontId="17" fillId="0" borderId="6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2" xfId="0" applyFont="1" applyBorder="1" applyAlignment="1">
      <alignment horizontal="justify" vertical="center" wrapText="1"/>
    </xf>
    <xf numFmtId="9"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0" fontId="17" fillId="0" borderId="42" xfId="0" applyFont="1" applyBorder="1" applyAlignment="1">
      <alignment horizontal="center" vertical="center"/>
    </xf>
    <xf numFmtId="0" fontId="18" fillId="0" borderId="65" xfId="0" applyFont="1" applyBorder="1" applyAlignment="1">
      <alignment horizontal="left" vertical="top" wrapText="1"/>
    </xf>
    <xf numFmtId="0" fontId="17"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3" xfId="0" applyFont="1" applyBorder="1" applyAlignment="1">
      <alignment horizontal="justify" vertical="center" wrapText="1"/>
    </xf>
    <xf numFmtId="0" fontId="18" fillId="0" borderId="63" xfId="0" applyFont="1" applyBorder="1" applyAlignment="1">
      <alignment horizontal="justify" vertical="center"/>
    </xf>
    <xf numFmtId="0" fontId="18" fillId="0" borderId="82" xfId="0" applyFont="1" applyBorder="1" applyAlignment="1">
      <alignment horizontal="center" vertical="center" wrapText="1"/>
    </xf>
    <xf numFmtId="9" fontId="18" fillId="0" borderId="63" xfId="0" applyNumberFormat="1" applyFont="1" applyBorder="1" applyAlignment="1">
      <alignment horizontal="center" vertical="center"/>
    </xf>
    <xf numFmtId="0" fontId="18" fillId="0" borderId="63" xfId="0" applyFont="1" applyBorder="1" applyAlignment="1">
      <alignment horizontal="center" vertical="center"/>
    </xf>
    <xf numFmtId="0" fontId="17" fillId="0" borderId="63" xfId="0" applyFont="1" applyBorder="1" applyAlignment="1">
      <alignment horizontal="center" vertical="center"/>
    </xf>
    <xf numFmtId="0" fontId="18" fillId="0" borderId="64" xfId="0" applyFont="1" applyBorder="1" applyAlignment="1">
      <alignment horizontal="left" vertical="top" wrapText="1"/>
    </xf>
    <xf numFmtId="0" fontId="18" fillId="0" borderId="31" xfId="0" applyFont="1" applyBorder="1" applyAlignment="1">
      <alignment horizontal="justify" vertical="center" wrapText="1"/>
    </xf>
    <xf numFmtId="9" fontId="18" fillId="0" borderId="31" xfId="0" applyNumberFormat="1" applyFont="1" applyBorder="1" applyAlignment="1">
      <alignment horizontal="center" vertical="center"/>
    </xf>
    <xf numFmtId="0" fontId="18" fillId="0" borderId="31" xfId="0" applyFont="1" applyBorder="1" applyAlignment="1">
      <alignment horizontal="center" vertical="center"/>
    </xf>
    <xf numFmtId="9" fontId="17" fillId="0" borderId="31" xfId="0" applyNumberFormat="1" applyFont="1" applyBorder="1" applyAlignment="1">
      <alignment horizontal="center" vertical="center"/>
    </xf>
    <xf numFmtId="0" fontId="17" fillId="0" borderId="31" xfId="0" applyFont="1" applyBorder="1" applyAlignment="1">
      <alignment horizontal="center" vertical="center"/>
    </xf>
    <xf numFmtId="0" fontId="18" fillId="0" borderId="66" xfId="0" applyFont="1" applyBorder="1" applyAlignment="1">
      <alignment horizontal="left" vertical="top" wrapText="1"/>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41" xfId="0" applyFont="1" applyBorder="1" applyAlignment="1">
      <alignment horizontal="left" vertical="top" wrapText="1"/>
    </xf>
    <xf numFmtId="0" fontId="18" fillId="0" borderId="38" xfId="0" applyFont="1" applyBorder="1" applyAlignment="1">
      <alignment horizontal="justify" vertical="center" wrapText="1"/>
    </xf>
    <xf numFmtId="9" fontId="18" fillId="0" borderId="38" xfId="0" applyNumberFormat="1" applyFont="1" applyBorder="1" applyAlignment="1">
      <alignment horizontal="center" vertical="center"/>
    </xf>
    <xf numFmtId="0" fontId="18" fillId="0" borderId="38" xfId="0" applyFont="1" applyBorder="1" applyAlignment="1">
      <alignment horizontal="center" vertical="center"/>
    </xf>
    <xf numFmtId="9" fontId="17" fillId="0" borderId="38" xfId="0" applyNumberFormat="1" applyFont="1" applyBorder="1" applyAlignment="1">
      <alignment horizontal="center" vertical="center"/>
    </xf>
    <xf numFmtId="0" fontId="17" fillId="0" borderId="38" xfId="0" applyFont="1" applyBorder="1" applyAlignment="1">
      <alignment horizontal="center" vertical="center"/>
    </xf>
    <xf numFmtId="0" fontId="18" fillId="0" borderId="39" xfId="0" applyFont="1" applyBorder="1" applyAlignment="1">
      <alignment horizontal="left" vertical="top" wrapText="1"/>
    </xf>
    <xf numFmtId="0" fontId="18" fillId="0" borderId="68" xfId="0" applyFont="1" applyBorder="1" applyAlignment="1">
      <alignment horizontal="justify" vertical="center" wrapText="1"/>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xf>
    <xf numFmtId="9" fontId="17" fillId="0" borderId="68" xfId="0" applyNumberFormat="1" applyFont="1" applyBorder="1" applyAlignment="1">
      <alignment horizontal="center" vertical="center"/>
    </xf>
    <xf numFmtId="0" fontId="17" fillId="0" borderId="68" xfId="0" applyFont="1" applyBorder="1" applyAlignment="1">
      <alignment horizontal="center" vertical="center"/>
    </xf>
    <xf numFmtId="0" fontId="18" fillId="0" borderId="69" xfId="0" applyFont="1" applyBorder="1" applyAlignment="1">
      <alignment horizontal="left" vertical="top" wrapText="1"/>
    </xf>
    <xf numFmtId="0" fontId="18" fillId="0" borderId="70" xfId="0" applyFont="1" applyBorder="1" applyAlignment="1">
      <alignment horizontal="justify" vertical="center" wrapText="1"/>
    </xf>
    <xf numFmtId="9" fontId="18" fillId="0" borderId="70" xfId="0" applyNumberFormat="1" applyFont="1" applyBorder="1" applyAlignment="1">
      <alignment horizontal="center" vertical="center"/>
    </xf>
    <xf numFmtId="0" fontId="18" fillId="0" borderId="70" xfId="0" applyFont="1" applyBorder="1" applyAlignment="1">
      <alignment horizontal="center" vertical="center"/>
    </xf>
    <xf numFmtId="9" fontId="17" fillId="0" borderId="70" xfId="0" applyNumberFormat="1" applyFont="1" applyBorder="1" applyAlignment="1">
      <alignment horizontal="center" vertical="center"/>
    </xf>
    <xf numFmtId="0" fontId="17" fillId="0" borderId="70" xfId="0" applyFont="1" applyBorder="1" applyAlignment="1">
      <alignment horizontal="center" vertical="center"/>
    </xf>
    <xf numFmtId="0" fontId="18" fillId="0" borderId="71" xfId="0" applyFont="1" applyBorder="1" applyAlignment="1">
      <alignment horizontal="left" vertical="top" wrapText="1"/>
    </xf>
    <xf numFmtId="0" fontId="17" fillId="0" borderId="61"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72" xfId="0" applyFont="1" applyBorder="1" applyAlignment="1">
      <alignment horizontal="justify" vertical="center" wrapText="1"/>
    </xf>
    <xf numFmtId="0" fontId="18" fillId="0" borderId="72" xfId="0" applyFont="1" applyBorder="1" applyAlignment="1">
      <alignment horizontal="center" vertical="center" wrapText="1"/>
    </xf>
    <xf numFmtId="0" fontId="17" fillId="0" borderId="81" xfId="0" applyFont="1" applyBorder="1" applyAlignment="1">
      <alignment horizontal="center" vertical="center" wrapText="1"/>
    </xf>
    <xf numFmtId="0" fontId="18" fillId="0" borderId="82" xfId="0" applyFont="1" applyBorder="1" applyAlignment="1">
      <alignment horizontal="justify" vertical="center" wrapText="1"/>
    </xf>
    <xf numFmtId="0" fontId="18" fillId="0" borderId="82" xfId="0" applyFont="1" applyBorder="1" applyAlignment="1">
      <alignment horizontal="justify" vertical="center"/>
    </xf>
    <xf numFmtId="9" fontId="17" fillId="0" borderId="42" xfId="0" applyNumberFormat="1" applyFont="1" applyBorder="1" applyAlignment="1">
      <alignment horizontal="center" vertical="center"/>
    </xf>
    <xf numFmtId="9" fontId="18" fillId="9" borderId="74" xfId="0" applyNumberFormat="1" applyFont="1" applyFill="1" applyBorder="1" applyAlignment="1">
      <alignment horizontal="center" vertical="center"/>
    </xf>
    <xf numFmtId="9" fontId="18" fillId="9" borderId="28" xfId="0" applyNumberFormat="1" applyFont="1" applyFill="1" applyBorder="1" applyAlignment="1">
      <alignment horizontal="center" vertical="center"/>
    </xf>
    <xf numFmtId="9" fontId="18" fillId="9" borderId="59" xfId="0" applyNumberFormat="1" applyFont="1" applyFill="1" applyBorder="1" applyAlignment="1">
      <alignment horizontal="center" vertical="center"/>
    </xf>
    <xf numFmtId="0" fontId="18" fillId="0" borderId="74" xfId="0" applyFont="1" applyBorder="1" applyAlignment="1">
      <alignment horizontal="justify" vertical="center" wrapText="1"/>
    </xf>
    <xf numFmtId="0" fontId="18" fillId="0" borderId="59" xfId="0" applyFont="1" applyBorder="1" applyAlignment="1">
      <alignment horizontal="justify" vertical="center" wrapText="1"/>
    </xf>
    <xf numFmtId="9" fontId="17" fillId="0" borderId="59" xfId="0" applyNumberFormat="1"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7" fillId="0" borderId="0" xfId="0" applyFont="1" applyAlignment="1">
      <alignment wrapText="1"/>
    </xf>
    <xf numFmtId="0" fontId="9" fillId="4" borderId="9"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center" vertical="center" wrapText="1"/>
      <protection locked="0"/>
    </xf>
    <xf numFmtId="0" fontId="28" fillId="7" borderId="12" xfId="0" applyFont="1" applyFill="1" applyBorder="1" applyAlignment="1">
      <alignment horizontal="center" vertical="center" wrapText="1" readingOrder="1"/>
    </xf>
    <xf numFmtId="0" fontId="28" fillId="7" borderId="12" xfId="0" applyFont="1" applyFill="1" applyBorder="1" applyAlignment="1">
      <alignment horizontal="left" vertical="center" wrapText="1"/>
    </xf>
    <xf numFmtId="0" fontId="28" fillId="7" borderId="12" xfId="0" applyFont="1" applyFill="1" applyBorder="1" applyAlignment="1">
      <alignment horizontal="center" vertical="center" wrapText="1"/>
    </xf>
    <xf numFmtId="0" fontId="28" fillId="0" borderId="12" xfId="0" applyFont="1" applyBorder="1" applyAlignment="1">
      <alignment horizontal="center" vertical="center" wrapText="1" readingOrder="1"/>
    </xf>
    <xf numFmtId="0" fontId="28" fillId="0" borderId="12" xfId="0" applyFont="1" applyBorder="1" applyAlignment="1">
      <alignment horizontal="left" vertical="center" wrapText="1"/>
    </xf>
    <xf numFmtId="0" fontId="7" fillId="0" borderId="83" xfId="0" applyFont="1" applyBorder="1" applyAlignment="1">
      <alignment horizontal="center"/>
    </xf>
    <xf numFmtId="0" fontId="7" fillId="0" borderId="84" xfId="0" applyFont="1" applyBorder="1"/>
    <xf numFmtId="0" fontId="28" fillId="7" borderId="12" xfId="0" applyFont="1" applyFill="1" applyBorder="1" applyAlignment="1">
      <alignment horizontal="left" vertical="center" wrapText="1" readingOrder="1"/>
    </xf>
    <xf numFmtId="0" fontId="29" fillId="0" borderId="12" xfId="0" applyFont="1" applyBorder="1" applyAlignment="1">
      <alignment horizontal="center" vertical="center" wrapText="1" readingOrder="1"/>
    </xf>
    <xf numFmtId="0" fontId="28" fillId="7" borderId="12" xfId="0" applyFont="1" applyFill="1" applyBorder="1" applyAlignment="1">
      <alignment vertical="center" wrapText="1"/>
    </xf>
    <xf numFmtId="0" fontId="28" fillId="7" borderId="12" xfId="0" applyFont="1" applyFill="1" applyBorder="1" applyAlignment="1">
      <alignment vertical="center" wrapText="1" readingOrder="1"/>
    </xf>
    <xf numFmtId="0" fontId="28" fillId="7" borderId="12" xfId="0" applyFont="1" applyFill="1" applyBorder="1" applyAlignment="1">
      <alignment vertical="center"/>
    </xf>
    <xf numFmtId="0" fontId="28" fillId="7" borderId="12" xfId="0" applyFont="1" applyFill="1" applyBorder="1" applyAlignment="1">
      <alignment horizontal="center" vertical="center"/>
    </xf>
    <xf numFmtId="0" fontId="18" fillId="0" borderId="86" xfId="0" applyFont="1" applyBorder="1" applyAlignment="1">
      <alignment horizontal="left" vertical="top" wrapText="1"/>
    </xf>
    <xf numFmtId="0" fontId="18" fillId="0" borderId="87" xfId="0" applyFont="1" applyBorder="1" applyAlignment="1">
      <alignment horizontal="left" vertical="top" wrapText="1"/>
    </xf>
    <xf numFmtId="0" fontId="18" fillId="0" borderId="88" xfId="0" applyFont="1" applyBorder="1" applyAlignment="1">
      <alignment horizontal="left" vertical="top" wrapText="1"/>
    </xf>
    <xf numFmtId="0" fontId="18" fillId="0" borderId="89" xfId="0" applyFont="1" applyBorder="1" applyAlignment="1">
      <alignment horizontal="left" vertical="top" wrapText="1"/>
    </xf>
    <xf numFmtId="0" fontId="18" fillId="0" borderId="90" xfId="0" applyFont="1" applyBorder="1" applyAlignment="1">
      <alignment horizontal="left" vertical="top" wrapText="1"/>
    </xf>
    <xf numFmtId="0" fontId="18" fillId="0" borderId="28" xfId="0" applyFont="1" applyBorder="1"/>
    <xf numFmtId="0" fontId="18" fillId="0" borderId="38" xfId="0" applyFont="1" applyBorder="1"/>
    <xf numFmtId="0" fontId="18" fillId="0" borderId="91" xfId="0" applyFont="1" applyBorder="1"/>
    <xf numFmtId="0" fontId="18" fillId="0" borderId="31" xfId="0" applyFont="1" applyBorder="1"/>
    <xf numFmtId="0" fontId="18" fillId="0" borderId="44" xfId="0" applyFont="1" applyBorder="1"/>
    <xf numFmtId="0" fontId="18" fillId="0" borderId="92" xfId="0" applyFont="1" applyBorder="1"/>
    <xf numFmtId="0" fontId="18" fillId="0" borderId="94" xfId="0" applyFont="1" applyBorder="1"/>
    <xf numFmtId="0" fontId="18" fillId="0" borderId="86" xfId="0" applyFont="1" applyBorder="1"/>
    <xf numFmtId="0" fontId="18" fillId="0" borderId="89" xfId="0" applyFont="1" applyBorder="1"/>
    <xf numFmtId="0" fontId="18" fillId="0" borderId="88" xfId="0" applyFont="1" applyBorder="1"/>
    <xf numFmtId="0" fontId="18" fillId="0" borderId="95" xfId="0" applyFont="1" applyBorder="1"/>
    <xf numFmtId="0" fontId="18" fillId="0" borderId="87" xfId="0" applyFont="1" applyBorder="1"/>
    <xf numFmtId="0" fontId="18" fillId="0" borderId="28" xfId="0" applyFont="1" applyBorder="1" applyAlignment="1">
      <alignment vertical="top" wrapText="1"/>
    </xf>
    <xf numFmtId="0" fontId="18" fillId="0" borderId="38" xfId="0" applyFont="1" applyBorder="1" applyAlignment="1">
      <alignment vertical="top" wrapText="1"/>
    </xf>
    <xf numFmtId="0" fontId="18" fillId="0" borderId="31" xfId="0" applyFont="1" applyBorder="1" applyAlignment="1">
      <alignment vertical="top" wrapText="1"/>
    </xf>
    <xf numFmtId="0" fontId="18" fillId="0" borderId="91" xfId="0" applyFont="1" applyBorder="1" applyAlignment="1">
      <alignment vertical="top" wrapText="1"/>
    </xf>
    <xf numFmtId="0" fontId="18" fillId="0" borderId="44" xfId="0" applyFont="1" applyBorder="1" applyAlignment="1">
      <alignment vertical="top" wrapText="1"/>
    </xf>
    <xf numFmtId="0" fontId="15" fillId="4" borderId="49" xfId="0" applyFont="1" applyFill="1" applyBorder="1" applyAlignment="1">
      <alignment vertical="center"/>
    </xf>
    <xf numFmtId="0" fontId="15" fillId="4" borderId="0" xfId="0" applyFont="1" applyFill="1" applyAlignment="1">
      <alignment vertical="center"/>
    </xf>
    <xf numFmtId="0" fontId="15" fillId="4" borderId="0" xfId="0" applyFont="1" applyFill="1" applyAlignment="1">
      <alignment horizontal="center" vertical="center"/>
    </xf>
    <xf numFmtId="0" fontId="15" fillId="4" borderId="96" xfId="0" applyFont="1" applyFill="1" applyBorder="1" applyAlignment="1">
      <alignment horizontal="center" vertical="center"/>
    </xf>
    <xf numFmtId="0" fontId="15" fillId="4" borderId="97" xfId="0" applyFont="1" applyFill="1" applyBorder="1" applyAlignment="1">
      <alignment horizontal="center" vertical="center" wrapText="1"/>
    </xf>
    <xf numFmtId="0" fontId="15" fillId="4" borderId="98" xfId="0" applyFont="1" applyFill="1" applyBorder="1" applyAlignment="1">
      <alignment horizontal="center" vertical="center" wrapText="1"/>
    </xf>
    <xf numFmtId="0" fontId="15" fillId="4" borderId="0" xfId="0" applyFont="1" applyFill="1" applyAlignment="1">
      <alignment horizontal="center" vertical="center" wrapText="1"/>
    </xf>
    <xf numFmtId="10" fontId="18" fillId="0" borderId="91" xfId="0" applyNumberFormat="1" applyFont="1" applyBorder="1" applyAlignment="1">
      <alignment horizontal="center" vertical="center"/>
    </xf>
    <xf numFmtId="10" fontId="18" fillId="0" borderId="91" xfId="0" applyNumberFormat="1" applyFont="1" applyBorder="1" applyAlignment="1">
      <alignment vertical="center"/>
    </xf>
    <xf numFmtId="0" fontId="17" fillId="6" borderId="68" xfId="0" applyFont="1" applyFill="1" applyBorder="1" applyAlignment="1">
      <alignment horizontal="center" vertical="center" textRotation="90" wrapText="1"/>
    </xf>
    <xf numFmtId="9" fontId="17" fillId="0" borderId="92" xfId="0" applyNumberFormat="1" applyFont="1" applyBorder="1" applyAlignment="1">
      <alignment horizontal="center" vertical="center"/>
    </xf>
    <xf numFmtId="0" fontId="17" fillId="6" borderId="102" xfId="0" applyFont="1" applyFill="1" applyBorder="1" applyAlignment="1">
      <alignment horizontal="center" vertical="center" wrapText="1"/>
    </xf>
    <xf numFmtId="0" fontId="17" fillId="6" borderId="103" xfId="0" applyFont="1" applyFill="1" applyBorder="1" applyAlignment="1">
      <alignment horizontal="center" vertical="center" wrapText="1"/>
    </xf>
    <xf numFmtId="14" fontId="18" fillId="0" borderId="92" xfId="0" applyNumberFormat="1" applyFont="1" applyBorder="1" applyAlignment="1">
      <alignment horizontal="center" vertical="center"/>
    </xf>
    <xf numFmtId="10" fontId="18" fillId="0" borderId="92" xfId="0" applyNumberFormat="1" applyFont="1" applyBorder="1" applyAlignment="1">
      <alignment horizontal="center" vertical="center"/>
    </xf>
    <xf numFmtId="10" fontId="18" fillId="0" borderId="92" xfId="0" applyNumberFormat="1" applyFont="1" applyBorder="1" applyAlignment="1">
      <alignment vertical="center"/>
    </xf>
    <xf numFmtId="10" fontId="18" fillId="0" borderId="44" xfId="0" applyNumberFormat="1" applyFont="1" applyBorder="1" applyAlignment="1">
      <alignment horizontal="center" vertical="center"/>
    </xf>
    <xf numFmtId="10" fontId="18" fillId="0" borderId="44" xfId="0" applyNumberFormat="1" applyFont="1" applyBorder="1" applyAlignment="1">
      <alignment vertical="center"/>
    </xf>
    <xf numFmtId="10" fontId="18" fillId="0" borderId="45" xfId="0" applyNumberFormat="1" applyFont="1" applyBorder="1" applyAlignment="1">
      <alignment horizontal="center" vertical="center"/>
    </xf>
    <xf numFmtId="0" fontId="18" fillId="0" borderId="92" xfId="0" applyFont="1" applyBorder="1" applyAlignment="1">
      <alignment vertical="top" wrapText="1"/>
    </xf>
    <xf numFmtId="10" fontId="18" fillId="0" borderId="45" xfId="0" applyNumberFormat="1" applyFont="1" applyBorder="1" applyAlignment="1">
      <alignment horizontal="center"/>
    </xf>
    <xf numFmtId="0" fontId="18" fillId="0" borderId="44" xfId="0" applyFont="1" applyBorder="1" applyAlignment="1">
      <alignment horizontal="justify" vertical="center"/>
    </xf>
    <xf numFmtId="0" fontId="18" fillId="0" borderId="91" xfId="0" applyFont="1" applyBorder="1" applyAlignment="1">
      <alignment horizontal="justify" vertical="center" wrapText="1"/>
    </xf>
    <xf numFmtId="9" fontId="18" fillId="0" borderId="91" xfId="0" applyNumberFormat="1" applyFont="1" applyBorder="1" applyAlignment="1">
      <alignment horizontal="center" vertical="center"/>
    </xf>
    <xf numFmtId="0" fontId="18" fillId="0" borderId="91" xfId="0" applyFont="1" applyBorder="1" applyAlignment="1">
      <alignment horizontal="center" vertical="center"/>
    </xf>
    <xf numFmtId="0" fontId="17" fillId="0" borderId="91" xfId="0" applyFont="1" applyBorder="1" applyAlignment="1">
      <alignment horizontal="center" vertical="center"/>
    </xf>
    <xf numFmtId="0" fontId="18" fillId="0" borderId="95" xfId="0" applyFont="1" applyBorder="1" applyAlignment="1">
      <alignment horizontal="left" vertical="top" wrapText="1"/>
    </xf>
    <xf numFmtId="0" fontId="18" fillId="0" borderId="105" xfId="0" applyFont="1" applyBorder="1" applyAlignment="1">
      <alignment horizontal="justify" vertical="center" wrapText="1"/>
    </xf>
    <xf numFmtId="9" fontId="18" fillId="0" borderId="105" xfId="0" applyNumberFormat="1" applyFont="1" applyBorder="1" applyAlignment="1">
      <alignment horizontal="center" vertical="center"/>
    </xf>
    <xf numFmtId="0" fontId="18" fillId="0" borderId="105" xfId="0" applyFont="1" applyBorder="1" applyAlignment="1">
      <alignment horizontal="center" vertical="center"/>
    </xf>
    <xf numFmtId="0" fontId="17" fillId="0" borderId="105" xfId="0" applyFont="1" applyBorder="1" applyAlignment="1">
      <alignment horizontal="center" vertical="center"/>
    </xf>
    <xf numFmtId="0" fontId="18" fillId="0" borderId="106" xfId="0" applyFont="1" applyBorder="1" applyAlignment="1">
      <alignment horizontal="left" vertical="top" wrapText="1"/>
    </xf>
    <xf numFmtId="14" fontId="18" fillId="0" borderId="38" xfId="0" applyNumberFormat="1" applyFont="1" applyBorder="1" applyAlignment="1">
      <alignment horizontal="center" vertical="center"/>
    </xf>
    <xf numFmtId="10" fontId="18" fillId="0" borderId="38" xfId="0" applyNumberFormat="1" applyFont="1" applyBorder="1" applyAlignment="1">
      <alignment horizontal="center" vertical="center"/>
    </xf>
    <xf numFmtId="10" fontId="18" fillId="0" borderId="38" xfId="0" applyNumberFormat="1" applyFont="1" applyBorder="1" applyAlignment="1">
      <alignment vertical="center"/>
    </xf>
    <xf numFmtId="10" fontId="18" fillId="0" borderId="42" xfId="0" applyNumberFormat="1" applyFont="1" applyBorder="1" applyAlignment="1">
      <alignment horizontal="center" vertical="center"/>
    </xf>
    <xf numFmtId="10" fontId="18" fillId="0" borderId="42" xfId="0" applyNumberFormat="1" applyFont="1" applyBorder="1" applyAlignment="1">
      <alignment vertical="center"/>
    </xf>
    <xf numFmtId="0" fontId="18" fillId="0" borderId="92" xfId="0" applyFont="1" applyBorder="1" applyAlignment="1">
      <alignment horizontal="justify" vertical="center" wrapText="1"/>
    </xf>
    <xf numFmtId="0" fontId="18" fillId="0" borderId="92" xfId="0" applyFont="1" applyBorder="1" applyAlignment="1">
      <alignment horizontal="center" vertical="center"/>
    </xf>
    <xf numFmtId="0" fontId="17" fillId="0" borderId="92" xfId="0" applyFont="1" applyBorder="1" applyAlignment="1">
      <alignment horizontal="center" vertical="center"/>
    </xf>
    <xf numFmtId="0" fontId="18" fillId="0" borderId="94" xfId="0" applyFont="1" applyBorder="1" applyAlignment="1">
      <alignment horizontal="left" vertical="top" wrapText="1"/>
    </xf>
    <xf numFmtId="14" fontId="18" fillId="0" borderId="31" xfId="0" applyNumberFormat="1" applyFont="1" applyBorder="1" applyAlignment="1">
      <alignment horizontal="center" vertical="center"/>
    </xf>
    <xf numFmtId="10" fontId="18" fillId="0" borderId="31" xfId="0" applyNumberFormat="1" applyFont="1" applyBorder="1" applyAlignment="1">
      <alignment horizontal="center" vertical="center"/>
    </xf>
    <xf numFmtId="10" fontId="18" fillId="0" borderId="31" xfId="0" applyNumberFormat="1" applyFont="1" applyBorder="1" applyAlignment="1">
      <alignment vertical="center"/>
    </xf>
    <xf numFmtId="14" fontId="18" fillId="0" borderId="28" xfId="0" applyNumberFormat="1" applyFont="1" applyBorder="1" applyAlignment="1">
      <alignment horizontal="center" vertical="center"/>
    </xf>
    <xf numFmtId="10" fontId="18" fillId="0" borderId="28" xfId="0" applyNumberFormat="1" applyFont="1" applyBorder="1" applyAlignment="1">
      <alignment horizontal="center" vertical="center"/>
    </xf>
    <xf numFmtId="10" fontId="18" fillId="0" borderId="28" xfId="0" applyNumberFormat="1" applyFont="1" applyBorder="1" applyAlignment="1">
      <alignment vertical="center"/>
    </xf>
    <xf numFmtId="9" fontId="18" fillId="0" borderId="92" xfId="0" applyNumberFormat="1" applyFont="1" applyBorder="1" applyAlignment="1">
      <alignment horizontal="center" vertical="center"/>
    </xf>
    <xf numFmtId="0" fontId="18" fillId="0" borderId="92" xfId="0" applyFont="1" applyBorder="1" applyAlignment="1">
      <alignment horizontal="left" vertical="top" wrapText="1"/>
    </xf>
    <xf numFmtId="0" fontId="18" fillId="7" borderId="38" xfId="0" applyFont="1" applyFill="1" applyBorder="1" applyAlignment="1">
      <alignment horizontal="justify" vertical="center" wrapText="1"/>
    </xf>
    <xf numFmtId="9" fontId="18" fillId="7" borderId="38" xfId="0" applyNumberFormat="1" applyFont="1" applyFill="1" applyBorder="1" applyAlignment="1">
      <alignment horizontal="center" vertical="center"/>
    </xf>
    <xf numFmtId="0" fontId="18" fillId="7" borderId="28" xfId="0" applyFont="1" applyFill="1" applyBorder="1" applyAlignment="1">
      <alignment horizontal="justify" vertical="center" wrapText="1"/>
    </xf>
    <xf numFmtId="9" fontId="18" fillId="7" borderId="28" xfId="0" applyNumberFormat="1" applyFont="1" applyFill="1" applyBorder="1" applyAlignment="1">
      <alignment horizontal="center" vertical="center"/>
    </xf>
    <xf numFmtId="0" fontId="18" fillId="7" borderId="31" xfId="0" applyFont="1" applyFill="1" applyBorder="1" applyAlignment="1">
      <alignment horizontal="justify" vertical="center" wrapText="1"/>
    </xf>
    <xf numFmtId="9" fontId="18" fillId="7" borderId="31" xfId="0" applyNumberFormat="1" applyFont="1" applyFill="1" applyBorder="1" applyAlignment="1">
      <alignment horizontal="center" vertical="center"/>
    </xf>
    <xf numFmtId="0" fontId="18" fillId="7" borderId="92" xfId="0" applyFont="1" applyFill="1" applyBorder="1" applyAlignment="1">
      <alignment horizontal="justify" vertical="center" wrapText="1"/>
    </xf>
    <xf numFmtId="9" fontId="18" fillId="7" borderId="92" xfId="0" applyNumberFormat="1" applyFont="1" applyFill="1" applyBorder="1" applyAlignment="1">
      <alignment horizontal="center" vertical="center"/>
    </xf>
    <xf numFmtId="10" fontId="18" fillId="0" borderId="44" xfId="0" applyNumberFormat="1" applyFont="1" applyBorder="1"/>
    <xf numFmtId="10" fontId="18" fillId="0" borderId="86" xfId="0" applyNumberFormat="1" applyFont="1" applyBorder="1"/>
    <xf numFmtId="10" fontId="18" fillId="0" borderId="38" xfId="0" applyNumberFormat="1" applyFont="1" applyBorder="1"/>
    <xf numFmtId="10" fontId="18" fillId="0" borderId="89" xfId="0" applyNumberFormat="1" applyFont="1" applyBorder="1"/>
    <xf numFmtId="10" fontId="18" fillId="0" borderId="91" xfId="0" applyNumberFormat="1" applyFont="1" applyBorder="1"/>
    <xf numFmtId="10" fontId="18" fillId="0" borderId="95" xfId="0" applyNumberFormat="1" applyFont="1" applyBorder="1"/>
    <xf numFmtId="10" fontId="18" fillId="0" borderId="28" xfId="0" applyNumberFormat="1" applyFont="1" applyBorder="1"/>
    <xf numFmtId="10" fontId="18" fillId="0" borderId="88" xfId="0" applyNumberFormat="1" applyFont="1" applyBorder="1"/>
    <xf numFmtId="10" fontId="18" fillId="0" borderId="92" xfId="0" applyNumberFormat="1" applyFont="1" applyBorder="1"/>
    <xf numFmtId="10" fontId="18" fillId="0" borderId="94" xfId="0" applyNumberFormat="1" applyFont="1" applyBorder="1"/>
    <xf numFmtId="10" fontId="18" fillId="0" borderId="31" xfId="0" applyNumberFormat="1" applyFont="1" applyBorder="1"/>
    <xf numFmtId="10" fontId="18" fillId="0" borderId="87" xfId="0" applyNumberFormat="1" applyFont="1" applyBorder="1"/>
    <xf numFmtId="0" fontId="8" fillId="0" borderId="0" xfId="0" applyFont="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top" wrapText="1"/>
      <protection locked="0"/>
    </xf>
    <xf numFmtId="0" fontId="11" fillId="0" borderId="9" xfId="0" applyFont="1" applyBorder="1" applyAlignment="1" applyProtection="1">
      <alignment horizontal="center" vertical="top"/>
      <protection locked="0"/>
    </xf>
    <xf numFmtId="0" fontId="11" fillId="6"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protection locked="0"/>
    </xf>
    <xf numFmtId="0" fontId="10" fillId="5" borderId="9" xfId="0" applyFont="1" applyFill="1" applyBorder="1" applyAlignment="1" applyProtection="1">
      <alignment horizontal="left" vertical="center" wrapText="1"/>
      <protection locked="0"/>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27"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1" fillId="0" borderId="13"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8" fillId="0" borderId="74"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31" xfId="0" applyFont="1" applyBorder="1" applyAlignment="1">
      <alignment horizontal="justify" vertical="center"/>
    </xf>
    <xf numFmtId="0" fontId="18" fillId="0" borderId="28" xfId="0" applyFont="1" applyBorder="1" applyAlignment="1">
      <alignment horizontal="justify" vertical="center"/>
    </xf>
    <xf numFmtId="0" fontId="18" fillId="0" borderId="68" xfId="0" applyFont="1" applyBorder="1" applyAlignment="1">
      <alignment horizontal="justify" vertical="center"/>
    </xf>
    <xf numFmtId="0" fontId="18" fillId="0" borderId="74" xfId="0" applyFont="1" applyBorder="1" applyAlignment="1">
      <alignment horizontal="justify" vertical="center"/>
    </xf>
    <xf numFmtId="0" fontId="18" fillId="0" borderId="59" xfId="0" applyFont="1" applyBorder="1" applyAlignment="1">
      <alignment horizontal="justify" vertical="center"/>
    </xf>
    <xf numFmtId="0" fontId="20" fillId="8" borderId="47" xfId="0" applyFont="1" applyFill="1" applyBorder="1" applyAlignment="1">
      <alignment horizontal="center" vertical="center"/>
    </xf>
    <xf numFmtId="0" fontId="17" fillId="5" borderId="56" xfId="0" applyFont="1" applyFill="1" applyBorder="1" applyAlignment="1">
      <alignment horizontal="center" vertical="center" wrapText="1"/>
    </xf>
    <xf numFmtId="0" fontId="17" fillId="5" borderId="57"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5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67" xfId="0" applyFont="1" applyBorder="1" applyAlignment="1">
      <alignment horizontal="center" vertical="center" wrapText="1"/>
    </xf>
    <xf numFmtId="0" fontId="18" fillId="0" borderId="31"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8" xfId="0" applyFont="1" applyBorder="1" applyAlignment="1">
      <alignment horizontal="justify" vertical="center" wrapText="1"/>
    </xf>
    <xf numFmtId="0" fontId="18" fillId="0" borderId="74" xfId="0" applyFont="1" applyBorder="1" applyAlignment="1">
      <alignment horizontal="justify" vertical="center" wrapText="1"/>
    </xf>
    <xf numFmtId="0" fontId="18" fillId="0" borderId="59" xfId="0" applyFont="1" applyBorder="1" applyAlignment="1">
      <alignment horizontal="justify" vertical="center" wrapText="1"/>
    </xf>
    <xf numFmtId="0" fontId="18" fillId="0" borderId="38" xfId="0" applyFont="1" applyBorder="1" applyAlignment="1">
      <alignment horizontal="justify" vertical="center"/>
    </xf>
    <xf numFmtId="0" fontId="17" fillId="0" borderId="73"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38" xfId="0" applyFont="1" applyBorder="1" applyAlignment="1">
      <alignment horizontal="center" vertical="center" wrapText="1"/>
    </xf>
    <xf numFmtId="0" fontId="17" fillId="0" borderId="37" xfId="0" applyFont="1" applyBorder="1" applyAlignment="1">
      <alignment horizontal="center" vertical="center" wrapText="1"/>
    </xf>
    <xf numFmtId="0" fontId="18" fillId="0" borderId="38" xfId="0" applyFont="1" applyBorder="1" applyAlignment="1">
      <alignment horizontal="justify" vertical="center" wrapText="1"/>
    </xf>
    <xf numFmtId="0" fontId="17"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79" xfId="0" applyFont="1" applyBorder="1" applyAlignment="1">
      <alignment horizontal="center" vertical="center" wrapText="1"/>
    </xf>
    <xf numFmtId="0" fontId="24" fillId="5" borderId="49" xfId="0" applyFont="1" applyFill="1" applyBorder="1" applyAlignment="1">
      <alignment horizontal="center" vertical="center"/>
    </xf>
    <xf numFmtId="0" fontId="15" fillId="10" borderId="28" xfId="0" applyFont="1" applyFill="1" applyBorder="1" applyAlignment="1">
      <alignment horizontal="center" vertical="center"/>
    </xf>
    <xf numFmtId="0" fontId="20" fillId="8" borderId="49" xfId="0" applyFont="1" applyFill="1" applyBorder="1" applyAlignment="1">
      <alignment horizontal="center" vertical="center"/>
    </xf>
    <xf numFmtId="0" fontId="20" fillId="8" borderId="0" xfId="0" applyFont="1" applyFill="1" applyAlignment="1">
      <alignment horizontal="center" vertical="center"/>
    </xf>
    <xf numFmtId="0" fontId="15" fillId="4" borderId="49" xfId="0" applyFont="1" applyFill="1" applyBorder="1" applyAlignment="1">
      <alignment horizontal="center" vertical="center"/>
    </xf>
    <xf numFmtId="0" fontId="15" fillId="4" borderId="0" xfId="0" applyFont="1" applyFill="1" applyAlignment="1">
      <alignment horizontal="center" vertical="center"/>
    </xf>
    <xf numFmtId="0" fontId="18" fillId="0" borderId="91" xfId="0" applyFont="1" applyBorder="1" applyAlignment="1">
      <alignment horizontal="center" vertical="center" wrapText="1"/>
    </xf>
    <xf numFmtId="0" fontId="17" fillId="5" borderId="85" xfId="0" applyFont="1" applyFill="1" applyBorder="1" applyAlignment="1">
      <alignment horizontal="center" vertical="center" wrapText="1"/>
    </xf>
    <xf numFmtId="0" fontId="17" fillId="5" borderId="99" xfId="0" applyFont="1" applyFill="1" applyBorder="1" applyAlignment="1">
      <alignment horizontal="center" vertical="center" wrapText="1"/>
    </xf>
    <xf numFmtId="0" fontId="17" fillId="0" borderId="104" xfId="0" applyFont="1" applyBorder="1" applyAlignment="1">
      <alignment horizontal="center" vertical="center" wrapText="1"/>
    </xf>
    <xf numFmtId="0" fontId="18" fillId="0" borderId="91" xfId="0" applyFont="1" applyBorder="1" applyAlignment="1">
      <alignment horizontal="justify" vertical="center" wrapText="1"/>
    </xf>
    <xf numFmtId="0" fontId="18" fillId="0" borderId="91" xfId="0" applyFont="1" applyBorder="1" applyAlignment="1">
      <alignment horizontal="justify" vertical="center"/>
    </xf>
    <xf numFmtId="9" fontId="17" fillId="0" borderId="42" xfId="0" applyNumberFormat="1" applyFont="1" applyBorder="1" applyAlignment="1">
      <alignment horizontal="center" vertical="center"/>
    </xf>
    <xf numFmtId="9" fontId="17" fillId="0" borderId="72" xfId="0" applyNumberFormat="1" applyFont="1" applyBorder="1" applyAlignment="1">
      <alignment horizontal="center" vertical="center"/>
    </xf>
    <xf numFmtId="9" fontId="17" fillId="0" borderId="92" xfId="0" applyNumberFormat="1" applyFont="1" applyBorder="1" applyAlignment="1">
      <alignment horizontal="center" vertical="center"/>
    </xf>
    <xf numFmtId="0" fontId="15" fillId="10" borderId="88" xfId="0" applyFont="1" applyFill="1" applyBorder="1" applyAlignment="1">
      <alignment horizontal="center" vertical="center"/>
    </xf>
    <xf numFmtId="0" fontId="15" fillId="10" borderId="100" xfId="0" applyFont="1" applyFill="1" applyBorder="1" applyAlignment="1">
      <alignment horizontal="center" vertical="center"/>
    </xf>
    <xf numFmtId="0" fontId="17" fillId="6" borderId="68" xfId="0" applyFont="1" applyFill="1" applyBorder="1" applyAlignment="1">
      <alignment horizontal="center" vertical="center" textRotation="90" wrapText="1"/>
    </xf>
    <xf numFmtId="0" fontId="17" fillId="6" borderId="72" xfId="0" applyFont="1" applyFill="1" applyBorder="1" applyAlignment="1">
      <alignment horizontal="center" vertical="center" textRotation="90" wrapText="1"/>
    </xf>
    <xf numFmtId="10" fontId="18" fillId="0" borderId="65" xfId="0" applyNumberFormat="1" applyFont="1" applyBorder="1" applyAlignment="1">
      <alignment horizontal="center" vertical="center"/>
    </xf>
    <xf numFmtId="10" fontId="18" fillId="0" borderId="101" xfId="0" applyNumberFormat="1" applyFont="1" applyBorder="1" applyAlignment="1">
      <alignment horizontal="center" vertical="center"/>
    </xf>
    <xf numFmtId="10" fontId="18" fillId="0" borderId="93" xfId="0" applyNumberFormat="1" applyFont="1" applyBorder="1" applyAlignment="1">
      <alignment horizontal="center" vertical="center"/>
    </xf>
    <xf numFmtId="9" fontId="17" fillId="0" borderId="42" xfId="0" applyNumberFormat="1" applyFont="1" applyBorder="1" applyAlignment="1">
      <alignment vertical="center"/>
    </xf>
    <xf numFmtId="9" fontId="17" fillId="0" borderId="72" xfId="0" applyNumberFormat="1" applyFont="1" applyBorder="1" applyAlignment="1">
      <alignment vertical="center"/>
    </xf>
    <xf numFmtId="9" fontId="17" fillId="0" borderId="92" xfId="0" applyNumberFormat="1" applyFont="1" applyBorder="1" applyAlignment="1">
      <alignment vertical="center"/>
    </xf>
    <xf numFmtId="10" fontId="18" fillId="0" borderId="65" xfId="0" applyNumberFormat="1" applyFont="1" applyBorder="1" applyAlignment="1">
      <alignment horizontal="center" vertical="center" wrapText="1"/>
    </xf>
    <xf numFmtId="0" fontId="0" fillId="0" borderId="93" xfId="0"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5</xdr:col>
      <xdr:colOff>441960</xdr:colOff>
      <xdr:row>7</xdr:row>
      <xdr:rowOff>243840</xdr:rowOff>
    </xdr:from>
    <xdr:ext cx="1539240" cy="1508760"/>
    <xdr:sp macro="" textlink="">
      <xdr:nvSpPr>
        <xdr:cNvPr id="5" name="CuadroTexto 4">
          <a:extLst>
            <a:ext uri="{FF2B5EF4-FFF2-40B4-BE49-F238E27FC236}">
              <a16:creationId xmlns:a16="http://schemas.microsoft.com/office/drawing/2014/main" id="{00000000-0008-0000-0100-000008000000}"/>
            </a:ext>
          </a:extLst>
        </xdr:cNvPr>
        <xdr:cNvSpPr txBox="1"/>
      </xdr:nvSpPr>
      <xdr:spPr>
        <a:xfrm>
          <a:off x="14357985" y="6930390"/>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0</xdr:col>
      <xdr:colOff>92604</xdr:colOff>
      <xdr:row>0</xdr:row>
      <xdr:rowOff>79375</xdr:rowOff>
    </xdr:from>
    <xdr:to>
      <xdr:col>0</xdr:col>
      <xdr:colOff>2933700</xdr:colOff>
      <xdr:row>0</xdr:row>
      <xdr:rowOff>876300</xdr:rowOff>
    </xdr:to>
    <xdr:pic>
      <xdr:nvPicPr>
        <xdr:cNvPr id="6"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92604" y="79375"/>
          <a:ext cx="2841096" cy="796925"/>
        </a:xfrm>
        <a:prstGeom prst="rect">
          <a:avLst/>
        </a:prstGeom>
      </xdr:spPr>
    </xdr:pic>
    <xdr:clientData/>
  </xdr:twoCellAnchor>
  <xdr:twoCellAnchor editAs="oneCell">
    <xdr:from>
      <xdr:col>4</xdr:col>
      <xdr:colOff>1228725</xdr:colOff>
      <xdr:row>0</xdr:row>
      <xdr:rowOff>161925</xdr:rowOff>
    </xdr:from>
    <xdr:to>
      <xdr:col>4</xdr:col>
      <xdr:colOff>3595778</xdr:colOff>
      <xdr:row>0</xdr:row>
      <xdr:rowOff>895350</xdr:rowOff>
    </xdr:to>
    <xdr:pic>
      <xdr:nvPicPr>
        <xdr:cNvPr id="7"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11544300" y="161925"/>
          <a:ext cx="2367053"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5</xdr:row>
      <xdr:rowOff>182690</xdr:rowOff>
    </xdr:to>
    <xdr:pic>
      <xdr:nvPicPr>
        <xdr:cNvPr id="3" name="Imagen 2">
          <a:extLst>
            <a:ext uri="{FF2B5EF4-FFF2-40B4-BE49-F238E27FC236}">
              <a16:creationId xmlns:a16="http://schemas.microsoft.com/office/drawing/2014/main" id="{9A7082DE-0FF7-46F4-86CD-453CE715C9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375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60" t="s">
        <v>0</v>
      </c>
      <c r="B2" s="60" t="s">
        <v>1</v>
      </c>
    </row>
    <row r="3" spans="1:2" ht="30">
      <c r="A3" s="63" t="s">
        <v>2</v>
      </c>
      <c r="B3" s="62" t="s">
        <v>3</v>
      </c>
    </row>
    <row r="4" spans="1:2" ht="44.25" customHeight="1">
      <c r="A4" s="63" t="s">
        <v>4</v>
      </c>
      <c r="B4" s="62" t="s">
        <v>5</v>
      </c>
    </row>
    <row r="5" spans="1:2" ht="45">
      <c r="A5" s="63" t="s">
        <v>6</v>
      </c>
      <c r="B5" s="62" t="s">
        <v>7</v>
      </c>
    </row>
    <row r="6" spans="1:2" ht="50.25" customHeight="1">
      <c r="A6" s="63" t="s">
        <v>8</v>
      </c>
      <c r="B6" s="62" t="s">
        <v>9</v>
      </c>
    </row>
    <row r="7" spans="1:2" ht="50.25" customHeight="1">
      <c r="A7" s="63" t="s">
        <v>10</v>
      </c>
      <c r="B7" s="62" t="s">
        <v>11</v>
      </c>
    </row>
    <row r="8" spans="1:2" ht="50.25" customHeight="1">
      <c r="A8" s="63" t="s">
        <v>12</v>
      </c>
      <c r="B8" s="62" t="s">
        <v>13</v>
      </c>
    </row>
    <row r="9" spans="1:2" ht="50.25" customHeight="1">
      <c r="A9" s="63" t="s">
        <v>14</v>
      </c>
      <c r="B9" s="62" t="s">
        <v>15</v>
      </c>
    </row>
    <row r="10" spans="1:2" ht="30">
      <c r="A10" s="63" t="s">
        <v>16</v>
      </c>
      <c r="B10" s="62" t="s">
        <v>17</v>
      </c>
    </row>
    <row r="11" spans="1:2" ht="43.5" customHeight="1">
      <c r="A11" s="63" t="s">
        <v>18</v>
      </c>
      <c r="B11" s="63" t="s">
        <v>19</v>
      </c>
    </row>
    <row r="12" spans="1:2" ht="60">
      <c r="A12" s="63" t="s">
        <v>20</v>
      </c>
      <c r="B12" s="62" t="s">
        <v>21</v>
      </c>
    </row>
    <row r="13" spans="1:2" ht="47.25" customHeight="1">
      <c r="A13" s="63" t="s">
        <v>22</v>
      </c>
      <c r="B13" s="62" t="s">
        <v>23</v>
      </c>
    </row>
    <row r="14" spans="1:2" ht="36" customHeight="1">
      <c r="A14" s="63" t="s">
        <v>24</v>
      </c>
      <c r="B14" s="62" t="s">
        <v>25</v>
      </c>
    </row>
    <row r="15" spans="1:2" ht="60">
      <c r="A15" s="63" t="s">
        <v>26</v>
      </c>
      <c r="B15" s="62" t="s">
        <v>27</v>
      </c>
    </row>
    <row r="16" spans="1:2" ht="30">
      <c r="A16" s="63" t="s">
        <v>28</v>
      </c>
      <c r="B16" s="62" t="s">
        <v>29</v>
      </c>
    </row>
    <row r="17" spans="1:2" ht="90">
      <c r="A17" s="63" t="s">
        <v>30</v>
      </c>
      <c r="B17" s="62" t="s">
        <v>31</v>
      </c>
    </row>
    <row r="18" spans="1:2">
      <c r="A18" s="61"/>
      <c r="B18" s="61"/>
    </row>
    <row r="19" spans="1:2" ht="13.5" customHeight="1">
      <c r="A19" s="61"/>
      <c r="B19" s="61"/>
    </row>
    <row r="20" spans="1:2">
      <c r="A20" s="61"/>
      <c r="B20" s="61"/>
    </row>
    <row r="21" spans="1:2">
      <c r="A21" s="61"/>
      <c r="B21" s="61"/>
    </row>
    <row r="22" spans="1:2">
      <c r="A22" s="61"/>
      <c r="B22" s="6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9"/>
  <sheetViews>
    <sheetView topLeftCell="A16" workbookViewId="0">
      <selection activeCell="E2" sqref="E2"/>
    </sheetView>
  </sheetViews>
  <sheetFormatPr baseColWidth="10" defaultColWidth="10.42578125" defaultRowHeight="14.25"/>
  <cols>
    <col min="1" max="1" width="53.28515625" style="23" customWidth="1"/>
    <col min="2" max="2" width="15.42578125" style="33" customWidth="1"/>
    <col min="3" max="3" width="50.42578125" style="8" customWidth="1"/>
    <col min="4" max="4" width="35.5703125" style="33" customWidth="1"/>
    <col min="5" max="5" width="55.85546875" style="8" customWidth="1"/>
    <col min="6" max="6" width="4.7109375" style="8" customWidth="1"/>
    <col min="7" max="16384" width="10.42578125" style="8"/>
  </cols>
  <sheetData>
    <row r="1" spans="1:8" ht="80.099999999999994" customHeight="1">
      <c r="A1" s="7"/>
      <c r="B1" s="249" t="s">
        <v>32</v>
      </c>
      <c r="C1" s="249"/>
      <c r="D1" s="249"/>
      <c r="E1" s="7"/>
      <c r="F1" s="6"/>
      <c r="G1" s="6"/>
      <c r="H1" s="6"/>
    </row>
    <row r="2" spans="1:8" ht="54.75" customHeight="1">
      <c r="A2" s="143" t="s">
        <v>33</v>
      </c>
      <c r="B2" s="250" t="s">
        <v>294</v>
      </c>
      <c r="C2" s="251"/>
      <c r="D2" s="9" t="s">
        <v>34</v>
      </c>
      <c r="E2" s="144" t="s">
        <v>295</v>
      </c>
    </row>
    <row r="3" spans="1:8" ht="16.7" customHeight="1">
      <c r="A3" s="10"/>
      <c r="B3" s="11"/>
      <c r="C3" s="11"/>
      <c r="D3" s="12"/>
      <c r="E3" s="11"/>
    </row>
    <row r="4" spans="1:8" ht="54.75" customHeight="1">
      <c r="A4" s="143" t="s">
        <v>297</v>
      </c>
      <c r="B4" s="252" t="s">
        <v>296</v>
      </c>
      <c r="C4" s="253"/>
      <c r="D4" s="253"/>
      <c r="E4" s="253"/>
    </row>
    <row r="5" spans="1:8" ht="13.35" customHeight="1">
      <c r="A5" s="13"/>
      <c r="B5" s="14"/>
      <c r="D5" s="12"/>
      <c r="E5" s="12"/>
    </row>
    <row r="6" spans="1:8" ht="21" customHeight="1">
      <c r="A6" s="254" t="s">
        <v>298</v>
      </c>
      <c r="B6" s="256" t="s">
        <v>35</v>
      </c>
      <c r="C6" s="256"/>
      <c r="D6" s="256" t="s">
        <v>36</v>
      </c>
      <c r="E6" s="256"/>
    </row>
    <row r="7" spans="1:8" ht="287.25" customHeight="1">
      <c r="A7" s="255"/>
      <c r="B7" s="257"/>
      <c r="C7" s="258"/>
      <c r="D7" s="259" t="s">
        <v>339</v>
      </c>
      <c r="E7" s="259"/>
    </row>
    <row r="8" spans="1:8" ht="21" customHeight="1">
      <c r="A8" s="13"/>
      <c r="B8" s="14"/>
      <c r="D8" s="12"/>
      <c r="E8" s="12"/>
    </row>
    <row r="9" spans="1:8" ht="20.100000000000001" customHeight="1">
      <c r="A9" s="261" t="s">
        <v>37</v>
      </c>
      <c r="B9" s="261"/>
      <c r="C9" s="261"/>
      <c r="D9" s="261"/>
      <c r="E9" s="261"/>
    </row>
    <row r="10" spans="1:8" ht="20.100000000000001" customHeight="1">
      <c r="A10" s="15" t="s">
        <v>38</v>
      </c>
      <c r="B10" s="15" t="s">
        <v>39</v>
      </c>
      <c r="C10" s="15" t="s">
        <v>40</v>
      </c>
      <c r="D10" s="15" t="s">
        <v>41</v>
      </c>
      <c r="E10" s="15" t="s">
        <v>42</v>
      </c>
    </row>
    <row r="11" spans="1:8" s="16" customFormat="1" ht="118.5" customHeight="1">
      <c r="A11" s="262" t="s">
        <v>43</v>
      </c>
      <c r="B11" s="145">
        <v>1</v>
      </c>
      <c r="C11" s="146" t="s">
        <v>44</v>
      </c>
      <c r="D11" s="147">
        <v>1</v>
      </c>
      <c r="E11" s="146" t="s">
        <v>299</v>
      </c>
    </row>
    <row r="12" spans="1:8" s="16" customFormat="1" ht="113.25" customHeight="1">
      <c r="A12" s="262"/>
      <c r="B12" s="145">
        <v>2</v>
      </c>
      <c r="C12" s="146" t="s">
        <v>45</v>
      </c>
      <c r="D12" s="147">
        <v>2</v>
      </c>
      <c r="E12" s="146" t="s">
        <v>300</v>
      </c>
      <c r="H12" s="16" t="s">
        <v>46</v>
      </c>
    </row>
    <row r="13" spans="1:8" ht="80.099999999999994" customHeight="1">
      <c r="A13" s="263" t="s">
        <v>47</v>
      </c>
      <c r="B13" s="148">
        <v>3</v>
      </c>
      <c r="C13" s="149" t="s">
        <v>301</v>
      </c>
      <c r="D13" s="148">
        <v>3</v>
      </c>
      <c r="E13" s="149" t="s">
        <v>48</v>
      </c>
    </row>
    <row r="14" spans="1:8" ht="80.099999999999994" customHeight="1">
      <c r="A14" s="263"/>
      <c r="B14" s="148">
        <v>4</v>
      </c>
      <c r="C14" s="149" t="s">
        <v>49</v>
      </c>
      <c r="D14" s="19"/>
      <c r="E14" s="149"/>
    </row>
    <row r="15" spans="1:8" ht="80.099999999999994" customHeight="1">
      <c r="A15" s="263"/>
      <c r="B15" s="148">
        <v>5</v>
      </c>
      <c r="C15" s="149" t="s">
        <v>50</v>
      </c>
      <c r="D15" s="19"/>
      <c r="E15" s="149"/>
    </row>
    <row r="16" spans="1:8" ht="96.75" customHeight="1">
      <c r="A16" s="264" t="s">
        <v>51</v>
      </c>
      <c r="B16" s="148">
        <v>6</v>
      </c>
      <c r="C16" s="149" t="s">
        <v>302</v>
      </c>
      <c r="D16" s="148">
        <v>4</v>
      </c>
      <c r="E16" s="149" t="s">
        <v>303</v>
      </c>
    </row>
    <row r="17" spans="1:10" ht="80.099999999999994" customHeight="1">
      <c r="A17" s="265"/>
      <c r="B17" s="148">
        <v>7</v>
      </c>
      <c r="C17" s="149" t="s">
        <v>304</v>
      </c>
      <c r="D17" s="148">
        <v>5</v>
      </c>
      <c r="E17" s="146" t="s">
        <v>305</v>
      </c>
    </row>
    <row r="18" spans="1:10" ht="80.099999999999994" customHeight="1">
      <c r="A18" s="265"/>
      <c r="B18" s="148">
        <v>8</v>
      </c>
      <c r="C18" s="149" t="s">
        <v>52</v>
      </c>
      <c r="D18" s="148">
        <v>6</v>
      </c>
      <c r="E18" s="146" t="s">
        <v>306</v>
      </c>
    </row>
    <row r="19" spans="1:10" ht="80.099999999999994" customHeight="1">
      <c r="A19" s="265"/>
      <c r="B19" s="148">
        <v>9</v>
      </c>
      <c r="C19" s="149" t="s">
        <v>53</v>
      </c>
      <c r="D19" s="19"/>
      <c r="E19" s="146"/>
      <c r="J19" s="20"/>
    </row>
    <row r="20" spans="1:10" ht="80.099999999999994" customHeight="1">
      <c r="A20" s="265"/>
      <c r="B20" s="148">
        <v>10</v>
      </c>
      <c r="C20" s="149" t="s">
        <v>54</v>
      </c>
      <c r="D20" s="19"/>
      <c r="E20" s="149"/>
      <c r="J20" s="20"/>
    </row>
    <row r="21" spans="1:10" ht="80.099999999999994" customHeight="1">
      <c r="A21" s="266"/>
      <c r="B21" s="148">
        <v>11</v>
      </c>
      <c r="C21" s="149" t="s">
        <v>55</v>
      </c>
      <c r="D21" s="19"/>
      <c r="E21" s="149"/>
      <c r="J21" s="20"/>
    </row>
    <row r="22" spans="1:10" ht="89.25" customHeight="1">
      <c r="A22" s="260" t="s">
        <v>56</v>
      </c>
      <c r="B22" s="148">
        <v>12</v>
      </c>
      <c r="C22" s="146" t="s">
        <v>57</v>
      </c>
      <c r="D22" s="145">
        <v>7</v>
      </c>
      <c r="E22" s="146" t="s">
        <v>307</v>
      </c>
    </row>
    <row r="23" spans="1:10" ht="80.099999999999994" customHeight="1">
      <c r="A23" s="260"/>
      <c r="B23" s="148">
        <v>13</v>
      </c>
      <c r="C23" s="146" t="s">
        <v>58</v>
      </c>
      <c r="D23" s="145">
        <v>8</v>
      </c>
      <c r="E23" s="146" t="s">
        <v>59</v>
      </c>
    </row>
    <row r="24" spans="1:10" ht="80.099999999999994" customHeight="1">
      <c r="A24" s="260"/>
      <c r="B24" s="148">
        <v>14</v>
      </c>
      <c r="C24" s="146" t="s">
        <v>60</v>
      </c>
      <c r="D24" s="150"/>
      <c r="E24" s="151"/>
    </row>
    <row r="25" spans="1:10" ht="80.099999999999994" customHeight="1">
      <c r="A25" s="260"/>
      <c r="B25" s="148">
        <v>15</v>
      </c>
      <c r="C25" s="146" t="s">
        <v>62</v>
      </c>
      <c r="D25" s="145">
        <v>9</v>
      </c>
      <c r="E25" s="146" t="s">
        <v>61</v>
      </c>
    </row>
    <row r="26" spans="1:10" ht="174.6" customHeight="1">
      <c r="A26" s="21" t="s">
        <v>63</v>
      </c>
      <c r="B26" s="148">
        <v>16</v>
      </c>
      <c r="C26" s="146" t="s">
        <v>64</v>
      </c>
      <c r="D26" s="145">
        <v>10</v>
      </c>
      <c r="E26" s="146" t="s">
        <v>65</v>
      </c>
    </row>
    <row r="27" spans="1:10" ht="48.75" customHeight="1">
      <c r="A27" s="264" t="s">
        <v>66</v>
      </c>
      <c r="B27" s="148">
        <v>17</v>
      </c>
      <c r="C27" s="152" t="s">
        <v>67</v>
      </c>
      <c r="D27" s="148">
        <v>11</v>
      </c>
      <c r="E27" s="149" t="s">
        <v>308</v>
      </c>
    </row>
    <row r="28" spans="1:10" ht="48.75" customHeight="1">
      <c r="A28" s="265"/>
      <c r="B28" s="148">
        <v>18</v>
      </c>
      <c r="C28" s="152" t="s">
        <v>309</v>
      </c>
      <c r="D28" s="153"/>
      <c r="E28" s="149"/>
    </row>
    <row r="29" spans="1:10" ht="48.75" customHeight="1">
      <c r="A29" s="265"/>
      <c r="B29" s="148">
        <v>19</v>
      </c>
      <c r="C29" s="152" t="s">
        <v>68</v>
      </c>
      <c r="D29" s="148">
        <v>12</v>
      </c>
      <c r="E29" s="149" t="s">
        <v>310</v>
      </c>
    </row>
    <row r="30" spans="1:10" ht="87" customHeight="1">
      <c r="A30" s="266"/>
      <c r="B30" s="148">
        <v>20</v>
      </c>
      <c r="C30" s="152" t="s">
        <v>311</v>
      </c>
      <c r="D30" s="153"/>
      <c r="E30" s="149"/>
    </row>
    <row r="31" spans="1:10" ht="20.100000000000001" customHeight="1">
      <c r="A31" s="261" t="s">
        <v>69</v>
      </c>
      <c r="B31" s="261"/>
      <c r="C31" s="261"/>
      <c r="D31" s="261"/>
      <c r="E31" s="261"/>
    </row>
    <row r="32" spans="1:10" ht="20.100000000000001" customHeight="1">
      <c r="A32" s="15" t="s">
        <v>38</v>
      </c>
      <c r="B32" s="15" t="s">
        <v>39</v>
      </c>
      <c r="C32" s="15" t="s">
        <v>70</v>
      </c>
      <c r="D32" s="15" t="s">
        <v>41</v>
      </c>
      <c r="E32" s="15" t="s">
        <v>71</v>
      </c>
    </row>
    <row r="33" spans="1:5" ht="98.45" customHeight="1">
      <c r="A33" s="260" t="s">
        <v>72</v>
      </c>
      <c r="B33" s="145">
        <v>1</v>
      </c>
      <c r="C33" s="146" t="s">
        <v>73</v>
      </c>
      <c r="D33" s="145">
        <v>1</v>
      </c>
      <c r="E33" s="146" t="s">
        <v>74</v>
      </c>
    </row>
    <row r="34" spans="1:5" ht="81" customHeight="1">
      <c r="A34" s="260"/>
      <c r="B34" s="145">
        <v>2</v>
      </c>
      <c r="C34" s="146" t="s">
        <v>75</v>
      </c>
      <c r="D34" s="145">
        <v>2</v>
      </c>
      <c r="E34" s="146" t="s">
        <v>76</v>
      </c>
    </row>
    <row r="35" spans="1:5" ht="92.1" customHeight="1">
      <c r="A35" s="260"/>
      <c r="B35" s="17"/>
      <c r="C35" s="146"/>
      <c r="D35" s="145">
        <v>3</v>
      </c>
      <c r="E35" s="146" t="s">
        <v>77</v>
      </c>
    </row>
    <row r="36" spans="1:5" ht="68.25" customHeight="1">
      <c r="A36" s="260"/>
      <c r="B36" s="17"/>
      <c r="C36" s="146"/>
      <c r="D36" s="145">
        <v>4</v>
      </c>
      <c r="E36" s="146" t="s">
        <v>78</v>
      </c>
    </row>
    <row r="37" spans="1:5" ht="68.25" customHeight="1">
      <c r="A37" s="260"/>
      <c r="B37" s="17"/>
      <c r="C37" s="16"/>
      <c r="D37" s="145">
        <v>5</v>
      </c>
      <c r="E37" s="146" t="s">
        <v>79</v>
      </c>
    </row>
    <row r="38" spans="1:5" ht="41.45" customHeight="1">
      <c r="A38" s="260"/>
      <c r="B38" s="17"/>
      <c r="C38" s="152"/>
      <c r="D38" s="145">
        <v>6</v>
      </c>
      <c r="E38" s="146" t="s">
        <v>80</v>
      </c>
    </row>
    <row r="39" spans="1:5" ht="49.5" customHeight="1">
      <c r="A39" s="260"/>
      <c r="B39" s="17"/>
      <c r="C39" s="152"/>
      <c r="D39" s="145">
        <v>7</v>
      </c>
      <c r="E39" s="152" t="s">
        <v>81</v>
      </c>
    </row>
    <row r="40" spans="1:5" ht="49.5" customHeight="1">
      <c r="A40" s="140" t="s">
        <v>82</v>
      </c>
      <c r="B40" s="17"/>
      <c r="C40" s="152"/>
      <c r="D40" s="17"/>
      <c r="E40" s="152"/>
    </row>
    <row r="41" spans="1:5" s="22" customFormat="1" ht="42.75">
      <c r="A41" s="260" t="s">
        <v>83</v>
      </c>
      <c r="B41" s="145">
        <v>3</v>
      </c>
      <c r="C41" s="146" t="s">
        <v>84</v>
      </c>
      <c r="D41" s="145">
        <v>8</v>
      </c>
      <c r="E41" s="154" t="s">
        <v>312</v>
      </c>
    </row>
    <row r="42" spans="1:5" s="22" customFormat="1" ht="55.5" customHeight="1">
      <c r="A42" s="260"/>
      <c r="B42" s="145">
        <v>4</v>
      </c>
      <c r="C42" s="146" t="s">
        <v>85</v>
      </c>
      <c r="D42" s="145">
        <v>9</v>
      </c>
      <c r="E42" s="146" t="s">
        <v>313</v>
      </c>
    </row>
    <row r="43" spans="1:5" s="22" customFormat="1" ht="62.25" customHeight="1">
      <c r="A43" s="260"/>
      <c r="B43" s="145">
        <v>5</v>
      </c>
      <c r="C43" s="146" t="s">
        <v>86</v>
      </c>
      <c r="D43" s="145">
        <v>10</v>
      </c>
      <c r="E43" s="146" t="s">
        <v>314</v>
      </c>
    </row>
    <row r="44" spans="1:5" s="22" customFormat="1" ht="61.5" customHeight="1">
      <c r="A44" s="260"/>
      <c r="B44" s="145">
        <v>6</v>
      </c>
      <c r="C44" s="146" t="s">
        <v>87</v>
      </c>
      <c r="D44" s="145">
        <v>11</v>
      </c>
      <c r="E44" s="146" t="s">
        <v>315</v>
      </c>
    </row>
    <row r="45" spans="1:5" ht="71.25" customHeight="1">
      <c r="A45" s="260"/>
      <c r="B45" s="145">
        <v>7</v>
      </c>
      <c r="C45" s="154" t="s">
        <v>88</v>
      </c>
      <c r="D45" s="145">
        <v>12</v>
      </c>
      <c r="E45" s="146" t="s">
        <v>316</v>
      </c>
    </row>
    <row r="46" spans="1:5" ht="87" customHeight="1">
      <c r="A46" s="260"/>
      <c r="B46" s="145">
        <v>8</v>
      </c>
      <c r="C46" s="146" t="s">
        <v>317</v>
      </c>
      <c r="D46" s="145">
        <v>13</v>
      </c>
      <c r="E46" s="146" t="s">
        <v>318</v>
      </c>
    </row>
    <row r="47" spans="1:5" ht="101.25" customHeight="1">
      <c r="A47" s="260" t="s">
        <v>89</v>
      </c>
      <c r="B47" s="145">
        <v>9</v>
      </c>
      <c r="C47" s="146" t="s">
        <v>319</v>
      </c>
      <c r="D47" s="145">
        <v>14</v>
      </c>
      <c r="E47" s="142" t="s">
        <v>320</v>
      </c>
    </row>
    <row r="48" spans="1:5" ht="62.45" customHeight="1">
      <c r="A48" s="260"/>
      <c r="B48" s="145">
        <v>10</v>
      </c>
      <c r="C48" s="146" t="s">
        <v>321</v>
      </c>
      <c r="D48" s="145">
        <v>15</v>
      </c>
      <c r="E48" s="146" t="s">
        <v>322</v>
      </c>
    </row>
    <row r="49" spans="1:5" ht="57">
      <c r="A49" s="260"/>
      <c r="B49" s="145">
        <v>11</v>
      </c>
      <c r="C49" s="146" t="s">
        <v>323</v>
      </c>
      <c r="D49" s="147">
        <v>16</v>
      </c>
      <c r="E49" s="146" t="s">
        <v>324</v>
      </c>
    </row>
    <row r="50" spans="1:5" ht="42.75">
      <c r="A50" s="260" t="s">
        <v>90</v>
      </c>
      <c r="B50" s="145">
        <v>12</v>
      </c>
      <c r="C50" s="146" t="s">
        <v>91</v>
      </c>
      <c r="D50" s="147">
        <v>17</v>
      </c>
      <c r="E50" s="154" t="s">
        <v>325</v>
      </c>
    </row>
    <row r="51" spans="1:5" ht="28.5">
      <c r="A51" s="260"/>
      <c r="B51" s="145">
        <v>13</v>
      </c>
      <c r="C51" s="146" t="s">
        <v>92</v>
      </c>
      <c r="D51" s="147">
        <v>18</v>
      </c>
      <c r="E51" s="154" t="s">
        <v>93</v>
      </c>
    </row>
    <row r="52" spans="1:5" ht="57">
      <c r="A52" s="260"/>
      <c r="B52" s="145">
        <v>14</v>
      </c>
      <c r="C52" s="146" t="s">
        <v>326</v>
      </c>
      <c r="D52" s="18"/>
      <c r="E52" s="154"/>
    </row>
    <row r="53" spans="1:5" ht="28.5">
      <c r="A53" s="260"/>
      <c r="B53" s="145">
        <v>15</v>
      </c>
      <c r="C53" s="146" t="s">
        <v>94</v>
      </c>
      <c r="D53" s="18"/>
      <c r="E53" s="154"/>
    </row>
    <row r="54" spans="1:5" ht="28.5">
      <c r="A54" s="260"/>
      <c r="B54" s="145">
        <v>16</v>
      </c>
      <c r="C54" s="146" t="s">
        <v>95</v>
      </c>
      <c r="D54" s="18"/>
      <c r="E54" s="154"/>
    </row>
    <row r="55" spans="1:5" ht="28.5">
      <c r="A55" s="260"/>
      <c r="B55" s="145">
        <v>17</v>
      </c>
      <c r="C55" s="146" t="s">
        <v>96</v>
      </c>
      <c r="D55" s="18"/>
      <c r="E55" s="154"/>
    </row>
    <row r="56" spans="1:5" ht="42.75">
      <c r="A56" s="260"/>
      <c r="B56" s="145">
        <v>18</v>
      </c>
      <c r="C56" s="146" t="s">
        <v>97</v>
      </c>
      <c r="D56" s="18"/>
      <c r="E56" s="154"/>
    </row>
    <row r="57" spans="1:5" ht="57">
      <c r="A57" s="260"/>
      <c r="B57" s="145">
        <v>19</v>
      </c>
      <c r="C57" s="146" t="s">
        <v>98</v>
      </c>
      <c r="D57" s="18"/>
      <c r="E57" s="154"/>
    </row>
    <row r="58" spans="1:5" ht="28.5">
      <c r="A58" s="260"/>
      <c r="B58" s="145">
        <v>20</v>
      </c>
      <c r="C58" s="146" t="s">
        <v>99</v>
      </c>
      <c r="D58" s="18"/>
      <c r="E58" s="155"/>
    </row>
    <row r="59" spans="1:5" ht="42.75">
      <c r="A59" s="260" t="s">
        <v>100</v>
      </c>
      <c r="B59" s="145">
        <v>21</v>
      </c>
      <c r="C59" s="146" t="s">
        <v>101</v>
      </c>
      <c r="D59" s="147">
        <v>19</v>
      </c>
      <c r="E59" s="154" t="s">
        <v>102</v>
      </c>
    </row>
    <row r="60" spans="1:5" ht="28.5">
      <c r="A60" s="260"/>
      <c r="B60" s="145">
        <v>22</v>
      </c>
      <c r="C60" s="146" t="s">
        <v>327</v>
      </c>
      <c r="D60" s="147">
        <v>20</v>
      </c>
      <c r="E60" s="146" t="s">
        <v>328</v>
      </c>
    </row>
    <row r="61" spans="1:5" ht="71.25">
      <c r="A61" s="141" t="s">
        <v>103</v>
      </c>
      <c r="B61" s="145">
        <v>23</v>
      </c>
      <c r="C61" s="146" t="s">
        <v>329</v>
      </c>
      <c r="D61" s="147">
        <v>21</v>
      </c>
      <c r="E61" s="154" t="s">
        <v>104</v>
      </c>
    </row>
    <row r="62" spans="1:5" ht="77.099999999999994" customHeight="1">
      <c r="A62" s="260" t="s">
        <v>105</v>
      </c>
      <c r="B62" s="145">
        <v>24</v>
      </c>
      <c r="C62" s="146" t="s">
        <v>106</v>
      </c>
      <c r="D62" s="147">
        <v>22</v>
      </c>
      <c r="E62" s="146" t="s">
        <v>107</v>
      </c>
    </row>
    <row r="63" spans="1:5" ht="45" customHeight="1">
      <c r="A63" s="260"/>
      <c r="B63" s="17"/>
      <c r="C63" s="146"/>
      <c r="D63" s="147">
        <v>23</v>
      </c>
      <c r="E63" s="146" t="s">
        <v>330</v>
      </c>
    </row>
    <row r="64" spans="1:5" ht="50.1" customHeight="1">
      <c r="A64" s="260" t="s">
        <v>108</v>
      </c>
      <c r="B64" s="145">
        <v>25</v>
      </c>
      <c r="C64" s="154" t="s">
        <v>109</v>
      </c>
      <c r="D64" s="147">
        <v>24</v>
      </c>
      <c r="E64" s="154" t="s">
        <v>110</v>
      </c>
    </row>
    <row r="65" spans="1:10" ht="50.1" customHeight="1">
      <c r="A65" s="260"/>
      <c r="B65" s="145">
        <v>26</v>
      </c>
      <c r="C65" s="154" t="s">
        <v>111</v>
      </c>
      <c r="D65" s="147">
        <v>25</v>
      </c>
      <c r="E65" s="154" t="s">
        <v>112</v>
      </c>
    </row>
    <row r="66" spans="1:10" ht="50.1" customHeight="1">
      <c r="A66" s="260"/>
      <c r="B66" s="17"/>
      <c r="C66" s="16"/>
      <c r="D66" s="147">
        <v>26</v>
      </c>
      <c r="E66" s="154" t="s">
        <v>113</v>
      </c>
    </row>
    <row r="67" spans="1:10" ht="50.1" customHeight="1">
      <c r="A67" s="260"/>
      <c r="B67" s="17"/>
      <c r="C67" s="156"/>
      <c r="D67" s="147">
        <v>27</v>
      </c>
      <c r="E67" s="154" t="s">
        <v>331</v>
      </c>
    </row>
    <row r="68" spans="1:10" ht="39.950000000000003" customHeight="1">
      <c r="A68" s="260"/>
      <c r="B68" s="17"/>
      <c r="C68" s="147"/>
      <c r="D68" s="147">
        <v>28</v>
      </c>
      <c r="E68" s="154" t="s">
        <v>114</v>
      </c>
    </row>
    <row r="69" spans="1:10" ht="39.950000000000003" customHeight="1">
      <c r="A69" s="260" t="s">
        <v>115</v>
      </c>
      <c r="B69" s="145">
        <v>27</v>
      </c>
      <c r="C69" s="146" t="s">
        <v>116</v>
      </c>
      <c r="D69" s="147">
        <v>29</v>
      </c>
      <c r="E69" s="146" t="s">
        <v>332</v>
      </c>
    </row>
    <row r="70" spans="1:10" ht="72" customHeight="1">
      <c r="A70" s="260"/>
      <c r="B70" s="145">
        <v>28</v>
      </c>
      <c r="C70" s="146" t="s">
        <v>117</v>
      </c>
      <c r="D70" s="147">
        <v>30</v>
      </c>
      <c r="E70" s="146" t="s">
        <v>333</v>
      </c>
    </row>
    <row r="71" spans="1:10" ht="72" customHeight="1">
      <c r="A71" s="260"/>
      <c r="B71" s="145">
        <v>29</v>
      </c>
      <c r="C71" s="146" t="s">
        <v>118</v>
      </c>
      <c r="D71" s="157">
        <v>31</v>
      </c>
      <c r="E71" s="146" t="s">
        <v>119</v>
      </c>
    </row>
    <row r="72" spans="1:10" ht="72" customHeight="1">
      <c r="A72" s="260"/>
      <c r="B72" s="145">
        <v>30</v>
      </c>
      <c r="C72" s="146" t="s">
        <v>120</v>
      </c>
      <c r="D72" s="157">
        <v>32</v>
      </c>
      <c r="E72" s="146" t="s">
        <v>121</v>
      </c>
      <c r="J72" s="8" t="s">
        <v>122</v>
      </c>
    </row>
    <row r="73" spans="1:10" ht="77.25" customHeight="1">
      <c r="A73" s="260"/>
      <c r="B73" s="145">
        <v>31</v>
      </c>
      <c r="C73" s="146" t="s">
        <v>123</v>
      </c>
      <c r="D73" s="157">
        <v>33</v>
      </c>
      <c r="E73" s="146" t="s">
        <v>334</v>
      </c>
    </row>
    <row r="74" spans="1:10">
      <c r="B74" s="24"/>
      <c r="C74" s="25"/>
      <c r="D74" s="24"/>
    </row>
    <row r="75" spans="1:10" ht="45.75" customHeight="1">
      <c r="A75" s="27" t="s">
        <v>335</v>
      </c>
      <c r="B75" s="267" t="s">
        <v>124</v>
      </c>
      <c r="C75" s="268"/>
      <c r="D75" s="28" t="s">
        <v>125</v>
      </c>
      <c r="E75" s="29" t="s">
        <v>126</v>
      </c>
      <c r="F75" s="26"/>
    </row>
    <row r="76" spans="1:10" ht="36" customHeight="1">
      <c r="A76" s="30" t="s">
        <v>336</v>
      </c>
      <c r="B76" s="269" t="s">
        <v>337</v>
      </c>
      <c r="C76" s="270"/>
      <c r="D76" s="31" t="s">
        <v>338</v>
      </c>
      <c r="E76" s="32" t="s">
        <v>338</v>
      </c>
      <c r="F76" s="26"/>
    </row>
    <row r="77" spans="1:10" ht="18" customHeight="1">
      <c r="E77" s="34"/>
    </row>
    <row r="78" spans="1:10" ht="36" customHeight="1"/>
    <row r="79" spans="1:10" ht="36" customHeight="1"/>
  </sheetData>
  <mergeCells count="25">
    <mergeCell ref="A62:A63"/>
    <mergeCell ref="A64:A68"/>
    <mergeCell ref="A69:A73"/>
    <mergeCell ref="B75:C75"/>
    <mergeCell ref="B76:C76"/>
    <mergeCell ref="A59:A60"/>
    <mergeCell ref="A9:E9"/>
    <mergeCell ref="A11:A12"/>
    <mergeCell ref="A13:A15"/>
    <mergeCell ref="A16:A21"/>
    <mergeCell ref="A22:A25"/>
    <mergeCell ref="A27:A30"/>
    <mergeCell ref="A31:E31"/>
    <mergeCell ref="A33:A39"/>
    <mergeCell ref="A41:A46"/>
    <mergeCell ref="A47:A49"/>
    <mergeCell ref="A50:A58"/>
    <mergeCell ref="B1:D1"/>
    <mergeCell ref="B2:C2"/>
    <mergeCell ref="B4:E4"/>
    <mergeCell ref="A6:A7"/>
    <mergeCell ref="B6:C6"/>
    <mergeCell ref="D6:E6"/>
    <mergeCell ref="B7:C7"/>
    <mergeCell ref="D7:E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opLeftCell="H17" zoomScale="80" zoomScaleNormal="80" workbookViewId="0">
      <selection activeCell="K23" sqref="K23"/>
    </sheetView>
  </sheetViews>
  <sheetFormatPr baseColWidth="10" defaultColWidth="11.42578125" defaultRowHeight="18.75"/>
  <cols>
    <col min="1" max="1" width="13.5703125" style="35" customWidth="1"/>
    <col min="2" max="2" width="27" style="35" customWidth="1"/>
    <col min="3" max="3" width="67.85546875" style="35" customWidth="1"/>
    <col min="4" max="4" width="77" style="35" customWidth="1"/>
    <col min="5" max="5" width="24.140625" style="35" customWidth="1"/>
    <col min="6" max="6" width="34.42578125" style="35" customWidth="1"/>
    <col min="7" max="7" width="56.42578125" style="35" customWidth="1"/>
    <col min="8" max="8" width="19.5703125" style="35" customWidth="1"/>
    <col min="9" max="9" width="25.28515625" style="39" customWidth="1"/>
    <col min="10" max="10" width="84.5703125" style="35" customWidth="1"/>
    <col min="11" max="11" width="19.28515625" style="35" customWidth="1"/>
    <col min="12" max="12" width="29.140625" style="35" customWidth="1"/>
    <col min="13" max="14" width="16.85546875" style="35" customWidth="1"/>
    <col min="15" max="16" width="16.5703125" style="39" customWidth="1"/>
    <col min="17" max="17" width="58.28515625" style="35" customWidth="1"/>
    <col min="18" max="16384" width="11.42578125" style="35"/>
  </cols>
  <sheetData>
    <row r="1" spans="1:17" ht="42" customHeight="1">
      <c r="A1" s="47"/>
      <c r="B1" s="48"/>
      <c r="C1" s="48"/>
      <c r="D1" s="281" t="s">
        <v>127</v>
      </c>
      <c r="E1" s="281"/>
      <c r="F1" s="281"/>
      <c r="G1" s="281"/>
      <c r="H1" s="281"/>
      <c r="I1" s="281"/>
      <c r="J1" s="64"/>
      <c r="K1" s="64"/>
      <c r="L1" s="64"/>
      <c r="M1" s="64"/>
      <c r="P1" s="49"/>
      <c r="Q1" s="50"/>
    </row>
    <row r="2" spans="1:17" s="36" customFormat="1" ht="19.5" customHeight="1">
      <c r="A2" s="51"/>
      <c r="B2" s="52"/>
      <c r="C2" s="52"/>
      <c r="D2" s="52"/>
      <c r="E2" s="52"/>
      <c r="F2" s="52"/>
      <c r="G2" s="284" t="s">
        <v>128</v>
      </c>
      <c r="H2" s="284"/>
      <c r="I2" s="284"/>
      <c r="J2" s="284"/>
      <c r="K2" s="284"/>
      <c r="L2" s="284"/>
      <c r="M2" s="284"/>
      <c r="N2" s="284"/>
      <c r="O2" s="284"/>
      <c r="P2" s="53"/>
      <c r="Q2" s="54"/>
    </row>
    <row r="3" spans="1:17" ht="30.75" customHeight="1">
      <c r="A3" s="287" t="s">
        <v>129</v>
      </c>
      <c r="B3" s="288"/>
      <c r="C3" s="288"/>
      <c r="D3" s="288"/>
      <c r="E3" s="288"/>
      <c r="F3" s="288"/>
      <c r="G3" s="288"/>
      <c r="H3" s="288"/>
      <c r="I3" s="288"/>
      <c r="J3" s="288"/>
      <c r="K3" s="288"/>
      <c r="L3" s="288"/>
      <c r="M3" s="288"/>
      <c r="N3" s="288"/>
      <c r="O3" s="288"/>
      <c r="P3" s="289"/>
      <c r="Q3" s="59"/>
    </row>
    <row r="4" spans="1:17" s="36" customFormat="1" ht="33" customHeight="1">
      <c r="A4" s="55"/>
      <c r="B4" s="37"/>
      <c r="C4" s="288" t="s">
        <v>130</v>
      </c>
      <c r="D4" s="288"/>
      <c r="E4" s="288"/>
      <c r="F4" s="288"/>
      <c r="G4" s="288"/>
      <c r="H4" s="288"/>
      <c r="I4" s="288"/>
      <c r="J4" s="288"/>
      <c r="K4" s="288"/>
      <c r="L4" s="288"/>
      <c r="M4" s="288"/>
      <c r="N4" s="288"/>
      <c r="O4" s="288"/>
      <c r="P4" s="289"/>
      <c r="Q4" s="59"/>
    </row>
    <row r="5" spans="1:17" ht="34.5" customHeight="1">
      <c r="A5" s="56"/>
      <c r="B5" s="38"/>
      <c r="C5" s="290" t="s">
        <v>131</v>
      </c>
      <c r="D5" s="290"/>
      <c r="E5" s="290"/>
      <c r="F5" s="290"/>
      <c r="G5" s="290"/>
      <c r="H5" s="290"/>
      <c r="I5" s="290"/>
      <c r="J5" s="290"/>
      <c r="K5" s="290"/>
      <c r="L5" s="291"/>
      <c r="M5" s="292" t="s">
        <v>132</v>
      </c>
      <c r="N5" s="292"/>
      <c r="O5" s="285" t="s">
        <v>133</v>
      </c>
      <c r="P5" s="286"/>
      <c r="Q5" s="282" t="s">
        <v>134</v>
      </c>
    </row>
    <row r="6" spans="1:17" ht="91.5" customHeight="1" thickBot="1">
      <c r="A6" s="57" t="s">
        <v>135</v>
      </c>
      <c r="B6" s="58" t="s">
        <v>136</v>
      </c>
      <c r="C6" s="58" t="s">
        <v>137</v>
      </c>
      <c r="D6" s="58" t="s">
        <v>138</v>
      </c>
      <c r="E6" s="58" t="s">
        <v>139</v>
      </c>
      <c r="F6" s="58" t="s">
        <v>140</v>
      </c>
      <c r="G6" s="58" t="s">
        <v>141</v>
      </c>
      <c r="H6" s="58" t="s">
        <v>142</v>
      </c>
      <c r="I6" s="58" t="s">
        <v>143</v>
      </c>
      <c r="J6" s="58" t="s">
        <v>144</v>
      </c>
      <c r="K6" s="58" t="s">
        <v>145</v>
      </c>
      <c r="L6" s="58" t="s">
        <v>146</v>
      </c>
      <c r="M6" s="58" t="s">
        <v>147</v>
      </c>
      <c r="N6" s="58" t="s">
        <v>148</v>
      </c>
      <c r="O6" s="58" t="s">
        <v>149</v>
      </c>
      <c r="P6" s="58" t="s">
        <v>150</v>
      </c>
      <c r="Q6" s="283"/>
    </row>
    <row r="7" spans="1:17" ht="113.25" thickBot="1">
      <c r="A7" s="75">
        <v>1</v>
      </c>
      <c r="B7" s="76" t="s">
        <v>151</v>
      </c>
      <c r="C7" s="77" t="s">
        <v>152</v>
      </c>
      <c r="D7" s="77" t="s">
        <v>153</v>
      </c>
      <c r="E7" s="76" t="s">
        <v>154</v>
      </c>
      <c r="F7" s="76" t="s">
        <v>155</v>
      </c>
      <c r="G7" s="76" t="s">
        <v>156</v>
      </c>
      <c r="H7" s="76" t="s">
        <v>157</v>
      </c>
      <c r="I7" s="76" t="s">
        <v>158</v>
      </c>
      <c r="J7" s="77" t="s">
        <v>159</v>
      </c>
      <c r="K7" s="78">
        <v>1</v>
      </c>
      <c r="L7" s="79" t="s">
        <v>160</v>
      </c>
      <c r="M7" s="46">
        <v>45658</v>
      </c>
      <c r="N7" s="46">
        <v>46022</v>
      </c>
      <c r="O7" s="80">
        <v>1</v>
      </c>
      <c r="P7" s="81" t="s">
        <v>228</v>
      </c>
      <c r="Q7" s="82" t="s">
        <v>279</v>
      </c>
    </row>
    <row r="8" spans="1:17" ht="102.75" customHeight="1" thickBot="1">
      <c r="A8" s="83">
        <v>2</v>
      </c>
      <c r="B8" s="84" t="s">
        <v>161</v>
      </c>
      <c r="C8" s="85" t="s">
        <v>162</v>
      </c>
      <c r="D8" s="85" t="s">
        <v>163</v>
      </c>
      <c r="E8" s="84" t="s">
        <v>164</v>
      </c>
      <c r="F8" s="84" t="s">
        <v>165</v>
      </c>
      <c r="G8" s="84" t="s">
        <v>166</v>
      </c>
      <c r="H8" s="84" t="s">
        <v>157</v>
      </c>
      <c r="I8" s="84" t="s">
        <v>167</v>
      </c>
      <c r="J8" s="85" t="s">
        <v>168</v>
      </c>
      <c r="K8" s="86">
        <v>1</v>
      </c>
      <c r="L8" s="87" t="s">
        <v>160</v>
      </c>
      <c r="M8" s="46">
        <v>45658</v>
      </c>
      <c r="N8" s="46">
        <v>46022</v>
      </c>
      <c r="O8" s="80">
        <v>1</v>
      </c>
      <c r="P8" s="88" t="s">
        <v>228</v>
      </c>
      <c r="Q8" s="89" t="s">
        <v>280</v>
      </c>
    </row>
    <row r="9" spans="1:17" ht="75.75" customHeight="1" thickBot="1">
      <c r="A9" s="90">
        <v>3</v>
      </c>
      <c r="B9" s="91" t="s">
        <v>169</v>
      </c>
      <c r="C9" s="92" t="s">
        <v>170</v>
      </c>
      <c r="D9" s="93" t="s">
        <v>153</v>
      </c>
      <c r="E9" s="91" t="s">
        <v>164</v>
      </c>
      <c r="F9" s="91" t="s">
        <v>171</v>
      </c>
      <c r="G9" s="91" t="s">
        <v>166</v>
      </c>
      <c r="H9" s="94" t="s">
        <v>172</v>
      </c>
      <c r="I9" s="94" t="s">
        <v>173</v>
      </c>
      <c r="J9" s="92" t="s">
        <v>174</v>
      </c>
      <c r="K9" s="95">
        <v>1</v>
      </c>
      <c r="L9" s="96" t="s">
        <v>160</v>
      </c>
      <c r="M9" s="46">
        <v>45658</v>
      </c>
      <c r="N9" s="46">
        <v>46022</v>
      </c>
      <c r="O9" s="80">
        <v>1</v>
      </c>
      <c r="P9" s="97" t="s">
        <v>228</v>
      </c>
      <c r="Q9" s="98" t="s">
        <v>281</v>
      </c>
    </row>
    <row r="10" spans="1:17" ht="61.5" customHeight="1" thickBot="1">
      <c r="A10" s="293">
        <v>4</v>
      </c>
      <c r="B10" s="274" t="s">
        <v>169</v>
      </c>
      <c r="C10" s="296" t="s">
        <v>170</v>
      </c>
      <c r="D10" s="276" t="s">
        <v>153</v>
      </c>
      <c r="E10" s="274" t="s">
        <v>164</v>
      </c>
      <c r="F10" s="274" t="s">
        <v>175</v>
      </c>
      <c r="G10" s="274" t="s">
        <v>166</v>
      </c>
      <c r="H10" s="271" t="s">
        <v>172</v>
      </c>
      <c r="I10" s="271" t="s">
        <v>282</v>
      </c>
      <c r="J10" s="99" t="s">
        <v>177</v>
      </c>
      <c r="K10" s="100">
        <v>0.5</v>
      </c>
      <c r="L10" s="101" t="s">
        <v>160</v>
      </c>
      <c r="M10" s="46">
        <v>45658</v>
      </c>
      <c r="N10" s="46">
        <v>46022</v>
      </c>
      <c r="O10" s="102">
        <v>1</v>
      </c>
      <c r="P10" s="103" t="s">
        <v>228</v>
      </c>
      <c r="Q10" s="104" t="s">
        <v>284</v>
      </c>
    </row>
    <row r="11" spans="1:17" ht="43.5" customHeight="1" thickBot="1">
      <c r="A11" s="294"/>
      <c r="B11" s="272"/>
      <c r="C11" s="297"/>
      <c r="D11" s="277"/>
      <c r="E11" s="272"/>
      <c r="F11" s="272"/>
      <c r="G11" s="272"/>
      <c r="H11" s="272"/>
      <c r="I11" s="272"/>
      <c r="J11" s="105" t="s">
        <v>178</v>
      </c>
      <c r="K11" s="106">
        <v>0.05</v>
      </c>
      <c r="L11" s="44" t="s">
        <v>160</v>
      </c>
      <c r="M11" s="46">
        <v>45658</v>
      </c>
      <c r="N11" s="46">
        <v>46022</v>
      </c>
      <c r="O11" s="74">
        <v>1</v>
      </c>
      <c r="P11" s="45" t="s">
        <v>228</v>
      </c>
      <c r="Q11" s="107" t="s">
        <v>285</v>
      </c>
    </row>
    <row r="12" spans="1:17" ht="45" customHeight="1" thickBot="1">
      <c r="A12" s="295"/>
      <c r="B12" s="275"/>
      <c r="C12" s="298"/>
      <c r="D12" s="278"/>
      <c r="E12" s="275"/>
      <c r="F12" s="275"/>
      <c r="G12" s="275"/>
      <c r="H12" s="273"/>
      <c r="I12" s="273"/>
      <c r="J12" s="105" t="s">
        <v>179</v>
      </c>
      <c r="K12" s="106">
        <v>0.45</v>
      </c>
      <c r="L12" s="44" t="s">
        <v>160</v>
      </c>
      <c r="M12" s="46">
        <v>45658</v>
      </c>
      <c r="N12" s="46">
        <v>46022</v>
      </c>
      <c r="O12" s="74">
        <v>1</v>
      </c>
      <c r="P12" s="45" t="s">
        <v>228</v>
      </c>
      <c r="Q12" s="107" t="s">
        <v>283</v>
      </c>
    </row>
    <row r="13" spans="1:17" ht="49.5" customHeight="1" thickBot="1">
      <c r="A13" s="302">
        <v>5</v>
      </c>
      <c r="B13" s="271" t="s">
        <v>169</v>
      </c>
      <c r="C13" s="299" t="s">
        <v>180</v>
      </c>
      <c r="D13" s="279" t="s">
        <v>153</v>
      </c>
      <c r="E13" s="271" t="s">
        <v>181</v>
      </c>
      <c r="F13" s="271" t="s">
        <v>182</v>
      </c>
      <c r="G13" s="271" t="s">
        <v>166</v>
      </c>
      <c r="H13" s="274" t="s">
        <v>183</v>
      </c>
      <c r="I13" s="274" t="s">
        <v>184</v>
      </c>
      <c r="J13" s="108" t="s">
        <v>185</v>
      </c>
      <c r="K13" s="109">
        <v>0.3</v>
      </c>
      <c r="L13" s="110" t="s">
        <v>160</v>
      </c>
      <c r="M13" s="46">
        <v>45658</v>
      </c>
      <c r="N13" s="46">
        <v>46022</v>
      </c>
      <c r="O13" s="111">
        <v>1</v>
      </c>
      <c r="P13" s="112" t="s">
        <v>228</v>
      </c>
      <c r="Q13" s="113"/>
    </row>
    <row r="14" spans="1:17" ht="82.5" customHeight="1" thickBot="1">
      <c r="A14" s="294"/>
      <c r="B14" s="272"/>
      <c r="C14" s="297"/>
      <c r="D14" s="277"/>
      <c r="E14" s="272"/>
      <c r="F14" s="272"/>
      <c r="G14" s="272"/>
      <c r="H14" s="272"/>
      <c r="I14" s="272"/>
      <c r="J14" s="105" t="s">
        <v>186</v>
      </c>
      <c r="K14" s="106">
        <v>0.3</v>
      </c>
      <c r="L14" s="44" t="s">
        <v>160</v>
      </c>
      <c r="M14" s="46">
        <v>45658</v>
      </c>
      <c r="N14" s="46">
        <v>46022</v>
      </c>
      <c r="O14" s="74">
        <v>1</v>
      </c>
      <c r="P14" s="45" t="s">
        <v>228</v>
      </c>
      <c r="Q14" s="107" t="s">
        <v>286</v>
      </c>
    </row>
    <row r="15" spans="1:17" ht="36" customHeight="1" thickBot="1">
      <c r="A15" s="294"/>
      <c r="B15" s="272"/>
      <c r="C15" s="297"/>
      <c r="D15" s="277"/>
      <c r="E15" s="272"/>
      <c r="F15" s="272"/>
      <c r="G15" s="272"/>
      <c r="H15" s="272"/>
      <c r="I15" s="272"/>
      <c r="J15" s="114" t="s">
        <v>187</v>
      </c>
      <c r="K15" s="115">
        <v>0.3</v>
      </c>
      <c r="L15" s="116" t="s">
        <v>160</v>
      </c>
      <c r="M15" s="46">
        <v>45658</v>
      </c>
      <c r="N15" s="46">
        <v>46022</v>
      </c>
      <c r="O15" s="117">
        <v>1</v>
      </c>
      <c r="P15" s="118" t="s">
        <v>228</v>
      </c>
      <c r="Q15" s="119" t="s">
        <v>287</v>
      </c>
    </row>
    <row r="16" spans="1:17" ht="49.5" customHeight="1" thickBot="1">
      <c r="A16" s="303"/>
      <c r="B16" s="273"/>
      <c r="C16" s="300"/>
      <c r="D16" s="280"/>
      <c r="E16" s="273"/>
      <c r="F16" s="273"/>
      <c r="G16" s="273"/>
      <c r="H16" s="273"/>
      <c r="I16" s="273"/>
      <c r="J16" s="120" t="s">
        <v>188</v>
      </c>
      <c r="K16" s="121">
        <v>0.1</v>
      </c>
      <c r="L16" s="122" t="s">
        <v>160</v>
      </c>
      <c r="M16" s="46">
        <v>45658</v>
      </c>
      <c r="N16" s="46">
        <v>46022</v>
      </c>
      <c r="O16" s="123">
        <v>1</v>
      </c>
      <c r="P16" s="124" t="s">
        <v>228</v>
      </c>
      <c r="Q16" s="125"/>
    </row>
    <row r="17" spans="1:17" ht="129.75" customHeight="1" thickBot="1">
      <c r="A17" s="126">
        <v>6</v>
      </c>
      <c r="B17" s="127" t="s">
        <v>169</v>
      </c>
      <c r="C17" s="127" t="s">
        <v>189</v>
      </c>
      <c r="D17" s="128" t="s">
        <v>153</v>
      </c>
      <c r="E17" s="127" t="s">
        <v>181</v>
      </c>
      <c r="F17" s="127" t="s">
        <v>190</v>
      </c>
      <c r="G17" s="127" t="s">
        <v>156</v>
      </c>
      <c r="H17" s="129" t="s">
        <v>183</v>
      </c>
      <c r="I17" s="129" t="s">
        <v>191</v>
      </c>
      <c r="J17" s="99" t="s">
        <v>192</v>
      </c>
      <c r="K17" s="100">
        <v>1</v>
      </c>
      <c r="L17" s="101" t="s">
        <v>160</v>
      </c>
      <c r="M17" s="46">
        <v>45658</v>
      </c>
      <c r="N17" s="46">
        <v>46022</v>
      </c>
      <c r="O17" s="102">
        <v>0.9</v>
      </c>
      <c r="P17" s="103" t="s">
        <v>228</v>
      </c>
      <c r="Q17" s="104" t="s">
        <v>288</v>
      </c>
    </row>
    <row r="18" spans="1:17" ht="78.75" customHeight="1" thickBot="1">
      <c r="A18" s="305">
        <v>7</v>
      </c>
      <c r="B18" s="304" t="s">
        <v>161</v>
      </c>
      <c r="C18" s="306" t="s">
        <v>162</v>
      </c>
      <c r="D18" s="301" t="s">
        <v>163</v>
      </c>
      <c r="E18" s="304" t="s">
        <v>164</v>
      </c>
      <c r="F18" s="304" t="s">
        <v>193</v>
      </c>
      <c r="G18" s="304" t="s">
        <v>156</v>
      </c>
      <c r="H18" s="271" t="s">
        <v>183</v>
      </c>
      <c r="I18" s="271" t="s">
        <v>194</v>
      </c>
      <c r="J18" s="73" t="s">
        <v>195</v>
      </c>
      <c r="K18" s="109">
        <v>0.5</v>
      </c>
      <c r="L18" s="110" t="s">
        <v>160</v>
      </c>
      <c r="M18" s="46">
        <v>45658</v>
      </c>
      <c r="N18" s="46">
        <v>46022</v>
      </c>
      <c r="O18" s="111">
        <v>1</v>
      </c>
      <c r="P18" s="112" t="s">
        <v>228</v>
      </c>
      <c r="Q18" s="113" t="s">
        <v>289</v>
      </c>
    </row>
    <row r="19" spans="1:17" ht="78.75" customHeight="1" thickBot="1">
      <c r="A19" s="295"/>
      <c r="B19" s="275"/>
      <c r="C19" s="298"/>
      <c r="D19" s="278"/>
      <c r="E19" s="275"/>
      <c r="F19" s="275"/>
      <c r="G19" s="275"/>
      <c r="H19" s="273"/>
      <c r="I19" s="273"/>
      <c r="J19" s="105" t="s">
        <v>196</v>
      </c>
      <c r="K19" s="106">
        <v>0.5</v>
      </c>
      <c r="L19" s="110" t="s">
        <v>160</v>
      </c>
      <c r="M19" s="46">
        <v>45658</v>
      </c>
      <c r="N19" s="46">
        <v>46022</v>
      </c>
      <c r="O19" s="74">
        <v>0.9</v>
      </c>
      <c r="P19" s="45" t="s">
        <v>228</v>
      </c>
      <c r="Q19" s="107" t="s">
        <v>290</v>
      </c>
    </row>
    <row r="20" spans="1:17" ht="111.75" customHeight="1" thickBot="1">
      <c r="A20" s="130">
        <v>8</v>
      </c>
      <c r="B20" s="94" t="s">
        <v>197</v>
      </c>
      <c r="C20" s="131" t="s">
        <v>198</v>
      </c>
      <c r="D20" s="132" t="s">
        <v>199</v>
      </c>
      <c r="E20" s="94" t="s">
        <v>200</v>
      </c>
      <c r="F20" s="94" t="s">
        <v>201</v>
      </c>
      <c r="G20" s="94" t="s">
        <v>166</v>
      </c>
      <c r="H20" s="129" t="s">
        <v>202</v>
      </c>
      <c r="I20" s="129" t="s">
        <v>203</v>
      </c>
      <c r="J20" s="85" t="s">
        <v>204</v>
      </c>
      <c r="K20" s="86">
        <v>1</v>
      </c>
      <c r="L20" s="87" t="s">
        <v>160</v>
      </c>
      <c r="M20" s="46">
        <v>45658</v>
      </c>
      <c r="N20" s="46">
        <v>46022</v>
      </c>
      <c r="O20" s="133">
        <v>1</v>
      </c>
      <c r="P20" s="88" t="s">
        <v>228</v>
      </c>
      <c r="Q20" s="89"/>
    </row>
    <row r="21" spans="1:17" ht="83.25" customHeight="1" thickBot="1">
      <c r="A21" s="307">
        <v>9</v>
      </c>
      <c r="B21" s="271" t="s">
        <v>161</v>
      </c>
      <c r="C21" s="299" t="s">
        <v>205</v>
      </c>
      <c r="D21" s="279" t="s">
        <v>153</v>
      </c>
      <c r="E21" s="271" t="s">
        <v>154</v>
      </c>
      <c r="F21" s="271" t="s">
        <v>206</v>
      </c>
      <c r="G21" s="271" t="s">
        <v>207</v>
      </c>
      <c r="H21" s="271" t="s">
        <v>202</v>
      </c>
      <c r="I21" s="271" t="s">
        <v>208</v>
      </c>
      <c r="J21" s="137" t="s">
        <v>209</v>
      </c>
      <c r="K21" s="134">
        <v>0.25</v>
      </c>
      <c r="L21" s="65" t="s">
        <v>160</v>
      </c>
      <c r="M21" s="46">
        <v>45658</v>
      </c>
      <c r="N21" s="46">
        <v>46022</v>
      </c>
      <c r="O21" s="133">
        <v>1</v>
      </c>
      <c r="P21" s="66" t="s">
        <v>235</v>
      </c>
      <c r="Q21" s="67" t="s">
        <v>292</v>
      </c>
    </row>
    <row r="22" spans="1:17" ht="19.5" thickBot="1">
      <c r="A22" s="308"/>
      <c r="B22" s="272"/>
      <c r="C22" s="297"/>
      <c r="D22" s="277"/>
      <c r="E22" s="272"/>
      <c r="F22" s="272"/>
      <c r="G22" s="272"/>
      <c r="H22" s="272"/>
      <c r="I22" s="272"/>
      <c r="J22" s="72" t="s">
        <v>210</v>
      </c>
      <c r="K22" s="135">
        <v>0.25</v>
      </c>
      <c r="L22" s="44" t="s">
        <v>160</v>
      </c>
      <c r="M22" s="46">
        <v>45658</v>
      </c>
      <c r="N22" s="46">
        <v>46022</v>
      </c>
      <c r="O22" s="74">
        <v>1</v>
      </c>
      <c r="P22" s="45" t="s">
        <v>228</v>
      </c>
      <c r="Q22" s="68"/>
    </row>
    <row r="23" spans="1:17" ht="26.25" customHeight="1" thickBot="1">
      <c r="A23" s="308"/>
      <c r="B23" s="272"/>
      <c r="C23" s="297"/>
      <c r="D23" s="277"/>
      <c r="E23" s="272"/>
      <c r="F23" s="272"/>
      <c r="G23" s="272"/>
      <c r="H23" s="272"/>
      <c r="I23" s="272"/>
      <c r="J23" s="105" t="s">
        <v>211</v>
      </c>
      <c r="K23" s="135">
        <v>0.25</v>
      </c>
      <c r="L23" s="44" t="s">
        <v>160</v>
      </c>
      <c r="M23" s="46">
        <v>45658</v>
      </c>
      <c r="N23" s="46">
        <v>46022</v>
      </c>
      <c r="O23" s="74">
        <v>1</v>
      </c>
      <c r="P23" s="45" t="s">
        <v>228</v>
      </c>
      <c r="Q23" s="68" t="s">
        <v>291</v>
      </c>
    </row>
    <row r="24" spans="1:17" ht="38.25" thickBot="1">
      <c r="A24" s="309"/>
      <c r="B24" s="273"/>
      <c r="C24" s="300"/>
      <c r="D24" s="280"/>
      <c r="E24" s="273"/>
      <c r="F24" s="273"/>
      <c r="G24" s="273"/>
      <c r="H24" s="273"/>
      <c r="I24" s="273"/>
      <c r="J24" s="138" t="s">
        <v>212</v>
      </c>
      <c r="K24" s="136">
        <v>0.25</v>
      </c>
      <c r="L24" s="69" t="s">
        <v>160</v>
      </c>
      <c r="M24" s="46">
        <v>45658</v>
      </c>
      <c r="N24" s="46">
        <v>46022</v>
      </c>
      <c r="O24" s="139">
        <v>1</v>
      </c>
      <c r="P24" s="70" t="s">
        <v>228</v>
      </c>
      <c r="Q24" s="71" t="s">
        <v>293</v>
      </c>
    </row>
    <row r="25" spans="1:17" ht="69.95" customHeight="1">
      <c r="C25" s="43"/>
      <c r="D25" s="43"/>
      <c r="J25" s="42"/>
      <c r="O25" s="35"/>
      <c r="P25" s="35"/>
    </row>
  </sheetData>
  <mergeCells count="44">
    <mergeCell ref="D18:D19"/>
    <mergeCell ref="A13:A16"/>
    <mergeCell ref="B13:B16"/>
    <mergeCell ref="C13:C16"/>
    <mergeCell ref="H21:H24"/>
    <mergeCell ref="E18:E19"/>
    <mergeCell ref="A18:A19"/>
    <mergeCell ref="C18:C19"/>
    <mergeCell ref="B18:B19"/>
    <mergeCell ref="A21:A24"/>
    <mergeCell ref="G18:G19"/>
    <mergeCell ref="F18:F19"/>
    <mergeCell ref="I21:I24"/>
    <mergeCell ref="D21:D24"/>
    <mergeCell ref="B21:B24"/>
    <mergeCell ref="C21:C24"/>
    <mergeCell ref="G21:G24"/>
    <mergeCell ref="E21:E24"/>
    <mergeCell ref="F21:F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00000000-0002-0000-02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200-000001000000}"/>
    <dataValidation allowBlank="1" showInputMessage="1" showErrorMessage="1" promptTitle="Proceso SIGCMA" prompt="Seleccione el proceso del SIGCMA que soporta la consecución de la iniciativa" sqref="I6:I24" xr:uid="{00000000-0002-0000-0200-000002000000}"/>
    <dataValidation allowBlank="1" showInputMessage="1" showErrorMessage="1" promptTitle="Ponderación del entregable:" prompt="Peso porcentual que se le asignan al entregable, y cuya sumatoria debe dar 100% para cada iniciativa" sqref="K6:K24" xr:uid="{00000000-0002-0000-02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200-000004000000}"/>
    <dataValidation allowBlank="1" showInputMessage="1" showErrorMessage="1" promptTitle="Fecha de finalización" prompt="Fecha a partir en la cual se dará fin al entregable y orientará el cierre del seguimiento correspondiente" sqref="N6:N24" xr:uid="{00000000-0002-0000-0200-000005000000}"/>
    <dataValidation allowBlank="1" showInputMessage="1" showErrorMessage="1" promptTitle="Meta del entregable:" prompt="Valor numérico que representa el resultado esperado para la vigencia, con base en datos históricos y proyecciones futuras" sqref="O6:O24" xr:uid="{00000000-0002-0000-02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7000000}">
          <x14:formula1>
            <xm:f>Listas!$K$2:$K$8</xm:f>
          </x14:formula1>
          <xm:sqref>G25 G26:H988</xm:sqref>
        </x14:dataValidation>
        <x14:dataValidation type="list" allowBlank="1" showInputMessage="1" showErrorMessage="1" xr:uid="{00000000-0002-0000-0200-000008000000}">
          <x14:formula1>
            <xm:f>Listas!$C$2:$C$26</xm:f>
          </x14:formula1>
          <xm:sqref>C25:C988</xm:sqref>
        </x14:dataValidation>
        <x14:dataValidation type="list" allowBlank="1" showInputMessage="1" showErrorMessage="1" xr:uid="{00000000-0002-0000-0200-000009000000}">
          <x14:formula1>
            <xm:f>Listas!$A$2:$A$6</xm:f>
          </x14:formula1>
          <xm:sqref>B25:B988</xm:sqref>
        </x14:dataValidation>
        <x14:dataValidation type="list" allowBlank="1" showInputMessage="1" showErrorMessage="1" xr:uid="{00000000-0002-0000-0200-00000A000000}">
          <x14:formula1>
            <xm:f>Listas!$U$2:$U$5</xm:f>
          </x14:formula1>
          <xm:sqref>H25</xm:sqref>
        </x14:dataValidation>
        <x14:dataValidation type="list" allowBlank="1" showInputMessage="1" showErrorMessage="1" xr:uid="{00000000-0002-0000-0200-00000B000000}">
          <x14:formula1>
            <xm:f>Listas!$I$2:$I$8</xm:f>
          </x14:formula1>
          <xm:sqref>E25</xm:sqref>
        </x14:dataValidation>
        <x14:dataValidation type="list" allowBlank="1" showInputMessage="1" showErrorMessage="1" xr:uid="{00000000-0002-0000-0200-00000C000000}">
          <x14:formula1>
            <xm:f>Listas!$F$2:$F$7</xm:f>
          </x14:formula1>
          <xm:sqref>D2:D5 D25:D1048576</xm:sqref>
        </x14:dataValidation>
        <x14:dataValidation type="list" allowBlank="1" showInputMessage="1" showErrorMessage="1" xr:uid="{00000000-0002-0000-02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2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2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2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2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2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2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2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200-000015000000}">
          <x14:formula1>
            <xm:f>Listas!$Y$2:$Y$3</xm:f>
          </x14:formula1>
          <xm:sqref>P6:P24</xm:sqref>
        </x14:dataValidation>
        <x14:dataValidation type="list" allowBlank="1" showInputMessage="1" showErrorMessage="1" xr:uid="{00000000-0002-0000-0200-000016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3DF0-9A77-4B4E-A87F-23F6F2971586}">
  <dimension ref="A1:Z26"/>
  <sheetViews>
    <sheetView tabSelected="1" topLeftCell="I23" zoomScale="70" zoomScaleNormal="70" workbookViewId="0">
      <selection activeCell="S25" sqref="S25"/>
    </sheetView>
  </sheetViews>
  <sheetFormatPr baseColWidth="10" defaultColWidth="11.42578125" defaultRowHeight="18.75"/>
  <cols>
    <col min="1" max="1" width="13.5703125" style="35" customWidth="1"/>
    <col min="2" max="2" width="27" style="35" customWidth="1"/>
    <col min="3" max="3" width="67.85546875" style="35" customWidth="1"/>
    <col min="4" max="4" width="77" style="35" customWidth="1"/>
    <col min="5" max="5" width="24.140625" style="35" customWidth="1"/>
    <col min="6" max="6" width="34.42578125" style="35" customWidth="1"/>
    <col min="7" max="7" width="56.42578125" style="35" customWidth="1"/>
    <col min="8" max="8" width="19.5703125" style="35" customWidth="1"/>
    <col min="9" max="9" width="25.28515625" style="39" customWidth="1"/>
    <col min="10" max="10" width="84.5703125" style="35" customWidth="1"/>
    <col min="11" max="11" width="19.28515625" style="35" customWidth="1"/>
    <col min="12" max="12" width="29.140625" style="35" customWidth="1"/>
    <col min="13" max="14" width="16.85546875" style="35" customWidth="1"/>
    <col min="15" max="16" width="16.5703125" style="39" customWidth="1"/>
    <col min="17" max="17" width="58.28515625" style="35" customWidth="1"/>
    <col min="18" max="18" width="14.7109375" style="35" customWidth="1"/>
    <col min="19" max="19" width="30.7109375" style="35" customWidth="1"/>
    <col min="20" max="20" width="14.7109375" style="35" customWidth="1"/>
    <col min="21" max="21" width="31.28515625" style="35" customWidth="1"/>
    <col min="22" max="22" width="14.7109375" style="35" customWidth="1"/>
    <col min="23" max="23" width="31" style="35" customWidth="1"/>
    <col min="24" max="24" width="14.7109375" style="35" customWidth="1"/>
    <col min="25" max="25" width="31" style="35" customWidth="1"/>
    <col min="26" max="26" width="14.85546875" style="35" customWidth="1"/>
    <col min="27" max="16384" width="11.42578125" style="35"/>
  </cols>
  <sheetData>
    <row r="1" spans="1:26" ht="42" customHeight="1">
      <c r="A1" s="312" t="s">
        <v>127</v>
      </c>
      <c r="B1" s="313"/>
      <c r="C1" s="313"/>
      <c r="D1" s="313"/>
      <c r="E1" s="313"/>
      <c r="F1" s="313"/>
      <c r="G1" s="313"/>
      <c r="H1" s="313"/>
      <c r="I1" s="313"/>
      <c r="J1" s="313"/>
      <c r="K1" s="313"/>
      <c r="L1" s="313"/>
      <c r="M1" s="313"/>
      <c r="N1" s="313"/>
      <c r="O1" s="313"/>
      <c r="P1" s="313"/>
      <c r="Q1" s="313"/>
      <c r="R1" s="313"/>
      <c r="S1" s="313"/>
      <c r="T1" s="313"/>
      <c r="U1" s="313"/>
      <c r="V1" s="313"/>
      <c r="W1" s="313"/>
      <c r="X1" s="313"/>
      <c r="Y1" s="313"/>
      <c r="Z1" s="313"/>
    </row>
    <row r="2" spans="1:26" s="36" customFormat="1" ht="19.5" customHeight="1">
      <c r="A2" s="310" t="s">
        <v>128</v>
      </c>
      <c r="B2" s="284"/>
      <c r="C2" s="284"/>
      <c r="D2" s="284"/>
      <c r="E2" s="284"/>
      <c r="F2" s="284"/>
      <c r="G2" s="284"/>
      <c r="H2" s="284"/>
      <c r="I2" s="284"/>
      <c r="J2" s="284"/>
      <c r="K2" s="284"/>
      <c r="L2" s="284"/>
      <c r="M2" s="284"/>
      <c r="N2" s="284"/>
      <c r="O2" s="284"/>
      <c r="P2" s="284"/>
      <c r="Q2" s="284"/>
      <c r="R2" s="284"/>
      <c r="S2" s="284"/>
      <c r="T2" s="284"/>
      <c r="U2" s="284"/>
      <c r="V2" s="284"/>
      <c r="W2" s="284"/>
      <c r="X2" s="284"/>
      <c r="Y2" s="284"/>
      <c r="Z2" s="284"/>
    </row>
    <row r="3" spans="1:26" ht="30.75" customHeight="1">
      <c r="A3" s="314" t="s">
        <v>129</v>
      </c>
      <c r="B3" s="315"/>
      <c r="C3" s="315"/>
      <c r="D3" s="315"/>
      <c r="E3" s="315"/>
      <c r="F3" s="315"/>
      <c r="G3" s="315"/>
      <c r="H3" s="315"/>
      <c r="I3" s="315"/>
      <c r="J3" s="315"/>
      <c r="K3" s="315"/>
      <c r="L3" s="315"/>
      <c r="M3" s="315"/>
      <c r="N3" s="315"/>
      <c r="O3" s="315"/>
      <c r="P3" s="315"/>
      <c r="Q3" s="315"/>
      <c r="R3" s="315"/>
      <c r="S3" s="315"/>
      <c r="T3" s="315"/>
      <c r="U3" s="315"/>
      <c r="V3" s="315"/>
      <c r="W3" s="315"/>
      <c r="X3" s="315"/>
      <c r="Y3" s="315"/>
      <c r="Z3" s="315"/>
    </row>
    <row r="4" spans="1:26" s="36" customFormat="1" ht="33" customHeight="1">
      <c r="A4" s="314" t="s">
        <v>130</v>
      </c>
      <c r="B4" s="315"/>
      <c r="C4" s="315"/>
      <c r="D4" s="315"/>
      <c r="E4" s="315"/>
      <c r="F4" s="315"/>
      <c r="G4" s="315"/>
      <c r="H4" s="315"/>
      <c r="I4" s="315"/>
      <c r="J4" s="315"/>
      <c r="K4" s="315"/>
      <c r="L4" s="315"/>
      <c r="M4" s="315"/>
      <c r="N4" s="315"/>
      <c r="O4" s="315"/>
      <c r="P4" s="315"/>
      <c r="Q4" s="315"/>
      <c r="R4" s="315"/>
      <c r="S4" s="315"/>
      <c r="T4" s="315"/>
      <c r="U4" s="315"/>
      <c r="V4" s="315"/>
      <c r="W4" s="315"/>
      <c r="X4" s="315"/>
      <c r="Y4" s="315"/>
      <c r="Z4" s="315"/>
    </row>
    <row r="5" spans="1:26" ht="34.5" customHeight="1">
      <c r="A5" s="56"/>
      <c r="B5" s="38"/>
      <c r="C5" s="290" t="s">
        <v>131</v>
      </c>
      <c r="D5" s="290"/>
      <c r="E5" s="290"/>
      <c r="F5" s="290"/>
      <c r="G5" s="290"/>
      <c r="H5" s="290"/>
      <c r="I5" s="290"/>
      <c r="J5" s="290"/>
      <c r="K5" s="290"/>
      <c r="L5" s="291"/>
      <c r="M5" s="292" t="s">
        <v>132</v>
      </c>
      <c r="N5" s="292"/>
      <c r="O5" s="285" t="s">
        <v>133</v>
      </c>
      <c r="P5" s="286"/>
      <c r="Q5" s="317" t="s">
        <v>134</v>
      </c>
      <c r="R5" s="311" t="s">
        <v>341</v>
      </c>
      <c r="S5" s="311"/>
      <c r="T5" s="311"/>
      <c r="U5" s="311"/>
      <c r="V5" s="311"/>
      <c r="W5" s="311"/>
      <c r="X5" s="311"/>
      <c r="Y5" s="311"/>
      <c r="Z5" s="311"/>
    </row>
    <row r="6" spans="1:26" ht="34.5" customHeight="1">
      <c r="A6" s="180"/>
      <c r="B6" s="181"/>
      <c r="C6" s="182"/>
      <c r="D6" s="182"/>
      <c r="E6" s="182"/>
      <c r="F6" s="182"/>
      <c r="G6" s="182"/>
      <c r="H6" s="182"/>
      <c r="I6" s="182"/>
      <c r="J6" s="182"/>
      <c r="K6" s="182"/>
      <c r="L6" s="183"/>
      <c r="M6" s="184"/>
      <c r="N6" s="184"/>
      <c r="O6" s="185"/>
      <c r="P6" s="186"/>
      <c r="Q6" s="318"/>
      <c r="R6" s="325" t="s">
        <v>342</v>
      </c>
      <c r="S6" s="326"/>
      <c r="T6" s="325" t="s">
        <v>343</v>
      </c>
      <c r="U6" s="326"/>
      <c r="V6" s="325" t="s">
        <v>344</v>
      </c>
      <c r="W6" s="326"/>
      <c r="X6" s="325" t="s">
        <v>345</v>
      </c>
      <c r="Y6" s="326"/>
      <c r="Z6" s="327" t="s">
        <v>354</v>
      </c>
    </row>
    <row r="7" spans="1:26" ht="122.25" customHeight="1" thickBot="1">
      <c r="A7" s="191" t="s">
        <v>135</v>
      </c>
      <c r="B7" s="192" t="s">
        <v>136</v>
      </c>
      <c r="C7" s="192" t="s">
        <v>137</v>
      </c>
      <c r="D7" s="192" t="s">
        <v>138</v>
      </c>
      <c r="E7" s="192" t="s">
        <v>139</v>
      </c>
      <c r="F7" s="192" t="s">
        <v>140</v>
      </c>
      <c r="G7" s="192" t="s">
        <v>141</v>
      </c>
      <c r="H7" s="192" t="s">
        <v>142</v>
      </c>
      <c r="I7" s="192" t="s">
        <v>143</v>
      </c>
      <c r="J7" s="192" t="s">
        <v>144</v>
      </c>
      <c r="K7" s="192" t="s">
        <v>145</v>
      </c>
      <c r="L7" s="192" t="s">
        <v>146</v>
      </c>
      <c r="M7" s="192" t="s">
        <v>147</v>
      </c>
      <c r="N7" s="192" t="s">
        <v>148</v>
      </c>
      <c r="O7" s="192" t="s">
        <v>149</v>
      </c>
      <c r="P7" s="192" t="s">
        <v>150</v>
      </c>
      <c r="Q7" s="318"/>
      <c r="R7" s="189" t="s">
        <v>346</v>
      </c>
      <c r="S7" s="189" t="s">
        <v>358</v>
      </c>
      <c r="T7" s="189" t="s">
        <v>346</v>
      </c>
      <c r="U7" s="189" t="s">
        <v>358</v>
      </c>
      <c r="V7" s="189" t="s">
        <v>346</v>
      </c>
      <c r="W7" s="189" t="s">
        <v>358</v>
      </c>
      <c r="X7" s="189" t="s">
        <v>346</v>
      </c>
      <c r="Y7" s="189" t="s">
        <v>358</v>
      </c>
      <c r="Z7" s="328"/>
    </row>
    <row r="8" spans="1:26" ht="375.75" thickBot="1">
      <c r="A8" s="75">
        <v>1</v>
      </c>
      <c r="B8" s="76" t="s">
        <v>151</v>
      </c>
      <c r="C8" s="77" t="s">
        <v>152</v>
      </c>
      <c r="D8" s="77" t="s">
        <v>153</v>
      </c>
      <c r="E8" s="76" t="s">
        <v>154</v>
      </c>
      <c r="F8" s="76" t="s">
        <v>155</v>
      </c>
      <c r="G8" s="76" t="s">
        <v>156</v>
      </c>
      <c r="H8" s="76" t="s">
        <v>157</v>
      </c>
      <c r="I8" s="76" t="s">
        <v>158</v>
      </c>
      <c r="J8" s="77" t="s">
        <v>159</v>
      </c>
      <c r="K8" s="78">
        <v>1</v>
      </c>
      <c r="L8" s="79" t="s">
        <v>160</v>
      </c>
      <c r="M8" s="46">
        <v>45658</v>
      </c>
      <c r="N8" s="46">
        <v>46022</v>
      </c>
      <c r="O8" s="80">
        <v>1</v>
      </c>
      <c r="P8" s="81" t="s">
        <v>228</v>
      </c>
      <c r="Q8" s="158" t="s">
        <v>360</v>
      </c>
      <c r="R8" s="196">
        <f>(100/4)/100</f>
        <v>0.25</v>
      </c>
      <c r="S8" s="179" t="s">
        <v>361</v>
      </c>
      <c r="T8" s="197"/>
      <c r="U8" s="167"/>
      <c r="V8" s="167"/>
      <c r="W8" s="170"/>
      <c r="X8" s="170"/>
      <c r="Y8" s="170"/>
      <c r="Z8" s="198">
        <f>SUM(R8,T8,V8,X8)</f>
        <v>0.25</v>
      </c>
    </row>
    <row r="9" spans="1:26" ht="409.5" customHeight="1" thickBot="1">
      <c r="A9" s="75">
        <v>2</v>
      </c>
      <c r="B9" s="76" t="s">
        <v>161</v>
      </c>
      <c r="C9" s="77" t="s">
        <v>162</v>
      </c>
      <c r="D9" s="77" t="s">
        <v>163</v>
      </c>
      <c r="E9" s="76" t="s">
        <v>164</v>
      </c>
      <c r="F9" s="76" t="s">
        <v>165</v>
      </c>
      <c r="G9" s="76" t="s">
        <v>166</v>
      </c>
      <c r="H9" s="76" t="s">
        <v>157</v>
      </c>
      <c r="I9" s="76" t="s">
        <v>167</v>
      </c>
      <c r="J9" s="77" t="s">
        <v>168</v>
      </c>
      <c r="K9" s="78">
        <v>1</v>
      </c>
      <c r="L9" s="79" t="s">
        <v>160</v>
      </c>
      <c r="M9" s="46">
        <v>45658</v>
      </c>
      <c r="N9" s="46">
        <v>46022</v>
      </c>
      <c r="O9" s="80">
        <v>1</v>
      </c>
      <c r="P9" s="81" t="s">
        <v>228</v>
      </c>
      <c r="Q9" s="158" t="s">
        <v>351</v>
      </c>
      <c r="R9" s="196">
        <f>(100/4)/100</f>
        <v>0.25</v>
      </c>
      <c r="S9" s="179" t="s">
        <v>374</v>
      </c>
      <c r="T9" s="197"/>
      <c r="U9" s="167"/>
      <c r="V9" s="237"/>
      <c r="W9" s="170"/>
      <c r="X9" s="238"/>
      <c r="Y9" s="170"/>
      <c r="Z9" s="200">
        <f>SUM(R9,T9,V9,X9)</f>
        <v>0.25</v>
      </c>
    </row>
    <row r="10" spans="1:26" ht="213.75" customHeight="1" thickBot="1">
      <c r="A10" s="75">
        <v>3</v>
      </c>
      <c r="B10" s="76" t="s">
        <v>169</v>
      </c>
      <c r="C10" s="77" t="s">
        <v>170</v>
      </c>
      <c r="D10" s="201" t="s">
        <v>153</v>
      </c>
      <c r="E10" s="76" t="s">
        <v>164</v>
      </c>
      <c r="F10" s="76" t="s">
        <v>171</v>
      </c>
      <c r="G10" s="76" t="s">
        <v>166</v>
      </c>
      <c r="H10" s="76" t="s">
        <v>172</v>
      </c>
      <c r="I10" s="76" t="s">
        <v>173</v>
      </c>
      <c r="J10" s="77" t="s">
        <v>174</v>
      </c>
      <c r="K10" s="78">
        <v>1</v>
      </c>
      <c r="L10" s="79" t="s">
        <v>160</v>
      </c>
      <c r="M10" s="46">
        <v>45658</v>
      </c>
      <c r="N10" s="46">
        <v>46022</v>
      </c>
      <c r="O10" s="80">
        <v>1</v>
      </c>
      <c r="P10" s="81" t="s">
        <v>228</v>
      </c>
      <c r="Q10" s="158" t="s">
        <v>362</v>
      </c>
      <c r="R10" s="196">
        <f>(100/4)/100</f>
        <v>0.25</v>
      </c>
      <c r="S10" s="179" t="s">
        <v>375</v>
      </c>
      <c r="T10" s="197"/>
      <c r="U10" s="167"/>
      <c r="V10" s="237"/>
      <c r="W10" s="170"/>
      <c r="X10" s="238"/>
      <c r="Y10" s="170"/>
      <c r="Z10" s="200">
        <f>SUM(R10,T10,V10,X10)</f>
        <v>0.25</v>
      </c>
    </row>
    <row r="11" spans="1:26" ht="288" customHeight="1">
      <c r="A11" s="305">
        <v>4</v>
      </c>
      <c r="B11" s="304" t="s">
        <v>169</v>
      </c>
      <c r="C11" s="306" t="s">
        <v>170</v>
      </c>
      <c r="D11" s="301" t="s">
        <v>153</v>
      </c>
      <c r="E11" s="304" t="s">
        <v>164</v>
      </c>
      <c r="F11" s="304" t="s">
        <v>175</v>
      </c>
      <c r="G11" s="304" t="s">
        <v>166</v>
      </c>
      <c r="H11" s="304" t="s">
        <v>172</v>
      </c>
      <c r="I11" s="304" t="s">
        <v>282</v>
      </c>
      <c r="J11" s="108" t="s">
        <v>177</v>
      </c>
      <c r="K11" s="109">
        <v>0.5</v>
      </c>
      <c r="L11" s="110" t="s">
        <v>160</v>
      </c>
      <c r="M11" s="212">
        <v>45658</v>
      </c>
      <c r="N11" s="212">
        <v>46022</v>
      </c>
      <c r="O11" s="322">
        <v>1</v>
      </c>
      <c r="P11" s="112" t="s">
        <v>228</v>
      </c>
      <c r="Q11" s="161" t="s">
        <v>364</v>
      </c>
      <c r="R11" s="215">
        <f>(50/4)/100</f>
        <v>0.125</v>
      </c>
      <c r="S11" s="176" t="s">
        <v>363</v>
      </c>
      <c r="T11" s="216"/>
      <c r="U11" s="164"/>
      <c r="V11" s="239"/>
      <c r="W11" s="171"/>
      <c r="X11" s="240"/>
      <c r="Y11" s="171"/>
      <c r="Z11" s="329">
        <f>SUM(R11,R12,R13,T11,T12,T13,V11,V12,V13,X11,X12,X13)</f>
        <v>0.25</v>
      </c>
    </row>
    <row r="12" spans="1:26" ht="147.75" customHeight="1">
      <c r="A12" s="294"/>
      <c r="B12" s="272"/>
      <c r="C12" s="297"/>
      <c r="D12" s="277"/>
      <c r="E12" s="272"/>
      <c r="F12" s="272"/>
      <c r="G12" s="272"/>
      <c r="H12" s="272"/>
      <c r="I12" s="272"/>
      <c r="J12" s="105" t="s">
        <v>178</v>
      </c>
      <c r="K12" s="106">
        <v>0.05</v>
      </c>
      <c r="L12" s="44" t="s">
        <v>160</v>
      </c>
      <c r="M12" s="221">
        <v>45658</v>
      </c>
      <c r="N12" s="221">
        <v>46022</v>
      </c>
      <c r="O12" s="323"/>
      <c r="P12" s="45" t="s">
        <v>228</v>
      </c>
      <c r="Q12" s="160" t="s">
        <v>350</v>
      </c>
      <c r="R12" s="225">
        <f>(5/4)/100</f>
        <v>1.2500000000000001E-2</v>
      </c>
      <c r="S12" s="175" t="s">
        <v>359</v>
      </c>
      <c r="T12" s="226"/>
      <c r="U12" s="163"/>
      <c r="V12" s="163"/>
      <c r="W12" s="172"/>
      <c r="X12" s="172"/>
      <c r="Y12" s="172"/>
      <c r="Z12" s="330"/>
    </row>
    <row r="13" spans="1:26" ht="154.5" customHeight="1" thickBot="1">
      <c r="A13" s="319"/>
      <c r="B13" s="316"/>
      <c r="C13" s="320"/>
      <c r="D13" s="321"/>
      <c r="E13" s="316"/>
      <c r="F13" s="316"/>
      <c r="G13" s="316"/>
      <c r="H13" s="316"/>
      <c r="I13" s="316"/>
      <c r="J13" s="202" t="s">
        <v>179</v>
      </c>
      <c r="K13" s="203">
        <v>0.45</v>
      </c>
      <c r="L13" s="204" t="s">
        <v>160</v>
      </c>
      <c r="M13" s="193">
        <v>45658</v>
      </c>
      <c r="N13" s="193">
        <v>46022</v>
      </c>
      <c r="O13" s="324"/>
      <c r="P13" s="205" t="s">
        <v>228</v>
      </c>
      <c r="Q13" s="206" t="s">
        <v>370</v>
      </c>
      <c r="R13" s="187">
        <f>(45/4)/100</f>
        <v>0.1125</v>
      </c>
      <c r="S13" s="178" t="s">
        <v>371</v>
      </c>
      <c r="T13" s="188"/>
      <c r="U13" s="165"/>
      <c r="V13" s="241"/>
      <c r="W13" s="173"/>
      <c r="X13" s="242"/>
      <c r="Y13" s="173"/>
      <c r="Z13" s="331"/>
    </row>
    <row r="14" spans="1:26" ht="196.5" customHeight="1">
      <c r="A14" s="305">
        <v>5</v>
      </c>
      <c r="B14" s="304" t="s">
        <v>169</v>
      </c>
      <c r="C14" s="306" t="s">
        <v>180</v>
      </c>
      <c r="D14" s="301" t="s">
        <v>153</v>
      </c>
      <c r="E14" s="304" t="s">
        <v>181</v>
      </c>
      <c r="F14" s="304" t="s">
        <v>182</v>
      </c>
      <c r="G14" s="304" t="s">
        <v>166</v>
      </c>
      <c r="H14" s="304" t="s">
        <v>183</v>
      </c>
      <c r="I14" s="304" t="s">
        <v>184</v>
      </c>
      <c r="J14" s="108" t="s">
        <v>185</v>
      </c>
      <c r="K14" s="109">
        <v>0.3</v>
      </c>
      <c r="L14" s="110" t="s">
        <v>160</v>
      </c>
      <c r="M14" s="212">
        <v>45658</v>
      </c>
      <c r="N14" s="212">
        <v>46022</v>
      </c>
      <c r="O14" s="332">
        <v>1</v>
      </c>
      <c r="P14" s="112" t="s">
        <v>228</v>
      </c>
      <c r="Q14" s="161" t="s">
        <v>355</v>
      </c>
      <c r="R14" s="213">
        <f>((30/4)/100)</f>
        <v>7.4999999999999997E-2</v>
      </c>
      <c r="S14" s="176" t="s">
        <v>372</v>
      </c>
      <c r="T14" s="214"/>
      <c r="U14" s="164"/>
      <c r="V14" s="239"/>
      <c r="W14" s="171"/>
      <c r="X14" s="240"/>
      <c r="Y14" s="171"/>
      <c r="Z14" s="329">
        <f>SUM(R14,R15,R16,R17,T14,T15,T16,T17,V14,V15,V16,V17,X14,X15,X16,X17)</f>
        <v>0.24999999999999997</v>
      </c>
    </row>
    <row r="15" spans="1:26" ht="365.25" customHeight="1">
      <c r="A15" s="294"/>
      <c r="B15" s="272"/>
      <c r="C15" s="297"/>
      <c r="D15" s="277"/>
      <c r="E15" s="272"/>
      <c r="F15" s="272"/>
      <c r="G15" s="272"/>
      <c r="H15" s="272"/>
      <c r="I15" s="272"/>
      <c r="J15" s="105" t="s">
        <v>186</v>
      </c>
      <c r="K15" s="106">
        <v>0.3</v>
      </c>
      <c r="L15" s="44" t="s">
        <v>160</v>
      </c>
      <c r="M15" s="224">
        <v>45658</v>
      </c>
      <c r="N15" s="224">
        <v>46022</v>
      </c>
      <c r="O15" s="333"/>
      <c r="P15" s="45" t="s">
        <v>228</v>
      </c>
      <c r="Q15" s="160" t="s">
        <v>373</v>
      </c>
      <c r="R15" s="222">
        <f>((30/4)/100)</f>
        <v>7.4999999999999997E-2</v>
      </c>
      <c r="S15" s="175" t="s">
        <v>376</v>
      </c>
      <c r="T15" s="223"/>
      <c r="U15" s="163"/>
      <c r="V15" s="243"/>
      <c r="W15" s="172"/>
      <c r="X15" s="244"/>
      <c r="Y15" s="172"/>
      <c r="Z15" s="330"/>
    </row>
    <row r="16" spans="1:26" ht="318.75" customHeight="1">
      <c r="A16" s="294"/>
      <c r="B16" s="272"/>
      <c r="C16" s="297"/>
      <c r="D16" s="277"/>
      <c r="E16" s="272"/>
      <c r="F16" s="272"/>
      <c r="G16" s="272"/>
      <c r="H16" s="272"/>
      <c r="I16" s="272"/>
      <c r="J16" s="114" t="s">
        <v>187</v>
      </c>
      <c r="K16" s="115">
        <v>0.3</v>
      </c>
      <c r="L16" s="116" t="s">
        <v>160</v>
      </c>
      <c r="M16" s="224">
        <v>45658</v>
      </c>
      <c r="N16" s="224">
        <v>46022</v>
      </c>
      <c r="O16" s="333"/>
      <c r="P16" s="118" t="s">
        <v>228</v>
      </c>
      <c r="Q16" s="162" t="s">
        <v>347</v>
      </c>
      <c r="R16" s="225">
        <f>((30/4)/100)</f>
        <v>7.4999999999999997E-2</v>
      </c>
      <c r="S16" s="175" t="s">
        <v>348</v>
      </c>
      <c r="T16" s="226"/>
      <c r="U16" s="163"/>
      <c r="V16" s="243"/>
      <c r="W16" s="172"/>
      <c r="X16" s="244"/>
      <c r="Y16" s="172"/>
      <c r="Z16" s="330"/>
    </row>
    <row r="17" spans="1:26" ht="409.5" customHeight="1" thickBot="1">
      <c r="A17" s="319"/>
      <c r="B17" s="316"/>
      <c r="C17" s="320"/>
      <c r="D17" s="321"/>
      <c r="E17" s="316"/>
      <c r="F17" s="316"/>
      <c r="G17" s="316"/>
      <c r="H17" s="316"/>
      <c r="I17" s="316"/>
      <c r="J17" s="207" t="s">
        <v>188</v>
      </c>
      <c r="K17" s="208">
        <v>0.1</v>
      </c>
      <c r="L17" s="209" t="s">
        <v>160</v>
      </c>
      <c r="M17" s="193">
        <v>45658</v>
      </c>
      <c r="N17" s="193">
        <v>46022</v>
      </c>
      <c r="O17" s="334"/>
      <c r="P17" s="210" t="s">
        <v>228</v>
      </c>
      <c r="Q17" s="211" t="s">
        <v>365</v>
      </c>
      <c r="R17" s="194">
        <f>((10/4)/100)</f>
        <v>2.5000000000000001E-2</v>
      </c>
      <c r="S17" s="178" t="s">
        <v>377</v>
      </c>
      <c r="T17" s="195"/>
      <c r="U17" s="165"/>
      <c r="V17" s="241"/>
      <c r="W17" s="173"/>
      <c r="X17" s="242"/>
      <c r="Y17" s="173"/>
      <c r="Z17" s="331"/>
    </row>
    <row r="18" spans="1:26" ht="150.75" thickBot="1">
      <c r="A18" s="75">
        <v>6</v>
      </c>
      <c r="B18" s="76" t="s">
        <v>169</v>
      </c>
      <c r="C18" s="76" t="s">
        <v>189</v>
      </c>
      <c r="D18" s="77" t="s">
        <v>153</v>
      </c>
      <c r="E18" s="76" t="s">
        <v>181</v>
      </c>
      <c r="F18" s="76" t="s">
        <v>190</v>
      </c>
      <c r="G18" s="76" t="s">
        <v>156</v>
      </c>
      <c r="H18" s="76" t="s">
        <v>183</v>
      </c>
      <c r="I18" s="76" t="s">
        <v>191</v>
      </c>
      <c r="J18" s="77" t="s">
        <v>192</v>
      </c>
      <c r="K18" s="78">
        <v>1</v>
      </c>
      <c r="L18" s="79" t="s">
        <v>160</v>
      </c>
      <c r="M18" s="46">
        <v>45658</v>
      </c>
      <c r="N18" s="46">
        <v>46022</v>
      </c>
      <c r="O18" s="80">
        <v>0.9</v>
      </c>
      <c r="P18" s="81" t="s">
        <v>228</v>
      </c>
      <c r="Q18" s="158" t="s">
        <v>353</v>
      </c>
      <c r="R18" s="196">
        <f>((100/4)/100)*0.83</f>
        <v>0.20749999999999999</v>
      </c>
      <c r="S18" s="179" t="s">
        <v>378</v>
      </c>
      <c r="T18" s="197"/>
      <c r="U18" s="167"/>
      <c r="V18" s="237"/>
      <c r="W18" s="170"/>
      <c r="X18" s="238"/>
      <c r="Y18" s="170"/>
      <c r="Z18" s="200">
        <f>SUM(R18,T18,V18,X18)</f>
        <v>0.20749999999999999</v>
      </c>
    </row>
    <row r="19" spans="1:26" ht="135" customHeight="1">
      <c r="A19" s="305">
        <v>7</v>
      </c>
      <c r="B19" s="304" t="s">
        <v>161</v>
      </c>
      <c r="C19" s="306" t="s">
        <v>162</v>
      </c>
      <c r="D19" s="301" t="s">
        <v>163</v>
      </c>
      <c r="E19" s="304" t="s">
        <v>164</v>
      </c>
      <c r="F19" s="304" t="s">
        <v>193</v>
      </c>
      <c r="G19" s="304" t="s">
        <v>156</v>
      </c>
      <c r="H19" s="304" t="s">
        <v>183</v>
      </c>
      <c r="I19" s="304" t="s">
        <v>194</v>
      </c>
      <c r="J19" s="73" t="s">
        <v>195</v>
      </c>
      <c r="K19" s="109">
        <v>0.5</v>
      </c>
      <c r="L19" s="110" t="s">
        <v>160</v>
      </c>
      <c r="M19" s="212">
        <v>45658</v>
      </c>
      <c r="N19" s="212">
        <v>46022</v>
      </c>
      <c r="O19" s="322">
        <v>1</v>
      </c>
      <c r="P19" s="112" t="s">
        <v>228</v>
      </c>
      <c r="Q19" s="161" t="s">
        <v>352</v>
      </c>
      <c r="R19" s="213">
        <f>(50/4)/100</f>
        <v>0.125</v>
      </c>
      <c r="S19" s="176" t="s">
        <v>340</v>
      </c>
      <c r="T19" s="214"/>
      <c r="U19" s="164"/>
      <c r="V19" s="214"/>
      <c r="W19" s="164"/>
      <c r="X19" s="214"/>
      <c r="Y19" s="164"/>
      <c r="Z19" s="335">
        <f>SUM(R19,R20, T19, T20, V19, V20, X19, X20)</f>
        <v>0.625</v>
      </c>
    </row>
    <row r="20" spans="1:26" ht="147.75" customHeight="1" thickBot="1">
      <c r="A20" s="319"/>
      <c r="B20" s="316"/>
      <c r="C20" s="320"/>
      <c r="D20" s="321"/>
      <c r="E20" s="316"/>
      <c r="F20" s="316"/>
      <c r="G20" s="316"/>
      <c r="H20" s="316"/>
      <c r="I20" s="316"/>
      <c r="J20" s="217" t="s">
        <v>196</v>
      </c>
      <c r="K20" s="227">
        <v>0.5</v>
      </c>
      <c r="L20" s="218" t="s">
        <v>160</v>
      </c>
      <c r="M20" s="193">
        <v>45658</v>
      </c>
      <c r="N20" s="193">
        <v>46022</v>
      </c>
      <c r="O20" s="324"/>
      <c r="P20" s="205" t="s">
        <v>228</v>
      </c>
      <c r="Q20" s="206" t="s">
        <v>290</v>
      </c>
      <c r="R20" s="194">
        <f>(50)/100</f>
        <v>0.5</v>
      </c>
      <c r="S20" s="228" t="s">
        <v>379</v>
      </c>
      <c r="T20" s="195"/>
      <c r="U20" s="168"/>
      <c r="V20" s="245"/>
      <c r="W20" s="169"/>
      <c r="X20" s="246"/>
      <c r="Y20" s="169"/>
      <c r="Z20" s="336"/>
    </row>
    <row r="21" spans="1:26" ht="203.25" customHeight="1" thickBot="1">
      <c r="A21" s="75">
        <v>8</v>
      </c>
      <c r="B21" s="76" t="s">
        <v>197</v>
      </c>
      <c r="C21" s="77" t="s">
        <v>198</v>
      </c>
      <c r="D21" s="201" t="s">
        <v>199</v>
      </c>
      <c r="E21" s="76" t="s">
        <v>200</v>
      </c>
      <c r="F21" s="76" t="s">
        <v>201</v>
      </c>
      <c r="G21" s="76" t="s">
        <v>166</v>
      </c>
      <c r="H21" s="76" t="s">
        <v>202</v>
      </c>
      <c r="I21" s="76" t="s">
        <v>203</v>
      </c>
      <c r="J21" s="77" t="s">
        <v>204</v>
      </c>
      <c r="K21" s="78">
        <v>1</v>
      </c>
      <c r="L21" s="79" t="s">
        <v>160</v>
      </c>
      <c r="M21" s="46">
        <v>45658</v>
      </c>
      <c r="N21" s="46">
        <v>46022</v>
      </c>
      <c r="O21" s="80">
        <v>1</v>
      </c>
      <c r="P21" s="81" t="s">
        <v>228</v>
      </c>
      <c r="Q21" s="158" t="s">
        <v>357</v>
      </c>
      <c r="R21" s="196">
        <f>(50/4)/100</f>
        <v>0.125</v>
      </c>
      <c r="S21" s="179" t="s">
        <v>366</v>
      </c>
      <c r="T21" s="197"/>
      <c r="U21" s="167"/>
      <c r="V21" s="237"/>
      <c r="W21" s="170"/>
      <c r="X21" s="238"/>
      <c r="Y21" s="170"/>
      <c r="Z21" s="198">
        <f>SUM(R21,T21,V21,X21)</f>
        <v>0.125</v>
      </c>
    </row>
    <row r="22" spans="1:26" ht="161.25" customHeight="1">
      <c r="A22" s="305">
        <v>9</v>
      </c>
      <c r="B22" s="304" t="s">
        <v>161</v>
      </c>
      <c r="C22" s="306" t="s">
        <v>205</v>
      </c>
      <c r="D22" s="301" t="s">
        <v>153</v>
      </c>
      <c r="E22" s="304" t="s">
        <v>154</v>
      </c>
      <c r="F22" s="304" t="s">
        <v>206</v>
      </c>
      <c r="G22" s="304" t="s">
        <v>207</v>
      </c>
      <c r="H22" s="304" t="s">
        <v>202</v>
      </c>
      <c r="I22" s="304" t="s">
        <v>208</v>
      </c>
      <c r="J22" s="229" t="s">
        <v>209</v>
      </c>
      <c r="K22" s="230">
        <v>0.25</v>
      </c>
      <c r="L22" s="110" t="s">
        <v>160</v>
      </c>
      <c r="M22" s="212">
        <v>45658</v>
      </c>
      <c r="N22" s="212">
        <v>46022</v>
      </c>
      <c r="O22" s="111">
        <v>1</v>
      </c>
      <c r="P22" s="112" t="s">
        <v>235</v>
      </c>
      <c r="Q22" s="161" t="s">
        <v>292</v>
      </c>
      <c r="R22" s="213">
        <f>(25/4)/100</f>
        <v>6.25E-2</v>
      </c>
      <c r="S22" s="176" t="s">
        <v>380</v>
      </c>
      <c r="T22" s="214"/>
      <c r="U22" s="164"/>
      <c r="V22" s="239"/>
      <c r="W22" s="171"/>
      <c r="X22" s="240"/>
      <c r="Y22" s="171"/>
      <c r="Z22" s="329">
        <f>SUM(R22,R23,R24,R25,T22, T23,T24,T25, V22,V23,V24,V25,X22,X23,X24,X25)</f>
        <v>0.25</v>
      </c>
    </row>
    <row r="23" spans="1:26" ht="234" customHeight="1">
      <c r="A23" s="294"/>
      <c r="B23" s="272"/>
      <c r="C23" s="297"/>
      <c r="D23" s="277"/>
      <c r="E23" s="272"/>
      <c r="F23" s="272"/>
      <c r="G23" s="272"/>
      <c r="H23" s="272"/>
      <c r="I23" s="272"/>
      <c r="J23" s="231" t="s">
        <v>349</v>
      </c>
      <c r="K23" s="232">
        <v>0.25</v>
      </c>
      <c r="L23" s="44" t="s">
        <v>160</v>
      </c>
      <c r="M23" s="224">
        <v>45658</v>
      </c>
      <c r="N23" s="224">
        <v>46022</v>
      </c>
      <c r="O23" s="74">
        <v>1</v>
      </c>
      <c r="P23" s="45" t="s">
        <v>228</v>
      </c>
      <c r="Q23" s="160" t="s">
        <v>367</v>
      </c>
      <c r="R23" s="225">
        <f>(25/4)/100</f>
        <v>6.25E-2</v>
      </c>
      <c r="S23" s="175" t="s">
        <v>381</v>
      </c>
      <c r="T23" s="226"/>
      <c r="U23" s="163"/>
      <c r="V23" s="243"/>
      <c r="W23" s="172"/>
      <c r="X23" s="244"/>
      <c r="Y23" s="172"/>
      <c r="Z23" s="330"/>
    </row>
    <row r="24" spans="1:26" ht="206.25">
      <c r="A24" s="294"/>
      <c r="B24" s="272"/>
      <c r="C24" s="297"/>
      <c r="D24" s="277"/>
      <c r="E24" s="272"/>
      <c r="F24" s="272"/>
      <c r="G24" s="272"/>
      <c r="H24" s="272"/>
      <c r="I24" s="272"/>
      <c r="J24" s="233" t="s">
        <v>211</v>
      </c>
      <c r="K24" s="234">
        <v>0.25</v>
      </c>
      <c r="L24" s="101" t="s">
        <v>160</v>
      </c>
      <c r="M24" s="221">
        <v>45658</v>
      </c>
      <c r="N24" s="221">
        <v>46022</v>
      </c>
      <c r="O24" s="102">
        <v>1</v>
      </c>
      <c r="P24" s="103" t="s">
        <v>228</v>
      </c>
      <c r="Q24" s="159" t="s">
        <v>368</v>
      </c>
      <c r="R24" s="222">
        <f>(25/4)/100</f>
        <v>6.25E-2</v>
      </c>
      <c r="S24" s="177" t="s">
        <v>382</v>
      </c>
      <c r="T24" s="223"/>
      <c r="U24" s="166"/>
      <c r="V24" s="247"/>
      <c r="W24" s="174"/>
      <c r="X24" s="248"/>
      <c r="Y24" s="174"/>
      <c r="Z24" s="330"/>
    </row>
    <row r="25" spans="1:26" ht="285" customHeight="1" thickBot="1">
      <c r="A25" s="319"/>
      <c r="B25" s="316"/>
      <c r="C25" s="320"/>
      <c r="D25" s="321"/>
      <c r="E25" s="316"/>
      <c r="F25" s="316"/>
      <c r="G25" s="316"/>
      <c r="H25" s="316"/>
      <c r="I25" s="316"/>
      <c r="J25" s="235" t="s">
        <v>212</v>
      </c>
      <c r="K25" s="236">
        <v>0.25</v>
      </c>
      <c r="L25" s="218" t="s">
        <v>160</v>
      </c>
      <c r="M25" s="193">
        <v>45658</v>
      </c>
      <c r="N25" s="193">
        <v>46022</v>
      </c>
      <c r="O25" s="190">
        <v>1</v>
      </c>
      <c r="P25" s="219" t="s">
        <v>228</v>
      </c>
      <c r="Q25" s="220" t="s">
        <v>356</v>
      </c>
      <c r="R25" s="194">
        <f>(25/4)/100</f>
        <v>6.25E-2</v>
      </c>
      <c r="S25" s="199" t="s">
        <v>369</v>
      </c>
      <c r="T25" s="195"/>
      <c r="U25" s="168"/>
      <c r="V25" s="245"/>
      <c r="W25" s="169"/>
      <c r="X25" s="246"/>
      <c r="Y25" s="169"/>
      <c r="Z25" s="331"/>
    </row>
    <row r="26" spans="1:26" ht="69.95" customHeight="1">
      <c r="C26" s="43"/>
      <c r="D26" s="43"/>
      <c r="J26" s="42"/>
      <c r="O26" s="35"/>
      <c r="P26" s="35"/>
    </row>
  </sheetData>
  <mergeCells count="57">
    <mergeCell ref="Z22:Z25"/>
    <mergeCell ref="O14:O17"/>
    <mergeCell ref="O19:O20"/>
    <mergeCell ref="Z14:Z17"/>
    <mergeCell ref="Z11:Z13"/>
    <mergeCell ref="Z19:Z20"/>
    <mergeCell ref="R6:S6"/>
    <mergeCell ref="T6:U6"/>
    <mergeCell ref="V6:W6"/>
    <mergeCell ref="X6:Y6"/>
    <mergeCell ref="Z6:Z7"/>
    <mergeCell ref="F11:F13"/>
    <mergeCell ref="G11:G13"/>
    <mergeCell ref="H11:H13"/>
    <mergeCell ref="I11:I13"/>
    <mergeCell ref="C5:L5"/>
    <mergeCell ref="A11:A13"/>
    <mergeCell ref="B11:B13"/>
    <mergeCell ref="C11:C13"/>
    <mergeCell ref="D11:D13"/>
    <mergeCell ref="E11:E13"/>
    <mergeCell ref="A14:A17"/>
    <mergeCell ref="B14:B17"/>
    <mergeCell ref="C14:C17"/>
    <mergeCell ref="D14:D17"/>
    <mergeCell ref="E14:E17"/>
    <mergeCell ref="A19:A20"/>
    <mergeCell ref="B19:B20"/>
    <mergeCell ref="C19:C20"/>
    <mergeCell ref="D19:D20"/>
    <mergeCell ref="E19:E20"/>
    <mergeCell ref="F22:F25"/>
    <mergeCell ref="G22:G25"/>
    <mergeCell ref="H22:H25"/>
    <mergeCell ref="G14:G17"/>
    <mergeCell ref="H14:H17"/>
    <mergeCell ref="F19:F20"/>
    <mergeCell ref="G19:G20"/>
    <mergeCell ref="F14:F17"/>
    <mergeCell ref="A22:A25"/>
    <mergeCell ref="B22:B25"/>
    <mergeCell ref="C22:C25"/>
    <mergeCell ref="D22:D25"/>
    <mergeCell ref="E22:E25"/>
    <mergeCell ref="I22:I25"/>
    <mergeCell ref="H19:H20"/>
    <mergeCell ref="I19:I20"/>
    <mergeCell ref="I14:I17"/>
    <mergeCell ref="Q5:Q7"/>
    <mergeCell ref="M5:N5"/>
    <mergeCell ref="O5:P5"/>
    <mergeCell ref="O11:O13"/>
    <mergeCell ref="A2:Z2"/>
    <mergeCell ref="R5:Z5"/>
    <mergeCell ref="A1:Z1"/>
    <mergeCell ref="A3:Z3"/>
    <mergeCell ref="A4:Z4"/>
  </mergeCells>
  <dataValidations count="7">
    <dataValidation allowBlank="1" showInputMessage="1" showErrorMessage="1" promptTitle="Meta del entregable:" prompt="Valor numérico que representa el resultado esperado para la vigencia, con base en datos históricos y proyecciones futuras" sqref="O7:O11 O14 O18:O19 O21:O25" xr:uid="{19D41C34-D313-4F2A-BC72-2E9D38E46894}"/>
    <dataValidation allowBlank="1" showInputMessage="1" showErrorMessage="1" promptTitle="Fecha de finalización" prompt="Fecha a partir en la cual se dará fin al entregable y orientará el cierre del seguimiento correspondiente" sqref="N7:N25" xr:uid="{CD4CF378-547E-4A98-A60C-7E628AB06042}"/>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25" xr:uid="{73CA13B4-6CCE-4EFA-B271-DBA27B42311A}"/>
    <dataValidation allowBlank="1" showInputMessage="1" showErrorMessage="1" promptTitle="Ponderación del entregable:" prompt="Peso porcentual que se le asignan al entregable, y cuya sumatoria debe dar 100% para cada iniciativa" sqref="K7:K25" xr:uid="{E0F75F84-B9B1-48CF-A5BD-8D1C6E4FCD44}"/>
    <dataValidation allowBlank="1" showInputMessage="1" showErrorMessage="1" promptTitle="Proceso SIGCMA" prompt="Seleccione el proceso del SIGCMA que soporta la consecución de la iniciativa" sqref="I7:I25" xr:uid="{D133D85C-2BBE-4E57-8DAF-6259E2CE3B1D}"/>
    <dataValidation allowBlank="1" showInputMessage="1" showErrorMessage="1" promptTitle="Entregable" prompt="Bien o servicio. medible y verificable, para ejecutarse en la anualidad, y puede alcanzado a través de recursos de inversión o de funcionamiento." sqref="J7:J25" xr:uid="{3D4AC10B-6A55-4849-AAAB-DC002316783C}"/>
    <dataValidation allowBlank="1" showInputMessage="1" showErrorMessage="1" promptTitle="Fecha de inicio:" prompt="Fecha a partir de la cual se dará inició al entregable y orientará los seguimientos correspondientes" sqref="M7:M25" xr:uid="{6D207437-7024-46AE-82FA-E068891A0DEE}"/>
  </dataValidations>
  <pageMargins left="0.7" right="0.7" top="0.75" bottom="0.75" header="0.3" footer="0.3"/>
  <pageSetup paperSize="14" orientation="portrait" horizontalDpi="0" verticalDpi="0" r:id="rId1"/>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D126B0EC-4C69-4E08-AF39-80B4BD3FEC14}">
          <x14:formula1>
            <xm:f>Listas!$M$2:$M$3</xm:f>
          </x14:formula1>
          <xm:sqref>L27:L989</xm:sqref>
        </x14:dataValidation>
        <x14:dataValidation type="list" allowBlank="1" showInputMessage="1" showErrorMessage="1" promptTitle="Unidad de medidad de la meta" prompt="Unidad numérica o porcentual con la que contextualiza la magnitud de la meta." xr:uid="{E173E678-83BE-4A23-83BB-C084BF337CBB}">
          <x14:formula1>
            <xm:f>Listas!$Y$2:$Y$3</xm:f>
          </x14:formula1>
          <xm:sqref>P7:P25</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E261C46C-1233-4E20-9EFF-7491099D7B8D}">
          <x14:formula1>
            <xm:f>Listas!$M$2:$M$3</xm:f>
          </x14:formula1>
          <xm:sqref>L7:L25</xm:sqref>
        </x14:dataValidation>
        <x14:dataValidation type="list" allowBlank="1" showInputMessage="1" showErrorMessage="1" promptTitle="Objetivos SIGCMA" prompt="Cada iniciativa formulada en el plan de acción deberá asociarse a un (1) el objetivo del SIGCMA" xr:uid="{DB1C13C3-56D9-48CE-AF90-203F1D72174C}">
          <x14:formula1>
            <xm:f>Listas!$F$2:$F$7</xm:f>
          </x14:formula1>
          <xm:sqref>D7:D25</xm:sqref>
        </x14:dataValidation>
        <x14:dataValidation type="list" allowBlank="1" showInputMessage="1" showErrorMessage="1" promptTitle="Línea de acción" prompt="Dimensión temática en la que se considera se desarrollará la iniciativa, de conformidad con lo establecido en la Ley 2430 de 2024." xr:uid="{5788EC8B-A61A-4D21-AA4B-BC7B5A039309}">
          <x14:formula1>
            <xm:f>Listas!$I$2:$I$8</xm:f>
          </x14:formula1>
          <xm:sqref>E7:E25</xm:sqref>
        </x14:dataValidation>
        <x14:dataValidation type="list" allowBlank="1" showInputMessage="1" showErrorMessage="1" promptTitle="¿De dónde surge la iniciativa?" prompt="Se deberá seleccionar la opción que aplica a la pertinencia de la iniciativa seleccionada." xr:uid="{F4277611-25C4-46F2-94C4-7CA3AA906829}">
          <x14:formula1>
            <xm:f>Listas!$K$2:$K$8</xm:f>
          </x14:formula1>
          <xm:sqref>G7:G25</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71B321FC-16DB-42C3-8EF8-E8E4859CC574}">
          <x14:formula1>
            <xm:f>Listas!$U$2:$U$5</xm:f>
          </x14:formula1>
          <xm:sqref>H7:H25</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A4A3E80C-B0CC-49AB-8D7D-AAEB406E7D11}">
          <x14:formula1>
            <xm:f>Listas!$C$2:$C$26</xm:f>
          </x14:formula1>
          <xm:sqref>C7:C25</xm:sqref>
        </x14:dataValidation>
        <x14:dataValidation type="list" allowBlank="1" showInputMessage="1" showErrorMessage="1" promptTitle="Objetivo estratégico:" prompt="Cada iniciativa formulada en el plan de acción deberá asociarse a un (1) el objetivo estratégico del Plan Sectorial de Desarrollo" xr:uid="{C6E21566-4C8B-4D9F-AD40-2AF7721916C6}">
          <x14:formula1>
            <xm:f>Listas!$A$2:$A$6</xm:f>
          </x14:formula1>
          <xm:sqref>B7:B25</xm:sqref>
        </x14:dataValidation>
        <x14:dataValidation type="list" allowBlank="1" showInputMessage="1" showErrorMessage="1" xr:uid="{E2A7E592-D3DC-4543-A09D-5BD8347BF0D3}">
          <x14:formula1>
            <xm:f>Listas!$W$2:$W$9</xm:f>
          </x14:formula1>
          <xm:sqref>I26</xm:sqref>
        </x14:dataValidation>
        <x14:dataValidation type="list" allowBlank="1" showInputMessage="1" showErrorMessage="1" xr:uid="{D128F1D2-C059-4D17-9EE7-EC1534C30599}">
          <x14:formula1>
            <xm:f>Listas!$F$2:$F$7</xm:f>
          </x14:formula1>
          <xm:sqref>D26:D1048576 D5:D6</xm:sqref>
        </x14:dataValidation>
        <x14:dataValidation type="list" allowBlank="1" showInputMessage="1" showErrorMessage="1" xr:uid="{5C3007BA-5083-4F3C-B276-726A1215FF62}">
          <x14:formula1>
            <xm:f>Listas!$I$2:$I$8</xm:f>
          </x14:formula1>
          <xm:sqref>E26</xm:sqref>
        </x14:dataValidation>
        <x14:dataValidation type="list" allowBlank="1" showInputMessage="1" showErrorMessage="1" xr:uid="{8A3F7924-BE3D-4090-AEAE-151A0F63F9C0}">
          <x14:formula1>
            <xm:f>Listas!$U$2:$U$5</xm:f>
          </x14:formula1>
          <xm:sqref>H26</xm:sqref>
        </x14:dataValidation>
        <x14:dataValidation type="list" allowBlank="1" showInputMessage="1" showErrorMessage="1" xr:uid="{FA764892-6045-4495-9BF7-885884FBDD15}">
          <x14:formula1>
            <xm:f>Listas!$A$2:$A$6</xm:f>
          </x14:formula1>
          <xm:sqref>B26:B989</xm:sqref>
        </x14:dataValidation>
        <x14:dataValidation type="list" allowBlank="1" showInputMessage="1" showErrorMessage="1" xr:uid="{7373DF25-C720-40C6-A652-1B461A18C872}">
          <x14:formula1>
            <xm:f>Listas!$C$2:$C$26</xm:f>
          </x14:formula1>
          <xm:sqref>C26:C989</xm:sqref>
        </x14:dataValidation>
        <x14:dataValidation type="list" allowBlank="1" showInputMessage="1" showErrorMessage="1" xr:uid="{FCE4F67C-E1EF-4B89-AE61-28BFD3631EB4}">
          <x14:formula1>
            <xm:f>Listas!$K$2:$K$8</xm:f>
          </x14:formula1>
          <xm:sqref>G26 G27:H989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339" t="s">
        <v>213</v>
      </c>
      <c r="B1" s="340"/>
      <c r="C1" s="4" t="s">
        <v>214</v>
      </c>
      <c r="F1" s="41" t="s">
        <v>138</v>
      </c>
      <c r="I1" s="5" t="s">
        <v>215</v>
      </c>
      <c r="K1" s="5" t="s">
        <v>216</v>
      </c>
      <c r="M1" s="5" t="s">
        <v>217</v>
      </c>
      <c r="O1" s="5" t="s">
        <v>218</v>
      </c>
      <c r="Q1" s="5" t="s">
        <v>219</v>
      </c>
      <c r="S1" s="5" t="s">
        <v>220</v>
      </c>
      <c r="U1" s="5" t="s">
        <v>221</v>
      </c>
      <c r="V1" s="5" t="s">
        <v>221</v>
      </c>
      <c r="W1" s="5" t="s">
        <v>143</v>
      </c>
      <c r="Y1" s="5" t="s">
        <v>150</v>
      </c>
    </row>
    <row r="2" spans="1:25" ht="48">
      <c r="A2" s="1" t="s">
        <v>222</v>
      </c>
      <c r="B2" s="337" t="s">
        <v>223</v>
      </c>
      <c r="C2" s="2" t="s">
        <v>180</v>
      </c>
      <c r="F2" s="2" t="s">
        <v>199</v>
      </c>
      <c r="I2" s="2" t="s">
        <v>200</v>
      </c>
      <c r="K2" s="2" t="s">
        <v>166</v>
      </c>
      <c r="M2" s="2" t="s">
        <v>224</v>
      </c>
      <c r="O2" s="2" t="s">
        <v>225</v>
      </c>
      <c r="Q2" s="2" t="s">
        <v>226</v>
      </c>
      <c r="S2" s="2" t="s">
        <v>227</v>
      </c>
      <c r="U2" s="2" t="s">
        <v>157</v>
      </c>
      <c r="V2" s="2" t="s">
        <v>157</v>
      </c>
      <c r="W2" s="2" t="s">
        <v>173</v>
      </c>
      <c r="Y2" s="2" t="s">
        <v>228</v>
      </c>
    </row>
    <row r="3" spans="1:25" ht="48">
      <c r="A3" s="1" t="s">
        <v>229</v>
      </c>
      <c r="B3" s="338"/>
      <c r="C3" s="2" t="s">
        <v>170</v>
      </c>
      <c r="F3" s="2" t="s">
        <v>153</v>
      </c>
      <c r="I3" s="2" t="s">
        <v>230</v>
      </c>
      <c r="K3" s="2" t="s">
        <v>231</v>
      </c>
      <c r="M3" s="2" t="s">
        <v>160</v>
      </c>
      <c r="O3" s="2" t="s">
        <v>232</v>
      </c>
      <c r="Q3" s="2" t="s">
        <v>233</v>
      </c>
      <c r="S3" s="2" t="s">
        <v>234</v>
      </c>
      <c r="U3" s="2" t="s">
        <v>172</v>
      </c>
      <c r="V3" s="2" t="s">
        <v>157</v>
      </c>
      <c r="W3" s="2" t="s">
        <v>194</v>
      </c>
      <c r="Y3" s="2" t="s">
        <v>235</v>
      </c>
    </row>
    <row r="4" spans="1:25" ht="36">
      <c r="A4" s="1" t="s">
        <v>236</v>
      </c>
      <c r="B4" s="338"/>
      <c r="C4" s="2" t="s">
        <v>237</v>
      </c>
      <c r="F4" s="2" t="s">
        <v>163</v>
      </c>
      <c r="I4" s="2" t="s">
        <v>154</v>
      </c>
      <c r="K4" s="2" t="s">
        <v>238</v>
      </c>
      <c r="S4" s="2" t="s">
        <v>239</v>
      </c>
      <c r="U4" s="2" t="s">
        <v>183</v>
      </c>
      <c r="V4" s="2" t="s">
        <v>157</v>
      </c>
      <c r="W4" s="2" t="s">
        <v>184</v>
      </c>
    </row>
    <row r="5" spans="1:25" ht="48">
      <c r="A5" s="1" t="s">
        <v>240</v>
      </c>
      <c r="B5" s="338"/>
      <c r="C5" s="2" t="s">
        <v>189</v>
      </c>
      <c r="F5" s="2" t="s">
        <v>241</v>
      </c>
      <c r="I5" s="2" t="s">
        <v>242</v>
      </c>
      <c r="K5" s="2" t="s">
        <v>207</v>
      </c>
      <c r="S5" s="2" t="s">
        <v>243</v>
      </c>
      <c r="U5" s="2" t="s">
        <v>202</v>
      </c>
      <c r="V5" s="2" t="s">
        <v>172</v>
      </c>
      <c r="W5" s="40" t="s">
        <v>191</v>
      </c>
    </row>
    <row r="6" spans="1:25" ht="48">
      <c r="A6" s="1" t="s">
        <v>244</v>
      </c>
      <c r="B6" s="338"/>
      <c r="C6" s="2" t="s">
        <v>245</v>
      </c>
      <c r="F6" s="2" t="s">
        <v>246</v>
      </c>
      <c r="I6" s="2" t="s">
        <v>164</v>
      </c>
      <c r="K6" s="2" t="s">
        <v>247</v>
      </c>
      <c r="S6" s="2" t="s">
        <v>248</v>
      </c>
      <c r="V6" s="2" t="s">
        <v>172</v>
      </c>
      <c r="W6" s="2" t="s">
        <v>208</v>
      </c>
    </row>
    <row r="7" spans="1:25" ht="60">
      <c r="A7" s="3"/>
      <c r="B7" s="341" t="s">
        <v>249</v>
      </c>
      <c r="C7" s="2" t="s">
        <v>250</v>
      </c>
      <c r="F7" s="2" t="s">
        <v>251</v>
      </c>
      <c r="I7" s="2" t="s">
        <v>181</v>
      </c>
      <c r="K7" s="2" t="s">
        <v>156</v>
      </c>
      <c r="V7" s="2" t="s">
        <v>172</v>
      </c>
      <c r="W7" s="2" t="s">
        <v>158</v>
      </c>
    </row>
    <row r="8" spans="1:25" ht="36">
      <c r="A8" s="3"/>
      <c r="B8" s="342"/>
      <c r="C8" s="2" t="s">
        <v>252</v>
      </c>
      <c r="I8" s="2" t="s">
        <v>253</v>
      </c>
      <c r="K8" s="2" t="s">
        <v>254</v>
      </c>
      <c r="V8" s="2" t="s">
        <v>172</v>
      </c>
      <c r="W8" s="2" t="s">
        <v>255</v>
      </c>
    </row>
    <row r="9" spans="1:25" ht="24">
      <c r="A9" s="3"/>
      <c r="B9" s="342"/>
      <c r="C9" s="2" t="s">
        <v>256</v>
      </c>
      <c r="V9" s="2" t="s">
        <v>172</v>
      </c>
      <c r="W9" s="2" t="s">
        <v>203</v>
      </c>
    </row>
    <row r="10" spans="1:25" ht="39.75" customHeight="1">
      <c r="A10" s="3"/>
      <c r="B10" s="342"/>
      <c r="C10" s="2" t="s">
        <v>257</v>
      </c>
      <c r="V10" s="2" t="s">
        <v>172</v>
      </c>
      <c r="W10" s="5"/>
    </row>
    <row r="11" spans="1:25" ht="36">
      <c r="A11" s="3"/>
      <c r="B11" s="342"/>
      <c r="C11" s="2" t="s">
        <v>258</v>
      </c>
      <c r="I11" t="s">
        <v>122</v>
      </c>
      <c r="V11" s="2" t="s">
        <v>172</v>
      </c>
      <c r="W11" s="2" t="s">
        <v>176</v>
      </c>
    </row>
    <row r="12" spans="1:25" ht="36">
      <c r="A12" s="3"/>
      <c r="B12" s="342"/>
      <c r="C12" s="2" t="s">
        <v>259</v>
      </c>
      <c r="V12" s="2" t="s">
        <v>172</v>
      </c>
      <c r="W12" s="2" t="s">
        <v>260</v>
      </c>
    </row>
    <row r="13" spans="1:25" ht="24">
      <c r="A13" s="3"/>
      <c r="B13" s="337" t="s">
        <v>261</v>
      </c>
      <c r="C13" s="2" t="s">
        <v>262</v>
      </c>
      <c r="V13" s="2" t="s">
        <v>183</v>
      </c>
      <c r="W13" s="2" t="s">
        <v>263</v>
      </c>
    </row>
    <row r="14" spans="1:25" ht="36">
      <c r="A14" s="3"/>
      <c r="B14" s="338"/>
      <c r="C14" s="2" t="s">
        <v>264</v>
      </c>
      <c r="I14" t="s">
        <v>122</v>
      </c>
      <c r="V14" s="2" t="s">
        <v>183</v>
      </c>
      <c r="W14" s="2" t="s">
        <v>265</v>
      </c>
    </row>
    <row r="15" spans="1:25" ht="24">
      <c r="A15" s="3"/>
      <c r="B15" s="338"/>
      <c r="C15" s="2" t="s">
        <v>266</v>
      </c>
      <c r="V15" s="2" t="s">
        <v>183</v>
      </c>
      <c r="W15" s="2" t="s">
        <v>267</v>
      </c>
    </row>
    <row r="16" spans="1:25" ht="24">
      <c r="A16" s="3"/>
      <c r="B16" s="338"/>
      <c r="C16" s="2" t="s">
        <v>162</v>
      </c>
      <c r="V16" s="2" t="s">
        <v>183</v>
      </c>
      <c r="W16" s="2" t="s">
        <v>268</v>
      </c>
    </row>
    <row r="17" spans="1:23" ht="24">
      <c r="A17" s="3"/>
      <c r="B17" s="338"/>
      <c r="C17" s="2" t="s">
        <v>269</v>
      </c>
      <c r="I17" t="s">
        <v>122</v>
      </c>
      <c r="V17" s="2" t="s">
        <v>183</v>
      </c>
      <c r="W17" s="2" t="s">
        <v>270</v>
      </c>
    </row>
    <row r="18" spans="1:23" ht="24">
      <c r="A18" s="3"/>
      <c r="B18" s="338"/>
      <c r="C18" s="2" t="s">
        <v>271</v>
      </c>
      <c r="V18" s="2" t="s">
        <v>183</v>
      </c>
    </row>
    <row r="19" spans="1:23" ht="84">
      <c r="A19" s="3"/>
      <c r="B19" s="338"/>
      <c r="C19" s="2" t="s">
        <v>205</v>
      </c>
      <c r="V19" s="2" t="s">
        <v>183</v>
      </c>
    </row>
    <row r="20" spans="1:23" ht="24">
      <c r="A20" s="3"/>
      <c r="B20" s="337" t="s">
        <v>272</v>
      </c>
      <c r="C20" s="2" t="s">
        <v>198</v>
      </c>
      <c r="I20" t="s">
        <v>122</v>
      </c>
      <c r="V20" s="2" t="s">
        <v>183</v>
      </c>
    </row>
    <row r="21" spans="1:23" ht="48">
      <c r="A21" s="3"/>
      <c r="B21" s="338"/>
      <c r="C21" s="2" t="s">
        <v>273</v>
      </c>
      <c r="V21" s="2" t="s">
        <v>183</v>
      </c>
    </row>
    <row r="22" spans="1:23" ht="36">
      <c r="A22" s="3"/>
      <c r="B22" s="338"/>
      <c r="C22" s="2" t="s">
        <v>274</v>
      </c>
      <c r="V22" s="2" t="s">
        <v>183</v>
      </c>
    </row>
    <row r="23" spans="1:23" ht="60">
      <c r="A23" s="3"/>
      <c r="B23" s="338"/>
      <c r="C23" s="2" t="s">
        <v>275</v>
      </c>
      <c r="I23" t="s">
        <v>122</v>
      </c>
      <c r="V23" s="2" t="s">
        <v>202</v>
      </c>
    </row>
    <row r="24" spans="1:23" ht="36">
      <c r="A24" s="3"/>
      <c r="B24" s="338"/>
      <c r="C24" s="2" t="s">
        <v>276</v>
      </c>
      <c r="V24" s="2" t="s">
        <v>202</v>
      </c>
    </row>
    <row r="25" spans="1:23" ht="30.75" customHeight="1">
      <c r="A25" s="3"/>
      <c r="B25" s="337" t="s">
        <v>277</v>
      </c>
      <c r="C25" s="2" t="s">
        <v>152</v>
      </c>
    </row>
    <row r="26" spans="1:23" ht="30" customHeight="1">
      <c r="A26" s="3"/>
      <c r="B26" s="338"/>
      <c r="C26" s="2" t="s">
        <v>278</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Preguntas frecuentes</vt:lpstr>
      <vt:lpstr>Analisis de contexto-Envigado</vt:lpstr>
      <vt:lpstr>Plan de acción</vt:lpstr>
      <vt:lpstr>seguimientos</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Hector Eduardo Marin Taborda</cp:lastModifiedBy>
  <cp:revision/>
  <dcterms:created xsi:type="dcterms:W3CDTF">2024-10-24T20:08:51Z</dcterms:created>
  <dcterms:modified xsi:type="dcterms:W3CDTF">2025-05-06T21:34:21Z</dcterms:modified>
  <cp:category/>
  <cp:contentStatus/>
</cp:coreProperties>
</file>