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etbcsj-my.sharepoint.com/personal/jgonzalt_cendoj_ramajudicial_gov_co/Documents/SIGCMA UNIDAD/ANTISOBORNO/ATENDER AUDITORIA/4.5/"/>
    </mc:Choice>
  </mc:AlternateContent>
  <xr:revisionPtr revIDLastSave="1" documentId="8_{B9F9A9DD-2039-472F-A7A5-C3838280113B}" xr6:coauthVersionLast="47" xr6:coauthVersionMax="47" xr10:uidLastSave="{A918862F-31DC-440F-AAA8-734AE3BBC2F4}"/>
  <bookViews>
    <workbookView xWindow="-120" yWindow="-120" windowWidth="29040" windowHeight="15720" tabRatio="898" activeTab="4"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 sheetId="5" r:id="rId6"/>
    <sheet name="7. Matriz de Calor" sheetId="21" r:id="rId7"/>
    <sheet name="Seguimiento 1 Trimestre" sheetId="37" r:id="rId8"/>
    <sheet name="Seguimiento 2 Trimestre" sheetId="35" r:id="rId9"/>
    <sheet name="Seguimiento 3 Trimestre" sheetId="36" r:id="rId10"/>
    <sheet name="Seguimiento 4 Trimestre" sheetId="31" r:id="rId11"/>
    <sheet name="Seguimiento" sheetId="18" r:id="rId12"/>
  </sheets>
  <externalReferences>
    <externalReference r:id="rId13"/>
    <externalReference r:id="rId14"/>
  </externalReferences>
  <definedNames>
    <definedName name="_xlnm.Print_Area" localSheetId="2">'3. Identificación de Riesgos'!$A$1:$N$59</definedName>
    <definedName name="_xlnm.Print_Area" localSheetId="3">'4. Valoración Controles'!$A$1:$V$29</definedName>
    <definedName name="_xlnm.Print_Area" localSheetId="4">'5. Mapa Final'!$A$1:$Q$29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37" l="1"/>
  <c r="E50" i="37"/>
  <c r="D50" i="37"/>
  <c r="C50" i="37"/>
  <c r="B50" i="37"/>
  <c r="A50" i="37"/>
  <c r="F40" i="37"/>
  <c r="E40" i="37"/>
  <c r="D40" i="37"/>
  <c r="C40" i="37"/>
  <c r="B40" i="37"/>
  <c r="A40" i="37"/>
  <c r="F30" i="37"/>
  <c r="E30" i="37"/>
  <c r="D30" i="37"/>
  <c r="C30" i="37"/>
  <c r="B30" i="37"/>
  <c r="A30" i="37"/>
  <c r="F20" i="37"/>
  <c r="E20" i="37"/>
  <c r="D20" i="37"/>
  <c r="C20" i="37"/>
  <c r="B20" i="37"/>
  <c r="A20" i="37"/>
  <c r="F10" i="37"/>
  <c r="E10" i="37"/>
  <c r="D10" i="37"/>
  <c r="C10" i="37"/>
  <c r="B10" i="37"/>
  <c r="A10" i="37"/>
  <c r="F50" i="36"/>
  <c r="E50" i="36"/>
  <c r="D50" i="36"/>
  <c r="C50" i="36"/>
  <c r="B50" i="36"/>
  <c r="A50" i="36"/>
  <c r="F40" i="36"/>
  <c r="E40" i="36"/>
  <c r="D40" i="36"/>
  <c r="C40" i="36"/>
  <c r="B40" i="36"/>
  <c r="A40" i="36"/>
  <c r="F30" i="36"/>
  <c r="E30" i="36"/>
  <c r="D30" i="36"/>
  <c r="C30" i="36"/>
  <c r="B30" i="36"/>
  <c r="A30" i="36"/>
  <c r="F20" i="36"/>
  <c r="E20" i="36"/>
  <c r="D20" i="36"/>
  <c r="C20" i="36"/>
  <c r="B20" i="36"/>
  <c r="A20" i="36"/>
  <c r="F10" i="36"/>
  <c r="E10" i="36"/>
  <c r="D10" i="36"/>
  <c r="C10" i="36"/>
  <c r="B10" i="36"/>
  <c r="A10" i="36"/>
  <c r="F50" i="35"/>
  <c r="E50" i="35"/>
  <c r="D50" i="35"/>
  <c r="C50" i="35"/>
  <c r="B50" i="35"/>
  <c r="A50" i="35"/>
  <c r="F40" i="35"/>
  <c r="E40" i="35"/>
  <c r="D40" i="35"/>
  <c r="C40" i="35"/>
  <c r="B40" i="35"/>
  <c r="A40" i="35"/>
  <c r="F30" i="35"/>
  <c r="E30" i="35"/>
  <c r="D30" i="35"/>
  <c r="C30" i="35"/>
  <c r="B30" i="35"/>
  <c r="A30" i="35"/>
  <c r="F20" i="35"/>
  <c r="E20" i="35"/>
  <c r="D20" i="35"/>
  <c r="C20" i="35"/>
  <c r="B20" i="35"/>
  <c r="A20" i="35"/>
  <c r="F10" i="35"/>
  <c r="E10" i="35"/>
  <c r="D10" i="35"/>
  <c r="C10" i="35"/>
  <c r="B10" i="35"/>
  <c r="A10" i="35"/>
  <c r="D39" i="18"/>
  <c r="E39" i="18"/>
  <c r="F39" i="18"/>
  <c r="D49" i="18"/>
  <c r="E49" i="18"/>
  <c r="F49" i="18"/>
  <c r="D29" i="18"/>
  <c r="E29" i="18"/>
  <c r="F29" i="18"/>
  <c r="C39" i="18"/>
  <c r="C49" i="18"/>
  <c r="C29" i="18"/>
  <c r="B39" i="18"/>
  <c r="B49" i="18"/>
  <c r="B29" i="18"/>
  <c r="B19" i="18"/>
  <c r="A39" i="18"/>
  <c r="A49" i="18"/>
  <c r="A19" i="18"/>
  <c r="A29" i="18"/>
  <c r="C52" i="28"/>
  <c r="C42" i="28"/>
  <c r="L12" i="28" l="1"/>
  <c r="L18" i="28" l="1"/>
  <c r="L16" i="28"/>
  <c r="L14" i="28"/>
  <c r="L10" i="28"/>
  <c r="C19" i="28"/>
  <c r="C18" i="28"/>
  <c r="C17" i="28"/>
  <c r="C16" i="28"/>
  <c r="C15" i="28"/>
  <c r="C14" i="28"/>
  <c r="C13" i="28"/>
  <c r="C12" i="28" l="1"/>
  <c r="B40" i="28"/>
  <c r="E59" i="29"/>
  <c r="E58" i="29"/>
  <c r="E57" i="29"/>
  <c r="E56" i="29"/>
  <c r="E55" i="29"/>
  <c r="E54" i="29"/>
  <c r="E53" i="29"/>
  <c r="E52" i="29"/>
  <c r="E51" i="29"/>
  <c r="L50" i="29"/>
  <c r="E50" i="29"/>
  <c r="C50" i="29"/>
  <c r="B50" i="29"/>
  <c r="A50" i="29"/>
  <c r="E49" i="29"/>
  <c r="E48" i="29"/>
  <c r="E47" i="29"/>
  <c r="E46" i="29"/>
  <c r="E45" i="29"/>
  <c r="E44" i="29"/>
  <c r="E43" i="29"/>
  <c r="E42" i="29"/>
  <c r="E41" i="29"/>
  <c r="L40" i="29"/>
  <c r="E40" i="29"/>
  <c r="C40" i="29"/>
  <c r="B40" i="29"/>
  <c r="A40" i="29"/>
  <c r="E39" i="29"/>
  <c r="E38" i="29"/>
  <c r="E37" i="29"/>
  <c r="E36" i="29"/>
  <c r="E35" i="29"/>
  <c r="E34" i="29"/>
  <c r="E33" i="29"/>
  <c r="E32" i="29"/>
  <c r="E31" i="29"/>
  <c r="L30" i="29"/>
  <c r="E30" i="29"/>
  <c r="C30" i="29"/>
  <c r="B30" i="29"/>
  <c r="A30" i="29"/>
  <c r="E29" i="29"/>
  <c r="E28" i="29"/>
  <c r="E27" i="29"/>
  <c r="E26" i="29"/>
  <c r="E25" i="29"/>
  <c r="E24" i="29"/>
  <c r="E23" i="29"/>
  <c r="E22" i="29"/>
  <c r="E21" i="29"/>
  <c r="L20" i="29"/>
  <c r="E20" i="29"/>
  <c r="C20" i="29"/>
  <c r="B20" i="29"/>
  <c r="A20" i="29"/>
  <c r="C59" i="28"/>
  <c r="L58" i="28"/>
  <c r="C58" i="28"/>
  <c r="C57" i="28"/>
  <c r="L56" i="28"/>
  <c r="C56" i="28"/>
  <c r="C55" i="28"/>
  <c r="L54" i="28"/>
  <c r="C54" i="28"/>
  <c r="C53" i="28"/>
  <c r="L52" i="28"/>
  <c r="J51" i="28"/>
  <c r="C51" i="28"/>
  <c r="R50" i="28"/>
  <c r="L50" i="28"/>
  <c r="J50" i="28"/>
  <c r="C50" i="28"/>
  <c r="B50" i="28"/>
  <c r="A50" i="28"/>
  <c r="C49" i="28"/>
  <c r="L48" i="28"/>
  <c r="C48" i="28"/>
  <c r="C47" i="28"/>
  <c r="L46" i="28"/>
  <c r="C46" i="28"/>
  <c r="C45" i="28"/>
  <c r="L44" i="28"/>
  <c r="C44" i="28"/>
  <c r="C43" i="28"/>
  <c r="L42" i="28"/>
  <c r="J41" i="28"/>
  <c r="C41" i="28"/>
  <c r="R40" i="28"/>
  <c r="L40" i="28"/>
  <c r="J40" i="28"/>
  <c r="C40" i="28"/>
  <c r="A40" i="28"/>
  <c r="C39" i="28"/>
  <c r="L38" i="28"/>
  <c r="C38" i="28"/>
  <c r="C37" i="28"/>
  <c r="L36" i="28"/>
  <c r="C36" i="28"/>
  <c r="C35" i="28"/>
  <c r="L34" i="28"/>
  <c r="C34" i="28"/>
  <c r="C33" i="28"/>
  <c r="L32" i="28"/>
  <c r="J32" i="28"/>
  <c r="C32" i="28"/>
  <c r="J31" i="28"/>
  <c r="C31" i="28"/>
  <c r="R30" i="28"/>
  <c r="L30" i="28"/>
  <c r="J30" i="28"/>
  <c r="C30" i="28"/>
  <c r="B30" i="28"/>
  <c r="A30" i="28"/>
  <c r="C29" i="28"/>
  <c r="L28" i="28"/>
  <c r="C28" i="28"/>
  <c r="C27" i="28"/>
  <c r="L26" i="28"/>
  <c r="C26" i="28"/>
  <c r="C25" i="28"/>
  <c r="L24" i="28"/>
  <c r="C24" i="28"/>
  <c r="C23" i="28"/>
  <c r="J22" i="28"/>
  <c r="C22" i="28"/>
  <c r="J21" i="28"/>
  <c r="C21" i="28"/>
  <c r="R20" i="28"/>
  <c r="L20" i="28"/>
  <c r="J20" i="28"/>
  <c r="C20" i="28"/>
  <c r="B20" i="28"/>
  <c r="A20" i="28"/>
  <c r="B10" i="28"/>
  <c r="L58" i="27"/>
  <c r="K58" i="27" s="1"/>
  <c r="L56" i="27"/>
  <c r="K56" i="27" s="1"/>
  <c r="L54" i="27"/>
  <c r="K54" i="27" s="1"/>
  <c r="L52" i="27"/>
  <c r="K52" i="27" s="1"/>
  <c r="L50" i="27"/>
  <c r="K50" i="27" s="1"/>
  <c r="G50" i="27"/>
  <c r="H50" i="27" s="1"/>
  <c r="F50" i="29" s="1"/>
  <c r="L48" i="27"/>
  <c r="K48" i="27" s="1"/>
  <c r="L46" i="27"/>
  <c r="K46" i="27" s="1"/>
  <c r="L44" i="27"/>
  <c r="K44" i="27" s="1"/>
  <c r="L42" i="27"/>
  <c r="K42" i="27" s="1"/>
  <c r="L40" i="27"/>
  <c r="K40" i="27" s="1"/>
  <c r="G40" i="27"/>
  <c r="H40" i="27" s="1"/>
  <c r="F40" i="29" s="1"/>
  <c r="L28" i="27"/>
  <c r="K28" i="27" s="1"/>
  <c r="L26" i="27"/>
  <c r="L24" i="27"/>
  <c r="K24" i="27" s="1"/>
  <c r="L22" i="27"/>
  <c r="K22" i="27" s="1"/>
  <c r="L20" i="27"/>
  <c r="K20" i="27" s="1"/>
  <c r="G20" i="27"/>
  <c r="H20" i="27" s="1"/>
  <c r="F20" i="29" s="1"/>
  <c r="L38" i="27"/>
  <c r="K38" i="27" s="1"/>
  <c r="L36" i="27"/>
  <c r="K36" i="27" s="1"/>
  <c r="L34" i="27"/>
  <c r="K34" i="27" s="1"/>
  <c r="L32" i="27"/>
  <c r="K32" i="27" s="1"/>
  <c r="L30" i="27"/>
  <c r="G30" i="27"/>
  <c r="H30" i="27" s="1"/>
  <c r="F30" i="29" s="1"/>
  <c r="S30" i="28" l="1"/>
  <c r="K40" i="28"/>
  <c r="T40" i="28" s="1"/>
  <c r="J40" i="29" s="1"/>
  <c r="K20" i="28"/>
  <c r="T20" i="28" s="1"/>
  <c r="J20" i="29" s="1"/>
  <c r="K30" i="28"/>
  <c r="T30" i="28" s="1"/>
  <c r="K50" i="28"/>
  <c r="T50" i="28" s="1"/>
  <c r="S50" i="28"/>
  <c r="S40" i="28"/>
  <c r="S20" i="28"/>
  <c r="M50" i="27"/>
  <c r="M20" i="27"/>
  <c r="M30" i="27"/>
  <c r="M40" i="27"/>
  <c r="K26" i="27"/>
  <c r="K30" i="27"/>
  <c r="A10" i="28"/>
  <c r="C10" i="29"/>
  <c r="O40" i="27" l="1"/>
  <c r="G40" i="29"/>
  <c r="O30" i="27"/>
  <c r="G30" i="29"/>
  <c r="O50" i="27"/>
  <c r="G50" i="29"/>
  <c r="U40" i="28"/>
  <c r="U50" i="28"/>
  <c r="K50" i="29" s="1"/>
  <c r="O20" i="27"/>
  <c r="G20" i="29"/>
  <c r="U20" i="28"/>
  <c r="K20" i="29" s="1"/>
  <c r="U30" i="28"/>
  <c r="K30" i="29" s="1"/>
  <c r="J50" i="29"/>
  <c r="J30" i="29"/>
  <c r="N50" i="27"/>
  <c r="H50" i="29" s="1"/>
  <c r="N40" i="27"/>
  <c r="H40" i="29" s="1"/>
  <c r="N20" i="27"/>
  <c r="H20" i="29" s="1"/>
  <c r="N30" i="27"/>
  <c r="H30" i="29" s="1"/>
  <c r="C11" i="28"/>
  <c r="C10" i="28"/>
  <c r="I27" i="5" a="1"/>
  <c r="I27" i="5" s="1"/>
  <c r="V30" i="28" l="1"/>
  <c r="M30" i="29" s="1"/>
  <c r="V50" i="28"/>
  <c r="M50" i="29" s="1"/>
  <c r="V40" i="28"/>
  <c r="M40" i="29" s="1"/>
  <c r="K40" i="29"/>
  <c r="V20" i="28"/>
  <c r="M20" i="29" s="1"/>
  <c r="L18" i="27"/>
  <c r="L12" i="27"/>
  <c r="L14" i="27"/>
  <c r="L16" i="27"/>
  <c r="L10" i="27"/>
  <c r="I21" i="5"/>
  <c r="I22" i="5"/>
  <c r="C100" i="31" l="1"/>
  <c r="C90" i="31"/>
  <c r="C80" i="31"/>
  <c r="C70" i="31"/>
  <c r="C60" i="31"/>
  <c r="C50" i="31"/>
  <c r="C40" i="31"/>
  <c r="C30" i="31"/>
  <c r="C20" i="31"/>
  <c r="C10" i="31"/>
  <c r="C19" i="18"/>
  <c r="C9" i="18"/>
  <c r="K12" i="27"/>
  <c r="K14" i="27"/>
  <c r="K16" i="27"/>
  <c r="K18" i="27"/>
  <c r="K10" i="27"/>
  <c r="M10" i="27" l="1"/>
  <c r="G10" i="29" l="1"/>
  <c r="E11" i="29"/>
  <c r="E12" i="29"/>
  <c r="E13" i="29"/>
  <c r="E14" i="29"/>
  <c r="E15" i="29"/>
  <c r="E16" i="29"/>
  <c r="E17" i="29"/>
  <c r="E18" i="29"/>
  <c r="E19" i="29"/>
  <c r="R10" i="28"/>
  <c r="J11" i="28"/>
  <c r="J12" i="28"/>
  <c r="J10" i="28"/>
  <c r="B90" i="31" l="1"/>
  <c r="B70" i="31"/>
  <c r="A90" i="31"/>
  <c r="A70" i="31"/>
  <c r="A50" i="31"/>
  <c r="B100" i="31"/>
  <c r="B80" i="31"/>
  <c r="B60" i="31"/>
  <c r="B40" i="31"/>
  <c r="A100" i="31"/>
  <c r="A80" i="31"/>
  <c r="A60" i="31"/>
  <c r="A40" i="31"/>
  <c r="B50" i="31"/>
  <c r="B20" i="31"/>
  <c r="A20" i="31"/>
  <c r="A30" i="31"/>
  <c r="B30" i="31"/>
  <c r="K10" i="28"/>
  <c r="S10" i="28"/>
  <c r="U10" i="28" s="1"/>
  <c r="G10" i="27" l="1"/>
  <c r="H10" i="27" s="1"/>
  <c r="O10" i="27" l="1"/>
  <c r="N10" i="27"/>
  <c r="T10" i="28"/>
  <c r="E10" i="29"/>
  <c r="B10" i="29"/>
  <c r="A10" i="29"/>
  <c r="V10" i="28" l="1"/>
  <c r="M10" i="29" s="1"/>
  <c r="H10" i="29"/>
  <c r="F100" i="31"/>
  <c r="F60" i="31"/>
  <c r="F90" i="31"/>
  <c r="F70" i="31"/>
  <c r="F40" i="31"/>
  <c r="F80" i="31"/>
  <c r="F50" i="31"/>
  <c r="B10" i="31"/>
  <c r="B9" i="18"/>
  <c r="F30" i="31"/>
  <c r="A10" i="31"/>
  <c r="A9" i="18"/>
  <c r="F10" i="31" l="1"/>
  <c r="F9" i="18"/>
  <c r="D40" i="31"/>
  <c r="D80" i="31"/>
  <c r="D60" i="31"/>
  <c r="D90" i="31"/>
  <c r="D70" i="31"/>
  <c r="D100" i="31"/>
  <c r="D20" i="31"/>
  <c r="D19" i="18"/>
  <c r="D30" i="31"/>
  <c r="L10" i="29"/>
  <c r="F19" i="18" l="1"/>
  <c r="F20" i="31"/>
  <c r="D50" i="31"/>
  <c r="K10" i="29"/>
  <c r="E100" i="31" l="1"/>
  <c r="E90" i="31"/>
  <c r="E80" i="31"/>
  <c r="E9" i="18"/>
  <c r="E10" i="31"/>
  <c r="E70" i="31"/>
  <c r="E40" i="31" l="1"/>
  <c r="E50" i="31"/>
  <c r="E60" i="31"/>
  <c r="E20" i="31"/>
  <c r="E19" i="18"/>
  <c r="E30" i="31"/>
  <c r="F10" i="29"/>
  <c r="J10" i="29" l="1"/>
  <c r="D9" i="18" l="1"/>
  <c r="D1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<sst xmlns="http://schemas.openxmlformats.org/spreadsheetml/2006/main" count="754" uniqueCount="315">
  <si>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</si>
  <si>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</si>
  <si>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</si>
  <si>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</si>
  <si>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</si>
  <si>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</si>
  <si>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</si>
  <si>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</si>
  <si>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</si>
  <si>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</si>
  <si>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</si>
  <si>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</si>
  <si>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</si>
  <si>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</si>
  <si>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</si>
  <si>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</si>
  <si>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</si>
  <si>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</si>
  <si>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</si>
  <si>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</si>
  <si>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</si>
  <si>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</si>
  <si>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</si>
  <si>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</si>
  <si>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</si>
  <si>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</si>
  <si>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</si>
  <si>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</si>
  <si>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</si>
  <si>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</si>
  <si>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</si>
  <si>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</si>
  <si>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</si>
  <si>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</si>
  <si>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</si>
  <si>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</si>
  <si>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</si>
  <si>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</si>
  <si>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</si>
  <si>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</si>
  <si>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</si>
  <si>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</si>
  <si>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</si>
  <si>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</si>
  <si>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</si>
  <si>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</si>
  <si>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</si>
  <si>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</si>
  <si>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</si>
  <si>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</si>
  <si>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</si>
  <si>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</si>
  <si>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</si>
  <si>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</si>
  <si>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</si>
  <si>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</si>
  <si>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</si>
  <si>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</si>
  <si>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</si>
  <si>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</si>
  <si>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</si>
  <si>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</si>
  <si>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</si>
  <si>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</si>
  <si>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</si>
  <si>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</si>
  <si>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</si>
  <si>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</si>
  <si>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</si>
  <si>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</si>
  <si>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</si>
  <si>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</si>
  <si>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</si>
  <si>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</si>
  <si>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</si>
  <si>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</si>
  <si>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</si>
  <si>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</si>
  <si>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</si>
  <si>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</si>
  <si>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</si>
  <si>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</si>
  <si>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</si>
  <si>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</si>
  <si>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</si>
  <si>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</si>
  <si>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</si>
  <si>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</si>
  <si>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</si>
  <si>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</si>
  <si>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</si>
  <si>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</si>
  <si>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</si>
  <si>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</si>
  <si>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</si>
  <si>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</si>
  <si>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</si>
  <si>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</si>
  <si>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</si>
  <si>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</si>
  <si>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</si>
  <si>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</si>
  <si>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</si>
  <si>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</si>
  <si>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</si>
  <si>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</si>
  <si>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</si>
  <si>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</si>
  <si>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</si>
  <si>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</si>
  <si>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</si>
  <si>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</si>
  <si>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</si>
  <si>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</si>
  <si>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</si>
  <si>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</si>
  <si>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</si>
  <si>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</si>
  <si>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</si>
  <si>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</si>
  <si>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</si>
  <si>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</si>
  <si>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</si>
  <si>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</si>
  <si>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</si>
  <si>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</si>
  <si>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</si>
  <si>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</si>
  <si>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</si>
  <si>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</si>
  <si>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</si>
  <si>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</si>
  <si>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</si>
  <si>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</si>
  <si>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</si>
  <si>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</si>
  <si>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</si>
  <si>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</si>
  <si>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</si>
  <si>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</si>
  <si>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</si>
  <si>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</si>
  <si>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</si>
  <si>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</si>
  <si>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</si>
  <si>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</si>
  <si>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</si>
  <si>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</si>
  <si>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</si>
  <si>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</si>
  <si>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</si>
  <si>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</si>
  <si>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</si>
  <si>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</si>
  <si>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</si>
  <si>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</si>
  <si>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</si>
  <si>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</si>
  <si>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</si>
  <si>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</si>
  <si>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</si>
  <si>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</si>
  <si>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</si>
  <si>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</si>
  <si>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</si>
  <si>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</si>
  <si>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</si>
  <si>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</si>
  <si>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</si>
  <si>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</si>
  <si>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</si>
  <si>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</si>
  <si>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</si>
  <si>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</si>
  <si>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</si>
  <si>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</si>
  <si>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</si>
  <si>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</si>
  <si>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</si>
  <si>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</si>
  <si>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</si>
  <si>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</si>
  <si>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</si>
  <si>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</si>
  <si>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</si>
  <si>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</si>
  <si>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</si>
  <si>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</si>
  <si>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</si>
  <si>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</si>
  <si>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</si>
  <si>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</si>
  <si>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</si>
  <si>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</si>
  <si>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</si>
  <si>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</si>
  <si>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</si>
  <si>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</si>
  <si>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</si>
  <si>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</si>
  <si>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</si>
  <si>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</si>
  <si>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</si>
  <si>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</si>
  <si>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</si>
  <si>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</si>
  <si>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</si>
  <si>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</si>
  <si>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</si>
  <si>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</si>
  <si>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</si>
  <si>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</si>
  <si>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</si>
  <si>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</si>
  <si>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Gestión Control Interno y Auditoria Interna</t>
  </si>
  <si>
    <t>Evaluar en forma independiente el Sistema Institucional de Control Interno de la Rama Judicial, a través de la actividad de auditoría interna, proponiendo las recomendaciones para mantenerlo, perfeccionarlo y fortalecerlo continuamente.</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</si>
  <si>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</si>
  <si>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</si>
  <si>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</si>
  <si>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</si>
  <si>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</si>
  <si>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</si>
  <si>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</si>
  <si>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caso de los adultos, se han ido forjando desde su niñez, y por lo general ya están arraigados al ser. Sin embargo, es deber de cada entidad hacer su mejor esfuerzo para que cada persona mantenga siempre presente el compromiso que hizo al convertirse en un servidor público, el compromiso de ejercer a cabalidad su labor en el marco de la integridad. 
</t>
  </si>
  <si>
    <t>Los mapas de riesgo de soborno del Consejo Superior de la Judicatura se han elaborado bajo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</si>
  <si>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lo relacionado con los deberes y las prohibiciones de los servidores.
2. El fortalecimiento de los controles asociados a las actividades susceptibles al riesgo de corrupción en cada uno de los procesos.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</si>
  <si>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</si>
  <si>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</si>
  <si>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</si>
  <si>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</si>
  <si>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</si>
  <si>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</si>
  <si>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</si>
  <si>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</si>
  <si>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</si>
  <si>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</si>
  <si>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</si>
  <si>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</si>
  <si>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</si>
  <si>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</si>
  <si>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</si>
  <si>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</si>
  <si>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</si>
  <si>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</si>
  <si>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</si>
  <si>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</si>
  <si>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</si>
  <si>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</si>
  <si>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</si>
  <si>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</si>
  <si>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</si>
  <si>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</si>
  <si>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</si>
  <si>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</si>
  <si>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</si>
  <si>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</si>
  <si>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</si>
  <si>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</si>
  <si>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</si>
  <si>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</si>
  <si>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</si>
  <si>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</si>
  <si>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</si>
  <si>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</si>
  <si>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Ofrecer, prometer, entregar, aceptar o solicitar una ventaja indebida para preparar o presentar Informes con datos inexactos, inoportunos y no confiables, que permita favorecer intereses personales o de terceros.</t>
  </si>
  <si>
    <t>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t>
  </si>
  <si>
    <t>Gestión de Control Interno y Auditoría</t>
  </si>
  <si>
    <t>Posibilidad que durante la planeación, preparación y elaboración del programa anual de auditoría se incorporen o se excluyan ejercicios de auditoría, obedeciendo a intereses particulares y no institucionales.</t>
  </si>
  <si>
    <t>Ofrecer, prometer, entregar, aceptar o solicitar una ventaja indebida para modificar el alcance de las auditorías, que permita el favorecimiento de intereses personales o de terceros.</t>
  </si>
  <si>
    <t>Posibilidad que durante la planeación, preparación y elaboración de los planes de auditoría se determinen alcances sin utilidad y ni objetividad, buscando favorecer intereses particulares y no institucionales.</t>
  </si>
  <si>
    <t>Posibilidad que en la preparación y presentación de resultados de monitoreo y evaluación, intencionalmente se emitan informes con resultados inexactos, inoportunos, no confiables,  sin utilidad,  sin objetividad que obedezcan a intereses particulares y no institucionales.</t>
  </si>
  <si>
    <t>Posibilidad que durante la realización de los ejercicios de auditoría, intencionalmente se utilice la información, documentación o las situaciones conocidas por los auditores, para el beneficio propio o de terceros.</t>
  </si>
  <si>
    <t>Ofrecer, prometer, entregar, aceptar o solicitar una ventaja indebida para manipular la información conocida por los auditores durante los ejercicios de auditoría, con el fin de favorecer intereses personales o de terceros.</t>
  </si>
  <si>
    <t>Ofrecer, prometer, entregar, aceptar o solicitar una ventaja indebida para ocultar o manipular información relacionada con denuncias o situaciones irregulares, favoreciendo intereses personales o de terceros.</t>
  </si>
  <si>
    <t>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t>
  </si>
  <si>
    <t>Ofrecer, prometer, entregar, aceptar o solicitar una ventaja indebida para afectar la objetividad en la preparación y elaboración del programa anual de auditoría, que favorezca intereses personales o de terceros.</t>
  </si>
  <si>
    <t>1. Inaplicación o incumplimiento por parte de los auditores, de los principios y reglas de conducta establecidos en el Código de Ética y Estatuto del Auditor Interno de la Rama Judicial.</t>
  </si>
  <si>
    <t>3. Debilidades en los controles para la formulación del Programa Anual de Auditoría.</t>
  </si>
  <si>
    <t>2. Incumplimiento por parte de los auditores, del deber de reportar la existencia de conflictos de interés que afecten la independencia de la auditoría y no actuar o no tener una actitud imparcial y neutral.</t>
  </si>
  <si>
    <t>3. Debilidades en los controles para la elaboración de los planes de Auditoría.</t>
  </si>
  <si>
    <t>3. Elaboración del programa Anual de Auditoría por un equipo interdisciplinario, siguiendo los lineamientos de la Guía de Auditoría Basada en Riesgos para entidades del Estado del DAFP.</t>
  </si>
  <si>
    <t>3. Revisión y aprobación del Plan de Auditoría por parte de la Dirección de la Unidad de Auditoría.</t>
  </si>
  <si>
    <t>3. Debilidades en la aplicación de controles de calidad en los informes de Auditoría.</t>
  </si>
  <si>
    <t>Acciones de respuesta ante noticias que afectan la imagen de la entidad</t>
  </si>
  <si>
    <t>2. Verificación de la existencia de posibles conflictos de intereses al momento de conformar los equipos auditores, mediante información documentada en donde se pone en conocimiento de la situación al Director de la Unidad.</t>
  </si>
  <si>
    <t>3. Revisión de los informes de auditoría por parte del Director(a) de la Unidad de Auditoría o por un equipo interdisciplinario de la misma, cuando lo disponga el Director(a).</t>
  </si>
  <si>
    <t>1. Socialización del Código de Ética del Auditor, a través del micrositio de la Unidad de Auditoría, en el cual esta disponible para consulta y en diferentes escenarios previstos por la Unidad de Auditoría. (Encuentro de auditores y actividades de sensibilización)</t>
  </si>
  <si>
    <t>2. Verificación de la existencia de posibles conflictos de intereses al momento de conformar los equipos auditores, mediante información documentada en donde se pone en conocimiento de la situación al Director de la Unidad. En la asignación de auditorías se consigna el deber de los auditores en el reporte de conflictos de interés.</t>
  </si>
  <si>
    <t>1. Socialización del Código de Ética del Auditor, a través del micrositio de la Unidad de Auditoría, en el cual esta disponible para consulta y en diferentes escenarios previstos por la Unidad de Auditoría. (Encuentro de auditores y actividades de sensibilización). En la asignación de auditorías se hace énfasis en el cumplimiento de principios y reglas de conducta previstos en el Código de Ética y Estatutto del Auditor Interno de la Rama Judicial</t>
  </si>
  <si>
    <t xml:space="preserve">Director y auditores </t>
  </si>
  <si>
    <t>Aplicar de forma estricta los controles establecidos.</t>
  </si>
  <si>
    <t>Se aplicaron de forme estricta los controles establecidos.</t>
  </si>
  <si>
    <t>X</t>
  </si>
  <si>
    <t>ANÁLISIS DEL RESULTADO FINAL 
2 TRIMESTRE</t>
  </si>
  <si>
    <t>ANÁLISIS DEL RESULTADO FINAL 
3 TRIMESTRE</t>
  </si>
  <si>
    <t>1 TRIMESTRE</t>
  </si>
  <si>
    <t>3 TRIMESTRE</t>
  </si>
  <si>
    <t>ANÁLISIS DEL RESULTADO FINAL 
4 TRIMESTRE</t>
  </si>
  <si>
    <t>2 TRIMESTRE</t>
  </si>
  <si>
    <t>4 TRIMESTRE</t>
  </si>
  <si>
    <t>Durante el primer trimestre, el riesgo no se materializó. La efectiva aplicación de los controles preventivos, como la socialización del Código de Ética del Auditor y la elaboración del programa Anual de Auditoría por un equipo interdisciplinario, contribuyó a mantener la objetividad en la preparación del programa anual de auditoría.</t>
  </si>
  <si>
    <t>En el primer trimestre, no se materializó este riesgo. La revisión y aprobación de los Planes de Auditoría por la Dirección de la Unidad de Auditoría demostró ser un control eficaz para prevenir modificaciones indebidas en el alcance de las auditorías.</t>
  </si>
  <si>
    <t>Durante el primer trimestre, este riesgo no se materializó. La aplicación rigurosa de controles de calidad en los informes de Auditoría y la adherencia al Código de Ética del Auditor contribuyeron a mantener la exactitud y confiabilidad de los informes presentados</t>
  </si>
  <si>
    <t>En el primer trimestre, no se materializó este riesgo. La estricta adherencia a los principios éticos y la implementación de controles como la supervisión continua y la verificación cruzada de la información recopilada durante las auditorías fueron efectivas en prevenir la manipulación de información.</t>
  </si>
  <si>
    <t>Durante el primer trimestre, este riesgo no se materializó. La implementación efectiva de canales de denuncia confidenciales y la aplicación rigurosa de protocolos para el manejo de información sensible contribuyeron a prevenir la ocultación o manipulación de información relacionada con denuncias.</t>
  </si>
  <si>
    <t>En el segundo trimestre, el riesgo continuó sin materializarse. La constante verificación de posibles conflictos de intereses al conformar los equipos auditores y la adherencia a los principios éticos establecidos mantuvieron la integridad del proceso de auditoría.</t>
  </si>
  <si>
    <t>Durante el segundo trimestre, el riesgo se mantuvo controlado y no se materializó. La consistente aplicación de los controles, especialmente la verificación de conflictos de intereses y la revisión de los planes de auditoría, contribuyó a mantener la integridad del proceso.</t>
  </si>
  <si>
    <t>En el segundo trimestre, se mantuvo la integridad de los informes sin materialización del riesgo. La continua verificación de la calidad de los informes y la supervisión por parte de la Dirección de la Unidad de Auditoría demostraron ser efectivas en prevenir la presentación de datos inexactos o no confiables.</t>
  </si>
  <si>
    <t>Durante el segundo trimestre, el riesgo continuó sin materializarse. La constante aplicación de los controles, incluyendo la rotación de equipos auditores y la revisión por pares, contribuyó a mantener la integridad de la información manejada durante los ejercicios de auditoría.</t>
  </si>
  <si>
    <t>En el segundo trimestre, se mantuvo la integridad en el manejo de denuncias y situaciones irregulares, sin materialización del riesgo. La continua aplicación de controles, como la supervisión cruzada y la trazabilidad en el manejo de denuncias, demostró ser efectiva en prevenir manipulaciones.</t>
  </si>
  <si>
    <t>Para el tercer trimestre, se mantuvo la tendencia positiva sin materialización del riesgo. La continua aplicación de los controles y la concienciación del personal sobre la importancia de la objetividad en la planificación de auditorías demostraron ser efectivas</t>
  </si>
  <si>
    <t>El tercer trimestre concluyó sin la materialización de este riesgo. La continua énfasis en el cumplimiento de los principios éticos y la supervisión constante de los procesos de planificación de auditorías demostraron ser efectivos en la prevención de modificaciones indebidas.</t>
  </si>
  <si>
    <t>El tercer trimestre concluyó sin incidentes relacionados con este riesgo. La consistente aplicación de los controles y la concienciación del personal sobre la importancia de la objetividad y precisión en la presentación de informes siguieron siendo efectivas en la prevención de irregularidades.</t>
  </si>
  <si>
    <t>El tercer trimestre concluyó sin incidentes relacionados con este riesgo. La continua énfasis en la ética profesional y la aplicación consistente de controles de verificación y supervisión siguieron siendo efectivas en prevenir la manipulación de información por parte de los auditores.</t>
  </si>
  <si>
    <t>El tercer trimestre concluyó sin incidentes relacionados con este riesgo. La consistente aplicación de los controles, junto con la concienciación continua sobre la importancia de la transparencia y la integridad en el manejo de denuncias, siguieron siendo efectivas en prevenir cualquier intento de ocultamiento o manipulación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</si>
</sst>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dd/mm/yyyy;@"/>
  </numFmts>
  <fonts count="5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10"/>
      <name val="Roboto"/>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499984740745262"/>
        <bgColor indexed="64"/>
      </patternFill>
    </fill>
  </fills>
  <borders count="11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1"/>
      </top>
      <bottom/>
      <diagonal/>
    </border>
    <border>
      <left style="thin">
        <color indexed="64"/>
      </left>
      <right style="thin">
        <color indexed="64"/>
      </right>
      <top style="thick">
        <color theme="0"/>
      </top>
      <bottom style="thin">
        <color indexed="64"/>
      </bottom>
      <diagonal/>
    </border>
    <border>
      <left style="thin">
        <color indexed="64"/>
      </left>
      <right/>
      <top style="thick">
        <color theme="0"/>
      </top>
      <bottom/>
      <diagonal/>
    </border>
    <border>
      <left/>
      <right style="thin">
        <color indexed="64"/>
      </right>
      <top/>
      <bottom style="thick">
        <color theme="0"/>
      </bottom>
      <diagonal/>
    </border>
    <border>
      <left style="thin">
        <color indexed="64"/>
      </left>
      <right style="thick">
        <color theme="0"/>
      </right>
      <top style="thick">
        <color theme="0"/>
      </top>
      <bottom/>
      <diagonal/>
    </border>
    <border>
      <left style="thick">
        <color theme="0"/>
      </left>
      <right style="thin">
        <color indexed="64"/>
      </right>
      <top style="thick">
        <color theme="0"/>
      </top>
      <bottom/>
      <diagonal/>
    </border>
    <border>
      <left style="thin">
        <color indexed="64"/>
      </left>
      <right style="thick">
        <color theme="0"/>
      </right>
      <top/>
      <bottom style="thick">
        <color theme="0"/>
      </bottom>
      <diagonal/>
    </border>
    <border>
      <left style="thick">
        <color theme="0"/>
      </left>
      <right style="thin">
        <color indexed="64"/>
      </right>
      <top/>
      <bottom/>
      <diagonal/>
    </border>
    <border>
      <left/>
      <right style="thick">
        <color theme="0"/>
      </right>
      <top style="thin">
        <color indexed="64"/>
      </top>
      <bottom/>
      <diagonal/>
    </border>
    <border>
      <left style="thin">
        <color theme="1"/>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bottom style="thick">
        <color theme="0"/>
      </bottom>
      <diagonal/>
    </border>
    <border>
      <left/>
      <right style="thin">
        <color indexed="64"/>
      </right>
      <top/>
      <bottom style="thin">
        <color theme="1"/>
      </bottom>
      <diagonal/>
    </border>
    <border>
      <left/>
      <right style="thin">
        <color indexed="64"/>
      </right>
      <top style="thin">
        <color theme="1"/>
      </top>
      <bottom/>
      <diagonal/>
    </border>
    <border>
      <left style="thin">
        <color indexed="64"/>
      </left>
      <right style="thick">
        <color theme="0"/>
      </right>
      <top style="thick">
        <color theme="0"/>
      </top>
      <bottom style="thick">
        <color theme="0"/>
      </bottom>
      <diagonal/>
    </border>
    <border>
      <left style="thick">
        <color theme="0"/>
      </left>
      <right style="thin">
        <color indexed="64"/>
      </right>
      <top style="thick">
        <color theme="0"/>
      </top>
      <bottom style="thick">
        <color theme="0"/>
      </bottom>
      <diagonal/>
    </border>
    <border>
      <left style="dashed">
        <color theme="9" tint="-0.24994659260841701"/>
      </left>
      <right style="thin">
        <color indexed="64"/>
      </right>
      <top style="thick">
        <color theme="0"/>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style="dashed">
        <color theme="9" tint="-0.24994659260841701"/>
      </top>
      <bottom style="dashed">
        <color theme="9" tint="-0.24994659260841701"/>
      </bottom>
      <diagonal/>
    </border>
    <border>
      <left style="medium">
        <color indexed="64"/>
      </left>
      <right/>
      <top style="thick">
        <color theme="0"/>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409">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6" xfId="0" applyFont="1" applyFill="1" applyBorder="1" applyAlignment="1" applyProtection="1">
      <alignment horizontal="center" vertical="center" textRotation="90"/>
      <protection locked="0"/>
    </xf>
    <xf numFmtId="0" fontId="37" fillId="4" borderId="46"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6" xfId="0" applyFont="1" applyFill="1" applyBorder="1" applyAlignment="1" applyProtection="1">
      <alignment vertical="center" wrapText="1"/>
      <protection locked="0"/>
    </xf>
    <xf numFmtId="0" fontId="36" fillId="4" borderId="46" xfId="0" applyFont="1" applyFill="1" applyBorder="1" applyAlignment="1" applyProtection="1">
      <alignment horizontal="center" vertical="center" wrapText="1"/>
      <protection locked="0"/>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5" xfId="0" applyFont="1" applyFill="1" applyBorder="1" applyAlignment="1">
      <alignment vertical="center"/>
    </xf>
    <xf numFmtId="0" fontId="28" fillId="4" borderId="44" xfId="0" applyFont="1" applyFill="1" applyBorder="1" applyAlignment="1">
      <alignment vertical="center"/>
    </xf>
    <xf numFmtId="0" fontId="1" fillId="3" borderId="42" xfId="0" applyFont="1" applyFill="1" applyBorder="1" applyAlignment="1">
      <alignment horizontal="center" vertical="center"/>
    </xf>
    <xf numFmtId="4" fontId="0" fillId="0" borderId="34" xfId="0" applyNumberFormat="1" applyBorder="1" applyAlignment="1">
      <alignment vertical="center" wrapText="1"/>
    </xf>
    <xf numFmtId="0" fontId="28" fillId="4" borderId="67" xfId="0" applyFont="1" applyFill="1" applyBorder="1" applyAlignment="1">
      <alignment vertical="center"/>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7" xfId="0" applyFont="1" applyFill="1" applyBorder="1" applyAlignment="1">
      <alignment horizontal="center" vertical="center" textRotation="90" wrapText="1"/>
    </xf>
    <xf numFmtId="0" fontId="4" fillId="4" borderId="64" xfId="0" applyFont="1" applyFill="1" applyBorder="1" applyAlignment="1">
      <alignment vertical="center"/>
    </xf>
    <xf numFmtId="0" fontId="4" fillId="4" borderId="63" xfId="0" applyFont="1" applyFill="1" applyBorder="1" applyAlignment="1">
      <alignment vertical="center"/>
    </xf>
    <xf numFmtId="0" fontId="31" fillId="0" borderId="16" xfId="0" applyFont="1" applyBorder="1" applyAlignment="1">
      <alignment horizontal="center" vertical="center" wrapText="1"/>
    </xf>
    <xf numFmtId="43" fontId="0" fillId="3" borderId="0" xfId="3" applyFont="1" applyFill="1"/>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6" xfId="0" applyFont="1" applyFill="1" applyBorder="1" applyAlignment="1">
      <alignment horizontal="center" vertical="center" textRotation="90"/>
    </xf>
    <xf numFmtId="0" fontId="4" fillId="4" borderId="75" xfId="0" applyFont="1" applyFill="1" applyBorder="1" applyAlignment="1">
      <alignment horizontal="center" vertical="center" textRotation="90" wrapText="1"/>
    </xf>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4" fillId="4" borderId="77"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0"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8" xfId="0" applyFill="1" applyBorder="1"/>
    <xf numFmtId="0" fontId="9" fillId="3" borderId="40"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45" fillId="6" borderId="0" xfId="0" applyFont="1" applyFill="1" applyAlignment="1">
      <alignment vertical="center" wrapText="1" readingOrder="1"/>
    </xf>
    <xf numFmtId="0" fontId="49" fillId="0" borderId="42" xfId="0" applyFont="1" applyBorder="1" applyAlignment="1">
      <alignment vertical="top" wrapText="1"/>
    </xf>
    <xf numFmtId="0" fontId="49" fillId="0" borderId="0" xfId="0" applyFont="1" applyAlignment="1">
      <alignment vertical="top" wrapText="1"/>
    </xf>
    <xf numFmtId="0" fontId="49" fillId="0" borderId="82" xfId="0" applyFont="1" applyBorder="1" applyAlignment="1">
      <alignment vertical="top" wrapText="1"/>
    </xf>
    <xf numFmtId="0" fontId="20" fillId="0" borderId="9" xfId="0" applyFont="1" applyBorder="1" applyAlignment="1">
      <alignment horizontal="left" vertical="center" wrapText="1"/>
    </xf>
    <xf numFmtId="0" fontId="9" fillId="3" borderId="17" xfId="1" applyFont="1" applyFill="1" applyBorder="1" applyAlignment="1">
      <alignment horizontal="lef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0" fillId="0" borderId="9" xfId="0" applyBorder="1" applyAlignment="1">
      <alignment horizontal="center" vertical="center" wrapText="1"/>
    </xf>
    <xf numFmtId="0" fontId="0" fillId="0" borderId="34" xfId="0" applyBorder="1" applyAlignment="1">
      <alignment horizontal="center" vertical="center" wrapText="1"/>
    </xf>
    <xf numFmtId="0" fontId="4" fillId="4" borderId="61" xfId="0" applyFont="1" applyFill="1" applyBorder="1" applyAlignment="1">
      <alignment horizontal="center" vertical="center"/>
    </xf>
    <xf numFmtId="2" fontId="0" fillId="0" borderId="9" xfId="3" applyNumberFormat="1" applyFont="1" applyBorder="1" applyAlignment="1">
      <alignment horizontal="center" vertical="center" wrapText="1"/>
    </xf>
    <xf numFmtId="0" fontId="4" fillId="4" borderId="49" xfId="0" applyFont="1" applyFill="1" applyBorder="1" applyAlignment="1">
      <alignment horizontal="center" vertical="center"/>
    </xf>
    <xf numFmtId="0" fontId="4" fillId="4" borderId="46" xfId="0" applyFont="1" applyFill="1" applyBorder="1" applyAlignment="1">
      <alignment horizontal="center" vertical="center" textRotation="90" wrapText="1"/>
    </xf>
    <xf numFmtId="0" fontId="4" fillId="4" borderId="46" xfId="0" applyFont="1" applyFill="1" applyBorder="1" applyAlignment="1">
      <alignment horizontal="center" vertical="center" wrapText="1"/>
    </xf>
    <xf numFmtId="0" fontId="20" fillId="0" borderId="34" xfId="0" applyFont="1" applyBorder="1" applyAlignment="1">
      <alignment horizontal="justify" vertical="center" wrapText="1"/>
    </xf>
    <xf numFmtId="0" fontId="2" fillId="3" borderId="0" xfId="0" applyFont="1" applyFill="1" applyAlignment="1" applyProtection="1">
      <alignment vertical="center"/>
      <protection locked="0"/>
    </xf>
    <xf numFmtId="0" fontId="2" fillId="3" borderId="42"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3" fontId="0" fillId="0" borderId="34" xfId="0" applyNumberFormat="1" applyBorder="1" applyAlignment="1">
      <alignment horizontal="justify" vertical="center" wrapText="1"/>
    </xf>
    <xf numFmtId="0" fontId="0" fillId="3" borderId="0" xfId="0" applyFill="1" applyAlignment="1">
      <alignment vertical="center"/>
    </xf>
    <xf numFmtId="3" fontId="0" fillId="0" borderId="9" xfId="0" applyNumberFormat="1" applyBorder="1" applyAlignment="1">
      <alignment horizontal="justify" vertical="center" wrapText="1"/>
    </xf>
    <xf numFmtId="0" fontId="0" fillId="0" borderId="9" xfId="0" applyBorder="1" applyAlignment="1">
      <alignment horizontal="justify" vertical="center" wrapText="1"/>
    </xf>
    <xf numFmtId="3" fontId="0" fillId="0" borderId="9" xfId="0" applyNumberFormat="1" applyBorder="1" applyAlignment="1">
      <alignment horizontal="left" vertical="center" wrapText="1"/>
    </xf>
    <xf numFmtId="0" fontId="26" fillId="0" borderId="9" xfId="0" applyFont="1" applyBorder="1" applyAlignment="1" applyProtection="1">
      <alignment vertical="top" wrapText="1"/>
      <protection locked="0"/>
    </xf>
    <xf numFmtId="0" fontId="28" fillId="4" borderId="0" xfId="0" applyFont="1" applyFill="1" applyAlignment="1">
      <alignment horizontal="left" vertical="center"/>
    </xf>
    <xf numFmtId="0" fontId="28" fillId="4" borderId="0" xfId="0" applyFont="1" applyFill="1" applyAlignment="1">
      <alignment vertical="center"/>
    </xf>
    <xf numFmtId="0" fontId="4" fillId="4" borderId="96" xfId="0" applyFont="1" applyFill="1" applyBorder="1" applyAlignment="1">
      <alignment vertical="center"/>
    </xf>
    <xf numFmtId="0" fontId="4" fillId="4" borderId="0" xfId="0" applyFont="1" applyFill="1" applyAlignment="1">
      <alignment vertical="center"/>
    </xf>
    <xf numFmtId="0" fontId="28" fillId="4" borderId="103" xfId="0" applyFont="1" applyFill="1" applyBorder="1" applyAlignment="1">
      <alignment vertical="center"/>
    </xf>
    <xf numFmtId="0" fontId="4" fillId="4" borderId="110" xfId="0" applyFont="1" applyFill="1" applyBorder="1" applyAlignment="1">
      <alignment horizontal="center" vertical="center" wrapText="1"/>
    </xf>
    <xf numFmtId="0" fontId="4" fillId="4" borderId="111" xfId="0" applyFont="1" applyFill="1" applyBorder="1" applyAlignment="1">
      <alignment horizontal="center" vertical="center" textRotation="90" wrapText="1"/>
    </xf>
    <xf numFmtId="0" fontId="4" fillId="3" borderId="75" xfId="0" applyFont="1" applyFill="1" applyBorder="1" applyAlignment="1">
      <alignment horizontal="center" vertical="center" wrapText="1"/>
    </xf>
    <xf numFmtId="0" fontId="4" fillId="19" borderId="0" xfId="0" applyFont="1" applyFill="1" applyAlignment="1">
      <alignment horizontal="center" vertical="center"/>
    </xf>
    <xf numFmtId="0" fontId="20" fillId="0" borderId="9" xfId="0" applyFont="1" applyBorder="1" applyAlignment="1" applyProtection="1">
      <alignment vertical="center" wrapText="1"/>
      <protection locked="0"/>
    </xf>
    <xf numFmtId="0" fontId="20" fillId="0" borderId="9" xfId="0" applyFont="1" applyBorder="1" applyAlignment="1" applyProtection="1">
      <alignment vertical="top" wrapText="1"/>
      <protection locked="0"/>
    </xf>
    <xf numFmtId="0" fontId="20" fillId="3" borderId="34"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36" fillId="4" borderId="46" xfId="0" applyFont="1" applyFill="1" applyBorder="1" applyAlignment="1" applyProtection="1">
      <alignment horizontal="center" vertical="center" wrapText="1"/>
      <protection locked="0"/>
    </xf>
    <xf numFmtId="0" fontId="36" fillId="4" borderId="46" xfId="0" applyFont="1" applyFill="1" applyBorder="1" applyAlignment="1" applyProtection="1">
      <alignment horizontal="center" vertical="center" wrapText="1"/>
      <protection locked="0"/>
    </xf>
    <xf numFmtId="4" fontId="20" fillId="0" borderId="34" xfId="0" applyNumberFormat="1" applyFont="1" applyBorder="1" applyAlignment="1">
      <alignment vertical="center" wrapText="1"/>
    </xf>
    <xf numFmtId="165" fontId="21" fillId="0" borderId="9" xfId="0" applyNumberFormat="1" applyFont="1" applyBorder="1" applyAlignment="1">
      <alignment horizontal="center" vertical="center"/>
    </xf>
    <xf numFmtId="0" fontId="52" fillId="0" borderId="0" xfId="0" applyFont="1" applyAlignment="1">
      <alignment horizontal="center"/>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5" fillId="3" borderId="9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1" xfId="1" applyFont="1" applyFill="1" applyBorder="1" applyAlignment="1">
      <alignment horizontal="justify" vertical="center" wrapText="1"/>
    </xf>
    <xf numFmtId="0" fontId="15" fillId="3" borderId="28"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81" xfId="0" applyFont="1" applyFill="1" applyBorder="1" applyAlignment="1">
      <alignment horizontal="center" vertical="center" wrapText="1"/>
    </xf>
    <xf numFmtId="0" fontId="15" fillId="0" borderId="81"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81"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5" fillId="3" borderId="88"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6" fillId="3" borderId="43" xfId="1" applyFont="1" applyFill="1" applyBorder="1" applyAlignment="1">
      <alignment horizontal="left" vertical="center" wrapText="1"/>
    </xf>
    <xf numFmtId="0" fontId="16" fillId="3" borderId="89" xfId="1" applyFont="1" applyFill="1"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79"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91"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86" xfId="1" applyFont="1" applyFill="1" applyBorder="1" applyAlignment="1">
      <alignment horizontal="center" vertical="center"/>
    </xf>
    <xf numFmtId="0" fontId="17" fillId="4" borderId="87"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2"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93" xfId="1" applyFont="1" applyFill="1" applyBorder="1" applyAlignment="1">
      <alignment horizontal="justify" vertical="center" wrapText="1"/>
    </xf>
    <xf numFmtId="0" fontId="0" fillId="0" borderId="9" xfId="0" applyBorder="1" applyAlignment="1">
      <alignment horizontal="center" vertical="center" wrapText="1"/>
    </xf>
    <xf numFmtId="0" fontId="20" fillId="3" borderId="9" xfId="0" applyFont="1" applyFill="1" applyBorder="1" applyAlignment="1">
      <alignment horizontal="center" vertical="center" wrapText="1"/>
    </xf>
    <xf numFmtId="1" fontId="0" fillId="0" borderId="9" xfId="4" applyNumberFormat="1" applyFont="1" applyBorder="1" applyAlignment="1">
      <alignment horizontal="center" vertical="center" wrapText="1"/>
    </xf>
    <xf numFmtId="9" fontId="0" fillId="0" borderId="9" xfId="4" applyFont="1" applyBorder="1" applyAlignment="1">
      <alignment horizontal="center" vertical="center" wrapText="1"/>
    </xf>
    <xf numFmtId="0" fontId="27"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0" fillId="0" borderId="40" xfId="0" applyBorder="1" applyAlignment="1">
      <alignment horizontal="center" vertical="center" wrapText="1"/>
    </xf>
    <xf numFmtId="0" fontId="0" fillId="0" borderId="34" xfId="0" applyBorder="1" applyAlignment="1">
      <alignment horizontal="center" vertical="center" wrapText="1"/>
    </xf>
    <xf numFmtId="0" fontId="20" fillId="3" borderId="40"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0" fillId="0" borderId="39" xfId="0" applyBorder="1" applyAlignment="1">
      <alignment horizontal="center" vertical="center" wrapText="1"/>
    </xf>
    <xf numFmtId="1" fontId="0" fillId="0" borderId="40"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20" fillId="3" borderId="39" xfId="0" applyFont="1" applyFill="1" applyBorder="1" applyAlignment="1">
      <alignment horizontal="center" vertical="center" wrapText="1"/>
    </xf>
    <xf numFmtId="1" fontId="0" fillId="0" borderId="34" xfId="4" applyNumberFormat="1" applyFont="1" applyBorder="1" applyAlignment="1">
      <alignment horizontal="center" vertical="center" wrapText="1"/>
    </xf>
    <xf numFmtId="9" fontId="0" fillId="0" borderId="39" xfId="4" applyFont="1" applyBorder="1" applyAlignment="1">
      <alignment horizontal="center" vertical="center" wrapText="1"/>
    </xf>
    <xf numFmtId="0" fontId="27" fillId="0" borderId="34" xfId="0" applyFont="1" applyBorder="1" applyAlignment="1">
      <alignment horizontal="center" vertical="center" wrapText="1"/>
    </xf>
    <xf numFmtId="0" fontId="27" fillId="0" borderId="40"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9" xfId="0" applyFont="1" applyBorder="1" applyAlignment="1">
      <alignment horizontal="center" vertical="center" wrapText="1"/>
    </xf>
    <xf numFmtId="9" fontId="0" fillId="0" borderId="40" xfId="4" applyFont="1" applyBorder="1" applyAlignment="1">
      <alignment horizontal="center" vertical="center" wrapText="1"/>
    </xf>
    <xf numFmtId="9" fontId="0" fillId="0" borderId="34" xfId="4" applyFont="1" applyBorder="1" applyAlignment="1">
      <alignment horizontal="center" vertical="center" wrapText="1"/>
    </xf>
    <xf numFmtId="0" fontId="4" fillId="4" borderId="47"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73"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98" xfId="0" applyFont="1" applyFill="1" applyBorder="1" applyAlignment="1">
      <alignment horizontal="center" vertical="center" textRotation="1"/>
    </xf>
    <xf numFmtId="0" fontId="4" fillId="4" borderId="100" xfId="0" applyFont="1" applyFill="1" applyBorder="1" applyAlignment="1">
      <alignment horizontal="center" vertical="center" textRotation="1"/>
    </xf>
    <xf numFmtId="0" fontId="4" fillId="4" borderId="64" xfId="0" applyFont="1" applyFill="1" applyBorder="1" applyAlignment="1">
      <alignment horizontal="center" vertical="center"/>
    </xf>
    <xf numFmtId="0" fontId="4" fillId="4" borderId="61"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99" xfId="0" applyFont="1" applyFill="1" applyBorder="1" applyAlignment="1" applyProtection="1">
      <alignment horizontal="center" vertical="center" wrapText="1"/>
      <protection locked="0"/>
    </xf>
    <xf numFmtId="0" fontId="4" fillId="15" borderId="101" xfId="0" applyFont="1" applyFill="1" applyBorder="1" applyAlignment="1" applyProtection="1">
      <alignment horizontal="center" vertical="center" wrapText="1"/>
      <protection locked="0"/>
    </xf>
    <xf numFmtId="0" fontId="4" fillId="4" borderId="47" xfId="0" applyFont="1" applyFill="1" applyBorder="1" applyAlignment="1">
      <alignment horizontal="center" vertical="center"/>
    </xf>
    <xf numFmtId="0" fontId="4" fillId="4" borderId="50" xfId="0" applyFont="1" applyFill="1" applyBorder="1" applyAlignment="1">
      <alignment horizontal="center" vertical="center"/>
    </xf>
    <xf numFmtId="0" fontId="4" fillId="15" borderId="47" xfId="0" applyFont="1" applyFill="1" applyBorder="1" applyAlignment="1" applyProtection="1">
      <alignment horizontal="center" vertical="center" wrapText="1"/>
      <protection locked="0"/>
    </xf>
    <xf numFmtId="0" fontId="4" fillId="15" borderId="73" xfId="0" applyFont="1" applyFill="1" applyBorder="1" applyAlignment="1" applyProtection="1">
      <alignment horizontal="center" vertical="center" wrapText="1"/>
      <protection locked="0"/>
    </xf>
    <xf numFmtId="0" fontId="4" fillId="15" borderId="60" xfId="0" applyFont="1" applyFill="1" applyBorder="1" applyAlignment="1" applyProtection="1">
      <alignment horizontal="center" vertical="center"/>
      <protection locked="0"/>
    </xf>
    <xf numFmtId="0" fontId="4" fillId="15" borderId="97" xfId="0" applyFont="1" applyFill="1" applyBorder="1" applyAlignment="1" applyProtection="1">
      <alignment horizontal="center" vertical="center"/>
      <protection locked="0"/>
    </xf>
    <xf numFmtId="0" fontId="4" fillId="4" borderId="65" xfId="0" applyFont="1" applyFill="1" applyBorder="1" applyAlignment="1">
      <alignment horizontal="center" vertical="center"/>
    </xf>
    <xf numFmtId="0" fontId="4" fillId="4" borderId="66" xfId="0" applyFont="1" applyFill="1" applyBorder="1" applyAlignment="1">
      <alignment horizontal="center" vertical="center"/>
    </xf>
    <xf numFmtId="0" fontId="5" fillId="4" borderId="40" xfId="0" applyFont="1" applyFill="1" applyBorder="1" applyAlignment="1">
      <alignment horizontal="left" vertical="center"/>
    </xf>
    <xf numFmtId="2" fontId="0" fillId="0" borderId="9" xfId="3" applyNumberFormat="1" applyFont="1" applyBorder="1" applyAlignment="1">
      <alignment horizontal="center" vertical="center" wrapText="1"/>
    </xf>
    <xf numFmtId="0" fontId="28" fillId="4" borderId="104"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45" xfId="0" applyFont="1" applyFill="1" applyBorder="1" applyAlignment="1">
      <alignment horizontal="center" vertical="center"/>
    </xf>
    <xf numFmtId="0" fontId="28" fillId="4" borderId="69" xfId="0" applyFont="1" applyFill="1" applyBorder="1" applyAlignment="1">
      <alignment horizontal="center" vertical="center"/>
    </xf>
    <xf numFmtId="0" fontId="28" fillId="4" borderId="0" xfId="0" applyFont="1" applyFill="1" applyAlignment="1">
      <alignment horizontal="center" vertical="center"/>
    </xf>
    <xf numFmtId="0" fontId="28" fillId="4" borderId="44" xfId="0" applyFont="1" applyFill="1" applyBorder="1" applyAlignment="1">
      <alignment horizontal="center" vertical="center"/>
    </xf>
    <xf numFmtId="0" fontId="28" fillId="4" borderId="70" xfId="0" applyFont="1" applyFill="1" applyBorder="1" applyAlignment="1">
      <alignment horizontal="center" vertical="center"/>
    </xf>
    <xf numFmtId="0" fontId="28" fillId="4" borderId="71" xfId="0" applyFont="1" applyFill="1" applyBorder="1" applyAlignment="1">
      <alignment horizontal="center" vertical="center"/>
    </xf>
    <xf numFmtId="0" fontId="28" fillId="4" borderId="106" xfId="0" applyFont="1" applyFill="1" applyBorder="1" applyAlignment="1">
      <alignment horizontal="center" vertical="center"/>
    </xf>
    <xf numFmtId="0" fontId="6" fillId="3" borderId="102"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10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10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108" xfId="0" applyFont="1" applyFill="1" applyBorder="1" applyAlignment="1">
      <alignment horizontal="center" vertical="center" textRotation="1"/>
    </xf>
    <xf numFmtId="3" fontId="4" fillId="4" borderId="46" xfId="0" applyNumberFormat="1" applyFont="1" applyFill="1" applyBorder="1" applyAlignment="1">
      <alignment horizontal="center" vertical="center"/>
    </xf>
    <xf numFmtId="0" fontId="4" fillId="4" borderId="46" xfId="0" applyFont="1" applyFill="1" applyBorder="1" applyAlignment="1">
      <alignment horizontal="center" vertical="center" textRotation="90" wrapText="1"/>
    </xf>
    <xf numFmtId="0" fontId="4" fillId="4" borderId="46"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108" xfId="0" applyFont="1" applyFill="1" applyBorder="1" applyAlignment="1">
      <alignment horizontal="center" vertical="center"/>
    </xf>
    <xf numFmtId="0" fontId="0" fillId="0" borderId="95" xfId="0" applyBorder="1" applyAlignment="1">
      <alignment horizontal="center" vertical="center" wrapText="1"/>
    </xf>
    <xf numFmtId="0" fontId="2" fillId="3" borderId="94"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3" borderId="107"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44" xfId="0" applyFont="1" applyFill="1" applyBorder="1" applyAlignment="1" applyProtection="1">
      <alignment horizontal="left" vertical="center"/>
      <protection locked="0"/>
    </xf>
    <xf numFmtId="0" fontId="2" fillId="3" borderId="105" xfId="0" applyFont="1" applyFill="1" applyBorder="1" applyAlignment="1" applyProtection="1">
      <alignment horizontal="left" vertical="center" wrapText="1"/>
      <protection locked="0"/>
    </xf>
    <xf numFmtId="0" fontId="2" fillId="3" borderId="61" xfId="0" applyFont="1" applyFill="1" applyBorder="1" applyAlignment="1" applyProtection="1">
      <alignment horizontal="left" vertical="center" wrapText="1"/>
      <protection locked="0"/>
    </xf>
    <xf numFmtId="0" fontId="2" fillId="3" borderId="97" xfId="0" applyFont="1" applyFill="1" applyBorder="1" applyAlignment="1" applyProtection="1">
      <alignment horizontal="left" vertical="center" wrapText="1"/>
      <protection locked="0"/>
    </xf>
    <xf numFmtId="165" fontId="20" fillId="3" borderId="40" xfId="0" applyNumberFormat="1" applyFont="1" applyFill="1" applyBorder="1" applyAlignment="1">
      <alignment horizontal="center" vertical="center"/>
    </xf>
    <xf numFmtId="165" fontId="20" fillId="3" borderId="39" xfId="0" applyNumberFormat="1" applyFont="1" applyFill="1" applyBorder="1" applyAlignment="1">
      <alignment horizontal="center" vertical="center"/>
    </xf>
    <xf numFmtId="165" fontId="20" fillId="3" borderId="34" xfId="0" applyNumberFormat="1" applyFont="1" applyFill="1" applyBorder="1" applyAlignment="1">
      <alignment horizontal="center" vertical="center"/>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4" fillId="4" borderId="63" xfId="0" applyFont="1" applyFill="1" applyBorder="1" applyAlignment="1">
      <alignment horizontal="center" vertical="center"/>
    </xf>
    <xf numFmtId="0" fontId="4" fillId="4" borderId="62" xfId="0" applyFont="1" applyFill="1" applyBorder="1" applyAlignment="1">
      <alignment horizontal="center" vertical="center"/>
    </xf>
    <xf numFmtId="0" fontId="20" fillId="0" borderId="9" xfId="0" applyFont="1" applyBorder="1" applyAlignment="1">
      <alignment horizontal="center" vertical="center"/>
    </xf>
    <xf numFmtId="9" fontId="20" fillId="0" borderId="39" xfId="0" applyNumberFormat="1" applyFont="1" applyBorder="1" applyAlignment="1">
      <alignment horizontal="center" vertical="center" wrapText="1"/>
    </xf>
    <xf numFmtId="9" fontId="20" fillId="0" borderId="34" xfId="0" applyNumberFormat="1" applyFont="1" applyBorder="1" applyAlignment="1">
      <alignment horizontal="center" vertical="center" wrapText="1"/>
    </xf>
    <xf numFmtId="2" fontId="20" fillId="0" borderId="39" xfId="0" applyNumberFormat="1" applyFont="1" applyBorder="1" applyAlignment="1">
      <alignment horizontal="center" vertical="center" wrapText="1"/>
    </xf>
    <xf numFmtId="2" fontId="20" fillId="0" borderId="34" xfId="0" applyNumberFormat="1" applyFont="1" applyBorder="1" applyAlignment="1">
      <alignment horizontal="center" vertical="center" wrapText="1"/>
    </xf>
    <xf numFmtId="0" fontId="57" fillId="0" borderId="34" xfId="0" applyFont="1" applyBorder="1" applyAlignment="1">
      <alignment horizontal="center" vertical="center" wrapText="1"/>
    </xf>
    <xf numFmtId="0" fontId="57" fillId="0" borderId="9" xfId="0" applyFont="1" applyBorder="1" applyAlignment="1">
      <alignment horizontal="center" vertical="center" wrapText="1"/>
    </xf>
    <xf numFmtId="0" fontId="4" fillId="4" borderId="0" xfId="0" applyFont="1" applyFill="1" applyAlignment="1">
      <alignment horizontal="center" vertical="center"/>
    </xf>
    <xf numFmtId="0" fontId="4" fillId="4" borderId="44" xfId="0" applyFont="1" applyFill="1" applyBorder="1" applyAlignment="1">
      <alignment horizontal="center" vertical="center"/>
    </xf>
    <xf numFmtId="0" fontId="2" fillId="3" borderId="14" xfId="0" applyFont="1" applyFill="1" applyBorder="1" applyAlignment="1" applyProtection="1">
      <alignment horizontal="left" vertical="center" wrapText="1"/>
      <protection locked="0"/>
    </xf>
    <xf numFmtId="0" fontId="2" fillId="3" borderId="45"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44" xfId="0" applyFont="1" applyFill="1" applyBorder="1" applyAlignment="1" applyProtection="1">
      <alignment horizontal="left" vertical="center" wrapText="1"/>
      <protection locked="0"/>
    </xf>
    <xf numFmtId="0" fontId="28" fillId="4" borderId="9" xfId="0" applyFont="1" applyFill="1" applyBorder="1" applyAlignment="1">
      <alignment horizontal="center" vertical="center"/>
    </xf>
    <xf numFmtId="0" fontId="4" fillId="4" borderId="7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12" xfId="0" applyFont="1" applyFill="1" applyBorder="1" applyAlignment="1">
      <alignment horizontal="center" vertical="center" wrapText="1"/>
    </xf>
    <xf numFmtId="0" fontId="4" fillId="4" borderId="111" xfId="0" applyFont="1" applyFill="1" applyBorder="1" applyAlignment="1">
      <alignment horizontal="center" vertical="center" wrapText="1"/>
    </xf>
    <xf numFmtId="0" fontId="4" fillId="4" borderId="100" xfId="0" applyFont="1" applyFill="1" applyBorder="1" applyAlignment="1">
      <alignment horizontal="center" vertical="center"/>
    </xf>
    <xf numFmtId="0" fontId="6" fillId="3" borderId="9" xfId="0" applyFont="1" applyFill="1" applyBorder="1" applyAlignment="1">
      <alignment horizontal="center" vertical="center"/>
    </xf>
    <xf numFmtId="0" fontId="49" fillId="0" borderId="42" xfId="0" applyFont="1" applyBorder="1" applyAlignment="1">
      <alignment horizontal="left" vertical="center" wrapText="1"/>
    </xf>
    <xf numFmtId="0" fontId="49" fillId="0" borderId="0" xfId="0" applyFont="1" applyAlignment="1">
      <alignment horizontal="left" vertical="center" wrapText="1"/>
    </xf>
    <xf numFmtId="0" fontId="49" fillId="0" borderId="82"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78"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1"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9"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4" xfId="0" applyFont="1" applyFill="1" applyBorder="1" applyAlignment="1">
      <alignment horizontal="center" vertical="center" wrapText="1"/>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48" xfId="0" applyFont="1" applyFill="1" applyBorder="1" applyAlignment="1">
      <alignment horizontal="center" vertical="center"/>
    </xf>
    <xf numFmtId="0" fontId="36" fillId="4" borderId="58" xfId="0" applyFont="1" applyFill="1" applyBorder="1" applyAlignment="1">
      <alignment horizontal="center" vertical="center"/>
    </xf>
    <xf numFmtId="0" fontId="36" fillId="4" borderId="49" xfId="0" applyFont="1" applyFill="1" applyBorder="1" applyAlignment="1">
      <alignment horizontal="center" vertical="center"/>
    </xf>
    <xf numFmtId="0" fontId="36" fillId="15" borderId="46" xfId="0" applyFont="1" applyFill="1" applyBorder="1" applyAlignment="1" applyProtection="1">
      <alignment horizontal="center" vertical="center" wrapText="1"/>
      <protection locked="0"/>
    </xf>
    <xf numFmtId="0" fontId="36" fillId="4" borderId="46" xfId="0" applyFont="1" applyFill="1" applyBorder="1" applyAlignment="1" applyProtection="1">
      <alignment horizontal="center" vertical="center" wrapText="1"/>
      <protection locked="0"/>
    </xf>
    <xf numFmtId="1" fontId="35" fillId="0" borderId="9" xfId="0" applyNumberFormat="1" applyFont="1" applyBorder="1" applyAlignment="1" applyProtection="1">
      <alignment horizontal="center" vertical="center" wrapText="1"/>
      <protection locked="0"/>
    </xf>
    <xf numFmtId="1"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1" fontId="35" fillId="0" borderId="9" xfId="0" applyNumberFormat="1" applyFont="1" applyBorder="1" applyAlignment="1">
      <alignment horizontal="center" vertical="center"/>
    </xf>
    <xf numFmtId="0" fontId="35" fillId="0" borderId="9" xfId="0" applyFont="1" applyBorder="1" applyAlignment="1">
      <alignment horizontal="center" vertical="center"/>
    </xf>
    <xf numFmtId="0" fontId="37" fillId="4" borderId="47"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6" fillId="4" borderId="48" xfId="0" applyFont="1" applyFill="1" applyBorder="1" applyAlignment="1" applyProtection="1">
      <alignment horizontal="center" vertical="center" wrapText="1"/>
      <protection locked="0"/>
    </xf>
    <xf numFmtId="0" fontId="30" fillId="16" borderId="113" xfId="0" applyFont="1" applyFill="1" applyBorder="1" applyAlignment="1">
      <alignment horizontal="center"/>
    </xf>
    <xf numFmtId="0" fontId="30" fillId="16" borderId="64" xfId="0" applyFont="1" applyFill="1" applyBorder="1" applyAlignment="1">
      <alignment horizontal="center"/>
    </xf>
    <xf numFmtId="165" fontId="21" fillId="0" borderId="40" xfId="0" applyNumberFormat="1" applyFont="1" applyBorder="1" applyAlignment="1">
      <alignment horizontal="center" vertical="center"/>
    </xf>
    <xf numFmtId="165" fontId="21" fillId="0" borderId="39" xfId="0" applyNumberFormat="1" applyFont="1" applyBorder="1" applyAlignment="1">
      <alignment horizontal="center" vertical="center"/>
    </xf>
    <xf numFmtId="165" fontId="21" fillId="0" borderId="34" xfId="0" applyNumberFormat="1" applyFont="1" applyBorder="1" applyAlignment="1">
      <alignment horizontal="center" vertical="center"/>
    </xf>
    <xf numFmtId="0" fontId="21" fillId="0" borderId="9" xfId="0" applyFont="1" applyBorder="1" applyAlignment="1" applyProtection="1">
      <alignment horizontal="center" vertical="center"/>
      <protection locked="0"/>
    </xf>
    <xf numFmtId="0" fontId="21" fillId="0" borderId="9" xfId="0" applyFont="1" applyBorder="1" applyAlignment="1">
      <alignment horizontal="center" vertical="center"/>
    </xf>
    <xf numFmtId="165" fontId="21" fillId="0" borderId="9" xfId="0" applyNumberFormat="1" applyFont="1" applyBorder="1" applyAlignment="1">
      <alignment horizontal="center" vertical="center"/>
    </xf>
    <xf numFmtId="0" fontId="21" fillId="0" borderId="52" xfId="0" applyFont="1" applyBorder="1" applyAlignment="1">
      <alignment horizontal="center"/>
    </xf>
    <xf numFmtId="0" fontId="21" fillId="0" borderId="39" xfId="0" applyFont="1" applyBorder="1" applyAlignment="1">
      <alignment horizontal="center"/>
    </xf>
    <xf numFmtId="0" fontId="21" fillId="0" borderId="55" xfId="0" applyFont="1" applyBorder="1" applyAlignment="1">
      <alignment horizontal="center"/>
    </xf>
    <xf numFmtId="1" fontId="35" fillId="0" borderId="51" xfId="0" applyNumberFormat="1" applyFont="1" applyBorder="1" applyAlignment="1" applyProtection="1">
      <alignment horizontal="center" vertical="center" wrapText="1"/>
      <protection locked="0"/>
    </xf>
    <xf numFmtId="1" fontId="35" fillId="0" borderId="53" xfId="0" applyNumberFormat="1" applyFont="1" applyBorder="1" applyAlignment="1" applyProtection="1">
      <alignment horizontal="center" vertical="center" wrapText="1"/>
      <protection locked="0"/>
    </xf>
    <xf numFmtId="1" fontId="35" fillId="0" borderId="54" xfId="0" applyNumberFormat="1" applyFont="1" applyBorder="1" applyAlignment="1" applyProtection="1">
      <alignment horizontal="center" vertical="center" wrapText="1"/>
      <protection locked="0"/>
    </xf>
    <xf numFmtId="1" fontId="26" fillId="0" borderId="43" xfId="0" applyNumberFormat="1" applyFont="1" applyBorder="1" applyAlignment="1">
      <alignment horizontal="center" vertical="center"/>
    </xf>
    <xf numFmtId="0" fontId="26" fillId="0" borderId="40" xfId="0" applyFont="1" applyBorder="1" applyAlignment="1">
      <alignment horizontal="center" vertical="center"/>
    </xf>
    <xf numFmtId="0" fontId="26" fillId="0" borderId="35" xfId="0" applyFont="1" applyBorder="1" applyAlignment="1">
      <alignment horizontal="center" vertical="center"/>
    </xf>
    <xf numFmtId="1" fontId="35" fillId="0" borderId="43" xfId="0" applyNumberFormat="1" applyFont="1" applyBorder="1" applyAlignment="1">
      <alignment horizontal="center" vertical="center"/>
    </xf>
    <xf numFmtId="0" fontId="35" fillId="0" borderId="40" xfId="0" applyFont="1" applyBorder="1" applyAlignment="1">
      <alignment horizontal="center" vertical="center"/>
    </xf>
    <xf numFmtId="0" fontId="35" fillId="0" borderId="35" xfId="0" applyFont="1" applyBorder="1" applyAlignment="1">
      <alignment horizontal="center" vertical="center"/>
    </xf>
    <xf numFmtId="0" fontId="21" fillId="0" borderId="52"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30" fillId="16" borderId="56" xfId="0" applyFont="1" applyFill="1" applyBorder="1" applyAlignment="1">
      <alignment horizontal="center"/>
    </xf>
    <xf numFmtId="0" fontId="30" fillId="16" borderId="57" xfId="0" applyFont="1" applyFill="1" applyBorder="1" applyAlignment="1">
      <alignment horizont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83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92364</xdr:colOff>
      <xdr:row>0</xdr:row>
      <xdr:rowOff>50174</xdr:rowOff>
    </xdr:from>
    <xdr:to>
      <xdr:col>2</xdr:col>
      <xdr:colOff>1541319</xdr:colOff>
      <xdr:row>2</xdr:row>
      <xdr:rowOff>231398</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50174"/>
          <a:ext cx="3001818" cy="862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675408</xdr:colOff>
      <xdr:row>0</xdr:row>
      <xdr:rowOff>132360</xdr:rowOff>
    </xdr:from>
    <xdr:to>
      <xdr:col>2</xdr:col>
      <xdr:colOff>1780060</xdr:colOff>
      <xdr:row>2</xdr:row>
      <xdr:rowOff>270379</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9" y="132360"/>
          <a:ext cx="2923061" cy="830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8035"/>
          <a:ext cx="3013982" cy="828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FAC79A3-25BB-49C6-9A96-81D4EC75B6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D23418D-C0CE-4304-8DF8-0B20E73F67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3F2F5B16-FE24-49AD-AB89-44DB4017DA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1644650</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17" sqref="B17:J20"/>
    </sheetView>
  </sheetViews>
  <sheetFormatPr baseColWidth="10" defaultRowHeight="15" x14ac:dyDescent="0.25"/>
  <sheetData>
    <row r="2" spans="2:10" ht="18.75" x14ac:dyDescent="0.3">
      <c r="B2" s="149" t="s">
        <v>221</v>
      </c>
      <c r="C2" s="149"/>
      <c r="D2" s="149"/>
      <c r="E2" s="149"/>
      <c r="F2" s="149"/>
      <c r="G2" s="149"/>
      <c r="H2" s="149"/>
      <c r="I2" s="149"/>
      <c r="J2" s="149"/>
    </row>
    <row r="3" spans="2:10" ht="15.75" thickBot="1" x14ac:dyDescent="0.3"/>
    <row r="4" spans="2:10" x14ac:dyDescent="0.25">
      <c r="B4" s="150" t="s">
        <v>222</v>
      </c>
      <c r="C4" s="151"/>
      <c r="D4" s="151"/>
      <c r="E4" s="151"/>
      <c r="F4" s="151"/>
      <c r="G4" s="151"/>
      <c r="H4" s="151"/>
      <c r="I4" s="151"/>
      <c r="J4" s="152"/>
    </row>
    <row r="5" spans="2:10" x14ac:dyDescent="0.25">
      <c r="B5" s="153"/>
      <c r="C5" s="154"/>
      <c r="D5" s="154"/>
      <c r="E5" s="154"/>
      <c r="F5" s="154"/>
      <c r="G5" s="154"/>
      <c r="H5" s="154"/>
      <c r="I5" s="154"/>
      <c r="J5" s="155"/>
    </row>
    <row r="6" spans="2:10" x14ac:dyDescent="0.25">
      <c r="B6" s="153"/>
      <c r="C6" s="154"/>
      <c r="D6" s="154"/>
      <c r="E6" s="154"/>
      <c r="F6" s="154"/>
      <c r="G6" s="154"/>
      <c r="H6" s="154"/>
      <c r="I6" s="154"/>
      <c r="J6" s="155"/>
    </row>
    <row r="7" spans="2:10" ht="15.75" thickBot="1" x14ac:dyDescent="0.3">
      <c r="B7" s="156"/>
      <c r="C7" s="157"/>
      <c r="D7" s="157"/>
      <c r="E7" s="157"/>
      <c r="F7" s="157"/>
      <c r="G7" s="157"/>
      <c r="H7" s="157"/>
      <c r="I7" s="157"/>
      <c r="J7" s="158"/>
    </row>
    <row r="8" spans="2:10" ht="11.1" customHeight="1" x14ac:dyDescent="0.25"/>
    <row r="9" spans="2:10" ht="14.45" customHeight="1" x14ac:dyDescent="0.25">
      <c r="B9" s="154" t="s">
        <v>223</v>
      </c>
      <c r="C9" s="154"/>
      <c r="D9" s="154"/>
      <c r="E9" s="154"/>
      <c r="F9" s="154"/>
      <c r="G9" s="154"/>
      <c r="H9" s="154"/>
      <c r="I9" s="154"/>
      <c r="J9" s="154"/>
    </row>
    <row r="10" spans="2:10" x14ac:dyDescent="0.25">
      <c r="B10" s="154"/>
      <c r="C10" s="154"/>
      <c r="D10" s="154"/>
      <c r="E10" s="154"/>
      <c r="F10" s="154"/>
      <c r="G10" s="154"/>
      <c r="H10" s="154"/>
      <c r="I10" s="154"/>
      <c r="J10" s="154"/>
    </row>
    <row r="11" spans="2:10" x14ac:dyDescent="0.25">
      <c r="B11" s="154"/>
      <c r="C11" s="154"/>
      <c r="D11" s="154"/>
      <c r="E11" s="154"/>
      <c r="F11" s="154"/>
      <c r="G11" s="154"/>
      <c r="H11" s="154"/>
      <c r="I11" s="154"/>
      <c r="J11" s="154"/>
    </row>
    <row r="12" spans="2:10" x14ac:dyDescent="0.25">
      <c r="B12" s="154"/>
      <c r="C12" s="154"/>
      <c r="D12" s="154"/>
      <c r="E12" s="154"/>
      <c r="F12" s="154"/>
      <c r="G12" s="154"/>
      <c r="H12" s="154"/>
      <c r="I12" s="154"/>
      <c r="J12" s="154"/>
    </row>
    <row r="13" spans="2:10" x14ac:dyDescent="0.25">
      <c r="B13" s="154"/>
      <c r="C13" s="154"/>
      <c r="D13" s="154"/>
      <c r="E13" s="154"/>
      <c r="F13" s="154"/>
      <c r="G13" s="154"/>
      <c r="H13" s="154"/>
      <c r="I13" s="154"/>
      <c r="J13" s="154"/>
    </row>
    <row r="14" spans="2:10" x14ac:dyDescent="0.25">
      <c r="B14" s="154"/>
      <c r="C14" s="154"/>
      <c r="D14" s="154"/>
      <c r="E14" s="154"/>
      <c r="F14" s="154"/>
      <c r="G14" s="154"/>
      <c r="H14" s="154"/>
      <c r="I14" s="154"/>
      <c r="J14" s="154"/>
    </row>
    <row r="15" spans="2:10" x14ac:dyDescent="0.25">
      <c r="B15" s="154"/>
      <c r="C15" s="154"/>
      <c r="D15" s="154"/>
      <c r="E15" s="154"/>
      <c r="F15" s="154"/>
      <c r="G15" s="154"/>
      <c r="H15" s="154"/>
      <c r="I15" s="154"/>
      <c r="J15" s="154"/>
    </row>
    <row r="17" spans="2:10" x14ac:dyDescent="0.25">
      <c r="B17" s="154" t="s">
        <v>224</v>
      </c>
      <c r="C17" s="154"/>
      <c r="D17" s="154"/>
      <c r="E17" s="154"/>
      <c r="F17" s="154"/>
      <c r="G17" s="154"/>
      <c r="H17" s="154"/>
      <c r="I17" s="154"/>
      <c r="J17" s="154"/>
    </row>
    <row r="18" spans="2:10" x14ac:dyDescent="0.25">
      <c r="B18" s="154"/>
      <c r="C18" s="154"/>
      <c r="D18" s="154"/>
      <c r="E18" s="154"/>
      <c r="F18" s="154"/>
      <c r="G18" s="154"/>
      <c r="H18" s="154"/>
      <c r="I18" s="154"/>
      <c r="J18" s="154"/>
    </row>
    <row r="19" spans="2:10" x14ac:dyDescent="0.25">
      <c r="B19" s="154"/>
      <c r="C19" s="154"/>
      <c r="D19" s="154"/>
      <c r="E19" s="154"/>
      <c r="F19" s="154"/>
      <c r="G19" s="154"/>
      <c r="H19" s="154"/>
      <c r="I19" s="154"/>
      <c r="J19" s="154"/>
    </row>
    <row r="20" spans="2:10" x14ac:dyDescent="0.25">
      <c r="B20" s="154"/>
      <c r="C20" s="154"/>
      <c r="D20" s="154"/>
      <c r="E20" s="154"/>
      <c r="F20" s="154"/>
      <c r="G20" s="154"/>
      <c r="H20" s="154"/>
      <c r="I20" s="154"/>
      <c r="J20" s="154"/>
    </row>
    <row r="22" spans="2:10" x14ac:dyDescent="0.25">
      <c r="B22" s="154" t="s">
        <v>225</v>
      </c>
      <c r="C22" s="154"/>
      <c r="D22" s="154"/>
      <c r="E22" s="154"/>
      <c r="F22" s="154"/>
      <c r="G22" s="154"/>
      <c r="H22" s="154"/>
      <c r="I22" s="154"/>
      <c r="J22" s="154"/>
    </row>
    <row r="23" spans="2:10" x14ac:dyDescent="0.25">
      <c r="B23" s="154"/>
      <c r="C23" s="154"/>
      <c r="D23" s="154"/>
      <c r="E23" s="154"/>
      <c r="F23" s="154"/>
      <c r="G23" s="154"/>
      <c r="H23" s="154"/>
      <c r="I23" s="154"/>
      <c r="J23" s="154"/>
    </row>
    <row r="24" spans="2:10" x14ac:dyDescent="0.25">
      <c r="B24" s="154"/>
      <c r="C24" s="154"/>
      <c r="D24" s="154"/>
      <c r="E24" s="154"/>
      <c r="F24" s="154"/>
      <c r="G24" s="154"/>
      <c r="H24" s="154"/>
      <c r="I24" s="154"/>
      <c r="J24" s="154"/>
    </row>
    <row r="25" spans="2:10" x14ac:dyDescent="0.25">
      <c r="B25" s="154"/>
      <c r="C25" s="154"/>
      <c r="D25" s="154"/>
      <c r="E25" s="154"/>
      <c r="F25" s="154"/>
      <c r="G25" s="154"/>
      <c r="H25" s="154"/>
      <c r="I25" s="154"/>
      <c r="J25" s="154"/>
    </row>
    <row r="26" spans="2:10" x14ac:dyDescent="0.25">
      <c r="B26" s="154"/>
      <c r="C26" s="154"/>
      <c r="D26" s="154"/>
      <c r="E26" s="154"/>
      <c r="F26" s="154"/>
      <c r="G26" s="154"/>
      <c r="H26" s="154"/>
      <c r="I26" s="154"/>
      <c r="J26" s="154"/>
    </row>
    <row r="27" spans="2:10" x14ac:dyDescent="0.25">
      <c r="B27" s="154"/>
      <c r="C27" s="154"/>
      <c r="D27" s="154"/>
      <c r="E27" s="154"/>
      <c r="F27" s="154"/>
      <c r="G27" s="154"/>
      <c r="H27" s="154"/>
      <c r="I27" s="154"/>
      <c r="J27" s="154"/>
    </row>
    <row r="28" spans="2:10" x14ac:dyDescent="0.25">
      <c r="B28" s="154"/>
      <c r="C28" s="154"/>
      <c r="D28" s="154"/>
      <c r="E28" s="154"/>
      <c r="F28" s="154"/>
      <c r="G28" s="154"/>
      <c r="H28" s="154"/>
      <c r="I28" s="154"/>
      <c r="J28" s="154"/>
    </row>
    <row r="29" spans="2:10" x14ac:dyDescent="0.25">
      <c r="B29" s="154"/>
      <c r="C29" s="154"/>
      <c r="D29" s="154"/>
      <c r="E29" s="154"/>
      <c r="F29" s="154"/>
      <c r="G29" s="154"/>
      <c r="H29" s="154"/>
      <c r="I29" s="154"/>
      <c r="J29" s="154"/>
    </row>
    <row r="30" spans="2:10" ht="19.5" customHeight="1" x14ac:dyDescent="0.25">
      <c r="B30" s="154"/>
      <c r="C30" s="154"/>
      <c r="D30" s="154"/>
      <c r="E30" s="154"/>
      <c r="F30" s="154"/>
      <c r="G30" s="154"/>
      <c r="H30" s="154"/>
      <c r="I30" s="154"/>
      <c r="J30" s="154"/>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28" zoomScale="120" zoomScaleNormal="120" workbookViewId="0">
      <selection activeCell="K10" sqref="K10"/>
    </sheetView>
  </sheetViews>
  <sheetFormatPr baseColWidth="10" defaultColWidth="11.42578125" defaultRowHeight="15" x14ac:dyDescent="0.25"/>
  <cols>
    <col min="1" max="1" width="2.7109375" style="3" customWidth="1"/>
    <col min="2" max="2" width="24.7109375" style="3" customWidth="1"/>
    <col min="3" max="3" width="11.28515625" style="44" customWidth="1"/>
    <col min="4" max="4" width="19.28515625" style="44"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76" t="s">
        <v>16</v>
      </c>
      <c r="C2" s="177"/>
      <c r="D2" s="177"/>
      <c r="E2" s="177"/>
      <c r="F2" s="177"/>
      <c r="G2" s="177"/>
      <c r="H2" s="178"/>
    </row>
    <row r="3" spans="2:8" ht="16.5" x14ac:dyDescent="0.25">
      <c r="B3" s="179" t="s">
        <v>17</v>
      </c>
      <c r="C3" s="180"/>
      <c r="D3" s="181"/>
      <c r="E3" s="181"/>
      <c r="F3" s="181"/>
      <c r="G3" s="181"/>
      <c r="H3" s="182"/>
    </row>
    <row r="4" spans="2:8" ht="19.5" customHeight="1" x14ac:dyDescent="0.25">
      <c r="B4" s="183" t="s">
        <v>226</v>
      </c>
      <c r="C4" s="184"/>
      <c r="D4" s="184"/>
      <c r="E4" s="184"/>
      <c r="F4" s="184"/>
      <c r="G4" s="184"/>
      <c r="H4" s="185"/>
    </row>
    <row r="5" spans="2:8" ht="19.5" customHeight="1" x14ac:dyDescent="0.25">
      <c r="B5" s="111"/>
      <c r="C5" s="112"/>
      <c r="D5" s="112"/>
      <c r="E5" s="112"/>
      <c r="F5" s="112"/>
      <c r="G5" s="112"/>
      <c r="H5" s="113"/>
    </row>
    <row r="6" spans="2:8" ht="14.45" customHeight="1" x14ac:dyDescent="0.25">
      <c r="B6" s="186" t="s">
        <v>227</v>
      </c>
      <c r="C6" s="187"/>
      <c r="D6" s="187"/>
      <c r="E6" s="187"/>
      <c r="F6" s="187"/>
      <c r="G6" s="187"/>
      <c r="H6" s="188"/>
    </row>
    <row r="7" spans="2:8" ht="6.95" customHeight="1" thickBot="1" x14ac:dyDescent="0.3">
      <c r="B7" s="114"/>
      <c r="C7" s="52"/>
      <c r="D7" s="52"/>
      <c r="E7" s="5"/>
      <c r="F7" s="6"/>
      <c r="G7" s="6"/>
      <c r="H7" s="7"/>
    </row>
    <row r="8" spans="2:8" ht="15.75" thickTop="1" x14ac:dyDescent="0.25">
      <c r="B8" s="96"/>
      <c r="C8" s="98" t="s">
        <v>189</v>
      </c>
      <c r="D8" s="189" t="s">
        <v>18</v>
      </c>
      <c r="E8" s="190"/>
      <c r="F8" s="191" t="s">
        <v>19</v>
      </c>
      <c r="G8" s="192"/>
      <c r="H8" s="7"/>
    </row>
    <row r="9" spans="2:8" ht="15" customHeight="1" x14ac:dyDescent="0.25">
      <c r="B9" s="97"/>
      <c r="C9" s="99">
        <v>3</v>
      </c>
      <c r="D9" s="163" t="s">
        <v>20</v>
      </c>
      <c r="E9" s="164"/>
      <c r="F9" s="165" t="s">
        <v>191</v>
      </c>
      <c r="G9" s="166"/>
      <c r="H9" s="7"/>
    </row>
    <row r="10" spans="2:8" x14ac:dyDescent="0.25">
      <c r="B10" s="97"/>
      <c r="C10" s="99">
        <v>3</v>
      </c>
      <c r="D10" s="163" t="s">
        <v>22</v>
      </c>
      <c r="E10" s="164"/>
      <c r="F10" s="165" t="s">
        <v>192</v>
      </c>
      <c r="G10" s="166"/>
      <c r="H10" s="7"/>
    </row>
    <row r="11" spans="2:8" x14ac:dyDescent="0.25">
      <c r="B11" s="97"/>
      <c r="C11" s="99">
        <v>3</v>
      </c>
      <c r="D11" s="163" t="s">
        <v>24</v>
      </c>
      <c r="E11" s="164"/>
      <c r="F11" s="165" t="s">
        <v>193</v>
      </c>
      <c r="G11" s="166"/>
      <c r="H11" s="7"/>
    </row>
    <row r="12" spans="2:8" ht="27.75" customHeight="1" x14ac:dyDescent="0.25">
      <c r="B12" s="97"/>
      <c r="C12" s="99">
        <v>3</v>
      </c>
      <c r="D12" s="163" t="s">
        <v>107</v>
      </c>
      <c r="E12" s="164"/>
      <c r="F12" s="165" t="s">
        <v>194</v>
      </c>
      <c r="G12" s="166"/>
      <c r="H12" s="7"/>
    </row>
    <row r="13" spans="2:8" x14ac:dyDescent="0.25">
      <c r="B13" s="97"/>
      <c r="C13" s="99">
        <v>3</v>
      </c>
      <c r="D13" s="163" t="s">
        <v>95</v>
      </c>
      <c r="E13" s="164"/>
      <c r="F13" s="165" t="s">
        <v>195</v>
      </c>
      <c r="G13" s="166"/>
      <c r="H13" s="7"/>
    </row>
    <row r="14" spans="2:8" ht="41.25" customHeight="1" x14ac:dyDescent="0.25">
      <c r="B14" s="97"/>
      <c r="C14" s="99">
        <v>3</v>
      </c>
      <c r="D14" s="163" t="s">
        <v>4</v>
      </c>
      <c r="E14" s="164"/>
      <c r="F14" s="165" t="s">
        <v>196</v>
      </c>
      <c r="G14" s="166"/>
      <c r="H14" s="7"/>
    </row>
    <row r="15" spans="2:8" ht="41.25" customHeight="1" x14ac:dyDescent="0.25">
      <c r="B15" s="97"/>
      <c r="C15" s="99">
        <v>3</v>
      </c>
      <c r="D15" s="167" t="s">
        <v>190</v>
      </c>
      <c r="E15" s="163"/>
      <c r="F15" s="165" t="s">
        <v>197</v>
      </c>
      <c r="G15" s="166"/>
      <c r="H15" s="7"/>
    </row>
    <row r="16" spans="2:8" ht="51.75" customHeight="1" x14ac:dyDescent="0.25">
      <c r="B16" s="97"/>
      <c r="C16" s="99">
        <v>3</v>
      </c>
      <c r="D16" s="163" t="s">
        <v>120</v>
      </c>
      <c r="E16" s="164"/>
      <c r="F16" s="165" t="s">
        <v>198</v>
      </c>
      <c r="G16" s="166"/>
      <c r="H16" s="7"/>
    </row>
    <row r="17" spans="2:8" ht="51.75" customHeight="1" x14ac:dyDescent="0.25">
      <c r="B17" s="97"/>
      <c r="C17" s="99">
        <v>3</v>
      </c>
      <c r="D17" s="167" t="s">
        <v>199</v>
      </c>
      <c r="E17" s="163"/>
      <c r="F17" s="165" t="s">
        <v>200</v>
      </c>
      <c r="G17" s="166"/>
      <c r="H17" s="7"/>
    </row>
    <row r="18" spans="2:8" x14ac:dyDescent="0.25">
      <c r="C18" s="99">
        <v>4</v>
      </c>
      <c r="D18" s="168" t="s">
        <v>228</v>
      </c>
      <c r="E18" s="169"/>
      <c r="F18" s="165" t="s">
        <v>229</v>
      </c>
      <c r="G18" s="166"/>
    </row>
    <row r="19" spans="2:8" ht="51.75" customHeight="1" x14ac:dyDescent="0.25">
      <c r="B19" s="97"/>
      <c r="C19" s="99">
        <v>3</v>
      </c>
      <c r="D19" s="170" t="s">
        <v>201</v>
      </c>
      <c r="E19" s="171"/>
      <c r="F19" s="165" t="s">
        <v>230</v>
      </c>
      <c r="G19" s="166"/>
      <c r="H19" s="7"/>
    </row>
    <row r="20" spans="2:8" ht="57.6" customHeight="1" x14ac:dyDescent="0.25">
      <c r="B20" s="97"/>
      <c r="C20" s="99">
        <v>3</v>
      </c>
      <c r="D20" s="167" t="s">
        <v>203</v>
      </c>
      <c r="E20" s="163"/>
      <c r="F20" s="165" t="s">
        <v>231</v>
      </c>
      <c r="G20" s="166"/>
      <c r="H20" s="7"/>
    </row>
    <row r="21" spans="2:8" ht="36" customHeight="1" x14ac:dyDescent="0.25">
      <c r="B21" s="97"/>
      <c r="C21" s="99">
        <v>3</v>
      </c>
      <c r="D21" s="167" t="s">
        <v>232</v>
      </c>
      <c r="E21" s="163"/>
      <c r="F21" s="198" t="s">
        <v>204</v>
      </c>
      <c r="G21" s="199"/>
      <c r="H21" s="7"/>
    </row>
    <row r="22" spans="2:8" ht="26.25" customHeight="1" x14ac:dyDescent="0.25">
      <c r="B22" s="97"/>
      <c r="C22" s="99">
        <v>3</v>
      </c>
      <c r="D22" s="200" t="s">
        <v>233</v>
      </c>
      <c r="E22" s="201"/>
      <c r="F22" s="165" t="s">
        <v>202</v>
      </c>
      <c r="G22" s="166"/>
      <c r="H22" s="7"/>
    </row>
    <row r="23" spans="2:8" ht="30" customHeight="1" x14ac:dyDescent="0.25">
      <c r="B23" s="97"/>
      <c r="C23" s="99"/>
      <c r="D23" s="163" t="s">
        <v>234</v>
      </c>
      <c r="E23" s="164"/>
      <c r="F23" s="165" t="s">
        <v>202</v>
      </c>
      <c r="G23" s="166"/>
      <c r="H23" s="7"/>
    </row>
    <row r="24" spans="2:8" ht="39.75" customHeight="1" x14ac:dyDescent="0.25">
      <c r="B24" s="97"/>
      <c r="C24" s="99"/>
      <c r="D24" s="202" t="s">
        <v>235</v>
      </c>
      <c r="E24" s="163"/>
      <c r="F24" s="165" t="s">
        <v>202</v>
      </c>
      <c r="G24" s="166"/>
      <c r="H24" s="7"/>
    </row>
    <row r="25" spans="2:8" ht="27" customHeight="1" x14ac:dyDescent="0.25">
      <c r="B25" s="4"/>
      <c r="C25" s="52"/>
      <c r="D25" s="51"/>
      <c r="E25" s="49"/>
      <c r="F25" s="50"/>
      <c r="G25" s="50"/>
      <c r="H25" s="7"/>
    </row>
    <row r="26" spans="2:8" ht="27" customHeight="1" x14ac:dyDescent="0.25">
      <c r="B26" s="186" t="s">
        <v>236</v>
      </c>
      <c r="C26" s="187"/>
      <c r="D26" s="187"/>
      <c r="E26" s="187"/>
      <c r="F26" s="187"/>
      <c r="G26" s="187"/>
      <c r="H26" s="188"/>
    </row>
    <row r="27" spans="2:8" ht="10.5" customHeight="1" thickBot="1" x14ac:dyDescent="0.3">
      <c r="D27" s="51"/>
      <c r="E27" s="49"/>
      <c r="F27" s="50"/>
      <c r="G27" s="50"/>
      <c r="H27" s="7"/>
    </row>
    <row r="28" spans="2:8" ht="16.5" thickTop="1" thickBot="1" x14ac:dyDescent="0.3">
      <c r="D28" s="195" t="s">
        <v>18</v>
      </c>
      <c r="E28" s="190"/>
      <c r="F28" s="196" t="s">
        <v>19</v>
      </c>
      <c r="G28" s="197"/>
      <c r="H28" s="110"/>
    </row>
    <row r="29" spans="2:8" x14ac:dyDescent="0.25">
      <c r="D29" s="172" t="s">
        <v>20</v>
      </c>
      <c r="E29" s="173"/>
      <c r="F29" s="174" t="s">
        <v>21</v>
      </c>
      <c r="G29" s="175"/>
      <c r="H29" s="110"/>
    </row>
    <row r="30" spans="2:8" x14ac:dyDescent="0.25">
      <c r="D30" s="159" t="s">
        <v>22</v>
      </c>
      <c r="E30" s="160"/>
      <c r="F30" s="193" t="s">
        <v>23</v>
      </c>
      <c r="G30" s="194"/>
      <c r="H30" s="110"/>
    </row>
    <row r="31" spans="2:8" x14ac:dyDescent="0.25">
      <c r="D31" s="159" t="s">
        <v>24</v>
      </c>
      <c r="E31" s="160"/>
      <c r="F31" s="193" t="s">
        <v>25</v>
      </c>
      <c r="G31" s="194"/>
      <c r="H31" s="110"/>
    </row>
    <row r="32" spans="2:8" x14ac:dyDescent="0.25">
      <c r="D32" s="159" t="s">
        <v>107</v>
      </c>
      <c r="E32" s="160"/>
      <c r="F32" s="193" t="s">
        <v>237</v>
      </c>
      <c r="G32" s="194"/>
      <c r="H32" s="110"/>
    </row>
    <row r="33" spans="2:8" x14ac:dyDescent="0.25">
      <c r="D33" s="159" t="s">
        <v>95</v>
      </c>
      <c r="E33" s="160"/>
      <c r="F33" s="193" t="s">
        <v>238</v>
      </c>
      <c r="G33" s="194"/>
      <c r="H33" s="110"/>
    </row>
    <row r="34" spans="2:8" ht="29.25" customHeight="1" x14ac:dyDescent="0.25">
      <c r="D34" s="159" t="s">
        <v>97</v>
      </c>
      <c r="E34" s="160"/>
      <c r="F34" s="193" t="s">
        <v>239</v>
      </c>
      <c r="G34" s="194"/>
      <c r="H34" s="110"/>
    </row>
    <row r="35" spans="2:8" ht="38.450000000000003" customHeight="1" x14ac:dyDescent="0.25">
      <c r="B35" s="4"/>
      <c r="C35" s="52"/>
      <c r="D35" s="159" t="s">
        <v>240</v>
      </c>
      <c r="E35" s="160"/>
      <c r="F35" s="161" t="s">
        <v>241</v>
      </c>
      <c r="G35" s="162"/>
      <c r="H35" s="7"/>
    </row>
    <row r="36" spans="2:8" ht="35.1" customHeight="1" x14ac:dyDescent="0.25">
      <c r="B36" s="4"/>
      <c r="C36" s="52"/>
      <c r="D36" s="159" t="s">
        <v>242</v>
      </c>
      <c r="E36" s="160"/>
      <c r="F36" s="161" t="s">
        <v>243</v>
      </c>
      <c r="G36" s="162"/>
      <c r="H36" s="7"/>
    </row>
    <row r="37" spans="2:8" ht="35.1" customHeight="1" x14ac:dyDescent="0.25">
      <c r="B37" s="4"/>
      <c r="C37" s="52"/>
      <c r="D37" s="159" t="s">
        <v>244</v>
      </c>
      <c r="E37" s="160"/>
      <c r="F37" s="161" t="s">
        <v>243</v>
      </c>
      <c r="G37" s="162"/>
      <c r="H37" s="7"/>
    </row>
    <row r="38" spans="2:8" ht="35.1" customHeight="1" x14ac:dyDescent="0.25">
      <c r="B38" s="4"/>
      <c r="C38" s="52"/>
      <c r="D38" s="159" t="s">
        <v>245</v>
      </c>
      <c r="E38" s="160"/>
      <c r="F38" s="161" t="s">
        <v>243</v>
      </c>
      <c r="G38" s="162"/>
      <c r="H38" s="7"/>
    </row>
    <row r="39" spans="2:8" ht="35.1" customHeight="1" x14ac:dyDescent="0.25">
      <c r="B39" s="4"/>
      <c r="C39" s="52"/>
      <c r="D39" s="159" t="s">
        <v>246</v>
      </c>
      <c r="E39" s="160"/>
      <c r="F39" s="161" t="s">
        <v>243</v>
      </c>
      <c r="G39" s="162"/>
      <c r="H39" s="7"/>
    </row>
    <row r="40" spans="2:8" ht="35.1" customHeight="1" x14ac:dyDescent="0.25">
      <c r="B40" s="4"/>
      <c r="C40" s="52"/>
      <c r="D40" s="159" t="s">
        <v>247</v>
      </c>
      <c r="E40" s="160"/>
      <c r="F40" s="161" t="s">
        <v>248</v>
      </c>
      <c r="G40" s="162"/>
      <c r="H40" s="7"/>
    </row>
    <row r="41" spans="2:8" ht="35.1" customHeight="1" x14ac:dyDescent="0.25">
      <c r="B41" s="4"/>
      <c r="C41" s="52"/>
      <c r="D41" s="159" t="s">
        <v>159</v>
      </c>
      <c r="E41" s="160"/>
      <c r="F41" s="161" t="s">
        <v>249</v>
      </c>
      <c r="G41" s="162"/>
      <c r="H41" s="7"/>
    </row>
    <row r="42" spans="2:8" ht="35.1" customHeight="1" x14ac:dyDescent="0.25">
      <c r="B42" s="4"/>
      <c r="C42" s="52"/>
      <c r="D42" s="159" t="s">
        <v>250</v>
      </c>
      <c r="E42" s="160"/>
      <c r="F42" s="161" t="s">
        <v>251</v>
      </c>
      <c r="G42" s="162"/>
      <c r="H42" s="7"/>
    </row>
    <row r="43" spans="2:8" ht="35.1" customHeight="1" x14ac:dyDescent="0.25">
      <c r="B43" s="4"/>
      <c r="C43" s="52"/>
      <c r="D43" s="159" t="s">
        <v>252</v>
      </c>
      <c r="E43" s="160"/>
      <c r="F43" s="161" t="s">
        <v>243</v>
      </c>
      <c r="G43" s="162"/>
      <c r="H43" s="7"/>
    </row>
    <row r="44" spans="2:8" ht="50.45" customHeight="1" x14ac:dyDescent="0.25">
      <c r="B44" s="4"/>
      <c r="C44" s="52"/>
      <c r="D44" s="159" t="s">
        <v>253</v>
      </c>
      <c r="E44" s="160"/>
      <c r="F44" s="161" t="s">
        <v>243</v>
      </c>
      <c r="G44" s="162"/>
      <c r="H44" s="7"/>
    </row>
    <row r="45" spans="2:8" ht="35.1" customHeight="1" x14ac:dyDescent="0.25">
      <c r="B45" s="4"/>
      <c r="C45" s="52"/>
      <c r="D45" s="159" t="s">
        <v>254</v>
      </c>
      <c r="E45" s="160"/>
      <c r="F45" s="161" t="s">
        <v>243</v>
      </c>
      <c r="G45" s="162"/>
      <c r="H45" s="7"/>
    </row>
    <row r="46" spans="2:8" ht="35.1" customHeight="1" x14ac:dyDescent="0.25">
      <c r="B46" s="4"/>
      <c r="C46" s="52"/>
      <c r="D46" s="159" t="s">
        <v>255</v>
      </c>
      <c r="E46" s="160"/>
      <c r="F46" s="161" t="s">
        <v>243</v>
      </c>
      <c r="G46" s="162"/>
      <c r="H46" s="7"/>
    </row>
    <row r="47" spans="2:8" ht="35.1" customHeight="1" x14ac:dyDescent="0.25">
      <c r="B47" s="4"/>
      <c r="C47" s="52"/>
      <c r="D47" s="159" t="s">
        <v>256</v>
      </c>
      <c r="E47" s="160"/>
      <c r="F47" s="161" t="s">
        <v>248</v>
      </c>
      <c r="G47" s="162"/>
      <c r="H47" s="7"/>
    </row>
    <row r="48" spans="2:8" ht="35.1" customHeight="1" x14ac:dyDescent="0.25">
      <c r="B48" s="4"/>
      <c r="C48" s="52"/>
      <c r="D48" s="159" t="s">
        <v>257</v>
      </c>
      <c r="E48" s="160"/>
      <c r="F48" s="161" t="s">
        <v>248</v>
      </c>
      <c r="G48" s="162"/>
      <c r="H48" s="7"/>
    </row>
    <row r="49" spans="2:8" ht="35.1" customHeight="1" x14ac:dyDescent="0.25">
      <c r="B49" s="4"/>
      <c r="C49" s="52"/>
      <c r="D49" s="159" t="s">
        <v>258</v>
      </c>
      <c r="E49" s="160"/>
      <c r="F49" s="161" t="s">
        <v>248</v>
      </c>
      <c r="G49" s="162"/>
      <c r="H49" s="7"/>
    </row>
    <row r="50" spans="2:8" ht="35.1" customHeight="1" thickBot="1" x14ac:dyDescent="0.3">
      <c r="B50" s="4"/>
      <c r="C50" s="52"/>
      <c r="D50" s="206" t="s">
        <v>259</v>
      </c>
      <c r="E50" s="207"/>
      <c r="F50" s="208" t="s">
        <v>248</v>
      </c>
      <c r="G50" s="209"/>
      <c r="H50" s="7"/>
    </row>
    <row r="51" spans="2:8" ht="32.25" customHeight="1" x14ac:dyDescent="0.25">
      <c r="B51" s="4"/>
      <c r="C51" s="52"/>
      <c r="D51" s="51"/>
      <c r="E51" s="51"/>
      <c r="F51" s="50"/>
      <c r="G51" s="50"/>
      <c r="H51" s="7"/>
    </row>
    <row r="52" spans="2:8" ht="34.5" customHeight="1" x14ac:dyDescent="0.25">
      <c r="B52" s="186" t="s">
        <v>260</v>
      </c>
      <c r="C52" s="187"/>
      <c r="D52" s="187"/>
      <c r="E52" s="187"/>
      <c r="F52" s="187"/>
      <c r="G52" s="187"/>
      <c r="H52" s="188"/>
    </row>
    <row r="53" spans="2:8" ht="21.75" customHeight="1" x14ac:dyDescent="0.25">
      <c r="B53" s="186" t="s">
        <v>261</v>
      </c>
      <c r="C53" s="187"/>
      <c r="D53" s="187"/>
      <c r="E53" s="187"/>
      <c r="F53" s="187"/>
      <c r="G53" s="187"/>
      <c r="H53" s="188"/>
    </row>
    <row r="54" spans="2:8" ht="43.5" customHeight="1" x14ac:dyDescent="0.25">
      <c r="B54" s="186" t="s">
        <v>262</v>
      </c>
      <c r="C54" s="187"/>
      <c r="D54" s="187"/>
      <c r="E54" s="187"/>
      <c r="F54" s="187"/>
      <c r="G54" s="187"/>
      <c r="H54" s="188"/>
    </row>
    <row r="55" spans="2:8" ht="18" customHeight="1" thickBot="1" x14ac:dyDescent="0.3">
      <c r="B55" s="203" t="s">
        <v>263</v>
      </c>
      <c r="C55" s="204"/>
      <c r="D55" s="204"/>
      <c r="E55" s="204"/>
      <c r="F55" s="204"/>
      <c r="G55" s="204"/>
      <c r="H55" s="205"/>
    </row>
    <row r="56" spans="2:8" x14ac:dyDescent="0.25">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24:E24"/>
    <mergeCell ref="F24:G24"/>
    <mergeCell ref="F38:G38"/>
    <mergeCell ref="D31:E31"/>
    <mergeCell ref="F31:G31"/>
    <mergeCell ref="D32:E32"/>
    <mergeCell ref="F32:G32"/>
    <mergeCell ref="D33:E33"/>
    <mergeCell ref="F33:G33"/>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59"/>
  <sheetViews>
    <sheetView zoomScale="130" zoomScaleNormal="130" zoomScalePageLayoutView="50" workbookViewId="0">
      <selection sqref="A1:O59"/>
    </sheetView>
  </sheetViews>
  <sheetFormatPr baseColWidth="10" defaultColWidth="11.42578125" defaultRowHeight="15" x14ac:dyDescent="0.25"/>
  <cols>
    <col min="1" max="1" width="5" bestFit="1" customWidth="1"/>
    <col min="2" max="2" width="22.2851562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bestFit="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41"/>
      <c r="B1" s="242"/>
      <c r="C1" s="242"/>
      <c r="D1" s="37"/>
      <c r="E1" s="38"/>
      <c r="F1" s="38"/>
      <c r="G1" s="38"/>
      <c r="H1" s="38"/>
      <c r="I1" s="38"/>
      <c r="J1" s="38"/>
      <c r="K1" s="38"/>
      <c r="L1" s="38"/>
      <c r="M1" s="38"/>
      <c r="N1" s="39"/>
      <c r="O1" s="39"/>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43"/>
      <c r="B2" s="244"/>
      <c r="C2" s="244"/>
      <c r="D2" s="132"/>
      <c r="E2" s="133"/>
      <c r="F2" s="133"/>
      <c r="G2" s="133"/>
      <c r="H2" s="133"/>
      <c r="I2" s="133"/>
      <c r="J2" s="133"/>
      <c r="K2" s="133"/>
      <c r="L2" s="133"/>
      <c r="M2" s="133"/>
      <c r="N2" s="40"/>
      <c r="O2" s="40"/>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1"/>
      <c r="B3" s="2"/>
      <c r="C3" s="2"/>
      <c r="D3" s="132"/>
      <c r="E3" s="133"/>
      <c r="F3" s="133"/>
      <c r="G3" s="133"/>
      <c r="H3" s="133"/>
      <c r="I3" s="133"/>
      <c r="J3" s="133"/>
      <c r="K3" s="133"/>
      <c r="L3" s="133"/>
      <c r="M3" s="133"/>
      <c r="N3" s="40"/>
      <c r="O3" s="40"/>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45" t="s">
        <v>0</v>
      </c>
      <c r="B4" s="245"/>
      <c r="C4" s="245"/>
      <c r="D4" s="250" t="s">
        <v>266</v>
      </c>
      <c r="E4" s="250"/>
      <c r="F4" s="250"/>
      <c r="G4" s="250"/>
      <c r="H4" s="250"/>
      <c r="I4" s="250"/>
      <c r="J4" s="250"/>
      <c r="K4" s="250"/>
      <c r="L4" s="250"/>
      <c r="M4" s="250"/>
      <c r="N4" s="250"/>
      <c r="O4" s="250"/>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38.25" customHeight="1" x14ac:dyDescent="0.3">
      <c r="A5" s="245" t="s">
        <v>1</v>
      </c>
      <c r="B5" s="245"/>
      <c r="C5" s="245"/>
      <c r="D5" s="251" t="s">
        <v>215</v>
      </c>
      <c r="E5" s="251"/>
      <c r="F5" s="251"/>
      <c r="G5" s="251"/>
      <c r="H5" s="251"/>
      <c r="I5" s="251"/>
      <c r="J5" s="251"/>
      <c r="K5" s="251"/>
      <c r="L5" s="251"/>
      <c r="M5" s="251"/>
      <c r="N5" s="251"/>
      <c r="O5" s="251"/>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36.6" customHeight="1" thickBot="1" x14ac:dyDescent="0.35">
      <c r="A6" s="262" t="s">
        <v>2</v>
      </c>
      <c r="B6" s="262"/>
      <c r="C6" s="262"/>
      <c r="D6" s="251" t="s">
        <v>265</v>
      </c>
      <c r="E6" s="251"/>
      <c r="F6" s="251"/>
      <c r="G6" s="251"/>
      <c r="H6" s="251"/>
      <c r="I6" s="251"/>
      <c r="J6" s="251"/>
      <c r="K6" s="251"/>
      <c r="L6" s="251"/>
      <c r="M6" s="251"/>
      <c r="N6" s="251"/>
      <c r="O6" s="251"/>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134" t="s">
        <v>103</v>
      </c>
      <c r="B7" s="54"/>
      <c r="C7" s="54"/>
      <c r="D7" s="54"/>
      <c r="E7" s="54"/>
      <c r="F7" s="55"/>
      <c r="G7" s="135"/>
      <c r="H7" s="117" t="s">
        <v>130</v>
      </c>
      <c r="I7" s="249" t="s">
        <v>131</v>
      </c>
      <c r="J7" s="249"/>
      <c r="K7" s="249"/>
      <c r="L7" s="249"/>
      <c r="M7" s="249"/>
      <c r="N7" s="258" t="s">
        <v>154</v>
      </c>
      <c r="O7" s="259"/>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46" t="s">
        <v>12</v>
      </c>
      <c r="B8" s="248" t="s">
        <v>100</v>
      </c>
      <c r="C8" s="260" t="s">
        <v>101</v>
      </c>
      <c r="D8" s="254" t="s">
        <v>102</v>
      </c>
      <c r="E8" s="237" t="s">
        <v>120</v>
      </c>
      <c r="F8" s="237" t="s">
        <v>121</v>
      </c>
      <c r="G8" s="237" t="s">
        <v>129</v>
      </c>
      <c r="H8" s="237" t="s">
        <v>86</v>
      </c>
      <c r="I8" s="237" t="s">
        <v>118</v>
      </c>
      <c r="J8" s="237" t="s">
        <v>176</v>
      </c>
      <c r="K8" s="237" t="s">
        <v>131</v>
      </c>
      <c r="L8" s="237" t="s">
        <v>205</v>
      </c>
      <c r="M8" s="237" t="s">
        <v>175</v>
      </c>
      <c r="N8" s="256" t="s">
        <v>155</v>
      </c>
      <c r="O8" s="252" t="s">
        <v>156</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47"/>
      <c r="B9" s="249"/>
      <c r="C9" s="261"/>
      <c r="D9" s="255"/>
      <c r="E9" s="239"/>
      <c r="F9" s="239"/>
      <c r="G9" s="239"/>
      <c r="H9" s="240"/>
      <c r="I9" s="238"/>
      <c r="J9" s="238" t="s">
        <v>13</v>
      </c>
      <c r="K9" s="238" t="s">
        <v>119</v>
      </c>
      <c r="L9" s="238"/>
      <c r="M9" s="238" t="s">
        <v>119</v>
      </c>
      <c r="N9" s="257"/>
      <c r="O9" s="253"/>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55.5" customHeight="1" thickTop="1" x14ac:dyDescent="0.3">
      <c r="A10" s="229">
        <v>1</v>
      </c>
      <c r="B10" s="231" t="s">
        <v>275</v>
      </c>
      <c r="C10" s="229" t="s">
        <v>267</v>
      </c>
      <c r="D10" s="122" t="s">
        <v>276</v>
      </c>
      <c r="E10" s="232">
        <v>1</v>
      </c>
      <c r="F10" s="234">
        <v>0</v>
      </c>
      <c r="G10" s="235">
        <f>F10/E10</f>
        <v>0</v>
      </c>
      <c r="H10" s="214" t="str">
        <f>CONCATENATE(IF(G10&lt;='6. Criterio'!$D$6,'6. Criterio'!$B$6,IF(G10&lt;='6. Criterio'!$D$7,'6. Criterio'!$B$7,IF(G10&lt;='6. Criterio'!$D$8,'6. Criterio'!$B$8,IF(G10&lt;='6. Criterio'!$D$9,'6. Criterio'!$B$9,IF(G10&lt;='6. Criterio'!$D$10,'6. Criterio'!$B$10,"Probabilidad no valida")))))," - ",VLOOKUP(IF(G10&lt;='6. Criterio'!$D$6,'6. Criterio'!$B$6,IF(G10&lt;='6. Criterio'!$D$7,'6. Criterio'!$B$7,IF(G10&lt;='6. Criterio'!$D$8,'6. Criterio'!$B$8,IF(G10&lt;='6. Criterio'!$D$9,'6. Criterio'!$B$9,IF(G10&lt;='6. Criterio'!$D$10,'6. Criterio'!$B$10,"Probabilidad no valida"))))),'6. Criterio'!$B$6:$F$10,5,FALSE))</f>
        <v>Muy Baja - 1</v>
      </c>
      <c r="I10" s="217" t="s">
        <v>35</v>
      </c>
      <c r="J10" s="219" t="s">
        <v>132</v>
      </c>
      <c r="K10" s="217" t="str">
        <f>IFERROR(CONCATENATE(INDEX('6. Criterio'!$B$16:$F$53,MATCH('3. Identificación de Riesgos'!J10,'6. Criterio'!$C$16:$C$54,0),1)," - ",L10),"")</f>
        <v>Leve - 1</v>
      </c>
      <c r="L10" s="222">
        <f>IFERROR(VLOOKUP(INDEX('6. Criterio'!$B$16:$F$63,MATCH('3. Identificación de Riesgos'!J10,'6. Criterio'!$C$16:$C$64,0),1),'6. Criterio'!$B$16:$F$64,5,FALSE),"")</f>
        <v>1</v>
      </c>
      <c r="M10" s="217" t="str">
        <f>IFERROR(CONCATENATE(INDEX('6. Criterio'!$B$16:$F$53,MATCH(ROUND(AVERAGE(L10:L19),0),'6. Criterio'!$F$16:$F$53,0),1)," - ",ROUND(AVERAGE(L10:L19),0)),"")</f>
        <v>Leve - 1</v>
      </c>
      <c r="N10" s="210" t="str">
        <f>IFERROR(CONCATENATE(VLOOKUP((LEFT(H10,LEN(H10)-4)&amp;LEFT(M10,LEN(M10)-4)),'7. Matriz de Calor'!$D$18:$E$42,2,0)," - ",RIGHT(H10,1)*RIGHT(M10,1)),"")</f>
        <v>Bajo - 1</v>
      </c>
      <c r="O10" s="210">
        <f>RIGHT(H10,1)*RIGHT(M10,1)</f>
        <v>1</v>
      </c>
      <c r="P10" s="14"/>
    </row>
    <row r="11" spans="1:267" ht="60" x14ac:dyDescent="0.3">
      <c r="A11" s="215"/>
      <c r="B11" s="231"/>
      <c r="C11" s="215"/>
      <c r="D11" s="122" t="s">
        <v>278</v>
      </c>
      <c r="E11" s="216"/>
      <c r="F11" s="234"/>
      <c r="G11" s="226"/>
      <c r="H11" s="214"/>
      <c r="I11" s="218"/>
      <c r="J11" s="220"/>
      <c r="K11" s="221"/>
      <c r="L11" s="223"/>
      <c r="M11" s="221"/>
      <c r="N11" s="210"/>
      <c r="O11" s="210"/>
      <c r="P11" s="14"/>
    </row>
    <row r="12" spans="1:267" ht="30" x14ac:dyDescent="0.3">
      <c r="A12" s="215"/>
      <c r="B12" s="231"/>
      <c r="C12" s="215"/>
      <c r="D12" s="122" t="s">
        <v>277</v>
      </c>
      <c r="E12" s="216"/>
      <c r="F12" s="234"/>
      <c r="G12" s="226"/>
      <c r="H12" s="214"/>
      <c r="I12" s="217"/>
      <c r="J12" s="219"/>
      <c r="K12" s="217" t="str">
        <f>IFERROR(CONCATENATE(INDEX('6. Criterio'!$B$16:$F$53,MATCH('3. Identificación de Riesgos'!J12,'6. Criterio'!$C$16:$C$54,0),1)," - ",L12),"")</f>
        <v/>
      </c>
      <c r="L12" s="222" t="str">
        <f>IFERROR(VLOOKUP(INDEX('6. Criterio'!$B$16:$F$63,MATCH('3. Identificación de Riesgos'!J12,'6. Criterio'!$C$16:$C$64,0),1),'6. Criterio'!$B$16:$F$64,5,FALSE),"")</f>
        <v/>
      </c>
      <c r="M12" s="221"/>
      <c r="N12" s="210"/>
      <c r="O12" s="210"/>
      <c r="P12" s="14"/>
    </row>
    <row r="13" spans="1:267" ht="16.5" x14ac:dyDescent="0.3">
      <c r="A13" s="215"/>
      <c r="B13" s="231"/>
      <c r="C13" s="215"/>
      <c r="D13" s="109"/>
      <c r="E13" s="216"/>
      <c r="F13" s="234"/>
      <c r="G13" s="226"/>
      <c r="H13" s="214"/>
      <c r="I13" s="218"/>
      <c r="J13" s="220"/>
      <c r="K13" s="221"/>
      <c r="L13" s="223"/>
      <c r="M13" s="221"/>
      <c r="N13" s="210"/>
      <c r="O13" s="210"/>
      <c r="P13" s="14"/>
    </row>
    <row r="14" spans="1:267" ht="15" customHeight="1" x14ac:dyDescent="0.3">
      <c r="A14" s="215"/>
      <c r="B14" s="231"/>
      <c r="C14" s="215"/>
      <c r="D14" s="109"/>
      <c r="E14" s="216"/>
      <c r="F14" s="234"/>
      <c r="G14" s="226"/>
      <c r="H14" s="214"/>
      <c r="I14" s="217"/>
      <c r="J14" s="219"/>
      <c r="K14" s="217" t="str">
        <f>IFERROR(CONCATENATE(INDEX('6. Criterio'!$B$16:$F$53,MATCH('3. Identificación de Riesgos'!J14,'6. Criterio'!$C$16:$C$54,0),1)," - ",L14),"")</f>
        <v/>
      </c>
      <c r="L14" s="222" t="str">
        <f>IFERROR(VLOOKUP(INDEX('6. Criterio'!$B$16:$F$63,MATCH('3. Identificación de Riesgos'!J14,'6. Criterio'!$C$16:$C$64,0),1),'6. Criterio'!$B$16:$F$64,5,FALSE),"")</f>
        <v/>
      </c>
      <c r="M14" s="221"/>
      <c r="N14" s="210"/>
      <c r="O14" s="210"/>
      <c r="P14" s="14"/>
    </row>
    <row r="15" spans="1:267" ht="16.5" x14ac:dyDescent="0.3">
      <c r="A15" s="215"/>
      <c r="B15" s="231"/>
      <c r="C15" s="215"/>
      <c r="D15" s="109"/>
      <c r="E15" s="216"/>
      <c r="F15" s="234"/>
      <c r="G15" s="226"/>
      <c r="H15" s="214"/>
      <c r="I15" s="218"/>
      <c r="J15" s="220"/>
      <c r="K15" s="221"/>
      <c r="L15" s="223"/>
      <c r="M15" s="221"/>
      <c r="N15" s="210"/>
      <c r="O15" s="210"/>
      <c r="P15" s="14"/>
    </row>
    <row r="16" spans="1:267" ht="16.5" x14ac:dyDescent="0.3">
      <c r="A16" s="215"/>
      <c r="B16" s="231"/>
      <c r="C16" s="215"/>
      <c r="D16" s="109"/>
      <c r="E16" s="233"/>
      <c r="F16" s="234"/>
      <c r="G16" s="226"/>
      <c r="H16" s="214"/>
      <c r="I16" s="217"/>
      <c r="J16" s="219"/>
      <c r="K16" s="217" t="str">
        <f>IFERROR(CONCATENATE(INDEX('6. Criterio'!$B$16:$F$53,MATCH('3. Identificación de Riesgos'!J16,'6. Criterio'!$C$16:$C$54,0),1)," - ",L16),"")</f>
        <v/>
      </c>
      <c r="L16" s="222" t="str">
        <f>IFERROR(VLOOKUP(INDEX('6. Criterio'!$B$16:$F$63,MATCH('3. Identificación de Riesgos'!J16,'6. Criterio'!$C$16:$C$64,0),1),'6. Criterio'!$B$16:$F$64,5,FALSE),"")</f>
        <v/>
      </c>
      <c r="M16" s="221"/>
      <c r="N16" s="210"/>
      <c r="O16" s="210"/>
      <c r="P16" s="14"/>
    </row>
    <row r="17" spans="1:16" ht="16.5" x14ac:dyDescent="0.3">
      <c r="A17" s="215"/>
      <c r="B17" s="231"/>
      <c r="C17" s="215"/>
      <c r="D17" s="109"/>
      <c r="E17" s="233"/>
      <c r="F17" s="234"/>
      <c r="G17" s="226"/>
      <c r="H17" s="214"/>
      <c r="I17" s="218"/>
      <c r="J17" s="224"/>
      <c r="K17" s="221"/>
      <c r="L17" s="223"/>
      <c r="M17" s="221"/>
      <c r="N17" s="210"/>
      <c r="O17" s="210"/>
      <c r="P17" s="14"/>
    </row>
    <row r="18" spans="1:16" ht="16.5" x14ac:dyDescent="0.3">
      <c r="A18" s="215"/>
      <c r="B18" s="231"/>
      <c r="C18" s="215"/>
      <c r="D18" s="109"/>
      <c r="E18" s="233"/>
      <c r="F18" s="234"/>
      <c r="G18" s="226"/>
      <c r="H18" s="214"/>
      <c r="I18" s="217"/>
      <c r="J18" s="219"/>
      <c r="K18" s="217" t="str">
        <f>IFERROR(CONCATENATE(INDEX('6. Criterio'!$B$16:$F$53,MATCH('3. Identificación de Riesgos'!J18,'6. Criterio'!$C$16:$C$54,0),1)," - ",L18),"")</f>
        <v/>
      </c>
      <c r="L18" s="222" t="str">
        <f>IFERROR(VLOOKUP(INDEX('6. Criterio'!$B$16:$F$63,MATCH('3. Identificación de Riesgos'!J18,'6. Criterio'!$C$16:$C$64,0),1),'6. Criterio'!$B$16:$F$64,5,FALSE),"")</f>
        <v/>
      </c>
      <c r="M18" s="221"/>
      <c r="N18" s="210"/>
      <c r="O18" s="210"/>
      <c r="P18" s="14"/>
    </row>
    <row r="19" spans="1:16" x14ac:dyDescent="0.25">
      <c r="A19" s="215"/>
      <c r="B19" s="229"/>
      <c r="C19" s="215"/>
      <c r="D19" s="109"/>
      <c r="E19" s="216"/>
      <c r="F19" s="232"/>
      <c r="G19" s="236"/>
      <c r="H19" s="214"/>
      <c r="I19" s="218"/>
      <c r="J19" s="220"/>
      <c r="K19" s="218"/>
      <c r="L19" s="225"/>
      <c r="M19" s="218"/>
      <c r="N19" s="210"/>
      <c r="O19" s="210"/>
    </row>
    <row r="20" spans="1:16" ht="62.45" customHeight="1" x14ac:dyDescent="0.3">
      <c r="A20" s="229">
        <v>2</v>
      </c>
      <c r="B20" s="231" t="s">
        <v>268</v>
      </c>
      <c r="C20" s="229" t="s">
        <v>269</v>
      </c>
      <c r="D20" s="122" t="s">
        <v>276</v>
      </c>
      <c r="E20" s="232">
        <v>24</v>
      </c>
      <c r="F20" s="234">
        <v>0</v>
      </c>
      <c r="G20" s="235">
        <f>F20/E20</f>
        <v>0</v>
      </c>
      <c r="H20" s="214" t="str">
        <f>CONCATENATE(IF(G20&lt;='6. Criterio'!$D$6,'6. Criterio'!$B$6,IF(G20&lt;='6. Criterio'!$D$7,'6. Criterio'!$B$7,IF(G20&lt;='6. Criterio'!$D$8,'6. Criterio'!$B$8,IF(G20&lt;='6. Criterio'!$D$9,'6. Criterio'!$B$9,IF(G20&lt;='6. Criterio'!$D$10,'6. Criterio'!$B$10,"Probabilidad no valida")))))," - ",VLOOKUP(IF(G20&lt;='6. Criterio'!$D$6,'6. Criterio'!$B$6,IF(G20&lt;='6. Criterio'!$D$7,'6. Criterio'!$B$7,IF(G20&lt;='6. Criterio'!$D$8,'6. Criterio'!$B$8,IF(G20&lt;='6. Criterio'!$D$9,'6. Criterio'!$B$9,IF(G20&lt;='6. Criterio'!$D$10,'6. Criterio'!$B$10,"Probabilidad no valida"))))),'6. Criterio'!$B$6:$F$10,5,FALSE))</f>
        <v>Muy Baja - 1</v>
      </c>
      <c r="I20" s="217" t="s">
        <v>35</v>
      </c>
      <c r="J20" s="219" t="s">
        <v>132</v>
      </c>
      <c r="K20" s="217" t="str">
        <f>IFERROR(CONCATENATE(INDEX('6. Criterio'!$B$16:$F$53,MATCH('3. Identificación de Riesgos'!J20,'6. Criterio'!$C$16:$C$54,0),1)," - ",L20),"")</f>
        <v>Leve - 1</v>
      </c>
      <c r="L20" s="222">
        <f>IFERROR(VLOOKUP(INDEX('6. Criterio'!$B$16:$F$63,MATCH('3. Identificación de Riesgos'!J20,'6. Criterio'!$C$16:$C$64,0),1),'6. Criterio'!$B$16:$F$64,5,FALSE),"")</f>
        <v>1</v>
      </c>
      <c r="M20" s="217" t="str">
        <f>IFERROR(CONCATENATE(INDEX('6. Criterio'!$B$16:$F$53,MATCH(ROUND(AVERAGE(L20:L29),0),'6. Criterio'!$F$16:$F$53,0),1)," - ",ROUND(AVERAGE(L20:L29),0)),"")</f>
        <v>Leve - 1</v>
      </c>
      <c r="N20" s="210" t="str">
        <f>IFERROR(CONCATENATE(VLOOKUP((LEFT(H20,LEN(H20)-4)&amp;LEFT(M20,LEN(M20)-4)),'7. Matriz de Calor'!$D$18:$E$42,2,0)," - ",RIGHT(H20,1)*RIGHT(M20,1)),"")</f>
        <v>Bajo - 1</v>
      </c>
      <c r="O20" s="210">
        <f>RIGHT(H20,1)*RIGHT(M20,1)</f>
        <v>1</v>
      </c>
      <c r="P20" s="14"/>
    </row>
    <row r="21" spans="1:16" ht="60" x14ac:dyDescent="0.3">
      <c r="A21" s="215"/>
      <c r="B21" s="231"/>
      <c r="C21" s="215"/>
      <c r="D21" s="122" t="s">
        <v>278</v>
      </c>
      <c r="E21" s="216"/>
      <c r="F21" s="234"/>
      <c r="G21" s="226"/>
      <c r="H21" s="214"/>
      <c r="I21" s="218"/>
      <c r="J21" s="220"/>
      <c r="K21" s="221"/>
      <c r="L21" s="223"/>
      <c r="M21" s="221"/>
      <c r="N21" s="210"/>
      <c r="O21" s="210"/>
      <c r="P21" s="14"/>
    </row>
    <row r="22" spans="1:16" ht="30" x14ac:dyDescent="0.3">
      <c r="A22" s="215"/>
      <c r="B22" s="231"/>
      <c r="C22" s="215"/>
      <c r="D22" s="122" t="s">
        <v>279</v>
      </c>
      <c r="E22" s="216"/>
      <c r="F22" s="234"/>
      <c r="G22" s="226"/>
      <c r="H22" s="214"/>
      <c r="I22" s="217"/>
      <c r="J22" s="219"/>
      <c r="K22" s="217" t="str">
        <f>IFERROR(CONCATENATE(INDEX('6. Criterio'!$B$16:$F$53,MATCH('3. Identificación de Riesgos'!J22,'6. Criterio'!$C$16:$C$54,0),1)," - ",L22),"")</f>
        <v/>
      </c>
      <c r="L22" s="222" t="str">
        <f>IFERROR(VLOOKUP(INDEX('6. Criterio'!$B$16:$F$63,MATCH('3. Identificación de Riesgos'!J22,'6. Criterio'!$C$16:$C$64,0),1),'6. Criterio'!$B$16:$F$64,5,FALSE),"")</f>
        <v/>
      </c>
      <c r="M22" s="221"/>
      <c r="N22" s="210"/>
      <c r="O22" s="210"/>
      <c r="P22" s="14"/>
    </row>
    <row r="23" spans="1:16" ht="16.5" x14ac:dyDescent="0.3">
      <c r="A23" s="215"/>
      <c r="B23" s="231"/>
      <c r="C23" s="215"/>
      <c r="D23" s="109"/>
      <c r="E23" s="216"/>
      <c r="F23" s="234"/>
      <c r="G23" s="226"/>
      <c r="H23" s="214"/>
      <c r="I23" s="218"/>
      <c r="J23" s="220"/>
      <c r="K23" s="221"/>
      <c r="L23" s="223"/>
      <c r="M23" s="221"/>
      <c r="N23" s="210"/>
      <c r="O23" s="210"/>
      <c r="P23" s="14"/>
    </row>
    <row r="24" spans="1:16" ht="15" customHeight="1" x14ac:dyDescent="0.3">
      <c r="A24" s="215"/>
      <c r="B24" s="231"/>
      <c r="C24" s="215"/>
      <c r="D24" s="109"/>
      <c r="E24" s="216"/>
      <c r="F24" s="234"/>
      <c r="G24" s="226"/>
      <c r="H24" s="214"/>
      <c r="I24" s="217"/>
      <c r="J24" s="219"/>
      <c r="K24" s="217" t="str">
        <f>IFERROR(CONCATENATE(INDEX('6. Criterio'!$B$16:$F$53,MATCH('3. Identificación de Riesgos'!J24,'6. Criterio'!$C$16:$C$54,0),1)," - ",L24),"")</f>
        <v/>
      </c>
      <c r="L24" s="222" t="str">
        <f>IFERROR(VLOOKUP(INDEX('6. Criterio'!$B$16:$F$63,MATCH('3. Identificación de Riesgos'!J24,'6. Criterio'!$C$16:$C$64,0),1),'6. Criterio'!$B$16:$F$64,5,FALSE),"")</f>
        <v/>
      </c>
      <c r="M24" s="221"/>
      <c r="N24" s="210"/>
      <c r="O24" s="210"/>
      <c r="P24" s="14"/>
    </row>
    <row r="25" spans="1:16" ht="16.5" x14ac:dyDescent="0.3">
      <c r="A25" s="215"/>
      <c r="B25" s="231"/>
      <c r="C25" s="215"/>
      <c r="D25" s="109"/>
      <c r="E25" s="216"/>
      <c r="F25" s="234"/>
      <c r="G25" s="226"/>
      <c r="H25" s="214"/>
      <c r="I25" s="218"/>
      <c r="J25" s="220"/>
      <c r="K25" s="221"/>
      <c r="L25" s="223"/>
      <c r="M25" s="221"/>
      <c r="N25" s="210"/>
      <c r="O25" s="210"/>
      <c r="P25" s="14"/>
    </row>
    <row r="26" spans="1:16" ht="16.5" x14ac:dyDescent="0.3">
      <c r="A26" s="215"/>
      <c r="B26" s="231"/>
      <c r="C26" s="215"/>
      <c r="D26" s="109"/>
      <c r="E26" s="233"/>
      <c r="F26" s="234"/>
      <c r="G26" s="226"/>
      <c r="H26" s="214"/>
      <c r="I26" s="217"/>
      <c r="J26" s="219"/>
      <c r="K26" s="217" t="str">
        <f>IFERROR(CONCATENATE(INDEX('6. Criterio'!$B$16:$F$53,MATCH('3. Identificación de Riesgos'!J26,'6. Criterio'!$C$16:$C$54,0),1)," - ",L26),"")</f>
        <v/>
      </c>
      <c r="L26" s="222" t="str">
        <f>IFERROR(VLOOKUP(INDEX('6. Criterio'!$B$16:$F$63,MATCH('3. Identificación de Riesgos'!J26,'6. Criterio'!$C$16:$C$64,0),1),'6. Criterio'!$B$16:$F$64,5,FALSE),"")</f>
        <v/>
      </c>
      <c r="M26" s="221"/>
      <c r="N26" s="210"/>
      <c r="O26" s="210"/>
      <c r="P26" s="14"/>
    </row>
    <row r="27" spans="1:16" ht="16.5" x14ac:dyDescent="0.3">
      <c r="A27" s="215"/>
      <c r="B27" s="231"/>
      <c r="C27" s="215"/>
      <c r="D27" s="109"/>
      <c r="E27" s="233"/>
      <c r="F27" s="234"/>
      <c r="G27" s="226"/>
      <c r="H27" s="214"/>
      <c r="I27" s="218"/>
      <c r="J27" s="224"/>
      <c r="K27" s="221"/>
      <c r="L27" s="223"/>
      <c r="M27" s="221"/>
      <c r="N27" s="210"/>
      <c r="O27" s="210"/>
      <c r="P27" s="14"/>
    </row>
    <row r="28" spans="1:16" ht="16.5" x14ac:dyDescent="0.3">
      <c r="A28" s="215"/>
      <c r="B28" s="231"/>
      <c r="C28" s="215"/>
      <c r="D28" s="109"/>
      <c r="E28" s="233"/>
      <c r="F28" s="234"/>
      <c r="G28" s="226"/>
      <c r="H28" s="214"/>
      <c r="I28" s="217"/>
      <c r="J28" s="219"/>
      <c r="K28" s="217" t="str">
        <f>IFERROR(CONCATENATE(INDEX('6. Criterio'!$B$16:$F$53,MATCH('3. Identificación de Riesgos'!J28,'6. Criterio'!$C$16:$C$54,0),1)," - ",L28),"")</f>
        <v/>
      </c>
      <c r="L28" s="222" t="str">
        <f>IFERROR(VLOOKUP(INDEX('6. Criterio'!$B$16:$F$63,MATCH('3. Identificación de Riesgos'!J28,'6. Criterio'!$C$16:$C$64,0),1),'6. Criterio'!$B$16:$F$64,5,FALSE),"")</f>
        <v/>
      </c>
      <c r="M28" s="221"/>
      <c r="N28" s="210"/>
      <c r="O28" s="210"/>
      <c r="P28" s="14"/>
    </row>
    <row r="29" spans="1:16" x14ac:dyDescent="0.25">
      <c r="A29" s="215"/>
      <c r="B29" s="229"/>
      <c r="C29" s="215"/>
      <c r="D29" s="109"/>
      <c r="E29" s="216"/>
      <c r="F29" s="232"/>
      <c r="G29" s="236"/>
      <c r="H29" s="214"/>
      <c r="I29" s="218"/>
      <c r="J29" s="220"/>
      <c r="K29" s="218"/>
      <c r="L29" s="225"/>
      <c r="M29" s="218"/>
      <c r="N29" s="210"/>
      <c r="O29" s="210"/>
    </row>
    <row r="30" spans="1:16" ht="62.45" customHeight="1" x14ac:dyDescent="0.3">
      <c r="A30" s="229">
        <v>3</v>
      </c>
      <c r="B30" s="231" t="s">
        <v>264</v>
      </c>
      <c r="C30" s="229" t="s">
        <v>270</v>
      </c>
      <c r="D30" s="122" t="s">
        <v>276</v>
      </c>
      <c r="E30" s="232">
        <v>24</v>
      </c>
      <c r="F30" s="234">
        <v>0</v>
      </c>
      <c r="G30" s="226">
        <f>F30/E30</f>
        <v>0</v>
      </c>
      <c r="H30" s="227" t="str">
        <f>CONCATENATE(IF(G30&lt;='6. Criterio'!$D$6,'6. Criterio'!$B$6,IF(G30&lt;='6. Criterio'!$D$7,'6. Criterio'!$B$7,IF(G30&lt;='6. Criterio'!$D$8,'6. Criterio'!$B$8,IF(G30&lt;='6. Criterio'!$D$9,'6. Criterio'!$B$9,IF(G30&lt;='6. Criterio'!$D$10,'6. Criterio'!$B$10,"Probabilidad no valida")))))," - ",VLOOKUP(IF(G30&lt;='6. Criterio'!$D$6,'6. Criterio'!$B$6,IF(G30&lt;='6. Criterio'!$D$7,'6. Criterio'!$B$7,IF(G30&lt;='6. Criterio'!$D$8,'6. Criterio'!$B$8,IF(G30&lt;='6. Criterio'!$D$9,'6. Criterio'!$B$9,IF(G30&lt;='6. Criterio'!$D$10,'6. Criterio'!$B$10,"Probabilidad no valida"))))),'6. Criterio'!$B$6:$F$10,5,FALSE))</f>
        <v>Muy Baja - 1</v>
      </c>
      <c r="I30" s="221" t="s">
        <v>35</v>
      </c>
      <c r="J30" s="224" t="s">
        <v>132</v>
      </c>
      <c r="K30" s="221" t="str">
        <f>IFERROR(CONCATENATE(INDEX('6. Criterio'!$B$16:$F$53,MATCH('3. Identificación de Riesgos'!J30,'6. Criterio'!$C$16:$C$54,0),1)," - ",L30),"")</f>
        <v>Leve - 1</v>
      </c>
      <c r="L30" s="223">
        <f>IFERROR(VLOOKUP(INDEX('6. Criterio'!$B$16:$F$63,MATCH('3. Identificación de Riesgos'!J30,'6. Criterio'!$C$16:$C$64,0),1),'6. Criterio'!$B$16:$F$64,5,FALSE),"")</f>
        <v>1</v>
      </c>
      <c r="M30" s="221" t="str">
        <f>IFERROR(CONCATENATE(INDEX('6. Criterio'!$B$16:$F$53,MATCH(ROUND(AVERAGE(L30:L39),0),'6. Criterio'!$F$16:$F$53,0),1)," - ",ROUND(AVERAGE(L30:L39),0)),"")</f>
        <v>Leve - 1</v>
      </c>
      <c r="N30" s="218" t="str">
        <f>IFERROR(CONCATENATE(VLOOKUP((LEFT(H30,LEN(H30)-4)&amp;LEFT(M30,LEN(M30)-4)),'7. Matriz de Calor'!$D$18:$E$42,2,0)," - ",RIGHT(H30,1)*RIGHT(M30,1)),"")</f>
        <v>Bajo - 1</v>
      </c>
      <c r="O30" s="210">
        <f>RIGHT(H30,1)*RIGHT(M30,1)</f>
        <v>1</v>
      </c>
      <c r="P30" s="14"/>
    </row>
    <row r="31" spans="1:16" ht="60" x14ac:dyDescent="0.3">
      <c r="A31" s="215"/>
      <c r="B31" s="231"/>
      <c r="C31" s="215"/>
      <c r="D31" s="122" t="s">
        <v>278</v>
      </c>
      <c r="E31" s="216"/>
      <c r="F31" s="234"/>
      <c r="G31" s="226"/>
      <c r="H31" s="214"/>
      <c r="I31" s="218"/>
      <c r="J31" s="220"/>
      <c r="K31" s="221"/>
      <c r="L31" s="223"/>
      <c r="M31" s="221"/>
      <c r="N31" s="210"/>
      <c r="O31" s="210"/>
      <c r="P31" s="14"/>
    </row>
    <row r="32" spans="1:16" ht="30" x14ac:dyDescent="0.3">
      <c r="A32" s="215"/>
      <c r="B32" s="231"/>
      <c r="C32" s="215"/>
      <c r="D32" s="122" t="s">
        <v>282</v>
      </c>
      <c r="E32" s="216"/>
      <c r="F32" s="234"/>
      <c r="G32" s="226"/>
      <c r="H32" s="214"/>
      <c r="I32" s="217"/>
      <c r="J32" s="219"/>
      <c r="K32" s="217" t="str">
        <f>IFERROR(CONCATENATE(INDEX('6. Criterio'!$B$16:$F$53,MATCH('3. Identificación de Riesgos'!J32,'6. Criterio'!$C$16:$C$54,0),1)," - ",L32),"")</f>
        <v/>
      </c>
      <c r="L32" s="222" t="str">
        <f>IFERROR(VLOOKUP(INDEX('6. Criterio'!$B$16:$F$63,MATCH('3. Identificación de Riesgos'!J32,'6. Criterio'!$C$16:$C$64,0),1),'6. Criterio'!$B$16:$F$64,5,FALSE),"")</f>
        <v/>
      </c>
      <c r="M32" s="221"/>
      <c r="N32" s="210"/>
      <c r="O32" s="210"/>
      <c r="P32" s="14"/>
    </row>
    <row r="33" spans="1:16" ht="16.5" x14ac:dyDescent="0.3">
      <c r="A33" s="215"/>
      <c r="B33" s="231"/>
      <c r="C33" s="215"/>
      <c r="D33" s="109"/>
      <c r="E33" s="216"/>
      <c r="F33" s="234"/>
      <c r="G33" s="226"/>
      <c r="H33" s="214"/>
      <c r="I33" s="218"/>
      <c r="J33" s="220"/>
      <c r="K33" s="221"/>
      <c r="L33" s="223"/>
      <c r="M33" s="221"/>
      <c r="N33" s="210"/>
      <c r="O33" s="210"/>
      <c r="P33" s="14"/>
    </row>
    <row r="34" spans="1:16" ht="15" customHeight="1" x14ac:dyDescent="0.3">
      <c r="A34" s="215"/>
      <c r="B34" s="231"/>
      <c r="C34" s="215"/>
      <c r="D34" s="109"/>
      <c r="E34" s="216"/>
      <c r="F34" s="234"/>
      <c r="G34" s="226"/>
      <c r="H34" s="214"/>
      <c r="I34" s="217"/>
      <c r="J34" s="219"/>
      <c r="K34" s="217" t="str">
        <f>IFERROR(CONCATENATE(INDEX('6. Criterio'!$B$16:$F$53,MATCH('3. Identificación de Riesgos'!J34,'6. Criterio'!$C$16:$C$54,0),1)," - ",L34),"")</f>
        <v/>
      </c>
      <c r="L34" s="222" t="str">
        <f>IFERROR(VLOOKUP(INDEX('6. Criterio'!$B$16:$F$63,MATCH('3. Identificación de Riesgos'!J34,'6. Criterio'!$C$16:$C$64,0),1),'6. Criterio'!$B$16:$F$64,5,FALSE),"")</f>
        <v/>
      </c>
      <c r="M34" s="221"/>
      <c r="N34" s="210"/>
      <c r="O34" s="210"/>
      <c r="P34" s="14"/>
    </row>
    <row r="35" spans="1:16" ht="16.5" x14ac:dyDescent="0.3">
      <c r="A35" s="215"/>
      <c r="B35" s="231"/>
      <c r="C35" s="215"/>
      <c r="D35" s="109"/>
      <c r="E35" s="216"/>
      <c r="F35" s="234"/>
      <c r="G35" s="226"/>
      <c r="H35" s="214"/>
      <c r="I35" s="218"/>
      <c r="J35" s="220"/>
      <c r="K35" s="221"/>
      <c r="L35" s="223"/>
      <c r="M35" s="221"/>
      <c r="N35" s="210"/>
      <c r="O35" s="210"/>
      <c r="P35" s="14"/>
    </row>
    <row r="36" spans="1:16" ht="16.5" x14ac:dyDescent="0.3">
      <c r="A36" s="215"/>
      <c r="B36" s="231"/>
      <c r="C36" s="215"/>
      <c r="D36" s="109"/>
      <c r="E36" s="233"/>
      <c r="F36" s="234"/>
      <c r="G36" s="226"/>
      <c r="H36" s="214"/>
      <c r="I36" s="217"/>
      <c r="J36" s="219"/>
      <c r="K36" s="217" t="str">
        <f>IFERROR(CONCATENATE(INDEX('6. Criterio'!$B$16:$F$53,MATCH('3. Identificación de Riesgos'!J36,'6. Criterio'!$C$16:$C$54,0),1)," - ",L36),"")</f>
        <v/>
      </c>
      <c r="L36" s="222" t="str">
        <f>IFERROR(VLOOKUP(INDEX('6. Criterio'!$B$16:$F$63,MATCH('3. Identificación de Riesgos'!J36,'6. Criterio'!$C$16:$C$64,0),1),'6. Criterio'!$B$16:$F$64,5,FALSE),"")</f>
        <v/>
      </c>
      <c r="M36" s="221"/>
      <c r="N36" s="210"/>
      <c r="O36" s="210"/>
      <c r="P36" s="14"/>
    </row>
    <row r="37" spans="1:16" ht="16.5" x14ac:dyDescent="0.3">
      <c r="A37" s="215"/>
      <c r="B37" s="231"/>
      <c r="C37" s="215"/>
      <c r="D37" s="109"/>
      <c r="E37" s="233"/>
      <c r="F37" s="234"/>
      <c r="G37" s="226"/>
      <c r="H37" s="214"/>
      <c r="I37" s="218"/>
      <c r="J37" s="224"/>
      <c r="K37" s="221"/>
      <c r="L37" s="223"/>
      <c r="M37" s="221"/>
      <c r="N37" s="210"/>
      <c r="O37" s="210"/>
      <c r="P37" s="14"/>
    </row>
    <row r="38" spans="1:16" ht="16.5" x14ac:dyDescent="0.3">
      <c r="A38" s="215"/>
      <c r="B38" s="231"/>
      <c r="C38" s="215"/>
      <c r="D38" s="109"/>
      <c r="E38" s="233"/>
      <c r="F38" s="234"/>
      <c r="G38" s="226"/>
      <c r="H38" s="214"/>
      <c r="I38" s="217"/>
      <c r="J38" s="219"/>
      <c r="K38" s="217" t="str">
        <f>IFERROR(CONCATENATE(INDEX('6. Criterio'!$B$16:$F$53,MATCH('3. Identificación de Riesgos'!J38,'6. Criterio'!$C$16:$C$54,0),1)," - ",L38),"")</f>
        <v/>
      </c>
      <c r="L38" s="222" t="str">
        <f>IFERROR(VLOOKUP(INDEX('6. Criterio'!$B$16:$F$63,MATCH('3. Identificación de Riesgos'!J38,'6. Criterio'!$C$16:$C$64,0),1),'6. Criterio'!$B$16:$F$64,5,FALSE),"")</f>
        <v/>
      </c>
      <c r="M38" s="221"/>
      <c r="N38" s="210"/>
      <c r="O38" s="210"/>
      <c r="P38" s="14"/>
    </row>
    <row r="39" spans="1:16" x14ac:dyDescent="0.25">
      <c r="A39" s="230"/>
      <c r="B39" s="231"/>
      <c r="C39" s="230"/>
      <c r="D39" s="109"/>
      <c r="E39" s="233"/>
      <c r="F39" s="234"/>
      <c r="G39" s="226"/>
      <c r="H39" s="228"/>
      <c r="I39" s="221"/>
      <c r="J39" s="224"/>
      <c r="K39" s="221"/>
      <c r="L39" s="223"/>
      <c r="M39" s="221"/>
      <c r="N39" s="217"/>
      <c r="O39" s="210"/>
    </row>
    <row r="40" spans="1:16" ht="62.45" customHeight="1" x14ac:dyDescent="0.3">
      <c r="A40" s="215">
        <v>4</v>
      </c>
      <c r="B40" s="215" t="s">
        <v>272</v>
      </c>
      <c r="C40" s="215" t="s">
        <v>271</v>
      </c>
      <c r="D40" s="122" t="s">
        <v>276</v>
      </c>
      <c r="E40" s="216">
        <v>24</v>
      </c>
      <c r="F40" s="216">
        <v>0</v>
      </c>
      <c r="G40" s="213">
        <f>F40/E40</f>
        <v>0</v>
      </c>
      <c r="H40" s="214" t="str">
        <f>CONCATENATE(IF(G40&lt;='6. Criterio'!$D$6,'6. Criterio'!$B$6,IF(G40&lt;='6. Criterio'!$D$7,'6. Criterio'!$B$7,IF(G40&lt;='6. Criterio'!$D$8,'6. Criterio'!$B$8,IF(G40&lt;='6. Criterio'!$D$9,'6. Criterio'!$B$9,IF(G40&lt;='6. Criterio'!$D$10,'6. Criterio'!$B$10,"Probabilidad no valida")))))," - ",VLOOKUP(IF(G40&lt;='6. Criterio'!$D$6,'6. Criterio'!$B$6,IF(G40&lt;='6. Criterio'!$D$7,'6. Criterio'!$B$7,IF(G40&lt;='6. Criterio'!$D$8,'6. Criterio'!$B$8,IF(G40&lt;='6. Criterio'!$D$9,'6. Criterio'!$B$9,IF(G40&lt;='6. Criterio'!$D$10,'6. Criterio'!$B$10,"Probabilidad no valida"))))),'6. Criterio'!$B$6:$F$10,5,FALSE))</f>
        <v>Muy Baja - 1</v>
      </c>
      <c r="I40" s="210" t="s">
        <v>35</v>
      </c>
      <c r="J40" s="211" t="s">
        <v>132</v>
      </c>
      <c r="K40" s="210" t="str">
        <f>IFERROR(CONCATENATE(INDEX('6. Criterio'!$B$16:$F$53,MATCH('3. Identificación de Riesgos'!J40,'6. Criterio'!$C$16:$C$54,0),1)," - ",L40),"")</f>
        <v>Leve - 1</v>
      </c>
      <c r="L40" s="212">
        <f>IFERROR(VLOOKUP(INDEX('6. Criterio'!$B$16:$F$63,MATCH('3. Identificación de Riesgos'!J40,'6. Criterio'!$C$16:$C$64,0),1),'6. Criterio'!$B$16:$F$64,5,FALSE),"")</f>
        <v>1</v>
      </c>
      <c r="M40" s="210" t="str">
        <f>IFERROR(CONCATENATE(INDEX('6. Criterio'!$B$16:$F$53,MATCH(ROUND(AVERAGE(L40:L49),0),'6. Criterio'!$F$16:$F$53,0),1)," - ",ROUND(AVERAGE(L40:L49),0)),"")</f>
        <v>Leve - 1</v>
      </c>
      <c r="N40" s="210" t="str">
        <f>IFERROR(CONCATENATE(VLOOKUP((LEFT(H40,LEN(H40)-4)&amp;LEFT(M40,LEN(M40)-4)),'7. Matriz de Calor'!$D$18:$E$42,2,0)," - ",RIGHT(H40,1)*RIGHT(M40,1)),"")</f>
        <v>Bajo - 1</v>
      </c>
      <c r="O40" s="210">
        <f>RIGHT(H40,1)*RIGHT(M40,1)</f>
        <v>1</v>
      </c>
      <c r="P40" s="14"/>
    </row>
    <row r="41" spans="1:16" ht="60" x14ac:dyDescent="0.3">
      <c r="A41" s="215"/>
      <c r="B41" s="215"/>
      <c r="C41" s="215"/>
      <c r="D41" s="122" t="s">
        <v>278</v>
      </c>
      <c r="E41" s="216"/>
      <c r="F41" s="216"/>
      <c r="G41" s="213"/>
      <c r="H41" s="214"/>
      <c r="I41" s="210"/>
      <c r="J41" s="211"/>
      <c r="K41" s="210"/>
      <c r="L41" s="212"/>
      <c r="M41" s="210"/>
      <c r="N41" s="210"/>
      <c r="O41" s="210"/>
      <c r="P41" s="14"/>
    </row>
    <row r="42" spans="1:16" ht="30" x14ac:dyDescent="0.3">
      <c r="A42" s="215"/>
      <c r="B42" s="215"/>
      <c r="C42" s="215"/>
      <c r="D42" s="122" t="s">
        <v>282</v>
      </c>
      <c r="E42" s="216"/>
      <c r="F42" s="216"/>
      <c r="G42" s="213"/>
      <c r="H42" s="214"/>
      <c r="I42" s="210"/>
      <c r="J42" s="211"/>
      <c r="K42" s="210" t="str">
        <f>IFERROR(CONCATENATE(INDEX('6. Criterio'!$B$16:$F$53,MATCH('3. Identificación de Riesgos'!J42,'6. Criterio'!$C$16:$C$54,0),1)," - ",L42),"")</f>
        <v/>
      </c>
      <c r="L42" s="212" t="str">
        <f>IFERROR(VLOOKUP(INDEX('6. Criterio'!$B$16:$F$63,MATCH('3. Identificación de Riesgos'!J42,'6. Criterio'!$C$16:$C$64,0),1),'6. Criterio'!$B$16:$F$64,5,FALSE),"")</f>
        <v/>
      </c>
      <c r="M42" s="210"/>
      <c r="N42" s="210"/>
      <c r="O42" s="210"/>
      <c r="P42" s="14"/>
    </row>
    <row r="43" spans="1:16" ht="16.5" x14ac:dyDescent="0.3">
      <c r="A43" s="215"/>
      <c r="B43" s="215"/>
      <c r="C43" s="215"/>
      <c r="D43" s="109"/>
      <c r="E43" s="216"/>
      <c r="F43" s="216"/>
      <c r="G43" s="213"/>
      <c r="H43" s="214"/>
      <c r="I43" s="210"/>
      <c r="J43" s="211"/>
      <c r="K43" s="210"/>
      <c r="L43" s="212"/>
      <c r="M43" s="210"/>
      <c r="N43" s="210"/>
      <c r="O43" s="210"/>
      <c r="P43" s="14"/>
    </row>
    <row r="44" spans="1:16" ht="15" customHeight="1" x14ac:dyDescent="0.3">
      <c r="A44" s="215"/>
      <c r="B44" s="215"/>
      <c r="C44" s="215"/>
      <c r="D44" s="109"/>
      <c r="E44" s="216"/>
      <c r="F44" s="216"/>
      <c r="G44" s="213"/>
      <c r="H44" s="214"/>
      <c r="I44" s="210"/>
      <c r="J44" s="211"/>
      <c r="K44" s="210" t="str">
        <f>IFERROR(CONCATENATE(INDEX('6. Criterio'!$B$16:$F$53,MATCH('3. Identificación de Riesgos'!J44,'6. Criterio'!$C$16:$C$54,0),1)," - ",L44),"")</f>
        <v/>
      </c>
      <c r="L44" s="212" t="str">
        <f>IFERROR(VLOOKUP(INDEX('6. Criterio'!$B$16:$F$63,MATCH('3. Identificación de Riesgos'!J44,'6. Criterio'!$C$16:$C$64,0),1),'6. Criterio'!$B$16:$F$64,5,FALSE),"")</f>
        <v/>
      </c>
      <c r="M44" s="210"/>
      <c r="N44" s="210"/>
      <c r="O44" s="210"/>
      <c r="P44" s="14"/>
    </row>
    <row r="45" spans="1:16" ht="16.5" x14ac:dyDescent="0.3">
      <c r="A45" s="215"/>
      <c r="B45" s="215"/>
      <c r="C45" s="215"/>
      <c r="D45" s="109"/>
      <c r="E45" s="216"/>
      <c r="F45" s="216"/>
      <c r="G45" s="213"/>
      <c r="H45" s="214"/>
      <c r="I45" s="210"/>
      <c r="J45" s="211"/>
      <c r="K45" s="210"/>
      <c r="L45" s="212"/>
      <c r="M45" s="210"/>
      <c r="N45" s="210"/>
      <c r="O45" s="210"/>
      <c r="P45" s="14"/>
    </row>
    <row r="46" spans="1:16" ht="16.5" x14ac:dyDescent="0.3">
      <c r="A46" s="215"/>
      <c r="B46" s="215"/>
      <c r="C46" s="215"/>
      <c r="D46" s="109"/>
      <c r="E46" s="216"/>
      <c r="F46" s="216"/>
      <c r="G46" s="213"/>
      <c r="H46" s="214"/>
      <c r="I46" s="210"/>
      <c r="J46" s="211"/>
      <c r="K46" s="210" t="str">
        <f>IFERROR(CONCATENATE(INDEX('6. Criterio'!$B$16:$F$53,MATCH('3. Identificación de Riesgos'!J46,'6. Criterio'!$C$16:$C$54,0),1)," - ",L46),"")</f>
        <v/>
      </c>
      <c r="L46" s="212" t="str">
        <f>IFERROR(VLOOKUP(INDEX('6. Criterio'!$B$16:$F$63,MATCH('3. Identificación de Riesgos'!J46,'6. Criterio'!$C$16:$C$64,0),1),'6. Criterio'!$B$16:$F$64,5,FALSE),"")</f>
        <v/>
      </c>
      <c r="M46" s="210"/>
      <c r="N46" s="210"/>
      <c r="O46" s="210"/>
      <c r="P46" s="14"/>
    </row>
    <row r="47" spans="1:16" ht="16.5" x14ac:dyDescent="0.3">
      <c r="A47" s="215"/>
      <c r="B47" s="215"/>
      <c r="C47" s="215"/>
      <c r="D47" s="109"/>
      <c r="E47" s="216"/>
      <c r="F47" s="216"/>
      <c r="G47" s="213"/>
      <c r="H47" s="214"/>
      <c r="I47" s="210"/>
      <c r="J47" s="211"/>
      <c r="K47" s="210"/>
      <c r="L47" s="212"/>
      <c r="M47" s="210"/>
      <c r="N47" s="210"/>
      <c r="O47" s="210"/>
      <c r="P47" s="14"/>
    </row>
    <row r="48" spans="1:16" ht="16.5" x14ac:dyDescent="0.3">
      <c r="A48" s="215"/>
      <c r="B48" s="215"/>
      <c r="C48" s="215"/>
      <c r="D48" s="109"/>
      <c r="E48" s="216"/>
      <c r="F48" s="216"/>
      <c r="G48" s="213"/>
      <c r="H48" s="214"/>
      <c r="I48" s="210"/>
      <c r="J48" s="211"/>
      <c r="K48" s="210" t="str">
        <f>IFERROR(CONCATENATE(INDEX('6. Criterio'!$B$16:$F$53,MATCH('3. Identificación de Riesgos'!J48,'6. Criterio'!$C$16:$C$54,0),1)," - ",L48),"")</f>
        <v/>
      </c>
      <c r="L48" s="212" t="str">
        <f>IFERROR(VLOOKUP(INDEX('6. Criterio'!$B$16:$F$63,MATCH('3. Identificación de Riesgos'!J48,'6. Criterio'!$C$16:$C$64,0),1),'6. Criterio'!$B$16:$F$64,5,FALSE),"")</f>
        <v/>
      </c>
      <c r="M48" s="210"/>
      <c r="N48" s="210"/>
      <c r="O48" s="210"/>
      <c r="P48" s="14"/>
    </row>
    <row r="49" spans="1:16" x14ac:dyDescent="0.25">
      <c r="A49" s="215"/>
      <c r="B49" s="215"/>
      <c r="C49" s="215"/>
      <c r="D49" s="109"/>
      <c r="E49" s="216"/>
      <c r="F49" s="216"/>
      <c r="G49" s="213"/>
      <c r="H49" s="214"/>
      <c r="I49" s="210"/>
      <c r="J49" s="211"/>
      <c r="K49" s="210"/>
      <c r="L49" s="212"/>
      <c r="M49" s="210"/>
      <c r="N49" s="210"/>
      <c r="O49" s="210"/>
    </row>
    <row r="50" spans="1:16" ht="62.45" customHeight="1" x14ac:dyDescent="0.3">
      <c r="A50" s="215">
        <v>5</v>
      </c>
      <c r="B50" s="215" t="s">
        <v>273</v>
      </c>
      <c r="C50" s="215" t="s">
        <v>274</v>
      </c>
      <c r="D50" s="122" t="s">
        <v>276</v>
      </c>
      <c r="E50" s="216">
        <v>24</v>
      </c>
      <c r="F50" s="216">
        <v>0</v>
      </c>
      <c r="G50" s="213">
        <f>F50/E50</f>
        <v>0</v>
      </c>
      <c r="H50" s="214" t="str">
        <f>CONCATENATE(IF(G50&lt;='6. Criterio'!$D$6,'6. Criterio'!$B$6,IF(G50&lt;='6. Criterio'!$D$7,'6. Criterio'!$B$7,IF(G50&lt;='6. Criterio'!$D$8,'6. Criterio'!$B$8,IF(G50&lt;='6. Criterio'!$D$9,'6. Criterio'!$B$9,IF(G50&lt;='6. Criterio'!$D$10,'6. Criterio'!$B$10,"Probabilidad no valida")))))," - ",VLOOKUP(IF(G50&lt;='6. Criterio'!$D$6,'6. Criterio'!$B$6,IF(G50&lt;='6. Criterio'!$D$7,'6. Criterio'!$B$7,IF(G50&lt;='6. Criterio'!$D$8,'6. Criterio'!$B$8,IF(G50&lt;='6. Criterio'!$D$9,'6. Criterio'!$B$9,IF(G50&lt;='6. Criterio'!$D$10,'6. Criterio'!$B$10,"Probabilidad no valida"))))),'6. Criterio'!$B$6:$F$10,5,FALSE))</f>
        <v>Muy Baja - 1</v>
      </c>
      <c r="I50" s="210" t="s">
        <v>35</v>
      </c>
      <c r="J50" s="211" t="s">
        <v>132</v>
      </c>
      <c r="K50" s="210" t="str">
        <f>IFERROR(CONCATENATE(INDEX('6. Criterio'!$B$16:$F$53,MATCH('3. Identificación de Riesgos'!J50,'6. Criterio'!$C$16:$C$54,0),1)," - ",L50),"")</f>
        <v>Leve - 1</v>
      </c>
      <c r="L50" s="212">
        <f>IFERROR(VLOOKUP(INDEX('6. Criterio'!$B$16:$F$63,MATCH('3. Identificación de Riesgos'!J50,'6. Criterio'!$C$16:$C$64,0),1),'6. Criterio'!$B$16:$F$64,5,FALSE),"")</f>
        <v>1</v>
      </c>
      <c r="M50" s="210" t="str">
        <f>IFERROR(CONCATENATE(INDEX('6. Criterio'!$B$16:$F$53,MATCH(ROUND(AVERAGE(L50:L59),0),'6. Criterio'!$F$16:$F$53,0),1)," - ",ROUND(AVERAGE(L50:L59),0)),"")</f>
        <v>Leve - 1</v>
      </c>
      <c r="N50" s="210" t="str">
        <f>IFERROR(CONCATENATE(VLOOKUP((LEFT(H50,LEN(H50)-4)&amp;LEFT(M50,LEN(M50)-4)),'7. Matriz de Calor'!$D$18:$E$42,2,0)," - ",RIGHT(H50,1)*RIGHT(M50,1)),"")</f>
        <v>Bajo - 1</v>
      </c>
      <c r="O50" s="210">
        <f>RIGHT(H50,1)*RIGHT(M50,1)</f>
        <v>1</v>
      </c>
      <c r="P50" s="14"/>
    </row>
    <row r="51" spans="1:16" ht="60" x14ac:dyDescent="0.3">
      <c r="A51" s="215"/>
      <c r="B51" s="215"/>
      <c r="C51" s="215"/>
      <c r="D51" s="122" t="s">
        <v>278</v>
      </c>
      <c r="E51" s="216"/>
      <c r="F51" s="216"/>
      <c r="G51" s="213"/>
      <c r="H51" s="214"/>
      <c r="I51" s="210"/>
      <c r="J51" s="211"/>
      <c r="K51" s="210"/>
      <c r="L51" s="212"/>
      <c r="M51" s="210"/>
      <c r="N51" s="210"/>
      <c r="O51" s="210"/>
      <c r="P51" s="14"/>
    </row>
    <row r="52" spans="1:16" ht="30" x14ac:dyDescent="0.3">
      <c r="A52" s="215"/>
      <c r="B52" s="215"/>
      <c r="C52" s="215"/>
      <c r="D52" s="122" t="s">
        <v>282</v>
      </c>
      <c r="E52" s="216"/>
      <c r="F52" s="216"/>
      <c r="G52" s="213"/>
      <c r="H52" s="214"/>
      <c r="I52" s="210"/>
      <c r="J52" s="211"/>
      <c r="K52" s="210" t="str">
        <f>IFERROR(CONCATENATE(INDEX('6. Criterio'!$B$16:$F$53,MATCH('3. Identificación de Riesgos'!J52,'6. Criterio'!$C$16:$C$54,0),1)," - ",L52),"")</f>
        <v/>
      </c>
      <c r="L52" s="212" t="str">
        <f>IFERROR(VLOOKUP(INDEX('6. Criterio'!$B$16:$F$63,MATCH('3. Identificación de Riesgos'!J52,'6. Criterio'!$C$16:$C$64,0),1),'6. Criterio'!$B$16:$F$64,5,FALSE),"")</f>
        <v/>
      </c>
      <c r="M52" s="210"/>
      <c r="N52" s="210"/>
      <c r="O52" s="210"/>
      <c r="P52" s="14"/>
    </row>
    <row r="53" spans="1:16" ht="16.5" x14ac:dyDescent="0.3">
      <c r="A53" s="215"/>
      <c r="B53" s="215"/>
      <c r="C53" s="215"/>
      <c r="D53" s="109"/>
      <c r="E53" s="216"/>
      <c r="F53" s="216"/>
      <c r="G53" s="213"/>
      <c r="H53" s="214"/>
      <c r="I53" s="210"/>
      <c r="J53" s="211"/>
      <c r="K53" s="210"/>
      <c r="L53" s="212"/>
      <c r="M53" s="210"/>
      <c r="N53" s="210"/>
      <c r="O53" s="210"/>
      <c r="P53" s="14"/>
    </row>
    <row r="54" spans="1:16" ht="15" customHeight="1" x14ac:dyDescent="0.3">
      <c r="A54" s="215"/>
      <c r="B54" s="215"/>
      <c r="C54" s="215"/>
      <c r="D54" s="109"/>
      <c r="E54" s="216"/>
      <c r="F54" s="216"/>
      <c r="G54" s="213"/>
      <c r="H54" s="214"/>
      <c r="I54" s="210"/>
      <c r="J54" s="211"/>
      <c r="K54" s="210" t="str">
        <f>IFERROR(CONCATENATE(INDEX('6. Criterio'!$B$16:$F$53,MATCH('3. Identificación de Riesgos'!J54,'6. Criterio'!$C$16:$C$54,0),1)," - ",L54),"")</f>
        <v/>
      </c>
      <c r="L54" s="212" t="str">
        <f>IFERROR(VLOOKUP(INDEX('6. Criterio'!$B$16:$F$63,MATCH('3. Identificación de Riesgos'!J54,'6. Criterio'!$C$16:$C$64,0),1),'6. Criterio'!$B$16:$F$64,5,FALSE),"")</f>
        <v/>
      </c>
      <c r="M54" s="210"/>
      <c r="N54" s="210"/>
      <c r="O54" s="210"/>
      <c r="P54" s="14"/>
    </row>
    <row r="55" spans="1:16" ht="16.5" x14ac:dyDescent="0.3">
      <c r="A55" s="215"/>
      <c r="B55" s="215"/>
      <c r="C55" s="215"/>
      <c r="D55" s="109"/>
      <c r="E55" s="216"/>
      <c r="F55" s="216"/>
      <c r="G55" s="213"/>
      <c r="H55" s="214"/>
      <c r="I55" s="210"/>
      <c r="J55" s="211"/>
      <c r="K55" s="210"/>
      <c r="L55" s="212"/>
      <c r="M55" s="210"/>
      <c r="N55" s="210"/>
      <c r="O55" s="210"/>
      <c r="P55" s="14"/>
    </row>
    <row r="56" spans="1:16" ht="16.5" x14ac:dyDescent="0.3">
      <c r="A56" s="215"/>
      <c r="B56" s="215"/>
      <c r="C56" s="215"/>
      <c r="D56" s="109"/>
      <c r="E56" s="216"/>
      <c r="F56" s="216"/>
      <c r="G56" s="213"/>
      <c r="H56" s="214"/>
      <c r="I56" s="210"/>
      <c r="J56" s="211"/>
      <c r="K56" s="210" t="str">
        <f>IFERROR(CONCATENATE(INDEX('6. Criterio'!$B$16:$F$53,MATCH('3. Identificación de Riesgos'!J56,'6. Criterio'!$C$16:$C$54,0),1)," - ",L56),"")</f>
        <v/>
      </c>
      <c r="L56" s="212" t="str">
        <f>IFERROR(VLOOKUP(INDEX('6. Criterio'!$B$16:$F$63,MATCH('3. Identificación de Riesgos'!J56,'6. Criterio'!$C$16:$C$64,0),1),'6. Criterio'!$B$16:$F$64,5,FALSE),"")</f>
        <v/>
      </c>
      <c r="M56" s="210"/>
      <c r="N56" s="210"/>
      <c r="O56" s="210"/>
      <c r="P56" s="14"/>
    </row>
    <row r="57" spans="1:16" ht="16.5" x14ac:dyDescent="0.3">
      <c r="A57" s="215"/>
      <c r="B57" s="215"/>
      <c r="C57" s="215"/>
      <c r="D57" s="109"/>
      <c r="E57" s="216"/>
      <c r="F57" s="216"/>
      <c r="G57" s="213"/>
      <c r="H57" s="214"/>
      <c r="I57" s="210"/>
      <c r="J57" s="211"/>
      <c r="K57" s="210"/>
      <c r="L57" s="212"/>
      <c r="M57" s="210"/>
      <c r="N57" s="210"/>
      <c r="O57" s="210"/>
      <c r="P57" s="14"/>
    </row>
    <row r="58" spans="1:16" ht="16.5" x14ac:dyDescent="0.3">
      <c r="A58" s="215"/>
      <c r="B58" s="215"/>
      <c r="C58" s="215"/>
      <c r="D58" s="109"/>
      <c r="E58" s="216"/>
      <c r="F58" s="216"/>
      <c r="G58" s="213"/>
      <c r="H58" s="214"/>
      <c r="I58" s="210"/>
      <c r="J58" s="211"/>
      <c r="K58" s="210" t="str">
        <f>IFERROR(CONCATENATE(INDEX('6. Criterio'!$B$16:$F$53,MATCH('3. Identificación de Riesgos'!J58,'6. Criterio'!$C$16:$C$54,0),1)," - ",L58),"")</f>
        <v/>
      </c>
      <c r="L58" s="212" t="str">
        <f>IFERROR(VLOOKUP(INDEX('6. Criterio'!$B$16:$F$63,MATCH('3. Identificación de Riesgos'!J58,'6. Criterio'!$C$16:$C$64,0),1),'6. Criterio'!$B$16:$F$64,5,FALSE),"")</f>
        <v/>
      </c>
      <c r="M58" s="210"/>
      <c r="N58" s="210"/>
      <c r="O58" s="210"/>
      <c r="P58" s="14"/>
    </row>
    <row r="59" spans="1:16" x14ac:dyDescent="0.25">
      <c r="A59" s="215"/>
      <c r="B59" s="215"/>
      <c r="C59" s="215"/>
      <c r="D59" s="109"/>
      <c r="E59" s="216"/>
      <c r="F59" s="216"/>
      <c r="G59" s="213"/>
      <c r="H59" s="214"/>
      <c r="I59" s="210"/>
      <c r="J59" s="211"/>
      <c r="K59" s="210"/>
      <c r="L59" s="212"/>
      <c r="M59" s="210"/>
      <c r="N59" s="210"/>
      <c r="O59" s="210"/>
    </row>
  </sheetData>
  <mergeCells count="174">
    <mergeCell ref="F8:F9"/>
    <mergeCell ref="A5:C5"/>
    <mergeCell ref="A6:C6"/>
    <mergeCell ref="A10:A19"/>
    <mergeCell ref="B10:B19"/>
    <mergeCell ref="C10:C19"/>
    <mergeCell ref="H10:H19"/>
    <mergeCell ref="G10:G19"/>
    <mergeCell ref="D6:O6"/>
    <mergeCell ref="K10:K11"/>
    <mergeCell ref="K12:K13"/>
    <mergeCell ref="K14:K15"/>
    <mergeCell ref="K16:K17"/>
    <mergeCell ref="K18:K19"/>
    <mergeCell ref="J10:J11"/>
    <mergeCell ref="I12:I13"/>
    <mergeCell ref="J12:J13"/>
    <mergeCell ref="I14:I15"/>
    <mergeCell ref="J14:J15"/>
    <mergeCell ref="I16:I17"/>
    <mergeCell ref="J16:J17"/>
    <mergeCell ref="I18:I19"/>
    <mergeCell ref="J18:J19"/>
    <mergeCell ref="I8:I9"/>
    <mergeCell ref="J8:J9"/>
    <mergeCell ref="G8:G9"/>
    <mergeCell ref="H8:H9"/>
    <mergeCell ref="L8:L9"/>
    <mergeCell ref="K8:K9"/>
    <mergeCell ref="E10:E19"/>
    <mergeCell ref="F10:F19"/>
    <mergeCell ref="A1:C2"/>
    <mergeCell ref="A4:C4"/>
    <mergeCell ref="A8:A9"/>
    <mergeCell ref="B8:B9"/>
    <mergeCell ref="E8:E9"/>
    <mergeCell ref="D4:O4"/>
    <mergeCell ref="D5:O5"/>
    <mergeCell ref="O8:O9"/>
    <mergeCell ref="D8:D9"/>
    <mergeCell ref="N8:N9"/>
    <mergeCell ref="N7:O7"/>
    <mergeCell ref="C8:C9"/>
    <mergeCell ref="M8:M9"/>
    <mergeCell ref="I7:M7"/>
    <mergeCell ref="O10:O19"/>
    <mergeCell ref="I10:I11"/>
    <mergeCell ref="N10:N19"/>
    <mergeCell ref="M10:M19"/>
    <mergeCell ref="L10:L11"/>
    <mergeCell ref="L12:L13"/>
    <mergeCell ref="L14:L15"/>
    <mergeCell ref="L16:L17"/>
    <mergeCell ref="L18:L19"/>
    <mergeCell ref="L30:L31"/>
    <mergeCell ref="M30:M39"/>
    <mergeCell ref="N30:N39"/>
    <mergeCell ref="M20:M29"/>
    <mergeCell ref="N20:N29"/>
    <mergeCell ref="O30:O39"/>
    <mergeCell ref="I32:I33"/>
    <mergeCell ref="J32:J33"/>
    <mergeCell ref="K32:K33"/>
    <mergeCell ref="L32:L33"/>
    <mergeCell ref="I34:I35"/>
    <mergeCell ref="J34:J35"/>
    <mergeCell ref="K34:K35"/>
    <mergeCell ref="L34:L35"/>
    <mergeCell ref="I36:I37"/>
    <mergeCell ref="J36:J37"/>
    <mergeCell ref="K36:K37"/>
    <mergeCell ref="L36:L37"/>
    <mergeCell ref="I38:I39"/>
    <mergeCell ref="J38:J39"/>
    <mergeCell ref="I30:I31"/>
    <mergeCell ref="J30:J31"/>
    <mergeCell ref="K30:K31"/>
    <mergeCell ref="K38:K39"/>
    <mergeCell ref="L38:L39"/>
    <mergeCell ref="G30:G39"/>
    <mergeCell ref="H30:H39"/>
    <mergeCell ref="A30:A39"/>
    <mergeCell ref="B30:B39"/>
    <mergeCell ref="C30:C39"/>
    <mergeCell ref="E30:E39"/>
    <mergeCell ref="F30:F39"/>
    <mergeCell ref="A20:A29"/>
    <mergeCell ref="B20:B29"/>
    <mergeCell ref="C20:C29"/>
    <mergeCell ref="E20:E29"/>
    <mergeCell ref="F20:F29"/>
    <mergeCell ref="G20:G29"/>
    <mergeCell ref="H20:H29"/>
    <mergeCell ref="O20:O29"/>
    <mergeCell ref="I22:I23"/>
    <mergeCell ref="J22:J23"/>
    <mergeCell ref="K22:K23"/>
    <mergeCell ref="L22:L23"/>
    <mergeCell ref="I24:I25"/>
    <mergeCell ref="J24:J25"/>
    <mergeCell ref="K24:K25"/>
    <mergeCell ref="L24:L25"/>
    <mergeCell ref="I26:I27"/>
    <mergeCell ref="J26:J27"/>
    <mergeCell ref="K26:K27"/>
    <mergeCell ref="L26:L27"/>
    <mergeCell ref="I28:I29"/>
    <mergeCell ref="K20:K21"/>
    <mergeCell ref="L20:L21"/>
    <mergeCell ref="J28:J29"/>
    <mergeCell ref="K28:K29"/>
    <mergeCell ref="L28:L29"/>
    <mergeCell ref="I20:I21"/>
    <mergeCell ref="J20:J21"/>
    <mergeCell ref="L40:L41"/>
    <mergeCell ref="M40:M49"/>
    <mergeCell ref="N40:N49"/>
    <mergeCell ref="O40:O49"/>
    <mergeCell ref="I42:I43"/>
    <mergeCell ref="J42:J43"/>
    <mergeCell ref="K42:K43"/>
    <mergeCell ref="L42:L43"/>
    <mergeCell ref="I44:I45"/>
    <mergeCell ref="J44:J45"/>
    <mergeCell ref="K44:K45"/>
    <mergeCell ref="L44:L45"/>
    <mergeCell ref="I46:I47"/>
    <mergeCell ref="J46:J47"/>
    <mergeCell ref="K46:K47"/>
    <mergeCell ref="L46:L47"/>
    <mergeCell ref="I40:I41"/>
    <mergeCell ref="J40:J41"/>
    <mergeCell ref="K40:K41"/>
    <mergeCell ref="I48:I49"/>
    <mergeCell ref="J48:J49"/>
    <mergeCell ref="K48:K49"/>
    <mergeCell ref="L48:L49"/>
    <mergeCell ref="G40:G49"/>
    <mergeCell ref="H40:H49"/>
    <mergeCell ref="A40:A49"/>
    <mergeCell ref="B40:B49"/>
    <mergeCell ref="C40:C49"/>
    <mergeCell ref="E40:E49"/>
    <mergeCell ref="F40:F49"/>
    <mergeCell ref="A50:A59"/>
    <mergeCell ref="B50:B59"/>
    <mergeCell ref="C50:C59"/>
    <mergeCell ref="E50:E59"/>
    <mergeCell ref="F50:F59"/>
    <mergeCell ref="G50:G59"/>
    <mergeCell ref="H50:H59"/>
    <mergeCell ref="M50:M59"/>
    <mergeCell ref="N50:N59"/>
    <mergeCell ref="O50:O59"/>
    <mergeCell ref="I52:I53"/>
    <mergeCell ref="J52:J53"/>
    <mergeCell ref="K52:K53"/>
    <mergeCell ref="L52:L53"/>
    <mergeCell ref="I54:I55"/>
    <mergeCell ref="J54:J55"/>
    <mergeCell ref="K54:K55"/>
    <mergeCell ref="L54:L55"/>
    <mergeCell ref="I56:I57"/>
    <mergeCell ref="J56:J57"/>
    <mergeCell ref="K56:K57"/>
    <mergeCell ref="L56:L57"/>
    <mergeCell ref="I58:I59"/>
    <mergeCell ref="K50:K51"/>
    <mergeCell ref="L50:L51"/>
    <mergeCell ref="J58:J59"/>
    <mergeCell ref="K58:K59"/>
    <mergeCell ref="L58:L59"/>
    <mergeCell ref="I50:I51"/>
    <mergeCell ref="J50:J51"/>
  </mergeCells>
  <conditionalFormatting sqref="N8">
    <cfRule type="containsText" dxfId="836" priority="307" operator="containsText" text="3- Moderado">
      <formula>NOT(ISERROR(SEARCH("3- Moderado",N8)))</formula>
    </cfRule>
    <cfRule type="containsText" dxfId="835" priority="308" operator="containsText" text="6- Moderado">
      <formula>NOT(ISERROR(SEARCH("6- Moderado",N8)))</formula>
    </cfRule>
    <cfRule type="containsText" dxfId="834" priority="309" operator="containsText" text="4- Moderado">
      <formula>NOT(ISERROR(SEARCH("4- Moderado",N8)))</formula>
    </cfRule>
    <cfRule type="containsText" dxfId="833" priority="310" operator="containsText" text="3- Bajo">
      <formula>NOT(ISERROR(SEARCH("3- Bajo",N8)))</formula>
    </cfRule>
    <cfRule type="containsText" dxfId="832" priority="311" operator="containsText" text="4- Bajo">
      <formula>NOT(ISERROR(SEARCH("4- Bajo",N8)))</formula>
    </cfRule>
    <cfRule type="containsText" dxfId="831" priority="312" operator="containsText" text="1- Bajo">
      <formula>NOT(ISERROR(SEARCH("1- Bajo",N8)))</formula>
    </cfRule>
  </conditionalFormatting>
  <conditionalFormatting sqref="H10">
    <cfRule type="containsText" dxfId="830" priority="260" operator="containsText" text="Muy Baja">
      <formula>NOT(ISERROR(SEARCH("Muy Baja",H10)))</formula>
    </cfRule>
    <cfRule type="containsText" dxfId="829" priority="261" operator="containsText" text="Baja">
      <formula>NOT(ISERROR(SEARCH("Baja",H10)))</formula>
    </cfRule>
    <cfRule type="containsText" dxfId="828" priority="263" operator="containsText" text="Muy Alta">
      <formula>NOT(ISERROR(SEARCH("Muy Alta",H10)))</formula>
    </cfRule>
    <cfRule type="containsText" dxfId="827" priority="264" operator="containsText" text="Alta">
      <formula>NOT(ISERROR(SEARCH("Alta",H10)))</formula>
    </cfRule>
    <cfRule type="containsText" dxfId="826" priority="265" operator="containsText" text="Media">
      <formula>NOT(ISERROR(SEARCH("Media",H10)))</formula>
    </cfRule>
    <cfRule type="containsText" dxfId="825" priority="266" operator="containsText" text="Media">
      <formula>NOT(ISERROR(SEARCH("Media",H10)))</formula>
    </cfRule>
    <cfRule type="containsText" dxfId="824" priority="267" operator="containsText" text="Media">
      <formula>NOT(ISERROR(SEARCH("Media",H10)))</formula>
    </cfRule>
    <cfRule type="containsText" dxfId="823" priority="268" operator="containsText" text="Muy Baja">
      <formula>NOT(ISERROR(SEARCH("Muy Baja",H10)))</formula>
    </cfRule>
    <cfRule type="containsText" dxfId="822" priority="269" operator="containsText" text="Baja">
      <formula>NOT(ISERROR(SEARCH("Baja",H10)))</formula>
    </cfRule>
    <cfRule type="containsText" dxfId="821" priority="270" operator="containsText" text="Muy Baja">
      <formula>NOT(ISERROR(SEARCH("Muy Baja",H10)))</formula>
    </cfRule>
    <cfRule type="containsText" dxfId="820" priority="271" operator="containsText" text="Muy Baja">
      <formula>NOT(ISERROR(SEARCH("Muy Baja",H10)))</formula>
    </cfRule>
    <cfRule type="containsText" dxfId="819" priority="272" operator="containsText" text="Muy Baja">
      <formula>NOT(ISERROR(SEARCH("Muy Baja",H10)))</formula>
    </cfRule>
    <cfRule type="containsText" dxfId="818" priority="273" operator="containsText" text="Muy Baja'Tabla probabilidad'!">
      <formula>NOT(ISERROR(SEARCH("Muy Baja'Tabla probabilidad'!",H10)))</formula>
    </cfRule>
    <cfRule type="containsText" dxfId="817" priority="274" operator="containsText" text="Muy bajo">
      <formula>NOT(ISERROR(SEARCH("Muy bajo",H10)))</formula>
    </cfRule>
    <cfRule type="containsText" dxfId="816" priority="275" operator="containsText" text="Alta">
      <formula>NOT(ISERROR(SEARCH("Alta",H10)))</formula>
    </cfRule>
    <cfRule type="containsText" dxfId="815" priority="276" operator="containsText" text="Media">
      <formula>NOT(ISERROR(SEARCH("Media",H10)))</formula>
    </cfRule>
    <cfRule type="containsText" dxfId="814" priority="277" operator="containsText" text="Baja">
      <formula>NOT(ISERROR(SEARCH("Baja",H10)))</formula>
    </cfRule>
    <cfRule type="containsText" dxfId="813" priority="278" operator="containsText" text="Muy baja">
      <formula>NOT(ISERROR(SEARCH("Muy baja",H10)))</formula>
    </cfRule>
    <cfRule type="cellIs" dxfId="812" priority="281" operator="between">
      <formula>1</formula>
      <formula>2</formula>
    </cfRule>
    <cfRule type="cellIs" dxfId="811" priority="282" operator="between">
      <formula>0</formula>
      <formula>2</formula>
    </cfRule>
  </conditionalFormatting>
  <conditionalFormatting sqref="H10">
    <cfRule type="containsText" dxfId="810" priority="262" operator="containsText" text="Muy Alta">
      <formula>NOT(ISERROR(SEARCH("Muy Alta",H10)))</formula>
    </cfRule>
  </conditionalFormatting>
  <conditionalFormatting sqref="K10 M10 K12 K14 K16 K18">
    <cfRule type="containsText" dxfId="809" priority="254" operator="containsText" text="Catastrófico">
      <formula>NOT(ISERROR(SEARCH("Catastrófico",K10)))</formula>
    </cfRule>
    <cfRule type="containsText" dxfId="808" priority="255" operator="containsText" text="Mayor">
      <formula>NOT(ISERROR(SEARCH("Mayor",K10)))</formula>
    </cfRule>
    <cfRule type="containsText" dxfId="807" priority="256" operator="containsText" text="Alta">
      <formula>NOT(ISERROR(SEARCH("Alta",K10)))</formula>
    </cfRule>
    <cfRule type="containsText" dxfId="806" priority="257" operator="containsText" text="Moderado">
      <formula>NOT(ISERROR(SEARCH("Moderado",K10)))</formula>
    </cfRule>
    <cfRule type="containsText" dxfId="805" priority="258" operator="containsText" text="Menor">
      <formula>NOT(ISERROR(SEARCH("Menor",K10)))</formula>
    </cfRule>
    <cfRule type="containsText" dxfId="804" priority="259" operator="containsText" text="Leve">
      <formula>NOT(ISERROR(SEARCH("Leve",K10)))</formula>
    </cfRule>
  </conditionalFormatting>
  <conditionalFormatting sqref="O8">
    <cfRule type="containsText" dxfId="803" priority="236" operator="containsText" text="3- Moderado">
      <formula>NOT(ISERROR(SEARCH("3- Moderado",O8)))</formula>
    </cfRule>
    <cfRule type="containsText" dxfId="802" priority="237" operator="containsText" text="6- Moderado">
      <formula>NOT(ISERROR(SEARCH("6- Moderado",O8)))</formula>
    </cfRule>
    <cfRule type="containsText" dxfId="801" priority="238" operator="containsText" text="4- Moderado">
      <formula>NOT(ISERROR(SEARCH("4- Moderado",O8)))</formula>
    </cfRule>
    <cfRule type="containsText" dxfId="800" priority="239" operator="containsText" text="3- Bajo">
      <formula>NOT(ISERROR(SEARCH("3- Bajo",O8)))</formula>
    </cfRule>
    <cfRule type="containsText" dxfId="799" priority="240" operator="containsText" text="4- Bajo">
      <formula>NOT(ISERROR(SEARCH("4- Bajo",O8)))</formula>
    </cfRule>
    <cfRule type="containsText" dxfId="798" priority="241" operator="containsText" text="1- Bajo">
      <formula>NOT(ISERROR(SEARCH("1- Bajo",O8)))</formula>
    </cfRule>
  </conditionalFormatting>
  <conditionalFormatting sqref="N10:O10">
    <cfRule type="containsText" dxfId="797" priority="841" operator="containsText" text="Extremo">
      <formula>NOT(ISERROR(SEARCH("Extremo",N10)))</formula>
    </cfRule>
    <cfRule type="containsText" dxfId="796" priority="842" operator="containsText" text="Alto">
      <formula>NOT(ISERROR(SEARCH("Alto",N10)))</formula>
    </cfRule>
    <cfRule type="containsText" dxfId="795" priority="843" operator="containsText" text="Bajo">
      <formula>NOT(ISERROR(SEARCH("Bajo",N10)))</formula>
    </cfRule>
    <cfRule type="containsText" dxfId="794" priority="844" operator="containsText" text="Moderado">
      <formula>NOT(ISERROR(SEARCH("Moderado",N10)))</formula>
    </cfRule>
  </conditionalFormatting>
  <conditionalFormatting sqref="H30">
    <cfRule type="containsText" dxfId="793" priority="106" operator="containsText" text="Muy Baja">
      <formula>NOT(ISERROR(SEARCH("Muy Baja",H30)))</formula>
    </cfRule>
    <cfRule type="containsText" dxfId="792" priority="107" operator="containsText" text="Baja">
      <formula>NOT(ISERROR(SEARCH("Baja",H30)))</formula>
    </cfRule>
    <cfRule type="containsText" dxfId="791" priority="109" operator="containsText" text="Muy Alta">
      <formula>NOT(ISERROR(SEARCH("Muy Alta",H30)))</formula>
    </cfRule>
    <cfRule type="containsText" dxfId="790" priority="110" operator="containsText" text="Alta">
      <formula>NOT(ISERROR(SEARCH("Alta",H30)))</formula>
    </cfRule>
    <cfRule type="containsText" dxfId="789" priority="111" operator="containsText" text="Media">
      <formula>NOT(ISERROR(SEARCH("Media",H30)))</formula>
    </cfRule>
    <cfRule type="containsText" dxfId="788" priority="112" operator="containsText" text="Media">
      <formula>NOT(ISERROR(SEARCH("Media",H30)))</formula>
    </cfRule>
    <cfRule type="containsText" dxfId="787" priority="113" operator="containsText" text="Media">
      <formula>NOT(ISERROR(SEARCH("Media",H30)))</formula>
    </cfRule>
    <cfRule type="containsText" dxfId="786" priority="114" operator="containsText" text="Muy Baja">
      <formula>NOT(ISERROR(SEARCH("Muy Baja",H30)))</formula>
    </cfRule>
    <cfRule type="containsText" dxfId="785" priority="115" operator="containsText" text="Baja">
      <formula>NOT(ISERROR(SEARCH("Baja",H30)))</formula>
    </cfRule>
    <cfRule type="containsText" dxfId="784" priority="116" operator="containsText" text="Muy Baja">
      <formula>NOT(ISERROR(SEARCH("Muy Baja",H30)))</formula>
    </cfRule>
    <cfRule type="containsText" dxfId="783" priority="117" operator="containsText" text="Muy Baja">
      <formula>NOT(ISERROR(SEARCH("Muy Baja",H30)))</formula>
    </cfRule>
    <cfRule type="containsText" dxfId="782" priority="118" operator="containsText" text="Muy Baja">
      <formula>NOT(ISERROR(SEARCH("Muy Baja",H30)))</formula>
    </cfRule>
    <cfRule type="containsText" dxfId="781" priority="119" operator="containsText" text="Muy Baja'Tabla probabilidad'!">
      <formula>NOT(ISERROR(SEARCH("Muy Baja'Tabla probabilidad'!",H30)))</formula>
    </cfRule>
    <cfRule type="containsText" dxfId="780" priority="120" operator="containsText" text="Muy bajo">
      <formula>NOT(ISERROR(SEARCH("Muy bajo",H30)))</formula>
    </cfRule>
    <cfRule type="containsText" dxfId="779" priority="121" operator="containsText" text="Alta">
      <formula>NOT(ISERROR(SEARCH("Alta",H30)))</formula>
    </cfRule>
    <cfRule type="containsText" dxfId="778" priority="122" operator="containsText" text="Media">
      <formula>NOT(ISERROR(SEARCH("Media",H30)))</formula>
    </cfRule>
    <cfRule type="containsText" dxfId="777" priority="123" operator="containsText" text="Baja">
      <formula>NOT(ISERROR(SEARCH("Baja",H30)))</formula>
    </cfRule>
    <cfRule type="containsText" dxfId="776" priority="124" operator="containsText" text="Muy baja">
      <formula>NOT(ISERROR(SEARCH("Muy baja",H30)))</formula>
    </cfRule>
    <cfRule type="cellIs" dxfId="775" priority="127" operator="between">
      <formula>1</formula>
      <formula>2</formula>
    </cfRule>
    <cfRule type="cellIs" dxfId="774" priority="128" operator="between">
      <formula>0</formula>
      <formula>2</formula>
    </cfRule>
  </conditionalFormatting>
  <conditionalFormatting sqref="H30">
    <cfRule type="containsText" dxfId="773" priority="108" operator="containsText" text="Muy Alta">
      <formula>NOT(ISERROR(SEARCH("Muy Alta",H30)))</formula>
    </cfRule>
  </conditionalFormatting>
  <conditionalFormatting sqref="K30 M30 K32 K34 K36 K38">
    <cfRule type="containsText" dxfId="772" priority="100" operator="containsText" text="Catastrófico">
      <formula>NOT(ISERROR(SEARCH("Catastrófico",K30)))</formula>
    </cfRule>
    <cfRule type="containsText" dxfId="771" priority="101" operator="containsText" text="Mayor">
      <formula>NOT(ISERROR(SEARCH("Mayor",K30)))</formula>
    </cfRule>
    <cfRule type="containsText" dxfId="770" priority="102" operator="containsText" text="Alta">
      <formula>NOT(ISERROR(SEARCH("Alta",K30)))</formula>
    </cfRule>
    <cfRule type="containsText" dxfId="769" priority="103" operator="containsText" text="Moderado">
      <formula>NOT(ISERROR(SEARCH("Moderado",K30)))</formula>
    </cfRule>
    <cfRule type="containsText" dxfId="768" priority="104" operator="containsText" text="Menor">
      <formula>NOT(ISERROR(SEARCH("Menor",K30)))</formula>
    </cfRule>
    <cfRule type="containsText" dxfId="767" priority="105" operator="containsText" text="Leve">
      <formula>NOT(ISERROR(SEARCH("Leve",K30)))</formula>
    </cfRule>
  </conditionalFormatting>
  <conditionalFormatting sqref="N30:O30">
    <cfRule type="containsText" dxfId="766" priority="129" operator="containsText" text="Extremo">
      <formula>NOT(ISERROR(SEARCH("Extremo",N30)))</formula>
    </cfRule>
    <cfRule type="containsText" dxfId="765" priority="130" operator="containsText" text="Alto">
      <formula>NOT(ISERROR(SEARCH("Alto",N30)))</formula>
    </cfRule>
    <cfRule type="containsText" dxfId="764" priority="131" operator="containsText" text="Bajo">
      <formula>NOT(ISERROR(SEARCH("Bajo",N30)))</formula>
    </cfRule>
    <cfRule type="containsText" dxfId="763" priority="132" operator="containsText" text="Moderado">
      <formula>NOT(ISERROR(SEARCH("Moderado",N30)))</formula>
    </cfRule>
  </conditionalFormatting>
  <conditionalFormatting sqref="H20">
    <cfRule type="containsText" dxfId="762" priority="73" operator="containsText" text="Muy Baja">
      <formula>NOT(ISERROR(SEARCH("Muy Baja",H20)))</formula>
    </cfRule>
    <cfRule type="containsText" dxfId="761" priority="74" operator="containsText" text="Baja">
      <formula>NOT(ISERROR(SEARCH("Baja",H20)))</formula>
    </cfRule>
    <cfRule type="containsText" dxfId="760" priority="76" operator="containsText" text="Muy Alta">
      <formula>NOT(ISERROR(SEARCH("Muy Alta",H20)))</formula>
    </cfRule>
    <cfRule type="containsText" dxfId="759" priority="77" operator="containsText" text="Alta">
      <formula>NOT(ISERROR(SEARCH("Alta",H20)))</formula>
    </cfRule>
    <cfRule type="containsText" dxfId="758" priority="78" operator="containsText" text="Media">
      <formula>NOT(ISERROR(SEARCH("Media",H20)))</formula>
    </cfRule>
    <cfRule type="containsText" dxfId="757" priority="79" operator="containsText" text="Media">
      <formula>NOT(ISERROR(SEARCH("Media",H20)))</formula>
    </cfRule>
    <cfRule type="containsText" dxfId="756" priority="80" operator="containsText" text="Media">
      <formula>NOT(ISERROR(SEARCH("Media",H20)))</formula>
    </cfRule>
    <cfRule type="containsText" dxfId="755" priority="81" operator="containsText" text="Muy Baja">
      <formula>NOT(ISERROR(SEARCH("Muy Baja",H20)))</formula>
    </cfRule>
    <cfRule type="containsText" dxfId="754" priority="82" operator="containsText" text="Baja">
      <formula>NOT(ISERROR(SEARCH("Baja",H20)))</formula>
    </cfRule>
    <cfRule type="containsText" dxfId="753" priority="83" operator="containsText" text="Muy Baja">
      <formula>NOT(ISERROR(SEARCH("Muy Baja",H20)))</formula>
    </cfRule>
    <cfRule type="containsText" dxfId="752" priority="84" operator="containsText" text="Muy Baja">
      <formula>NOT(ISERROR(SEARCH("Muy Baja",H20)))</formula>
    </cfRule>
    <cfRule type="containsText" dxfId="751" priority="85" operator="containsText" text="Muy Baja">
      <formula>NOT(ISERROR(SEARCH("Muy Baja",H20)))</formula>
    </cfRule>
    <cfRule type="containsText" dxfId="750" priority="86" operator="containsText" text="Muy Baja'Tabla probabilidad'!">
      <formula>NOT(ISERROR(SEARCH("Muy Baja'Tabla probabilidad'!",H20)))</formula>
    </cfRule>
    <cfRule type="containsText" dxfId="749" priority="87" operator="containsText" text="Muy bajo">
      <formula>NOT(ISERROR(SEARCH("Muy bajo",H20)))</formula>
    </cfRule>
    <cfRule type="containsText" dxfId="748" priority="88" operator="containsText" text="Alta">
      <formula>NOT(ISERROR(SEARCH("Alta",H20)))</formula>
    </cfRule>
    <cfRule type="containsText" dxfId="747" priority="89" operator="containsText" text="Media">
      <formula>NOT(ISERROR(SEARCH("Media",H20)))</formula>
    </cfRule>
    <cfRule type="containsText" dxfId="746" priority="90" operator="containsText" text="Baja">
      <formula>NOT(ISERROR(SEARCH("Baja",H20)))</formula>
    </cfRule>
    <cfRule type="containsText" dxfId="745" priority="91" operator="containsText" text="Muy baja">
      <formula>NOT(ISERROR(SEARCH("Muy baja",H20)))</formula>
    </cfRule>
    <cfRule type="cellIs" dxfId="744" priority="94" operator="between">
      <formula>1</formula>
      <formula>2</formula>
    </cfRule>
    <cfRule type="cellIs" dxfId="743" priority="95" operator="between">
      <formula>0</formula>
      <formula>2</formula>
    </cfRule>
  </conditionalFormatting>
  <conditionalFormatting sqref="H20">
    <cfRule type="containsText" dxfId="742" priority="75" operator="containsText" text="Muy Alta">
      <formula>NOT(ISERROR(SEARCH("Muy Alta",H20)))</formula>
    </cfRule>
  </conditionalFormatting>
  <conditionalFormatting sqref="K20 M20 K22 K24 K26 K28">
    <cfRule type="containsText" dxfId="741" priority="67" operator="containsText" text="Catastrófico">
      <formula>NOT(ISERROR(SEARCH("Catastrófico",K20)))</formula>
    </cfRule>
    <cfRule type="containsText" dxfId="740" priority="68" operator="containsText" text="Mayor">
      <formula>NOT(ISERROR(SEARCH("Mayor",K20)))</formula>
    </cfRule>
    <cfRule type="containsText" dxfId="739" priority="69" operator="containsText" text="Alta">
      <formula>NOT(ISERROR(SEARCH("Alta",K20)))</formula>
    </cfRule>
    <cfRule type="containsText" dxfId="738" priority="70" operator="containsText" text="Moderado">
      <formula>NOT(ISERROR(SEARCH("Moderado",K20)))</formula>
    </cfRule>
    <cfRule type="containsText" dxfId="737" priority="71" operator="containsText" text="Menor">
      <formula>NOT(ISERROR(SEARCH("Menor",K20)))</formula>
    </cfRule>
    <cfRule type="containsText" dxfId="736" priority="72" operator="containsText" text="Leve">
      <formula>NOT(ISERROR(SEARCH("Leve",K20)))</formula>
    </cfRule>
  </conditionalFormatting>
  <conditionalFormatting sqref="N20:O20">
    <cfRule type="containsText" dxfId="735" priority="96" operator="containsText" text="Extremo">
      <formula>NOT(ISERROR(SEARCH("Extremo",N20)))</formula>
    </cfRule>
    <cfRule type="containsText" dxfId="734" priority="97" operator="containsText" text="Alto">
      <formula>NOT(ISERROR(SEARCH("Alto",N20)))</formula>
    </cfRule>
    <cfRule type="containsText" dxfId="733" priority="98" operator="containsText" text="Bajo">
      <formula>NOT(ISERROR(SEARCH("Bajo",N20)))</formula>
    </cfRule>
    <cfRule type="containsText" dxfId="732" priority="99" operator="containsText" text="Moderado">
      <formula>NOT(ISERROR(SEARCH("Moderado",N20)))</formula>
    </cfRule>
  </conditionalFormatting>
  <conditionalFormatting sqref="H40">
    <cfRule type="containsText" dxfId="731" priority="40" operator="containsText" text="Muy Baja">
      <formula>NOT(ISERROR(SEARCH("Muy Baja",H40)))</formula>
    </cfRule>
    <cfRule type="containsText" dxfId="730" priority="41" operator="containsText" text="Baja">
      <formula>NOT(ISERROR(SEARCH("Baja",H40)))</formula>
    </cfRule>
    <cfRule type="containsText" dxfId="729" priority="43" operator="containsText" text="Muy Alta">
      <formula>NOT(ISERROR(SEARCH("Muy Alta",H40)))</formula>
    </cfRule>
    <cfRule type="containsText" dxfId="728" priority="44" operator="containsText" text="Alta">
      <formula>NOT(ISERROR(SEARCH("Alta",H40)))</formula>
    </cfRule>
    <cfRule type="containsText" dxfId="727" priority="45" operator="containsText" text="Media">
      <formula>NOT(ISERROR(SEARCH("Media",H40)))</formula>
    </cfRule>
    <cfRule type="containsText" dxfId="726" priority="46" operator="containsText" text="Media">
      <formula>NOT(ISERROR(SEARCH("Media",H40)))</formula>
    </cfRule>
    <cfRule type="containsText" dxfId="725" priority="47" operator="containsText" text="Media">
      <formula>NOT(ISERROR(SEARCH("Media",H40)))</formula>
    </cfRule>
    <cfRule type="containsText" dxfId="724" priority="48" operator="containsText" text="Muy Baja">
      <formula>NOT(ISERROR(SEARCH("Muy Baja",H40)))</formula>
    </cfRule>
    <cfRule type="containsText" dxfId="723" priority="49" operator="containsText" text="Baja">
      <formula>NOT(ISERROR(SEARCH("Baja",H40)))</formula>
    </cfRule>
    <cfRule type="containsText" dxfId="722" priority="50" operator="containsText" text="Muy Baja">
      <formula>NOT(ISERROR(SEARCH("Muy Baja",H40)))</formula>
    </cfRule>
    <cfRule type="containsText" dxfId="721" priority="51" operator="containsText" text="Muy Baja">
      <formula>NOT(ISERROR(SEARCH("Muy Baja",H40)))</formula>
    </cfRule>
    <cfRule type="containsText" dxfId="720" priority="52" operator="containsText" text="Muy Baja">
      <formula>NOT(ISERROR(SEARCH("Muy Baja",H40)))</formula>
    </cfRule>
    <cfRule type="containsText" dxfId="719" priority="53" operator="containsText" text="Muy Baja'Tabla probabilidad'!">
      <formula>NOT(ISERROR(SEARCH("Muy Baja'Tabla probabilidad'!",H40)))</formula>
    </cfRule>
    <cfRule type="containsText" dxfId="718" priority="54" operator="containsText" text="Muy bajo">
      <formula>NOT(ISERROR(SEARCH("Muy bajo",H40)))</formula>
    </cfRule>
    <cfRule type="containsText" dxfId="717" priority="55" operator="containsText" text="Alta">
      <formula>NOT(ISERROR(SEARCH("Alta",H40)))</formula>
    </cfRule>
    <cfRule type="containsText" dxfId="716" priority="56" operator="containsText" text="Media">
      <formula>NOT(ISERROR(SEARCH("Media",H40)))</formula>
    </cfRule>
    <cfRule type="containsText" dxfId="715" priority="57" operator="containsText" text="Baja">
      <formula>NOT(ISERROR(SEARCH("Baja",H40)))</formula>
    </cfRule>
    <cfRule type="containsText" dxfId="714" priority="58" operator="containsText" text="Muy baja">
      <formula>NOT(ISERROR(SEARCH("Muy baja",H40)))</formula>
    </cfRule>
    <cfRule type="cellIs" dxfId="713" priority="61" operator="between">
      <formula>1</formula>
      <formula>2</formula>
    </cfRule>
    <cfRule type="cellIs" dxfId="712" priority="62" operator="between">
      <formula>0</formula>
      <formula>2</formula>
    </cfRule>
  </conditionalFormatting>
  <conditionalFormatting sqref="H40">
    <cfRule type="containsText" dxfId="711" priority="42" operator="containsText" text="Muy Alta">
      <formula>NOT(ISERROR(SEARCH("Muy Alta",H40)))</formula>
    </cfRule>
  </conditionalFormatting>
  <conditionalFormatting sqref="K40 M40 K42 K44 K46 K48">
    <cfRule type="containsText" dxfId="710" priority="34" operator="containsText" text="Catastrófico">
      <formula>NOT(ISERROR(SEARCH("Catastrófico",K40)))</formula>
    </cfRule>
    <cfRule type="containsText" dxfId="709" priority="35" operator="containsText" text="Mayor">
      <formula>NOT(ISERROR(SEARCH("Mayor",K40)))</formula>
    </cfRule>
    <cfRule type="containsText" dxfId="708" priority="36" operator="containsText" text="Alta">
      <formula>NOT(ISERROR(SEARCH("Alta",K40)))</formula>
    </cfRule>
    <cfRule type="containsText" dxfId="707" priority="37" operator="containsText" text="Moderado">
      <formula>NOT(ISERROR(SEARCH("Moderado",K40)))</formula>
    </cfRule>
    <cfRule type="containsText" dxfId="706" priority="38" operator="containsText" text="Menor">
      <formula>NOT(ISERROR(SEARCH("Menor",K40)))</formula>
    </cfRule>
    <cfRule type="containsText" dxfId="705" priority="39" operator="containsText" text="Leve">
      <formula>NOT(ISERROR(SEARCH("Leve",K40)))</formula>
    </cfRule>
  </conditionalFormatting>
  <conditionalFormatting sqref="N40:O40">
    <cfRule type="containsText" dxfId="704" priority="63" operator="containsText" text="Extremo">
      <formula>NOT(ISERROR(SEARCH("Extremo",N40)))</formula>
    </cfRule>
    <cfRule type="containsText" dxfId="703" priority="64" operator="containsText" text="Alto">
      <formula>NOT(ISERROR(SEARCH("Alto",N40)))</formula>
    </cfRule>
    <cfRule type="containsText" dxfId="702" priority="65" operator="containsText" text="Bajo">
      <formula>NOT(ISERROR(SEARCH("Bajo",N40)))</formula>
    </cfRule>
    <cfRule type="containsText" dxfId="701" priority="66" operator="containsText" text="Moderado">
      <formula>NOT(ISERROR(SEARCH("Moderado",N40)))</formula>
    </cfRule>
  </conditionalFormatting>
  <conditionalFormatting sqref="H50">
    <cfRule type="containsText" dxfId="700" priority="7" operator="containsText" text="Muy Baja">
      <formula>NOT(ISERROR(SEARCH("Muy Baja",H50)))</formula>
    </cfRule>
    <cfRule type="containsText" dxfId="699" priority="8" operator="containsText" text="Baja">
      <formula>NOT(ISERROR(SEARCH("Baja",H50)))</formula>
    </cfRule>
    <cfRule type="containsText" dxfId="698" priority="10" operator="containsText" text="Muy Alta">
      <formula>NOT(ISERROR(SEARCH("Muy Alta",H50)))</formula>
    </cfRule>
    <cfRule type="containsText" dxfId="697" priority="11" operator="containsText" text="Alta">
      <formula>NOT(ISERROR(SEARCH("Alta",H50)))</formula>
    </cfRule>
    <cfRule type="containsText" dxfId="696" priority="12" operator="containsText" text="Media">
      <formula>NOT(ISERROR(SEARCH("Media",H50)))</formula>
    </cfRule>
    <cfRule type="containsText" dxfId="695" priority="13" operator="containsText" text="Media">
      <formula>NOT(ISERROR(SEARCH("Media",H50)))</formula>
    </cfRule>
    <cfRule type="containsText" dxfId="694" priority="14" operator="containsText" text="Media">
      <formula>NOT(ISERROR(SEARCH("Media",H50)))</formula>
    </cfRule>
    <cfRule type="containsText" dxfId="693" priority="15" operator="containsText" text="Muy Baja">
      <formula>NOT(ISERROR(SEARCH("Muy Baja",H50)))</formula>
    </cfRule>
    <cfRule type="containsText" dxfId="692" priority="16" operator="containsText" text="Baja">
      <formula>NOT(ISERROR(SEARCH("Baja",H50)))</formula>
    </cfRule>
    <cfRule type="containsText" dxfId="691" priority="17" operator="containsText" text="Muy Baja">
      <formula>NOT(ISERROR(SEARCH("Muy Baja",H50)))</formula>
    </cfRule>
    <cfRule type="containsText" dxfId="690" priority="18" operator="containsText" text="Muy Baja">
      <formula>NOT(ISERROR(SEARCH("Muy Baja",H50)))</formula>
    </cfRule>
    <cfRule type="containsText" dxfId="689" priority="19" operator="containsText" text="Muy Baja">
      <formula>NOT(ISERROR(SEARCH("Muy Baja",H50)))</formula>
    </cfRule>
    <cfRule type="containsText" dxfId="688" priority="20" operator="containsText" text="Muy Baja'Tabla probabilidad'!">
      <formula>NOT(ISERROR(SEARCH("Muy Baja'Tabla probabilidad'!",H50)))</formula>
    </cfRule>
    <cfRule type="containsText" dxfId="687" priority="21" operator="containsText" text="Muy bajo">
      <formula>NOT(ISERROR(SEARCH("Muy bajo",H50)))</formula>
    </cfRule>
    <cfRule type="containsText" dxfId="686" priority="22" operator="containsText" text="Alta">
      <formula>NOT(ISERROR(SEARCH("Alta",H50)))</formula>
    </cfRule>
    <cfRule type="containsText" dxfId="685" priority="23" operator="containsText" text="Media">
      <formula>NOT(ISERROR(SEARCH("Media",H50)))</formula>
    </cfRule>
    <cfRule type="containsText" dxfId="684" priority="24" operator="containsText" text="Baja">
      <formula>NOT(ISERROR(SEARCH("Baja",H50)))</formula>
    </cfRule>
    <cfRule type="containsText" dxfId="683" priority="25" operator="containsText" text="Muy baja">
      <formula>NOT(ISERROR(SEARCH("Muy baja",H50)))</formula>
    </cfRule>
    <cfRule type="cellIs" dxfId="682" priority="28" operator="between">
      <formula>1</formula>
      <formula>2</formula>
    </cfRule>
    <cfRule type="cellIs" dxfId="681" priority="29" operator="between">
      <formula>0</formula>
      <formula>2</formula>
    </cfRule>
  </conditionalFormatting>
  <conditionalFormatting sqref="H50">
    <cfRule type="containsText" dxfId="680" priority="9" operator="containsText" text="Muy Alta">
      <formula>NOT(ISERROR(SEARCH("Muy Alta",H50)))</formula>
    </cfRule>
  </conditionalFormatting>
  <conditionalFormatting sqref="K50 M50 K52 K54 K56 K58">
    <cfRule type="containsText" dxfId="679" priority="1" operator="containsText" text="Catastrófico">
      <formula>NOT(ISERROR(SEARCH("Catastrófico",K50)))</formula>
    </cfRule>
    <cfRule type="containsText" dxfId="678" priority="2" operator="containsText" text="Mayor">
      <formula>NOT(ISERROR(SEARCH("Mayor",K50)))</formula>
    </cfRule>
    <cfRule type="containsText" dxfId="677" priority="3" operator="containsText" text="Alta">
      <formula>NOT(ISERROR(SEARCH("Alta",K50)))</formula>
    </cfRule>
    <cfRule type="containsText" dxfId="676" priority="4" operator="containsText" text="Moderado">
      <formula>NOT(ISERROR(SEARCH("Moderado",K50)))</formula>
    </cfRule>
    <cfRule type="containsText" dxfId="675" priority="5" operator="containsText" text="Menor">
      <formula>NOT(ISERROR(SEARCH("Menor",K50)))</formula>
    </cfRule>
    <cfRule type="containsText" dxfId="674" priority="6" operator="containsText" text="Leve">
      <formula>NOT(ISERROR(SEARCH("Leve",K50)))</formula>
    </cfRule>
  </conditionalFormatting>
  <conditionalFormatting sqref="N50:O50">
    <cfRule type="containsText" dxfId="673" priority="30" operator="containsText" text="Extremo">
      <formula>NOT(ISERROR(SEARCH("Extremo",N50)))</formula>
    </cfRule>
    <cfRule type="containsText" dxfId="672" priority="31" operator="containsText" text="Alto">
      <formula>NOT(ISERROR(SEARCH("Alto",N50)))</formula>
    </cfRule>
    <cfRule type="containsText" dxfId="671" priority="32" operator="containsText" text="Bajo">
      <formula>NOT(ISERROR(SEARCH("Bajo",N50)))</formula>
    </cfRule>
    <cfRule type="containsText" dxfId="670" priority="33" operator="containsText" text="Moderado">
      <formula>NOT(ISERROR(SEARCH("Moderado",N50)))</formula>
    </cfRule>
  </conditionalFormatting>
  <pageMargins left="0.70866141732283472" right="0.70866141732283472" top="0.94488188976377963" bottom="0.94488188976377963" header="0.31496062992125984" footer="0.31496062992125984"/>
  <pageSetup paperSize="8"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79" operator="containsText" id="{D4158494-FAE5-4853-A580-52567E2FD023}">
            <xm:f>NOT(ISERROR(SEARCH('6. Criterio'!$B$5,H10)))</xm:f>
            <xm:f>'6. Criterio'!$B$5</xm:f>
            <x14:dxf>
              <font>
                <color rgb="FF006100"/>
              </font>
              <fill>
                <patternFill>
                  <bgColor rgb="FFC6EFCE"/>
                </patternFill>
              </fill>
            </x14:dxf>
          </x14:cfRule>
          <x14:cfRule type="containsText" priority="280" operator="containsText" id="{009A1948-254C-4020-A26D-7181B4E8E5DF}">
            <xm:f>NOT(ISERROR(SEARCH('6. Criterio'!$B$5,H10)))</xm:f>
            <xm:f>'6. Criterio'!$B$5</xm:f>
            <x14:dxf>
              <font>
                <color rgb="FF9C0006"/>
              </font>
              <fill>
                <patternFill>
                  <bgColor rgb="FFFFC7CE"/>
                </patternFill>
              </fill>
            </x14:dxf>
          </x14:cfRule>
          <xm:sqref>H10</xm:sqref>
        </x14:conditionalFormatting>
        <x14:conditionalFormatting xmlns:xm="http://schemas.microsoft.com/office/excel/2006/main">
          <x14:cfRule type="containsText" priority="125" operator="containsText" id="{A47EF36D-7FDF-4F02-9283-3B54CC6D1453}">
            <xm:f>NOT(ISERROR(SEARCH('6. Criterio'!$B$5,H30)))</xm:f>
            <xm:f>'6. Criterio'!$B$5</xm:f>
            <x14:dxf>
              <font>
                <color rgb="FF006100"/>
              </font>
              <fill>
                <patternFill>
                  <bgColor rgb="FFC6EFCE"/>
                </patternFill>
              </fill>
            </x14:dxf>
          </x14:cfRule>
          <x14:cfRule type="containsText" priority="126" operator="containsText" id="{87BB8EC2-7C12-447A-9627-42E9137B5F7B}">
            <xm:f>NOT(ISERROR(SEARCH('6. Criterio'!$B$5,H30)))</xm:f>
            <xm:f>'6. Criterio'!$B$5</xm:f>
            <x14:dxf>
              <font>
                <color rgb="FF9C0006"/>
              </font>
              <fill>
                <patternFill>
                  <bgColor rgb="FFFFC7CE"/>
                </patternFill>
              </fill>
            </x14:dxf>
          </x14:cfRule>
          <xm:sqref>H30</xm:sqref>
        </x14:conditionalFormatting>
        <x14:conditionalFormatting xmlns:xm="http://schemas.microsoft.com/office/excel/2006/main">
          <x14:cfRule type="containsText" priority="92" operator="containsText" id="{8BD437E1-5F4A-4949-82FB-95B31395E01D}">
            <xm:f>NOT(ISERROR(SEARCH('6. Criterio'!$B$5,H20)))</xm:f>
            <xm:f>'6. Criterio'!$B$5</xm:f>
            <x14:dxf>
              <font>
                <color rgb="FF006100"/>
              </font>
              <fill>
                <patternFill>
                  <bgColor rgb="FFC6EFCE"/>
                </patternFill>
              </fill>
            </x14:dxf>
          </x14:cfRule>
          <x14:cfRule type="containsText" priority="93" operator="containsText" id="{ED20EC3D-AF5F-4CE6-877B-24C430A159F3}">
            <xm:f>NOT(ISERROR(SEARCH('6. Criterio'!$B$5,H20)))</xm:f>
            <xm:f>'6. Criterio'!$B$5</xm:f>
            <x14:dxf>
              <font>
                <color rgb="FF9C0006"/>
              </font>
              <fill>
                <patternFill>
                  <bgColor rgb="FFFFC7CE"/>
                </patternFill>
              </fill>
            </x14:dxf>
          </x14:cfRule>
          <xm:sqref>H20</xm:sqref>
        </x14:conditionalFormatting>
        <x14:conditionalFormatting xmlns:xm="http://schemas.microsoft.com/office/excel/2006/main">
          <x14:cfRule type="containsText" priority="59" operator="containsText" id="{2F5CA38E-667D-4806-B25B-14E4C5EE57C6}">
            <xm:f>NOT(ISERROR(SEARCH('6. Criterio'!$B$5,H40)))</xm:f>
            <xm:f>'6. Criterio'!$B$5</xm:f>
            <x14:dxf>
              <font>
                <color rgb="FF006100"/>
              </font>
              <fill>
                <patternFill>
                  <bgColor rgb="FFC6EFCE"/>
                </patternFill>
              </fill>
            </x14:dxf>
          </x14:cfRule>
          <x14:cfRule type="containsText" priority="60" operator="containsText" id="{8044BBA4-DC08-470E-9C02-8780F4B6C3E7}">
            <xm:f>NOT(ISERROR(SEARCH('6. Criterio'!$B$5,H40)))</xm:f>
            <xm:f>'6. Criterio'!$B$5</xm:f>
            <x14:dxf>
              <font>
                <color rgb="FF9C0006"/>
              </font>
              <fill>
                <patternFill>
                  <bgColor rgb="FFFFC7CE"/>
                </patternFill>
              </fill>
            </x14:dxf>
          </x14:cfRule>
          <xm:sqref>H40</xm:sqref>
        </x14:conditionalFormatting>
        <x14:conditionalFormatting xmlns:xm="http://schemas.microsoft.com/office/excel/2006/main">
          <x14:cfRule type="containsText" priority="26" operator="containsText" id="{60D54958-B673-48E2-A890-727E7D4EE401}">
            <xm:f>NOT(ISERROR(SEARCH('6. Criterio'!$B$5,H50)))</xm:f>
            <xm:f>'6. Criterio'!$B$5</xm:f>
            <x14:dxf>
              <font>
                <color rgb="FF006100"/>
              </font>
              <fill>
                <patternFill>
                  <bgColor rgb="FFC6EFCE"/>
                </patternFill>
              </fill>
            </x14:dxf>
          </x14:cfRule>
          <x14:cfRule type="containsText" priority="27" operator="containsText" id="{25269003-B3E5-45D2-A7D9-D13CD03E5501}">
            <xm:f>NOT(ISERROR(SEARCH('6. Criterio'!$B$5,H50)))</xm:f>
            <xm:f>'6. Criterio'!$B$5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Criterio'!$I$17:$I$22</xm:f>
          </x14:formula1>
          <xm:sqref>I10:I59</xm:sqref>
        </x14:dataValidation>
        <x14:dataValidation type="list" allowBlank="1" showInputMessage="1" showErrorMessage="1" xr:uid="{00000000-0002-0000-0200-000001000000}">
          <x14:formula1>
            <xm:f>_xlfn.IFS(I10='6. Criterio'!$C$16,'6. Criterio'!$C$17:$C$21,I10='6. Criterio'!$C$24,'6. Criterio'!$C$25:$C$29,I10='6. Criterio'!$C$32,'6. Criterio'!$C$33:$C$37,I10='6. Criterio'!$C$40,'6. Criterio'!$C$41:$C$45,I10='6. Criterio'!$C$48,'6. Criterio'!$C$49:$C$53,I10='6. Criterio'!$C$56,'6. Criterio'!$C$57:$C$61)</xm:f>
          </x14:formula1>
          <xm:sqref>J10:J59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59"/>
  <sheetViews>
    <sheetView zoomScale="98" zoomScaleNormal="98" zoomScalePageLayoutView="70" workbookViewId="0">
      <selection sqref="A1:V59"/>
    </sheetView>
  </sheetViews>
  <sheetFormatPr baseColWidth="10" defaultColWidth="11.42578125" defaultRowHeight="15" x14ac:dyDescent="0.25"/>
  <cols>
    <col min="1" max="1" width="7" customWidth="1"/>
    <col min="2" max="2" width="27.28515625" customWidth="1"/>
    <col min="3" max="3" width="52.5703125" style="59" customWidth="1"/>
    <col min="4" max="4" width="5" hidden="1" customWidth="1"/>
    <col min="5" max="5" width="39.42578125" customWidth="1"/>
    <col min="7" max="7" width="12.28515625" bestFit="1" customWidth="1"/>
    <col min="8" max="8" width="14.7109375" bestFit="1" customWidth="1"/>
    <col min="9" max="9" width="11" bestFit="1" customWidth="1"/>
    <col min="10" max="10" width="7.5703125" hidden="1" customWidth="1"/>
    <col min="11" max="11" width="11.7109375" customWidth="1"/>
    <col min="12" max="12" width="16" customWidth="1"/>
    <col min="13" max="13" width="42.7109375" customWidth="1"/>
    <col min="14" max="14" width="7.7109375" customWidth="1"/>
    <col min="15" max="15" width="15.7109375" customWidth="1"/>
    <col min="16" max="17" width="10" customWidth="1"/>
    <col min="18" max="18" width="9.7109375" hidden="1" customWidth="1"/>
    <col min="19" max="19" width="11.42578125" customWidth="1"/>
    <col min="20" max="20" width="26.28515625" style="34" customWidth="1"/>
    <col min="21" max="21" width="18.5703125" style="33" customWidth="1"/>
    <col min="22" max="22" width="22.5703125" style="35" customWidth="1"/>
    <col min="23" max="278" width="11.42578125" style="13"/>
    <col min="279" max="16384" width="11.42578125" style="18"/>
  </cols>
  <sheetData>
    <row r="1" spans="1:278" s="15" customFormat="1" ht="27" x14ac:dyDescent="0.3">
      <c r="A1" s="241"/>
      <c r="B1" s="242"/>
      <c r="C1" s="273"/>
      <c r="D1" s="136"/>
      <c r="E1" s="264" t="s">
        <v>15</v>
      </c>
      <c r="F1" s="265"/>
      <c r="G1" s="265"/>
      <c r="H1" s="265"/>
      <c r="I1" s="265"/>
      <c r="J1" s="265"/>
      <c r="K1" s="265"/>
      <c r="L1" s="265"/>
      <c r="M1" s="265"/>
      <c r="N1" s="265"/>
      <c r="O1" s="265"/>
      <c r="P1" s="265"/>
      <c r="Q1" s="265"/>
      <c r="R1" s="265"/>
      <c r="S1" s="265"/>
      <c r="T1" s="265"/>
      <c r="U1" s="265"/>
      <c r="V1" s="266"/>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43"/>
      <c r="B2" s="244"/>
      <c r="C2" s="274"/>
      <c r="D2" s="43"/>
      <c r="E2" s="267"/>
      <c r="F2" s="268"/>
      <c r="G2" s="268"/>
      <c r="H2" s="268"/>
      <c r="I2" s="268"/>
      <c r="J2" s="268"/>
      <c r="K2" s="268"/>
      <c r="L2" s="268"/>
      <c r="M2" s="268"/>
      <c r="N2" s="268"/>
      <c r="O2" s="268"/>
      <c r="P2" s="268"/>
      <c r="Q2" s="268"/>
      <c r="R2" s="268"/>
      <c r="S2" s="268"/>
      <c r="T2" s="268"/>
      <c r="U2" s="268"/>
      <c r="V2" s="269"/>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75"/>
      <c r="B3" s="276"/>
      <c r="C3" s="277"/>
      <c r="D3" s="43"/>
      <c r="E3" s="270"/>
      <c r="F3" s="271"/>
      <c r="G3" s="271"/>
      <c r="H3" s="271"/>
      <c r="I3" s="271"/>
      <c r="J3" s="271"/>
      <c r="K3" s="271"/>
      <c r="L3" s="271"/>
      <c r="M3" s="271"/>
      <c r="N3" s="271"/>
      <c r="O3" s="271"/>
      <c r="P3" s="271"/>
      <c r="Q3" s="271"/>
      <c r="R3" s="271"/>
      <c r="S3" s="271"/>
      <c r="T3" s="271"/>
      <c r="U3" s="271"/>
      <c r="V3" s="272"/>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45" t="s">
        <v>0</v>
      </c>
      <c r="B4" s="245"/>
      <c r="C4" s="245"/>
      <c r="D4" s="292" t="s">
        <v>266</v>
      </c>
      <c r="E4" s="293"/>
      <c r="F4" s="293"/>
      <c r="G4" s="293"/>
      <c r="H4" s="293"/>
      <c r="I4" s="293"/>
      <c r="J4" s="293"/>
      <c r="K4" s="293"/>
      <c r="L4" s="293"/>
      <c r="M4" s="293"/>
      <c r="N4" s="293"/>
      <c r="O4" s="293"/>
      <c r="P4" s="293"/>
      <c r="Q4" s="293"/>
      <c r="R4" s="293"/>
      <c r="S4" s="293"/>
      <c r="T4" s="293"/>
      <c r="U4" s="293"/>
      <c r="V4" s="29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78" s="15" customFormat="1" ht="38.25" customHeight="1" x14ac:dyDescent="0.3">
      <c r="A5" s="245" t="s">
        <v>1</v>
      </c>
      <c r="B5" s="245"/>
      <c r="C5" s="245"/>
      <c r="D5" s="295" t="s">
        <v>215</v>
      </c>
      <c r="E5" s="296"/>
      <c r="F5" s="296"/>
      <c r="G5" s="296"/>
      <c r="H5" s="296"/>
      <c r="I5" s="296"/>
      <c r="J5" s="296"/>
      <c r="K5" s="296"/>
      <c r="L5" s="296"/>
      <c r="M5" s="296"/>
      <c r="N5" s="296"/>
      <c r="O5" s="296"/>
      <c r="P5" s="296"/>
      <c r="Q5" s="296"/>
      <c r="R5" s="296"/>
      <c r="S5" s="296"/>
      <c r="T5" s="296"/>
      <c r="U5" s="296"/>
      <c r="V5" s="297"/>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78" s="15" customFormat="1" ht="47.25" customHeight="1" thickBot="1" x14ac:dyDescent="0.35">
      <c r="A6" s="262" t="s">
        <v>2</v>
      </c>
      <c r="B6" s="262"/>
      <c r="C6" s="262"/>
      <c r="D6" s="298" t="s">
        <v>265</v>
      </c>
      <c r="E6" s="299"/>
      <c r="F6" s="299"/>
      <c r="G6" s="299"/>
      <c r="H6" s="299"/>
      <c r="I6" s="299"/>
      <c r="J6" s="299"/>
      <c r="K6" s="299"/>
      <c r="L6" s="299"/>
      <c r="M6" s="299"/>
      <c r="N6" s="299"/>
      <c r="O6" s="299"/>
      <c r="P6" s="299"/>
      <c r="Q6" s="299"/>
      <c r="R6" s="299"/>
      <c r="S6" s="299"/>
      <c r="T6" s="299"/>
      <c r="U6" s="299"/>
      <c r="V6" s="300"/>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78" s="15" customFormat="1" ht="18" thickTop="1" thickBot="1" x14ac:dyDescent="0.35">
      <c r="A7" s="290" t="s">
        <v>103</v>
      </c>
      <c r="B7" s="278"/>
      <c r="C7" s="278"/>
      <c r="D7" s="280" t="s">
        <v>104</v>
      </c>
      <c r="E7" s="281"/>
      <c r="F7" s="281"/>
      <c r="G7" s="281"/>
      <c r="H7" s="281"/>
      <c r="I7" s="281"/>
      <c r="J7" s="281"/>
      <c r="K7" s="281"/>
      <c r="L7" s="281"/>
      <c r="M7" s="281"/>
      <c r="N7" s="281"/>
      <c r="O7" s="281"/>
      <c r="P7" s="281"/>
      <c r="Q7" s="281"/>
      <c r="R7" s="282"/>
      <c r="S7" s="119"/>
      <c r="T7" s="278" t="s">
        <v>105</v>
      </c>
      <c r="U7" s="278"/>
      <c r="V7" s="279"/>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83" t="s">
        <v>12</v>
      </c>
      <c r="B8" s="278" t="s">
        <v>100</v>
      </c>
      <c r="C8" s="284" t="s">
        <v>102</v>
      </c>
      <c r="D8" s="285" t="s">
        <v>6</v>
      </c>
      <c r="E8" s="286" t="s">
        <v>181</v>
      </c>
      <c r="F8" s="287" t="s">
        <v>180</v>
      </c>
      <c r="G8" s="288"/>
      <c r="H8" s="288"/>
      <c r="I8" s="288"/>
      <c r="J8" s="288"/>
      <c r="K8" s="289"/>
      <c r="L8" s="287" t="s">
        <v>183</v>
      </c>
      <c r="M8" s="288"/>
      <c r="N8" s="288"/>
      <c r="O8" s="288"/>
      <c r="P8" s="288"/>
      <c r="Q8" s="288"/>
      <c r="R8" s="288"/>
      <c r="S8" s="289"/>
      <c r="T8" s="67"/>
      <c r="U8" s="137"/>
      <c r="V8" s="137" t="s">
        <v>188</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83"/>
      <c r="B9" s="278"/>
      <c r="C9" s="284"/>
      <c r="D9" s="285"/>
      <c r="E9" s="286"/>
      <c r="F9" s="120" t="s">
        <v>167</v>
      </c>
      <c r="G9" s="120" t="s">
        <v>168</v>
      </c>
      <c r="H9" s="120" t="s">
        <v>169</v>
      </c>
      <c r="I9" s="120" t="s">
        <v>170</v>
      </c>
      <c r="J9" s="60" t="s">
        <v>165</v>
      </c>
      <c r="K9" s="53" t="s">
        <v>177</v>
      </c>
      <c r="L9" s="53" t="s">
        <v>159</v>
      </c>
      <c r="M9" s="121" t="s">
        <v>182</v>
      </c>
      <c r="N9" s="120" t="s">
        <v>187</v>
      </c>
      <c r="O9" s="120" t="s">
        <v>171</v>
      </c>
      <c r="P9" s="120" t="s">
        <v>186</v>
      </c>
      <c r="Q9" s="120" t="s">
        <v>172</v>
      </c>
      <c r="R9" s="60" t="s">
        <v>165</v>
      </c>
      <c r="S9" s="53" t="s">
        <v>178</v>
      </c>
      <c r="T9" s="61" t="s">
        <v>184</v>
      </c>
      <c r="U9" s="61" t="s">
        <v>185</v>
      </c>
      <c r="V9" s="138" t="s">
        <v>166</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111.75" customHeight="1" thickTop="1" x14ac:dyDescent="0.25">
      <c r="A10" s="291">
        <f>'3. Identificación de Riesgos'!A10</f>
        <v>1</v>
      </c>
      <c r="B10" s="291" t="str">
        <f>'3. Identificación de Riesgos'!B10</f>
        <v>Ofrecer, prometer, entregar, aceptar o solicitar una ventaja indebida para afectar la objetividad en la preparación y elaboración del programa anual de auditoría, que favorezca intereses personales o de terceros.</v>
      </c>
      <c r="C10" s="58" t="str">
        <f>'3. Identificación de Riesgos'!D10</f>
        <v>1. Inaplicación o incumplimiento por parte de los auditores, de los principios y reglas de conducta establecidos en el Código de Ética y Estatuto del Auditor Interno de la Rama Judicial.</v>
      </c>
      <c r="D10" s="116">
        <v>1</v>
      </c>
      <c r="E10" s="128" t="s">
        <v>286</v>
      </c>
      <c r="F10" s="116" t="s">
        <v>157</v>
      </c>
      <c r="G10" s="116" t="s">
        <v>157</v>
      </c>
      <c r="H10" s="116" t="s">
        <v>157</v>
      </c>
      <c r="I10" s="116" t="s">
        <v>157</v>
      </c>
      <c r="J10" s="118">
        <f>COUNTIF(F10:I10,"SI")/4</f>
        <v>1</v>
      </c>
      <c r="K10" s="263">
        <f>AVERAGE(J10:J19)</f>
        <v>1</v>
      </c>
      <c r="L10" s="217" t="str">
        <f>'3. Identificación de Riesgos'!I10</f>
        <v>Pérdida Reputacional</v>
      </c>
      <c r="M10" s="141" t="s">
        <v>283</v>
      </c>
      <c r="N10" s="116" t="s">
        <v>158</v>
      </c>
      <c r="O10" s="116" t="s">
        <v>158</v>
      </c>
      <c r="P10" s="116" t="s">
        <v>157</v>
      </c>
      <c r="Q10" s="116" t="s">
        <v>157</v>
      </c>
      <c r="R10" s="118">
        <f>SUM(COUNTIF(N10,"SI")*25%,COUNTIF(O10,"SI")*40%,COUNTIF(P10,"SI")*25%,COUNTIF(Q10,"SI")*10%)</f>
        <v>0.35</v>
      </c>
      <c r="S10" s="263">
        <f>AVERAGE(R10:R19)</f>
        <v>0.35</v>
      </c>
      <c r="T10" s="214" t="str">
        <f>CONCATENATE(INDEX('6. Criterio'!$B$6:$F$10,MATCH(ROUND(IF((RIGHT('3. Identificación de Riesgos'!H10,1)-'4. Valoración Controles'!K10)&lt;1,1,(RIGHT('3. Identificación de Riesgos'!H10,1)-'4. Valoración Controles'!K10)),0),'6. Criterio'!$F$6:$F$10,0),1)," - ",ROUND(IF((RIGHT('3. Identificación de Riesgos'!H10,1)-'4. Valoración Controles'!K10)&lt;1,1,(RIGHT('3. Identificación de Riesgos'!H10,1)-'4. Valoración Controles'!K10)),0))</f>
        <v>Muy Baja - 1</v>
      </c>
      <c r="U10" s="210" t="str">
        <f>CONCATENATE(INDEX('6. Criterio'!$B$17:$F$21,MATCH(ROUND(IF((RIGHT('3. Identificación de Riesgos'!M10,1)-'4. Valoración Controles'!S10)&lt;1,1,(RIGHT('3. Identificación de Riesgos'!M10,1)-'4. Valoración Controles'!S10)),0),'6. Criterio'!$F$17:$F$21,0),1)," - ",ROUND(IF((RIGHT('3. Identificación de Riesgos'!M10,1)-'4. Valoración Controles'!S10)&lt;1,1,(RIGHT('3. Identificación de Riesgos'!M10,1)-'4. Valoración Controles'!S10)),0))</f>
        <v>Leve - 1</v>
      </c>
      <c r="V10" s="210" t="str">
        <f>CONCATENATE(VLOOKUP((LEFT(T10,LEN(T10)-4)&amp;LEFT(U10,LEN(U10)-4)),'7. Matriz de Calor'!$D$18:$E$42,2,0)," - ",RIGHT(T10,1)*RIGHT(U10,1))</f>
        <v>Bajo - 1</v>
      </c>
    </row>
    <row r="11" spans="1:278" ht="112.5" customHeight="1" x14ac:dyDescent="0.25">
      <c r="A11" s="210"/>
      <c r="B11" s="210"/>
      <c r="C11" s="128" t="str">
        <f>'3. Identificación de Riesgos'!D11</f>
        <v>2. Incumplimiento por parte de los auditores, del deber de reportar la existencia de conflictos de interés que afecten la independencia de la auditoría y no actuar o no tener una actitud imparcial y neutral.</v>
      </c>
      <c r="D11" s="129">
        <v>2</v>
      </c>
      <c r="E11" s="128" t="s">
        <v>284</v>
      </c>
      <c r="F11" s="115" t="s">
        <v>157</v>
      </c>
      <c r="G11" s="115" t="s">
        <v>157</v>
      </c>
      <c r="H11" s="115" t="s">
        <v>157</v>
      </c>
      <c r="I11" s="115" t="s">
        <v>157</v>
      </c>
      <c r="J11" s="118">
        <f t="shared" ref="J11:J12" si="0">COUNTIF(F11:I11,"SI")/4</f>
        <v>1</v>
      </c>
      <c r="K11" s="263"/>
      <c r="L11" s="221"/>
      <c r="M11" s="141"/>
      <c r="N11" s="115"/>
      <c r="O11" s="115"/>
      <c r="P11" s="115"/>
      <c r="Q11" s="115"/>
      <c r="R11" s="118"/>
      <c r="S11" s="263"/>
      <c r="T11" s="214"/>
      <c r="U11" s="210"/>
      <c r="V11" s="210"/>
    </row>
    <row r="12" spans="1:278" ht="93.75" customHeight="1" x14ac:dyDescent="0.25">
      <c r="A12" s="210"/>
      <c r="B12" s="210"/>
      <c r="C12" s="130" t="str">
        <f>'3. Identificación de Riesgos'!D12</f>
        <v>3. Debilidades en los controles para la formulación del Programa Anual de Auditoría.</v>
      </c>
      <c r="D12" s="115">
        <v>3</v>
      </c>
      <c r="E12" s="126" t="s">
        <v>280</v>
      </c>
      <c r="F12" s="115" t="s">
        <v>157</v>
      </c>
      <c r="G12" s="115" t="s">
        <v>157</v>
      </c>
      <c r="H12" s="115" t="s">
        <v>157</v>
      </c>
      <c r="I12" s="115" t="s">
        <v>157</v>
      </c>
      <c r="J12" s="118">
        <f t="shared" si="0"/>
        <v>1</v>
      </c>
      <c r="K12" s="263"/>
      <c r="L12" s="210">
        <f>'3. Identificación de Riesgos'!I12</f>
        <v>0</v>
      </c>
      <c r="M12" s="141"/>
      <c r="N12" s="116"/>
      <c r="O12" s="116"/>
      <c r="P12" s="116"/>
      <c r="Q12" s="116"/>
      <c r="R12" s="118"/>
      <c r="S12" s="263"/>
      <c r="T12" s="214"/>
      <c r="U12" s="210"/>
      <c r="V12" s="210"/>
    </row>
    <row r="13" spans="1:278" x14ac:dyDescent="0.25">
      <c r="A13" s="210"/>
      <c r="B13" s="210"/>
      <c r="C13" s="130">
        <f>'3. Identificación de Riesgos'!D13</f>
        <v>0</v>
      </c>
      <c r="D13" s="115">
        <v>4</v>
      </c>
      <c r="E13" s="131"/>
      <c r="F13" s="115"/>
      <c r="G13" s="115"/>
      <c r="H13" s="115"/>
      <c r="I13" s="115"/>
      <c r="J13" s="118"/>
      <c r="K13" s="263"/>
      <c r="L13" s="210"/>
      <c r="M13" s="142"/>
      <c r="N13" s="115"/>
      <c r="O13" s="115"/>
      <c r="P13" s="115"/>
      <c r="Q13" s="115"/>
      <c r="R13" s="118"/>
      <c r="S13" s="263"/>
      <c r="T13" s="214"/>
      <c r="U13" s="210"/>
      <c r="V13" s="210"/>
    </row>
    <row r="14" spans="1:278" ht="15" customHeight="1" x14ac:dyDescent="0.25">
      <c r="A14" s="210"/>
      <c r="B14" s="210"/>
      <c r="C14" s="130">
        <f>'3. Identificación de Riesgos'!D14</f>
        <v>0</v>
      </c>
      <c r="D14" s="115"/>
      <c r="E14" s="131"/>
      <c r="F14" s="115"/>
      <c r="G14" s="115"/>
      <c r="H14" s="115"/>
      <c r="I14" s="115"/>
      <c r="J14" s="118"/>
      <c r="K14" s="263"/>
      <c r="L14" s="210">
        <f>'3. Identificación de Riesgos'!I14</f>
        <v>0</v>
      </c>
      <c r="M14" s="142"/>
      <c r="N14" s="115"/>
      <c r="O14" s="115"/>
      <c r="P14" s="115"/>
      <c r="Q14" s="115"/>
      <c r="R14" s="118"/>
      <c r="S14" s="263"/>
      <c r="T14" s="214"/>
      <c r="U14" s="210"/>
      <c r="V14" s="210"/>
    </row>
    <row r="15" spans="1:278" x14ac:dyDescent="0.25">
      <c r="A15" s="210"/>
      <c r="B15" s="210"/>
      <c r="C15" s="130">
        <f>'3. Identificación de Riesgos'!D15</f>
        <v>0</v>
      </c>
      <c r="D15" s="115"/>
      <c r="E15" s="131"/>
      <c r="F15" s="115"/>
      <c r="G15" s="115"/>
      <c r="H15" s="115"/>
      <c r="I15" s="115"/>
      <c r="J15" s="118"/>
      <c r="K15" s="263"/>
      <c r="L15" s="210"/>
      <c r="M15" s="118"/>
      <c r="N15" s="115"/>
      <c r="O15" s="115"/>
      <c r="P15" s="115"/>
      <c r="Q15" s="115"/>
      <c r="R15" s="118"/>
      <c r="S15" s="263"/>
      <c r="T15" s="214"/>
      <c r="U15" s="210"/>
      <c r="V15" s="210"/>
    </row>
    <row r="16" spans="1:278" x14ac:dyDescent="0.25">
      <c r="A16" s="210"/>
      <c r="B16" s="210"/>
      <c r="C16" s="130">
        <f>'3. Identificación de Riesgos'!D16</f>
        <v>0</v>
      </c>
      <c r="D16" s="115"/>
      <c r="E16" s="131"/>
      <c r="F16" s="115"/>
      <c r="G16" s="115"/>
      <c r="H16" s="115"/>
      <c r="I16" s="115"/>
      <c r="J16" s="118"/>
      <c r="K16" s="263"/>
      <c r="L16" s="210">
        <f>'3. Identificación de Riesgos'!I16</f>
        <v>0</v>
      </c>
      <c r="M16" s="118"/>
      <c r="N16" s="115"/>
      <c r="O16" s="115"/>
      <c r="P16" s="115"/>
      <c r="Q16" s="115"/>
      <c r="R16" s="118"/>
      <c r="S16" s="263"/>
      <c r="T16" s="214"/>
      <c r="U16" s="210"/>
      <c r="V16" s="210"/>
    </row>
    <row r="17" spans="1:22" x14ac:dyDescent="0.25">
      <c r="A17" s="210"/>
      <c r="B17" s="210"/>
      <c r="C17" s="130">
        <f>'3. Identificación de Riesgos'!D17</f>
        <v>0</v>
      </c>
      <c r="D17" s="115"/>
      <c r="E17" s="131"/>
      <c r="F17" s="115"/>
      <c r="G17" s="115"/>
      <c r="H17" s="115"/>
      <c r="I17" s="115"/>
      <c r="J17" s="118"/>
      <c r="K17" s="263"/>
      <c r="L17" s="210"/>
      <c r="M17" s="118"/>
      <c r="N17" s="115"/>
      <c r="O17" s="115"/>
      <c r="P17" s="115"/>
      <c r="Q17" s="115"/>
      <c r="R17" s="118"/>
      <c r="S17" s="263"/>
      <c r="T17" s="214"/>
      <c r="U17" s="210"/>
      <c r="V17" s="210"/>
    </row>
    <row r="18" spans="1:22" x14ac:dyDescent="0.25">
      <c r="A18" s="210"/>
      <c r="B18" s="210"/>
      <c r="C18" s="130">
        <f>'3. Identificación de Riesgos'!D18</f>
        <v>0</v>
      </c>
      <c r="D18" s="115"/>
      <c r="E18" s="131"/>
      <c r="F18" s="115"/>
      <c r="G18" s="115"/>
      <c r="H18" s="115"/>
      <c r="I18" s="115"/>
      <c r="J18" s="118"/>
      <c r="K18" s="263"/>
      <c r="L18" s="210">
        <f>'3. Identificación de Riesgos'!I18</f>
        <v>0</v>
      </c>
      <c r="M18" s="118"/>
      <c r="N18" s="115"/>
      <c r="O18" s="115"/>
      <c r="P18" s="115"/>
      <c r="Q18" s="115"/>
      <c r="R18" s="118"/>
      <c r="S18" s="263"/>
      <c r="T18" s="214"/>
      <c r="U18" s="210"/>
      <c r="V18" s="210"/>
    </row>
    <row r="19" spans="1:22" x14ac:dyDescent="0.25">
      <c r="A19" s="210"/>
      <c r="B19" s="210"/>
      <c r="C19" s="130">
        <f>'3. Identificación de Riesgos'!D19</f>
        <v>0</v>
      </c>
      <c r="D19" s="115">
        <v>5</v>
      </c>
      <c r="E19" s="131"/>
      <c r="F19" s="115"/>
      <c r="G19" s="115"/>
      <c r="H19" s="115"/>
      <c r="I19" s="115"/>
      <c r="J19" s="118"/>
      <c r="K19" s="263"/>
      <c r="L19" s="210"/>
      <c r="M19" s="118"/>
      <c r="N19" s="115"/>
      <c r="O19" s="115"/>
      <c r="P19" s="115"/>
      <c r="Q19" s="115"/>
      <c r="R19" s="118"/>
      <c r="S19" s="263"/>
      <c r="T19" s="214"/>
      <c r="U19" s="210"/>
      <c r="V19" s="210"/>
    </row>
    <row r="20" spans="1:22" ht="187.5" customHeight="1" x14ac:dyDescent="0.25">
      <c r="A20" s="210">
        <f>'3. Identificación de Riesgos'!A20</f>
        <v>2</v>
      </c>
      <c r="B20" s="210" t="str">
        <f>'3. Identificación de Riesgos'!B20</f>
        <v>Ofrecer, prometer, entregar, aceptar o solicitar una ventaja indebida para modificar el alcance de las auditorías, que permita el favorecimiento de intereses personales o de terceros.</v>
      </c>
      <c r="C20" s="130" t="str">
        <f>'3. Identificación de Riesgos'!D20</f>
        <v>1. Inaplicación o incumplimiento por parte de los auditores, de los principios y reglas de conducta establecidos en el Código de Ética y Estatuto del Auditor Interno de la Rama Judicial.</v>
      </c>
      <c r="D20" s="115">
        <v>1</v>
      </c>
      <c r="E20" s="128" t="s">
        <v>288</v>
      </c>
      <c r="F20" s="116" t="s">
        <v>157</v>
      </c>
      <c r="G20" s="116" t="s">
        <v>157</v>
      </c>
      <c r="H20" s="116" t="s">
        <v>157</v>
      </c>
      <c r="I20" s="116" t="s">
        <v>157</v>
      </c>
      <c r="J20" s="118">
        <f>COUNTIF(F20:I20,"SI")/4</f>
        <v>1</v>
      </c>
      <c r="K20" s="263">
        <f>AVERAGE(J20:J29)</f>
        <v>1</v>
      </c>
      <c r="L20" s="217" t="str">
        <f>'3. Identificación de Riesgos'!I20</f>
        <v>Pérdida Reputacional</v>
      </c>
      <c r="M20" s="141" t="s">
        <v>283</v>
      </c>
      <c r="N20" s="115" t="s">
        <v>158</v>
      </c>
      <c r="O20" s="115" t="s">
        <v>158</v>
      </c>
      <c r="P20" s="115" t="s">
        <v>157</v>
      </c>
      <c r="Q20" s="115" t="s">
        <v>157</v>
      </c>
      <c r="R20" s="118">
        <f>SUM(COUNTIF(N20,"SI")*25%,COUNTIF(O20,"SI")*40%,COUNTIF(P20,"SI")*25%,COUNTIF(Q20,"SI")*10%)</f>
        <v>0.35</v>
      </c>
      <c r="S20" s="263">
        <f>AVERAGE(R20:R29)</f>
        <v>0.35</v>
      </c>
      <c r="T20" s="214" t="str">
        <f>CONCATENATE(INDEX('6. Criterio'!$B$6:$F$10,MATCH(ROUND(IF((RIGHT('3. Identificación de Riesgos'!H20,1)-'4. Valoración Controles'!K20)&lt;1,1,(RIGHT('3. Identificación de Riesgos'!H20,1)-'4. Valoración Controles'!K20)),0),'6. Criterio'!$F$6:$F$10,0),1)," - ",ROUND(IF((RIGHT('3. Identificación de Riesgos'!H20,1)-'4. Valoración Controles'!K20)&lt;1,1,(RIGHT('3. Identificación de Riesgos'!H20,1)-'4. Valoración Controles'!K20)),0))</f>
        <v>Muy Baja - 1</v>
      </c>
      <c r="U20" s="210" t="str">
        <f>CONCATENATE(INDEX('6. Criterio'!$B$17:$F$21,MATCH(ROUND(IF((RIGHT('3. Identificación de Riesgos'!M20,1)-'4. Valoración Controles'!S20)&lt;1,1,(RIGHT('3. Identificación de Riesgos'!M20,1)-'4. Valoración Controles'!S20)),0),'6. Criterio'!$F$17:$F$21,0),1)," - ",ROUND(IF((RIGHT('3. Identificación de Riesgos'!M20,1)-'4. Valoración Controles'!S20)&lt;1,1,(RIGHT('3. Identificación de Riesgos'!M20,1)-'4. Valoración Controles'!S20)),0))</f>
        <v>Leve - 1</v>
      </c>
      <c r="V20" s="210" t="str">
        <f>CONCATENATE(VLOOKUP((LEFT(T20,LEN(T20)-4)&amp;LEFT(U20,LEN(U20)-4)),'7. Matriz de Calor'!$D$18:$E$42,2,0)," - ",RIGHT(T20,1)*RIGHT(U20,1))</f>
        <v>Bajo - 1</v>
      </c>
    </row>
    <row r="21" spans="1:22" ht="151.5" customHeight="1" x14ac:dyDescent="0.25">
      <c r="A21" s="210"/>
      <c r="B21" s="210"/>
      <c r="C21" s="128" t="str">
        <f>'3. Identificación de Riesgos'!D21</f>
        <v>2. Incumplimiento por parte de los auditores, del deber de reportar la existencia de conflictos de interés que afecten la independencia de la auditoría y no actuar o no tener una actitud imparcial y neutral.</v>
      </c>
      <c r="D21" s="129">
        <v>2</v>
      </c>
      <c r="E21" s="128" t="s">
        <v>287</v>
      </c>
      <c r="F21" s="115" t="s">
        <v>157</v>
      </c>
      <c r="G21" s="115" t="s">
        <v>157</v>
      </c>
      <c r="H21" s="115" t="s">
        <v>157</v>
      </c>
      <c r="I21" s="115" t="s">
        <v>157</v>
      </c>
      <c r="J21" s="118">
        <f t="shared" ref="J21:J22" si="1">COUNTIF(F21:I21,"SI")/4</f>
        <v>1</v>
      </c>
      <c r="K21" s="263"/>
      <c r="L21" s="221"/>
      <c r="M21" s="141"/>
      <c r="N21" s="115"/>
      <c r="O21" s="115"/>
      <c r="P21" s="115"/>
      <c r="Q21" s="115"/>
      <c r="R21" s="118"/>
      <c r="S21" s="263"/>
      <c r="T21" s="214"/>
      <c r="U21" s="210"/>
      <c r="V21" s="210"/>
    </row>
    <row r="22" spans="1:22" ht="52.5" customHeight="1" x14ac:dyDescent="0.25">
      <c r="A22" s="210"/>
      <c r="B22" s="210"/>
      <c r="C22" s="130" t="str">
        <f>'3. Identificación de Riesgos'!D22</f>
        <v>3. Debilidades en los controles para la elaboración de los planes de Auditoría.</v>
      </c>
      <c r="D22" s="115">
        <v>3</v>
      </c>
      <c r="E22" s="126" t="s">
        <v>281</v>
      </c>
      <c r="F22" s="115" t="s">
        <v>157</v>
      </c>
      <c r="G22" s="115" t="s">
        <v>157</v>
      </c>
      <c r="H22" s="115" t="s">
        <v>157</v>
      </c>
      <c r="I22" s="115" t="s">
        <v>157</v>
      </c>
      <c r="J22" s="118">
        <f t="shared" si="1"/>
        <v>1</v>
      </c>
      <c r="K22" s="263"/>
      <c r="L22" s="217"/>
      <c r="M22" s="141"/>
      <c r="N22" s="115"/>
      <c r="O22" s="115"/>
      <c r="P22" s="115"/>
      <c r="Q22" s="115"/>
      <c r="R22" s="118"/>
      <c r="S22" s="263"/>
      <c r="T22" s="214"/>
      <c r="U22" s="210"/>
      <c r="V22" s="210"/>
    </row>
    <row r="23" spans="1:22" x14ac:dyDescent="0.25">
      <c r="A23" s="210"/>
      <c r="B23" s="210"/>
      <c r="C23" s="130">
        <f>'3. Identificación de Riesgos'!D23</f>
        <v>0</v>
      </c>
      <c r="D23" s="115">
        <v>4</v>
      </c>
      <c r="E23" s="128"/>
      <c r="F23" s="115"/>
      <c r="G23" s="115"/>
      <c r="H23" s="115"/>
      <c r="I23" s="115"/>
      <c r="J23" s="118"/>
      <c r="K23" s="263"/>
      <c r="L23" s="221"/>
      <c r="M23" s="141"/>
      <c r="N23" s="115"/>
      <c r="O23" s="115"/>
      <c r="P23" s="115"/>
      <c r="Q23" s="115"/>
      <c r="R23" s="118"/>
      <c r="S23" s="263"/>
      <c r="T23" s="214"/>
      <c r="U23" s="210"/>
      <c r="V23" s="210"/>
    </row>
    <row r="24" spans="1:22" ht="15" customHeight="1" x14ac:dyDescent="0.25">
      <c r="A24" s="210"/>
      <c r="B24" s="210"/>
      <c r="C24" s="130">
        <f>'3. Identificación de Riesgos'!D24</f>
        <v>0</v>
      </c>
      <c r="D24" s="115"/>
      <c r="E24" s="131"/>
      <c r="F24" s="115"/>
      <c r="G24" s="115"/>
      <c r="H24" s="115"/>
      <c r="I24" s="115"/>
      <c r="J24" s="118"/>
      <c r="K24" s="263"/>
      <c r="L24" s="210">
        <f>'3. Identificación de Riesgos'!I24</f>
        <v>0</v>
      </c>
      <c r="M24" s="142"/>
      <c r="N24" s="115"/>
      <c r="O24" s="115"/>
      <c r="P24" s="115"/>
      <c r="Q24" s="115"/>
      <c r="R24" s="118"/>
      <c r="S24" s="263"/>
      <c r="T24" s="214"/>
      <c r="U24" s="210"/>
      <c r="V24" s="210"/>
    </row>
    <row r="25" spans="1:22" x14ac:dyDescent="0.25">
      <c r="A25" s="210"/>
      <c r="B25" s="210"/>
      <c r="C25" s="130">
        <f>'3. Identificación de Riesgos'!D25</f>
        <v>0</v>
      </c>
      <c r="D25" s="115"/>
      <c r="E25" s="131"/>
      <c r="F25" s="115"/>
      <c r="G25" s="115"/>
      <c r="H25" s="115"/>
      <c r="I25" s="115"/>
      <c r="J25" s="118"/>
      <c r="K25" s="263"/>
      <c r="L25" s="210"/>
      <c r="M25" s="118"/>
      <c r="N25" s="115"/>
      <c r="O25" s="115"/>
      <c r="P25" s="115"/>
      <c r="Q25" s="115"/>
      <c r="R25" s="118"/>
      <c r="S25" s="263"/>
      <c r="T25" s="214"/>
      <c r="U25" s="210"/>
      <c r="V25" s="210"/>
    </row>
    <row r="26" spans="1:22" x14ac:dyDescent="0.25">
      <c r="A26" s="210"/>
      <c r="B26" s="210"/>
      <c r="C26" s="130">
        <f>'3. Identificación de Riesgos'!D26</f>
        <v>0</v>
      </c>
      <c r="D26" s="115"/>
      <c r="E26" s="131"/>
      <c r="F26" s="115"/>
      <c r="G26" s="115"/>
      <c r="H26" s="115"/>
      <c r="I26" s="115"/>
      <c r="J26" s="118"/>
      <c r="K26" s="263"/>
      <c r="L26" s="210">
        <f>'3. Identificación de Riesgos'!I26</f>
        <v>0</v>
      </c>
      <c r="M26" s="118"/>
      <c r="N26" s="115"/>
      <c r="O26" s="115"/>
      <c r="P26" s="115"/>
      <c r="Q26" s="115"/>
      <c r="R26" s="118"/>
      <c r="S26" s="263"/>
      <c r="T26" s="214"/>
      <c r="U26" s="210"/>
      <c r="V26" s="210"/>
    </row>
    <row r="27" spans="1:22" x14ac:dyDescent="0.25">
      <c r="A27" s="210"/>
      <c r="B27" s="210"/>
      <c r="C27" s="130">
        <f>'3. Identificación de Riesgos'!D27</f>
        <v>0</v>
      </c>
      <c r="D27" s="115"/>
      <c r="E27" s="131"/>
      <c r="F27" s="115"/>
      <c r="G27" s="115"/>
      <c r="H27" s="115"/>
      <c r="I27" s="115"/>
      <c r="J27" s="118"/>
      <c r="K27" s="263"/>
      <c r="L27" s="210"/>
      <c r="M27" s="118"/>
      <c r="N27" s="115"/>
      <c r="O27" s="115"/>
      <c r="P27" s="115"/>
      <c r="Q27" s="115"/>
      <c r="R27" s="118"/>
      <c r="S27" s="263"/>
      <c r="T27" s="214"/>
      <c r="U27" s="210"/>
      <c r="V27" s="210"/>
    </row>
    <row r="28" spans="1:22" x14ac:dyDescent="0.25">
      <c r="A28" s="210"/>
      <c r="B28" s="210"/>
      <c r="C28" s="130">
        <f>'3. Identificación de Riesgos'!D28</f>
        <v>0</v>
      </c>
      <c r="D28" s="115"/>
      <c r="E28" s="131"/>
      <c r="F28" s="115"/>
      <c r="G28" s="115"/>
      <c r="H28" s="115"/>
      <c r="I28" s="115"/>
      <c r="J28" s="118"/>
      <c r="K28" s="263"/>
      <c r="L28" s="210">
        <f>'3. Identificación de Riesgos'!I28</f>
        <v>0</v>
      </c>
      <c r="M28" s="118"/>
      <c r="N28" s="115"/>
      <c r="O28" s="115"/>
      <c r="P28" s="115"/>
      <c r="Q28" s="115"/>
      <c r="R28" s="118"/>
      <c r="S28" s="263"/>
      <c r="T28" s="214"/>
      <c r="U28" s="210"/>
      <c r="V28" s="210"/>
    </row>
    <row r="29" spans="1:22" x14ac:dyDescent="0.25">
      <c r="A29" s="210"/>
      <c r="B29" s="210"/>
      <c r="C29" s="130">
        <f>'3. Identificación de Riesgos'!D29</f>
        <v>0</v>
      </c>
      <c r="D29" s="115">
        <v>5</v>
      </c>
      <c r="E29" s="131"/>
      <c r="F29" s="115"/>
      <c r="G29" s="115"/>
      <c r="H29" s="115"/>
      <c r="I29" s="115"/>
      <c r="J29" s="118"/>
      <c r="K29" s="263"/>
      <c r="L29" s="210"/>
      <c r="M29" s="118"/>
      <c r="N29" s="115"/>
      <c r="O29" s="115"/>
      <c r="P29" s="115"/>
      <c r="Q29" s="115"/>
      <c r="R29" s="118"/>
      <c r="S29" s="263"/>
      <c r="T29" s="214"/>
      <c r="U29" s="210"/>
      <c r="V29" s="210"/>
    </row>
    <row r="30" spans="1:22" ht="183.75" customHeight="1" x14ac:dyDescent="0.25">
      <c r="A30" s="210">
        <f>'3. Identificación de Riesgos'!A30</f>
        <v>3</v>
      </c>
      <c r="B30" s="210" t="str">
        <f>'3. Identificación de Riesgos'!B30</f>
        <v>Ofrecer, prometer, entregar, aceptar o solicitar una ventaja indebida para preparar o presentar Informes con datos inexactos, inoportunos y no confiables, que permita favorecer intereses personales o de terceros.</v>
      </c>
      <c r="C30" s="130" t="str">
        <f>'3. Identificación de Riesgos'!D30</f>
        <v>1. Inaplicación o incumplimiento por parte de los auditores, de los principios y reglas de conducta establecidos en el Código de Ética y Estatuto del Auditor Interno de la Rama Judicial.</v>
      </c>
      <c r="D30" s="115">
        <v>1</v>
      </c>
      <c r="E30" s="128" t="s">
        <v>288</v>
      </c>
      <c r="F30" s="116" t="s">
        <v>157</v>
      </c>
      <c r="G30" s="116" t="s">
        <v>157</v>
      </c>
      <c r="H30" s="116" t="s">
        <v>157</v>
      </c>
      <c r="I30" s="116" t="s">
        <v>157</v>
      </c>
      <c r="J30" s="118">
        <f>COUNTIF(F30:I30,"SI")/4</f>
        <v>1</v>
      </c>
      <c r="K30" s="263">
        <f>AVERAGE(J30:J39)</f>
        <v>1</v>
      </c>
      <c r="L30" s="210" t="str">
        <f>'3. Identificación de Riesgos'!I30</f>
        <v>Pérdida Reputacional</v>
      </c>
      <c r="M30" s="141" t="s">
        <v>283</v>
      </c>
      <c r="N30" s="115" t="s">
        <v>158</v>
      </c>
      <c r="O30" s="115" t="s">
        <v>158</v>
      </c>
      <c r="P30" s="115" t="s">
        <v>157</v>
      </c>
      <c r="Q30" s="115" t="s">
        <v>157</v>
      </c>
      <c r="R30" s="118">
        <f>SUM(COUNTIF(N30,"SI")*25%,COUNTIF(O30,"SI")*40%,COUNTIF(P30,"SI")*25%,COUNTIF(Q30,"SI")*10%)</f>
        <v>0.35</v>
      </c>
      <c r="S30" s="263">
        <f>AVERAGE(R30:R39)</f>
        <v>0.35</v>
      </c>
      <c r="T30" s="214" t="str">
        <f>CONCATENATE(INDEX('6. Criterio'!$B$6:$F$10,MATCH(ROUND(IF((RIGHT('3. Identificación de Riesgos'!H30,1)-'4. Valoración Controles'!K30)&lt;1,1,(RIGHT('3. Identificación de Riesgos'!H30,1)-'4. Valoración Controles'!K30)),0),'6. Criterio'!$F$6:$F$10,0),1)," - ",ROUND(IF((RIGHT('3. Identificación de Riesgos'!H30,1)-'4. Valoración Controles'!K30)&lt;1,1,(RIGHT('3. Identificación de Riesgos'!H30,1)-'4. Valoración Controles'!K30)),0))</f>
        <v>Muy Baja - 1</v>
      </c>
      <c r="U30" s="210" t="str">
        <f>CONCATENATE(INDEX('6. Criterio'!$B$17:$F$21,MATCH(ROUND(IF((RIGHT('3. Identificación de Riesgos'!M30,1)-'4. Valoración Controles'!S30)&lt;1,1,(RIGHT('3. Identificación de Riesgos'!M30,1)-'4. Valoración Controles'!S30)),0),'6. Criterio'!$F$17:$F$21,0),1)," - ",ROUND(IF((RIGHT('3. Identificación de Riesgos'!M30,1)-'4. Valoración Controles'!S30)&lt;1,1,(RIGHT('3. Identificación de Riesgos'!M30,1)-'4. Valoración Controles'!S30)),0))</f>
        <v>Leve - 1</v>
      </c>
      <c r="V30" s="210" t="str">
        <f>CONCATENATE(VLOOKUP((LEFT(T30,LEN(T30)-4)&amp;LEFT(U30,LEN(U30)-4)),'7. Matriz de Calor'!$D$18:$E$42,2,0)," - ",RIGHT(T30,1)*RIGHT(U30,1))</f>
        <v>Bajo - 1</v>
      </c>
    </row>
    <row r="31" spans="1:22" ht="108" customHeight="1" x14ac:dyDescent="0.25">
      <c r="A31" s="210"/>
      <c r="B31" s="210"/>
      <c r="C31" s="128" t="str">
        <f>'3. Identificación de Riesgos'!D31</f>
        <v>2. Incumplimiento por parte de los auditores, del deber de reportar la existencia de conflictos de interés que afecten la independencia de la auditoría y no actuar o no tener una actitud imparcial y neutral.</v>
      </c>
      <c r="D31" s="129">
        <v>2</v>
      </c>
      <c r="E31" s="128" t="s">
        <v>284</v>
      </c>
      <c r="F31" s="115" t="s">
        <v>157</v>
      </c>
      <c r="G31" s="115" t="s">
        <v>157</v>
      </c>
      <c r="H31" s="115" t="s">
        <v>157</v>
      </c>
      <c r="I31" s="115" t="s">
        <v>157</v>
      </c>
      <c r="J31" s="118">
        <f t="shared" ref="J31:J32" si="2">COUNTIF(F31:I31,"SI")/4</f>
        <v>1</v>
      </c>
      <c r="K31" s="263"/>
      <c r="L31" s="210"/>
      <c r="M31" s="141"/>
      <c r="N31" s="115"/>
      <c r="O31" s="115"/>
      <c r="P31" s="115"/>
      <c r="Q31" s="115"/>
      <c r="R31" s="118"/>
      <c r="S31" s="263"/>
      <c r="T31" s="214"/>
      <c r="U31" s="210"/>
      <c r="V31" s="210"/>
    </row>
    <row r="32" spans="1:22" ht="75" x14ac:dyDescent="0.25">
      <c r="A32" s="210"/>
      <c r="B32" s="210"/>
      <c r="C32" s="130" t="str">
        <f>'3. Identificación de Riesgos'!D32</f>
        <v>3. Debilidades en la aplicación de controles de calidad en los informes de Auditoría.</v>
      </c>
      <c r="D32" s="115">
        <v>3</v>
      </c>
      <c r="E32" s="128" t="s">
        <v>285</v>
      </c>
      <c r="F32" s="115" t="s">
        <v>157</v>
      </c>
      <c r="G32" s="115" t="s">
        <v>157</v>
      </c>
      <c r="H32" s="115" t="s">
        <v>157</v>
      </c>
      <c r="I32" s="115" t="s">
        <v>157</v>
      </c>
      <c r="J32" s="118">
        <f t="shared" si="2"/>
        <v>1</v>
      </c>
      <c r="K32" s="263"/>
      <c r="L32" s="210">
        <f>'3. Identificación de Riesgos'!I32</f>
        <v>0</v>
      </c>
      <c r="M32" s="142"/>
      <c r="N32" s="115"/>
      <c r="O32" s="115"/>
      <c r="P32" s="115"/>
      <c r="Q32" s="115"/>
      <c r="R32" s="118"/>
      <c r="S32" s="263"/>
      <c r="T32" s="214"/>
      <c r="U32" s="210"/>
      <c r="V32" s="210"/>
    </row>
    <row r="33" spans="1:22" x14ac:dyDescent="0.25">
      <c r="A33" s="210"/>
      <c r="B33" s="210"/>
      <c r="C33" s="130">
        <f>'3. Identificación de Riesgos'!D33</f>
        <v>0</v>
      </c>
      <c r="D33" s="115">
        <v>4</v>
      </c>
      <c r="E33" s="131"/>
      <c r="F33" s="115"/>
      <c r="G33" s="115"/>
      <c r="H33" s="115"/>
      <c r="I33" s="115"/>
      <c r="J33" s="118"/>
      <c r="K33" s="263"/>
      <c r="L33" s="210"/>
      <c r="M33" s="142"/>
      <c r="N33" s="115"/>
      <c r="O33" s="115"/>
      <c r="P33" s="115"/>
      <c r="Q33" s="115"/>
      <c r="R33" s="118"/>
      <c r="S33" s="263"/>
      <c r="T33" s="214"/>
      <c r="U33" s="210"/>
      <c r="V33" s="210"/>
    </row>
    <row r="34" spans="1:22" ht="15" customHeight="1" x14ac:dyDescent="0.25">
      <c r="A34" s="210"/>
      <c r="B34" s="210"/>
      <c r="C34" s="130">
        <f>'3. Identificación de Riesgos'!D34</f>
        <v>0</v>
      </c>
      <c r="D34" s="115"/>
      <c r="E34" s="131"/>
      <c r="F34" s="115"/>
      <c r="G34" s="115"/>
      <c r="H34" s="115"/>
      <c r="I34" s="115"/>
      <c r="J34" s="118"/>
      <c r="K34" s="263"/>
      <c r="L34" s="210">
        <f>'3. Identificación de Riesgos'!I34</f>
        <v>0</v>
      </c>
      <c r="M34" s="142"/>
      <c r="N34" s="115"/>
      <c r="O34" s="115"/>
      <c r="P34" s="115"/>
      <c r="Q34" s="115"/>
      <c r="R34" s="118"/>
      <c r="S34" s="263"/>
      <c r="T34" s="214"/>
      <c r="U34" s="210"/>
      <c r="V34" s="210"/>
    </row>
    <row r="35" spans="1:22" x14ac:dyDescent="0.25">
      <c r="A35" s="210"/>
      <c r="B35" s="210"/>
      <c r="C35" s="130">
        <f>'3. Identificación de Riesgos'!D35</f>
        <v>0</v>
      </c>
      <c r="D35" s="115"/>
      <c r="E35" s="131"/>
      <c r="F35" s="115"/>
      <c r="G35" s="115"/>
      <c r="H35" s="115"/>
      <c r="I35" s="115"/>
      <c r="J35" s="118"/>
      <c r="K35" s="263"/>
      <c r="L35" s="210"/>
      <c r="M35" s="118"/>
      <c r="N35" s="115"/>
      <c r="O35" s="115"/>
      <c r="P35" s="115"/>
      <c r="Q35" s="115"/>
      <c r="R35" s="118"/>
      <c r="S35" s="263"/>
      <c r="T35" s="214"/>
      <c r="U35" s="210"/>
      <c r="V35" s="210"/>
    </row>
    <row r="36" spans="1:22" x14ac:dyDescent="0.25">
      <c r="A36" s="210"/>
      <c r="B36" s="210"/>
      <c r="C36" s="130">
        <f>'3. Identificación de Riesgos'!D36</f>
        <v>0</v>
      </c>
      <c r="D36" s="115"/>
      <c r="E36" s="131"/>
      <c r="F36" s="115"/>
      <c r="G36" s="115"/>
      <c r="H36" s="115"/>
      <c r="I36" s="115"/>
      <c r="J36" s="118"/>
      <c r="K36" s="263"/>
      <c r="L36" s="210">
        <f>'3. Identificación de Riesgos'!I36</f>
        <v>0</v>
      </c>
      <c r="M36" s="118"/>
      <c r="N36" s="115"/>
      <c r="O36" s="115"/>
      <c r="P36" s="115"/>
      <c r="Q36" s="115"/>
      <c r="R36" s="118"/>
      <c r="S36" s="263"/>
      <c r="T36" s="214"/>
      <c r="U36" s="210"/>
      <c r="V36" s="210"/>
    </row>
    <row r="37" spans="1:22" x14ac:dyDescent="0.25">
      <c r="A37" s="210"/>
      <c r="B37" s="210"/>
      <c r="C37" s="130">
        <f>'3. Identificación de Riesgos'!D37</f>
        <v>0</v>
      </c>
      <c r="D37" s="115"/>
      <c r="E37" s="131"/>
      <c r="F37" s="115"/>
      <c r="G37" s="115"/>
      <c r="H37" s="115"/>
      <c r="I37" s="115"/>
      <c r="J37" s="118"/>
      <c r="K37" s="263"/>
      <c r="L37" s="210"/>
      <c r="M37" s="118"/>
      <c r="N37" s="115"/>
      <c r="O37" s="115"/>
      <c r="P37" s="115"/>
      <c r="Q37" s="115"/>
      <c r="R37" s="118"/>
      <c r="S37" s="263"/>
      <c r="T37" s="214"/>
      <c r="U37" s="210"/>
      <c r="V37" s="210"/>
    </row>
    <row r="38" spans="1:22" x14ac:dyDescent="0.25">
      <c r="A38" s="210"/>
      <c r="B38" s="210"/>
      <c r="C38" s="130">
        <f>'3. Identificación de Riesgos'!D38</f>
        <v>0</v>
      </c>
      <c r="D38" s="115"/>
      <c r="E38" s="131"/>
      <c r="F38" s="115"/>
      <c r="G38" s="115"/>
      <c r="H38" s="115"/>
      <c r="I38" s="115"/>
      <c r="J38" s="118"/>
      <c r="K38" s="263"/>
      <c r="L38" s="210">
        <f>'3. Identificación de Riesgos'!I38</f>
        <v>0</v>
      </c>
      <c r="M38" s="118"/>
      <c r="N38" s="115"/>
      <c r="O38" s="115"/>
      <c r="P38" s="115"/>
      <c r="Q38" s="115"/>
      <c r="R38" s="118"/>
      <c r="S38" s="263"/>
      <c r="T38" s="214"/>
      <c r="U38" s="210"/>
      <c r="V38" s="210"/>
    </row>
    <row r="39" spans="1:22" x14ac:dyDescent="0.25">
      <c r="A39" s="210"/>
      <c r="B39" s="210"/>
      <c r="C39" s="130">
        <f>'3. Identificación de Riesgos'!D39</f>
        <v>0</v>
      </c>
      <c r="D39" s="115">
        <v>5</v>
      </c>
      <c r="E39" s="131"/>
      <c r="F39" s="115"/>
      <c r="G39" s="115"/>
      <c r="H39" s="115"/>
      <c r="I39" s="115"/>
      <c r="J39" s="118"/>
      <c r="K39" s="263"/>
      <c r="L39" s="210"/>
      <c r="M39" s="118"/>
      <c r="N39" s="115"/>
      <c r="O39" s="115"/>
      <c r="P39" s="115"/>
      <c r="Q39" s="115"/>
      <c r="R39" s="118"/>
      <c r="S39" s="263"/>
      <c r="T39" s="214"/>
      <c r="U39" s="210"/>
      <c r="V39" s="210"/>
    </row>
    <row r="40" spans="1:22" ht="187.5" customHeight="1" x14ac:dyDescent="0.25">
      <c r="A40" s="210">
        <f>'3. Identificación de Riesgos'!A40</f>
        <v>4</v>
      </c>
      <c r="B40" s="210" t="str">
        <f>'3. Identificación de Riesgos'!B40</f>
        <v>Ofrecer, prometer, entregar, aceptar o solicitar una ventaja indebida para manipular la información conocida por los auditores durante los ejercicios de auditoría, con el fin de favorecer intereses personales o de terceros.</v>
      </c>
      <c r="C40" s="130" t="str">
        <f>'3. Identificación de Riesgos'!D40</f>
        <v>1. Inaplicación o incumplimiento por parte de los auditores, de los principios y reglas de conducta establecidos en el Código de Ética y Estatuto del Auditor Interno de la Rama Judicial.</v>
      </c>
      <c r="D40" s="115">
        <v>1</v>
      </c>
      <c r="E40" s="128" t="s">
        <v>288</v>
      </c>
      <c r="F40" s="116" t="s">
        <v>157</v>
      </c>
      <c r="G40" s="116" t="s">
        <v>157</v>
      </c>
      <c r="H40" s="116" t="s">
        <v>157</v>
      </c>
      <c r="I40" s="116" t="s">
        <v>157</v>
      </c>
      <c r="J40" s="118">
        <f>COUNTIF(F40:I40,"SI")/4</f>
        <v>1</v>
      </c>
      <c r="K40" s="263">
        <f>AVERAGE(J40:J49)</f>
        <v>1</v>
      </c>
      <c r="L40" s="210" t="str">
        <f>'3. Identificación de Riesgos'!I40</f>
        <v>Pérdida Reputacional</v>
      </c>
      <c r="M40" s="141" t="s">
        <v>283</v>
      </c>
      <c r="N40" s="115" t="s">
        <v>158</v>
      </c>
      <c r="O40" s="115" t="s">
        <v>158</v>
      </c>
      <c r="P40" s="115" t="s">
        <v>157</v>
      </c>
      <c r="Q40" s="115" t="s">
        <v>157</v>
      </c>
      <c r="R40" s="118">
        <f>SUM(COUNTIF(N40,"SI")*25%,COUNTIF(O40,"SI")*40%,COUNTIF(P40,"SI")*25%,COUNTIF(Q40,"SI")*10%)</f>
        <v>0.35</v>
      </c>
      <c r="S40" s="263">
        <f>AVERAGE(R40:R49)</f>
        <v>0.35</v>
      </c>
      <c r="T40" s="214" t="str">
        <f>CONCATENATE(INDEX('6. Criterio'!$B$6:$F$10,MATCH(ROUND(IF((RIGHT('3. Identificación de Riesgos'!H40,1)-'4. Valoración Controles'!K40)&lt;1,1,(RIGHT('3. Identificación de Riesgos'!H40,1)-'4. Valoración Controles'!K40)),0),'6. Criterio'!$F$6:$F$10,0),1)," - ",ROUND(IF((RIGHT('3. Identificación de Riesgos'!H40,1)-'4. Valoración Controles'!K40)&lt;1,1,(RIGHT('3. Identificación de Riesgos'!H40,1)-'4. Valoración Controles'!K40)),0))</f>
        <v>Muy Baja - 1</v>
      </c>
      <c r="U40" s="210" t="str">
        <f>CONCATENATE(INDEX('6. Criterio'!$B$17:$F$21,MATCH(ROUND(IF((RIGHT('3. Identificación de Riesgos'!M40,1)-'4. Valoración Controles'!S40)&lt;1,1,(RIGHT('3. Identificación de Riesgos'!M40,1)-'4. Valoración Controles'!S40)),0),'6. Criterio'!$F$17:$F$21,0),1)," - ",ROUND(IF((RIGHT('3. Identificación de Riesgos'!M40,1)-'4. Valoración Controles'!S40)&lt;1,1,(RIGHT('3. Identificación de Riesgos'!M40,1)-'4. Valoración Controles'!S40)),0))</f>
        <v>Leve - 1</v>
      </c>
      <c r="V40" s="210" t="str">
        <f>CONCATENATE(VLOOKUP((LEFT(T40,LEN(T40)-4)&amp;LEFT(U40,LEN(U40)-4)),'7. Matriz de Calor'!$D$18:$E$42,2,0)," - ",RIGHT(T40,1)*RIGHT(U40,1))</f>
        <v>Bajo - 1</v>
      </c>
    </row>
    <row r="41" spans="1:22" ht="107.25" customHeight="1" x14ac:dyDescent="0.25">
      <c r="A41" s="210"/>
      <c r="B41" s="210"/>
      <c r="C41" s="128" t="str">
        <f>'3. Identificación de Riesgos'!D41</f>
        <v>2. Incumplimiento por parte de los auditores, del deber de reportar la existencia de conflictos de interés que afecten la independencia de la auditoría y no actuar o no tener una actitud imparcial y neutral.</v>
      </c>
      <c r="D41" s="129">
        <v>2</v>
      </c>
      <c r="E41" s="128" t="s">
        <v>284</v>
      </c>
      <c r="F41" s="115" t="s">
        <v>157</v>
      </c>
      <c r="G41" s="115" t="s">
        <v>157</v>
      </c>
      <c r="H41" s="115" t="s">
        <v>157</v>
      </c>
      <c r="I41" s="115" t="s">
        <v>157</v>
      </c>
      <c r="J41" s="118">
        <f t="shared" ref="J41" si="3">COUNTIF(F41:I41,"SI")/4</f>
        <v>1</v>
      </c>
      <c r="K41" s="263"/>
      <c r="L41" s="210"/>
      <c r="M41" s="141"/>
      <c r="N41" s="115"/>
      <c r="O41" s="115"/>
      <c r="P41" s="115"/>
      <c r="Q41" s="115"/>
      <c r="R41" s="118"/>
      <c r="S41" s="263"/>
      <c r="T41" s="214"/>
      <c r="U41" s="210"/>
      <c r="V41" s="210"/>
    </row>
    <row r="42" spans="1:22" ht="75" x14ac:dyDescent="0.25">
      <c r="A42" s="210"/>
      <c r="B42" s="210"/>
      <c r="C42" s="128" t="str">
        <f>'3. Identificación de Riesgos'!D42</f>
        <v>3. Debilidades en la aplicación de controles de calidad en los informes de Auditoría.</v>
      </c>
      <c r="D42" s="115">
        <v>3</v>
      </c>
      <c r="E42" s="128" t="s">
        <v>285</v>
      </c>
      <c r="F42" s="115" t="s">
        <v>157</v>
      </c>
      <c r="G42" s="115" t="s">
        <v>157</v>
      </c>
      <c r="H42" s="115" t="s">
        <v>157</v>
      </c>
      <c r="I42" s="115" t="s">
        <v>157</v>
      </c>
      <c r="J42" s="118"/>
      <c r="K42" s="263"/>
      <c r="L42" s="210">
        <f>'3. Identificación de Riesgos'!I42</f>
        <v>0</v>
      </c>
      <c r="M42" s="142"/>
      <c r="N42" s="115"/>
      <c r="O42" s="115"/>
      <c r="P42" s="115"/>
      <c r="Q42" s="115"/>
      <c r="R42" s="118"/>
      <c r="S42" s="263"/>
      <c r="T42" s="214"/>
      <c r="U42" s="210"/>
      <c r="V42" s="210"/>
    </row>
    <row r="43" spans="1:22" x14ac:dyDescent="0.25">
      <c r="A43" s="210"/>
      <c r="B43" s="210"/>
      <c r="C43" s="130">
        <f>'3. Identificación de Riesgos'!D43</f>
        <v>0</v>
      </c>
      <c r="D43" s="115">
        <v>4</v>
      </c>
      <c r="E43" s="131"/>
      <c r="F43" s="115"/>
      <c r="G43" s="115"/>
      <c r="H43" s="115"/>
      <c r="I43" s="115"/>
      <c r="J43" s="118"/>
      <c r="K43" s="263"/>
      <c r="L43" s="210"/>
      <c r="M43" s="142"/>
      <c r="N43" s="115"/>
      <c r="O43" s="115"/>
      <c r="P43" s="115"/>
      <c r="Q43" s="115"/>
      <c r="R43" s="118"/>
      <c r="S43" s="263"/>
      <c r="T43" s="214"/>
      <c r="U43" s="210"/>
      <c r="V43" s="210"/>
    </row>
    <row r="44" spans="1:22" ht="15" customHeight="1" x14ac:dyDescent="0.25">
      <c r="A44" s="210"/>
      <c r="B44" s="210"/>
      <c r="C44" s="130">
        <f>'3. Identificación de Riesgos'!D44</f>
        <v>0</v>
      </c>
      <c r="D44" s="115"/>
      <c r="E44" s="131"/>
      <c r="F44" s="115"/>
      <c r="G44" s="115"/>
      <c r="H44" s="115"/>
      <c r="I44" s="115"/>
      <c r="J44" s="118"/>
      <c r="K44" s="263"/>
      <c r="L44" s="210">
        <f>'3. Identificación de Riesgos'!I44</f>
        <v>0</v>
      </c>
      <c r="M44" s="142"/>
      <c r="N44" s="115"/>
      <c r="O44" s="115"/>
      <c r="P44" s="115"/>
      <c r="Q44" s="115"/>
      <c r="R44" s="118"/>
      <c r="S44" s="263"/>
      <c r="T44" s="214"/>
      <c r="U44" s="210"/>
      <c r="V44" s="210"/>
    </row>
    <row r="45" spans="1:22" x14ac:dyDescent="0.25">
      <c r="A45" s="210"/>
      <c r="B45" s="210"/>
      <c r="C45" s="130">
        <f>'3. Identificación de Riesgos'!D45</f>
        <v>0</v>
      </c>
      <c r="D45" s="115"/>
      <c r="E45" s="131"/>
      <c r="F45" s="115"/>
      <c r="G45" s="115"/>
      <c r="H45" s="115"/>
      <c r="I45" s="115"/>
      <c r="J45" s="118"/>
      <c r="K45" s="263"/>
      <c r="L45" s="210"/>
      <c r="M45" s="118"/>
      <c r="N45" s="115"/>
      <c r="O45" s="115"/>
      <c r="P45" s="115"/>
      <c r="Q45" s="115"/>
      <c r="R45" s="118"/>
      <c r="S45" s="263"/>
      <c r="T45" s="214"/>
      <c r="U45" s="210"/>
      <c r="V45" s="210"/>
    </row>
    <row r="46" spans="1:22" x14ac:dyDescent="0.25">
      <c r="A46" s="210"/>
      <c r="B46" s="210"/>
      <c r="C46" s="130">
        <f>'3. Identificación de Riesgos'!D46</f>
        <v>0</v>
      </c>
      <c r="D46" s="115"/>
      <c r="E46" s="131"/>
      <c r="F46" s="115"/>
      <c r="G46" s="115"/>
      <c r="H46" s="115"/>
      <c r="I46" s="115"/>
      <c r="J46" s="118"/>
      <c r="K46" s="263"/>
      <c r="L46" s="210">
        <f>'3. Identificación de Riesgos'!I46</f>
        <v>0</v>
      </c>
      <c r="M46" s="118"/>
      <c r="N46" s="115"/>
      <c r="O46" s="115"/>
      <c r="P46" s="115"/>
      <c r="Q46" s="115"/>
      <c r="R46" s="118"/>
      <c r="S46" s="263"/>
      <c r="T46" s="214"/>
      <c r="U46" s="210"/>
      <c r="V46" s="210"/>
    </row>
    <row r="47" spans="1:22" x14ac:dyDescent="0.25">
      <c r="A47" s="210"/>
      <c r="B47" s="210"/>
      <c r="C47" s="130">
        <f>'3. Identificación de Riesgos'!D47</f>
        <v>0</v>
      </c>
      <c r="D47" s="115"/>
      <c r="E47" s="131"/>
      <c r="F47" s="115"/>
      <c r="G47" s="115"/>
      <c r="H47" s="115"/>
      <c r="I47" s="115"/>
      <c r="J47" s="118"/>
      <c r="K47" s="263"/>
      <c r="L47" s="210"/>
      <c r="M47" s="118"/>
      <c r="N47" s="115"/>
      <c r="O47" s="115"/>
      <c r="P47" s="115"/>
      <c r="Q47" s="115"/>
      <c r="R47" s="118"/>
      <c r="S47" s="263"/>
      <c r="T47" s="214"/>
      <c r="U47" s="210"/>
      <c r="V47" s="210"/>
    </row>
    <row r="48" spans="1:22" x14ac:dyDescent="0.25">
      <c r="A48" s="210"/>
      <c r="B48" s="210"/>
      <c r="C48" s="130">
        <f>'3. Identificación de Riesgos'!D48</f>
        <v>0</v>
      </c>
      <c r="D48" s="115"/>
      <c r="E48" s="131"/>
      <c r="F48" s="115"/>
      <c r="G48" s="115"/>
      <c r="H48" s="115"/>
      <c r="I48" s="115"/>
      <c r="J48" s="118"/>
      <c r="K48" s="263"/>
      <c r="L48" s="210">
        <f>'3. Identificación de Riesgos'!I48</f>
        <v>0</v>
      </c>
      <c r="M48" s="118"/>
      <c r="N48" s="115"/>
      <c r="O48" s="115"/>
      <c r="P48" s="115"/>
      <c r="Q48" s="115"/>
      <c r="R48" s="118"/>
      <c r="S48" s="263"/>
      <c r="T48" s="214"/>
      <c r="U48" s="210"/>
      <c r="V48" s="210"/>
    </row>
    <row r="49" spans="1:22" x14ac:dyDescent="0.25">
      <c r="A49" s="210"/>
      <c r="B49" s="210"/>
      <c r="C49" s="130">
        <f>'3. Identificación de Riesgos'!D49</f>
        <v>0</v>
      </c>
      <c r="D49" s="115">
        <v>5</v>
      </c>
      <c r="E49" s="131"/>
      <c r="F49" s="115"/>
      <c r="G49" s="115"/>
      <c r="H49" s="115"/>
      <c r="I49" s="115"/>
      <c r="J49" s="118"/>
      <c r="K49" s="263"/>
      <c r="L49" s="210"/>
      <c r="M49" s="118"/>
      <c r="N49" s="115"/>
      <c r="O49" s="115"/>
      <c r="P49" s="115"/>
      <c r="Q49" s="115"/>
      <c r="R49" s="118"/>
      <c r="S49" s="263"/>
      <c r="T49" s="214"/>
      <c r="U49" s="210"/>
      <c r="V49" s="210"/>
    </row>
    <row r="50" spans="1:22" ht="180.75" customHeight="1" x14ac:dyDescent="0.25">
      <c r="A50" s="210">
        <f>'3. Identificación de Riesgos'!A50</f>
        <v>5</v>
      </c>
      <c r="B50" s="210" t="str">
        <f>'3. Identificación de Riesgos'!B50</f>
        <v>Ofrecer, prometer, entregar, aceptar o solicitar una ventaja indebida para ocultar o manipular información relacionada con denuncias o situaciones irregulares, favoreciendo intereses personales o de terceros.</v>
      </c>
      <c r="C50" s="130" t="str">
        <f>'3. Identificación de Riesgos'!D50</f>
        <v>1. Inaplicación o incumplimiento por parte de los auditores, de los principios y reglas de conducta establecidos en el Código de Ética y Estatuto del Auditor Interno de la Rama Judicial.</v>
      </c>
      <c r="D50" s="115">
        <v>1</v>
      </c>
      <c r="E50" s="128" t="s">
        <v>288</v>
      </c>
      <c r="F50" s="116" t="s">
        <v>157</v>
      </c>
      <c r="G50" s="116" t="s">
        <v>157</v>
      </c>
      <c r="H50" s="116" t="s">
        <v>157</v>
      </c>
      <c r="I50" s="116" t="s">
        <v>157</v>
      </c>
      <c r="J50" s="118">
        <f>COUNTIF(F50:I50,"SI")/4</f>
        <v>1</v>
      </c>
      <c r="K50" s="263">
        <f>AVERAGE(J50:J59)</f>
        <v>1</v>
      </c>
      <c r="L50" s="210" t="str">
        <f>'3. Identificación de Riesgos'!I50</f>
        <v>Pérdida Reputacional</v>
      </c>
      <c r="M50" s="141" t="s">
        <v>283</v>
      </c>
      <c r="N50" s="115" t="s">
        <v>158</v>
      </c>
      <c r="O50" s="115" t="s">
        <v>158</v>
      </c>
      <c r="P50" s="115" t="s">
        <v>157</v>
      </c>
      <c r="Q50" s="115" t="s">
        <v>157</v>
      </c>
      <c r="R50" s="118">
        <f>SUM(COUNTIF(N50,"SI")*25%,COUNTIF(O50,"SI")*40%,COUNTIF(P50,"SI")*25%,COUNTIF(Q50,"SI")*10%)</f>
        <v>0.35</v>
      </c>
      <c r="S50" s="263">
        <f>AVERAGE(R50:R59)</f>
        <v>0.35</v>
      </c>
      <c r="T50" s="214" t="str">
        <f>CONCATENATE(INDEX('6. Criterio'!$B$6:$F$10,MATCH(ROUND(IF((RIGHT('3. Identificación de Riesgos'!H50,1)-'4. Valoración Controles'!K50)&lt;1,1,(RIGHT('3. Identificación de Riesgos'!H50,1)-'4. Valoración Controles'!K50)),0),'6. Criterio'!$F$6:$F$10,0),1)," - ",ROUND(IF((RIGHT('3. Identificación de Riesgos'!H50,1)-'4. Valoración Controles'!K50)&lt;1,1,(RIGHT('3. Identificación de Riesgos'!H50,1)-'4. Valoración Controles'!K50)),0))</f>
        <v>Muy Baja - 1</v>
      </c>
      <c r="U50" s="210" t="str">
        <f>CONCATENATE(INDEX('6. Criterio'!$B$17:$F$21,MATCH(ROUND(IF((RIGHT('3. Identificación de Riesgos'!M50,1)-'4. Valoración Controles'!S50)&lt;1,1,(RIGHT('3. Identificación de Riesgos'!M50,1)-'4. Valoración Controles'!S50)),0),'6. Criterio'!$F$17:$F$21,0),1)," - ",ROUND(IF((RIGHT('3. Identificación de Riesgos'!M50,1)-'4. Valoración Controles'!S50)&lt;1,1,(RIGHT('3. Identificación de Riesgos'!M50,1)-'4. Valoración Controles'!S50)),0))</f>
        <v>Leve - 1</v>
      </c>
      <c r="V50" s="210" t="str">
        <f>CONCATENATE(VLOOKUP((LEFT(T50,LEN(T50)-4)&amp;LEFT(U50,LEN(U50)-4)),'7. Matriz de Calor'!$D$18:$E$42,2,0)," - ",RIGHT(T50,1)*RIGHT(U50,1))</f>
        <v>Bajo - 1</v>
      </c>
    </row>
    <row r="51" spans="1:22" ht="107.25" customHeight="1" x14ac:dyDescent="0.25">
      <c r="A51" s="210"/>
      <c r="B51" s="210"/>
      <c r="C51" s="128" t="str">
        <f>'3. Identificación de Riesgos'!D51</f>
        <v>2. Incumplimiento por parte de los auditores, del deber de reportar la existencia de conflictos de interés que afecten la independencia de la auditoría y no actuar o no tener una actitud imparcial y neutral.</v>
      </c>
      <c r="D51" s="129">
        <v>2</v>
      </c>
      <c r="E51" s="128" t="s">
        <v>284</v>
      </c>
      <c r="F51" s="115" t="s">
        <v>157</v>
      </c>
      <c r="G51" s="115" t="s">
        <v>157</v>
      </c>
      <c r="H51" s="115" t="s">
        <v>157</v>
      </c>
      <c r="I51" s="115" t="s">
        <v>157</v>
      </c>
      <c r="J51" s="118">
        <f t="shared" ref="J51" si="4">COUNTIF(F51:I51,"SI")/4</f>
        <v>1</v>
      </c>
      <c r="K51" s="263"/>
      <c r="L51" s="210"/>
      <c r="M51" s="141"/>
      <c r="N51" s="115"/>
      <c r="O51" s="115"/>
      <c r="P51" s="115"/>
      <c r="Q51" s="115"/>
      <c r="R51" s="118"/>
      <c r="S51" s="263"/>
      <c r="T51" s="214"/>
      <c r="U51" s="210"/>
      <c r="V51" s="210"/>
    </row>
    <row r="52" spans="1:22" ht="79.5" customHeight="1" x14ac:dyDescent="0.25">
      <c r="A52" s="210"/>
      <c r="B52" s="210"/>
      <c r="C52" s="128" t="str">
        <f>'3. Identificación de Riesgos'!D52</f>
        <v>3. Debilidades en la aplicación de controles de calidad en los informes de Auditoría.</v>
      </c>
      <c r="D52" s="115">
        <v>3</v>
      </c>
      <c r="E52" s="128" t="s">
        <v>285</v>
      </c>
      <c r="F52" s="115" t="s">
        <v>157</v>
      </c>
      <c r="G52" s="115" t="s">
        <v>157</v>
      </c>
      <c r="H52" s="115" t="s">
        <v>157</v>
      </c>
      <c r="I52" s="115" t="s">
        <v>157</v>
      </c>
      <c r="J52" s="118"/>
      <c r="K52" s="263"/>
      <c r="L52" s="210">
        <f>'3. Identificación de Riesgos'!I52</f>
        <v>0</v>
      </c>
      <c r="M52" s="142"/>
      <c r="N52" s="115"/>
      <c r="O52" s="115"/>
      <c r="P52" s="115"/>
      <c r="Q52" s="115"/>
      <c r="R52" s="118"/>
      <c r="S52" s="263"/>
      <c r="T52" s="214"/>
      <c r="U52" s="210"/>
      <c r="V52" s="210"/>
    </row>
    <row r="53" spans="1:22" x14ac:dyDescent="0.25">
      <c r="A53" s="210"/>
      <c r="B53" s="210"/>
      <c r="C53" s="130">
        <f>'3. Identificación de Riesgos'!D53</f>
        <v>0</v>
      </c>
      <c r="D53" s="115">
        <v>4</v>
      </c>
      <c r="E53" s="131"/>
      <c r="F53" s="115"/>
      <c r="G53" s="115"/>
      <c r="H53" s="115"/>
      <c r="I53" s="115"/>
      <c r="J53" s="118"/>
      <c r="K53" s="263"/>
      <c r="L53" s="210"/>
      <c r="M53" s="142"/>
      <c r="N53" s="115"/>
      <c r="O53" s="115"/>
      <c r="P53" s="115"/>
      <c r="Q53" s="115"/>
      <c r="R53" s="118"/>
      <c r="S53" s="263"/>
      <c r="T53" s="214"/>
      <c r="U53" s="210"/>
      <c r="V53" s="210"/>
    </row>
    <row r="54" spans="1:22" ht="15" customHeight="1" x14ac:dyDescent="0.25">
      <c r="A54" s="210"/>
      <c r="B54" s="210"/>
      <c r="C54" s="130">
        <f>'3. Identificación de Riesgos'!D54</f>
        <v>0</v>
      </c>
      <c r="D54" s="115"/>
      <c r="E54" s="131"/>
      <c r="F54" s="115"/>
      <c r="G54" s="115"/>
      <c r="H54" s="115"/>
      <c r="I54" s="115"/>
      <c r="J54" s="118"/>
      <c r="K54" s="263"/>
      <c r="L54" s="210">
        <f>'3. Identificación de Riesgos'!I54</f>
        <v>0</v>
      </c>
      <c r="M54" s="142"/>
      <c r="N54" s="115"/>
      <c r="O54" s="115"/>
      <c r="P54" s="115"/>
      <c r="Q54" s="115"/>
      <c r="R54" s="118"/>
      <c r="S54" s="263"/>
      <c r="T54" s="214"/>
      <c r="U54" s="210"/>
      <c r="V54" s="210"/>
    </row>
    <row r="55" spans="1:22" x14ac:dyDescent="0.25">
      <c r="A55" s="210"/>
      <c r="B55" s="210"/>
      <c r="C55" s="130">
        <f>'3. Identificación de Riesgos'!D55</f>
        <v>0</v>
      </c>
      <c r="D55" s="115"/>
      <c r="E55" s="131"/>
      <c r="F55" s="115"/>
      <c r="G55" s="115"/>
      <c r="H55" s="115"/>
      <c r="I55" s="115"/>
      <c r="J55" s="118"/>
      <c r="K55" s="263"/>
      <c r="L55" s="210"/>
      <c r="M55" s="118"/>
      <c r="N55" s="115"/>
      <c r="O55" s="115"/>
      <c r="P55" s="115"/>
      <c r="Q55" s="115"/>
      <c r="R55" s="118"/>
      <c r="S55" s="263"/>
      <c r="T55" s="214"/>
      <c r="U55" s="210"/>
      <c r="V55" s="210"/>
    </row>
    <row r="56" spans="1:22" x14ac:dyDescent="0.25">
      <c r="A56" s="210"/>
      <c r="B56" s="210"/>
      <c r="C56" s="130">
        <f>'3. Identificación de Riesgos'!D56</f>
        <v>0</v>
      </c>
      <c r="D56" s="115"/>
      <c r="E56" s="131"/>
      <c r="F56" s="115"/>
      <c r="G56" s="115"/>
      <c r="H56" s="115"/>
      <c r="I56" s="115"/>
      <c r="J56" s="118"/>
      <c r="K56" s="263"/>
      <c r="L56" s="210">
        <f>'3. Identificación de Riesgos'!I56</f>
        <v>0</v>
      </c>
      <c r="M56" s="118"/>
      <c r="N56" s="115"/>
      <c r="O56" s="115"/>
      <c r="P56" s="115"/>
      <c r="Q56" s="115"/>
      <c r="R56" s="118"/>
      <c r="S56" s="263"/>
      <c r="T56" s="214"/>
      <c r="U56" s="210"/>
      <c r="V56" s="210"/>
    </row>
    <row r="57" spans="1:22" x14ac:dyDescent="0.25">
      <c r="A57" s="210"/>
      <c r="B57" s="210"/>
      <c r="C57" s="130">
        <f>'3. Identificación de Riesgos'!D57</f>
        <v>0</v>
      </c>
      <c r="D57" s="115"/>
      <c r="E57" s="131"/>
      <c r="F57" s="115"/>
      <c r="G57" s="115"/>
      <c r="H57" s="115"/>
      <c r="I57" s="115"/>
      <c r="J57" s="118"/>
      <c r="K57" s="263"/>
      <c r="L57" s="210"/>
      <c r="M57" s="118"/>
      <c r="N57" s="115"/>
      <c r="O57" s="115"/>
      <c r="P57" s="115"/>
      <c r="Q57" s="115"/>
      <c r="R57" s="118"/>
      <c r="S57" s="263"/>
      <c r="T57" s="214"/>
      <c r="U57" s="210"/>
      <c r="V57" s="210"/>
    </row>
    <row r="58" spans="1:22" x14ac:dyDescent="0.25">
      <c r="A58" s="210"/>
      <c r="B58" s="210"/>
      <c r="C58" s="130">
        <f>'3. Identificación de Riesgos'!D58</f>
        <v>0</v>
      </c>
      <c r="D58" s="115"/>
      <c r="E58" s="131"/>
      <c r="F58" s="115"/>
      <c r="G58" s="115"/>
      <c r="H58" s="115"/>
      <c r="I58" s="115"/>
      <c r="J58" s="118"/>
      <c r="K58" s="263"/>
      <c r="L58" s="210">
        <f>'3. Identificación de Riesgos'!I58</f>
        <v>0</v>
      </c>
      <c r="M58" s="118"/>
      <c r="N58" s="115"/>
      <c r="O58" s="115"/>
      <c r="P58" s="115"/>
      <c r="Q58" s="115"/>
      <c r="R58" s="118"/>
      <c r="S58" s="263"/>
      <c r="T58" s="214"/>
      <c r="U58" s="210"/>
      <c r="V58" s="210"/>
    </row>
    <row r="59" spans="1:22" x14ac:dyDescent="0.25">
      <c r="A59" s="210"/>
      <c r="B59" s="210"/>
      <c r="C59" s="130">
        <f>'3. Identificación de Riesgos'!D59</f>
        <v>0</v>
      </c>
      <c r="D59" s="115">
        <v>5</v>
      </c>
      <c r="E59" s="131"/>
      <c r="F59" s="115"/>
      <c r="G59" s="115"/>
      <c r="H59" s="115"/>
      <c r="I59" s="115"/>
      <c r="J59" s="118"/>
      <c r="K59" s="263"/>
      <c r="L59" s="210"/>
      <c r="M59" s="118"/>
      <c r="N59" s="115"/>
      <c r="O59" s="115"/>
      <c r="P59" s="115"/>
      <c r="Q59" s="115"/>
      <c r="R59" s="118"/>
      <c r="S59" s="263"/>
      <c r="T59" s="214"/>
      <c r="U59" s="210"/>
      <c r="V59" s="210"/>
    </row>
  </sheetData>
  <mergeCells count="78">
    <mergeCell ref="A4:C4"/>
    <mergeCell ref="A5:C5"/>
    <mergeCell ref="A6:C6"/>
    <mergeCell ref="D4:V4"/>
    <mergeCell ref="D5:V5"/>
    <mergeCell ref="D6:V6"/>
    <mergeCell ref="T10:T19"/>
    <mergeCell ref="U10:U19"/>
    <mergeCell ref="V10:V19"/>
    <mergeCell ref="L14:L15"/>
    <mergeCell ref="L16:L17"/>
    <mergeCell ref="L18:L19"/>
    <mergeCell ref="L10:L11"/>
    <mergeCell ref="L12:L13"/>
    <mergeCell ref="K10:K19"/>
    <mergeCell ref="E1:V3"/>
    <mergeCell ref="A1:C3"/>
    <mergeCell ref="T7:V7"/>
    <mergeCell ref="D7:R7"/>
    <mergeCell ref="A8:A9"/>
    <mergeCell ref="B8:B9"/>
    <mergeCell ref="C8:C9"/>
    <mergeCell ref="D8:D9"/>
    <mergeCell ref="E8:E9"/>
    <mergeCell ref="F8:K8"/>
    <mergeCell ref="L8:S8"/>
    <mergeCell ref="A7:C7"/>
    <mergeCell ref="A10:A19"/>
    <mergeCell ref="B10:B19"/>
    <mergeCell ref="S10:S19"/>
    <mergeCell ref="S20:S29"/>
    <mergeCell ref="A20:A29"/>
    <mergeCell ref="L26:L27"/>
    <mergeCell ref="L28:L29"/>
    <mergeCell ref="V20:V29"/>
    <mergeCell ref="T20:T29"/>
    <mergeCell ref="U20:U29"/>
    <mergeCell ref="B20:B29"/>
    <mergeCell ref="K20:K29"/>
    <mergeCell ref="L20:L21"/>
    <mergeCell ref="L22:L23"/>
    <mergeCell ref="L24:L25"/>
    <mergeCell ref="A30:A39"/>
    <mergeCell ref="B30:B39"/>
    <mergeCell ref="K30:K39"/>
    <mergeCell ref="L30:L31"/>
    <mergeCell ref="S30:S39"/>
    <mergeCell ref="T30:T39"/>
    <mergeCell ref="U30:U39"/>
    <mergeCell ref="V30:V39"/>
    <mergeCell ref="L32:L33"/>
    <mergeCell ref="L34:L35"/>
    <mergeCell ref="L36:L37"/>
    <mergeCell ref="L38:L39"/>
    <mergeCell ref="A40:A49"/>
    <mergeCell ref="B40:B49"/>
    <mergeCell ref="K40:K49"/>
    <mergeCell ref="L40:L41"/>
    <mergeCell ref="S40:S49"/>
    <mergeCell ref="T40:T49"/>
    <mergeCell ref="U40:U49"/>
    <mergeCell ref="V40:V49"/>
    <mergeCell ref="L42:L43"/>
    <mergeCell ref="L44:L45"/>
    <mergeCell ref="L46:L47"/>
    <mergeCell ref="L48:L49"/>
    <mergeCell ref="A50:A59"/>
    <mergeCell ref="B50:B59"/>
    <mergeCell ref="K50:K59"/>
    <mergeCell ref="L50:L51"/>
    <mergeCell ref="S50:S59"/>
    <mergeCell ref="T50:T59"/>
    <mergeCell ref="U50:U59"/>
    <mergeCell ref="V50:V59"/>
    <mergeCell ref="L52:L53"/>
    <mergeCell ref="L54:L55"/>
    <mergeCell ref="L56:L57"/>
    <mergeCell ref="L58:L59"/>
  </mergeCells>
  <conditionalFormatting sqref="T10">
    <cfRule type="containsText" dxfId="659" priority="208" operator="containsText" text="Muy Baja">
      <formula>NOT(ISERROR(SEARCH("Muy Baja",T10)))</formula>
    </cfRule>
    <cfRule type="containsText" dxfId="658" priority="209" operator="containsText" text="Baja">
      <formula>NOT(ISERROR(SEARCH("Baja",T10)))</formula>
    </cfRule>
    <cfRule type="containsText" dxfId="657" priority="211" operator="containsText" text="Muy Alta">
      <formula>NOT(ISERROR(SEARCH("Muy Alta",T10)))</formula>
    </cfRule>
    <cfRule type="containsText" dxfId="656" priority="212" operator="containsText" text="Alta">
      <formula>NOT(ISERROR(SEARCH("Alta",T10)))</formula>
    </cfRule>
    <cfRule type="containsText" dxfId="655" priority="213" operator="containsText" text="Media">
      <formula>NOT(ISERROR(SEARCH("Media",T10)))</formula>
    </cfRule>
    <cfRule type="containsText" dxfId="654" priority="214" operator="containsText" text="Media">
      <formula>NOT(ISERROR(SEARCH("Media",T10)))</formula>
    </cfRule>
    <cfRule type="containsText" dxfId="653" priority="215" operator="containsText" text="Media">
      <formula>NOT(ISERROR(SEARCH("Media",T10)))</formula>
    </cfRule>
    <cfRule type="containsText" dxfId="652" priority="216" operator="containsText" text="Muy Baja">
      <formula>NOT(ISERROR(SEARCH("Muy Baja",T10)))</formula>
    </cfRule>
    <cfRule type="containsText" dxfId="651" priority="217" operator="containsText" text="Baja">
      <formula>NOT(ISERROR(SEARCH("Baja",T10)))</formula>
    </cfRule>
    <cfRule type="containsText" dxfId="650" priority="218" operator="containsText" text="Muy Baja">
      <formula>NOT(ISERROR(SEARCH("Muy Baja",T10)))</formula>
    </cfRule>
    <cfRule type="containsText" dxfId="649" priority="219" operator="containsText" text="Muy Baja">
      <formula>NOT(ISERROR(SEARCH("Muy Baja",T10)))</formula>
    </cfRule>
    <cfRule type="containsText" dxfId="648" priority="220" operator="containsText" text="Muy Baja">
      <formula>NOT(ISERROR(SEARCH("Muy Baja",T10)))</formula>
    </cfRule>
    <cfRule type="containsText" dxfId="647" priority="221" operator="containsText" text="Muy Baja'Tabla probabilidad'!">
      <formula>NOT(ISERROR(SEARCH("Muy Baja'Tabla probabilidad'!",T10)))</formula>
    </cfRule>
    <cfRule type="containsText" dxfId="646" priority="222" operator="containsText" text="Muy bajo">
      <formula>NOT(ISERROR(SEARCH("Muy bajo",T10)))</formula>
    </cfRule>
    <cfRule type="containsText" dxfId="645" priority="223" operator="containsText" text="Alta">
      <formula>NOT(ISERROR(SEARCH("Alta",T10)))</formula>
    </cfRule>
    <cfRule type="containsText" dxfId="644" priority="224" operator="containsText" text="Media">
      <formula>NOT(ISERROR(SEARCH("Media",T10)))</formula>
    </cfRule>
    <cfRule type="containsText" dxfId="643" priority="225" operator="containsText" text="Baja">
      <formula>NOT(ISERROR(SEARCH("Baja",T10)))</formula>
    </cfRule>
    <cfRule type="containsText" dxfId="642" priority="226" operator="containsText" text="Muy baja">
      <formula>NOT(ISERROR(SEARCH("Muy baja",T10)))</formula>
    </cfRule>
    <cfRule type="cellIs" dxfId="641" priority="229" operator="between">
      <formula>1</formula>
      <formula>2</formula>
    </cfRule>
    <cfRule type="cellIs" dxfId="640" priority="230" operator="between">
      <formula>0</formula>
      <formula>2</formula>
    </cfRule>
  </conditionalFormatting>
  <conditionalFormatting sqref="T10">
    <cfRule type="containsText" dxfId="639" priority="210" operator="containsText" text="Muy Alta">
      <formula>NOT(ISERROR(SEARCH("Muy Alta",T10)))</formula>
    </cfRule>
  </conditionalFormatting>
  <conditionalFormatting sqref="U10">
    <cfRule type="containsText" dxfId="638" priority="202" operator="containsText" text="Catastrófico">
      <formula>NOT(ISERROR(SEARCH("Catastrófico",U10)))</formula>
    </cfRule>
    <cfRule type="containsText" dxfId="637" priority="203" operator="containsText" text="Mayor">
      <formula>NOT(ISERROR(SEARCH("Mayor",U10)))</formula>
    </cfRule>
    <cfRule type="containsText" dxfId="636" priority="204" operator="containsText" text="Alta">
      <formula>NOT(ISERROR(SEARCH("Alta",U10)))</formula>
    </cfRule>
    <cfRule type="containsText" dxfId="635" priority="205" operator="containsText" text="Moderado">
      <formula>NOT(ISERROR(SEARCH("Moderado",U10)))</formula>
    </cfRule>
    <cfRule type="containsText" dxfId="634" priority="206" operator="containsText" text="Menor">
      <formula>NOT(ISERROR(SEARCH("Menor",U10)))</formula>
    </cfRule>
    <cfRule type="containsText" dxfId="633" priority="207" operator="containsText" text="Leve">
      <formula>NOT(ISERROR(SEARCH("Leve",U10)))</formula>
    </cfRule>
  </conditionalFormatting>
  <conditionalFormatting sqref="V10">
    <cfRule type="containsText" dxfId="632" priority="166" operator="containsText" text="Extremo">
      <formula>NOT(ISERROR(SEARCH("Extremo",V10)))</formula>
    </cfRule>
    <cfRule type="containsText" dxfId="631" priority="167" operator="containsText" text="Alto">
      <formula>NOT(ISERROR(SEARCH("Alto",V10)))</formula>
    </cfRule>
    <cfRule type="containsText" dxfId="630" priority="168" operator="containsText" text="Bajo">
      <formula>NOT(ISERROR(SEARCH("Bajo",V10)))</formula>
    </cfRule>
    <cfRule type="containsText" dxfId="629" priority="169" operator="containsText" text="Moderado">
      <formula>NOT(ISERROR(SEARCH("Moderado",V10)))</formula>
    </cfRule>
  </conditionalFormatting>
  <conditionalFormatting sqref="T20">
    <cfRule type="containsText" dxfId="628" priority="143" operator="containsText" text="Muy Baja">
      <formula>NOT(ISERROR(SEARCH("Muy Baja",T20)))</formula>
    </cfRule>
    <cfRule type="containsText" dxfId="627" priority="144" operator="containsText" text="Baja">
      <formula>NOT(ISERROR(SEARCH("Baja",T20)))</formula>
    </cfRule>
    <cfRule type="containsText" dxfId="626" priority="146" operator="containsText" text="Muy Alta">
      <formula>NOT(ISERROR(SEARCH("Muy Alta",T20)))</formula>
    </cfRule>
    <cfRule type="containsText" dxfId="625" priority="147" operator="containsText" text="Alta">
      <formula>NOT(ISERROR(SEARCH("Alta",T20)))</formula>
    </cfRule>
    <cfRule type="containsText" dxfId="624" priority="148" operator="containsText" text="Media">
      <formula>NOT(ISERROR(SEARCH("Media",T20)))</formula>
    </cfRule>
    <cfRule type="containsText" dxfId="623" priority="149" operator="containsText" text="Media">
      <formula>NOT(ISERROR(SEARCH("Media",T20)))</formula>
    </cfRule>
    <cfRule type="containsText" dxfId="622" priority="150" operator="containsText" text="Media">
      <formula>NOT(ISERROR(SEARCH("Media",T20)))</formula>
    </cfRule>
    <cfRule type="containsText" dxfId="621" priority="151" operator="containsText" text="Muy Baja">
      <formula>NOT(ISERROR(SEARCH("Muy Baja",T20)))</formula>
    </cfRule>
    <cfRule type="containsText" dxfId="620" priority="152" operator="containsText" text="Baja">
      <formula>NOT(ISERROR(SEARCH("Baja",T20)))</formula>
    </cfRule>
    <cfRule type="containsText" dxfId="619" priority="153" operator="containsText" text="Muy Baja">
      <formula>NOT(ISERROR(SEARCH("Muy Baja",T20)))</formula>
    </cfRule>
    <cfRule type="containsText" dxfId="618" priority="154" operator="containsText" text="Muy Baja">
      <formula>NOT(ISERROR(SEARCH("Muy Baja",T20)))</formula>
    </cfRule>
    <cfRule type="containsText" dxfId="617" priority="155" operator="containsText" text="Muy Baja">
      <formula>NOT(ISERROR(SEARCH("Muy Baja",T20)))</formula>
    </cfRule>
    <cfRule type="containsText" dxfId="616" priority="156" operator="containsText" text="Muy Baja'Tabla probabilidad'!">
      <formula>NOT(ISERROR(SEARCH("Muy Baja'Tabla probabilidad'!",T20)))</formula>
    </cfRule>
    <cfRule type="containsText" dxfId="615" priority="157" operator="containsText" text="Muy bajo">
      <formula>NOT(ISERROR(SEARCH("Muy bajo",T20)))</formula>
    </cfRule>
    <cfRule type="containsText" dxfId="614" priority="158" operator="containsText" text="Alta">
      <formula>NOT(ISERROR(SEARCH("Alta",T20)))</formula>
    </cfRule>
    <cfRule type="containsText" dxfId="613" priority="159" operator="containsText" text="Media">
      <formula>NOT(ISERROR(SEARCH("Media",T20)))</formula>
    </cfRule>
    <cfRule type="containsText" dxfId="612" priority="160" operator="containsText" text="Baja">
      <formula>NOT(ISERROR(SEARCH("Baja",T20)))</formula>
    </cfRule>
    <cfRule type="containsText" dxfId="611" priority="161" operator="containsText" text="Muy baja">
      <formula>NOT(ISERROR(SEARCH("Muy baja",T20)))</formula>
    </cfRule>
    <cfRule type="cellIs" dxfId="610" priority="164" operator="between">
      <formula>1</formula>
      <formula>2</formula>
    </cfRule>
    <cfRule type="cellIs" dxfId="609" priority="165" operator="between">
      <formula>0</formula>
      <formula>2</formula>
    </cfRule>
  </conditionalFormatting>
  <conditionalFormatting sqref="T20">
    <cfRule type="containsText" dxfId="608" priority="145" operator="containsText" text="Muy Alta">
      <formula>NOT(ISERROR(SEARCH("Muy Alta",T20)))</formula>
    </cfRule>
  </conditionalFormatting>
  <conditionalFormatting sqref="U20">
    <cfRule type="containsText" dxfId="607" priority="137" operator="containsText" text="Catastrófico">
      <formula>NOT(ISERROR(SEARCH("Catastrófico",U20)))</formula>
    </cfRule>
    <cfRule type="containsText" dxfId="606" priority="138" operator="containsText" text="Mayor">
      <formula>NOT(ISERROR(SEARCH("Mayor",U20)))</formula>
    </cfRule>
    <cfRule type="containsText" dxfId="605" priority="139" operator="containsText" text="Alta">
      <formula>NOT(ISERROR(SEARCH("Alta",U20)))</formula>
    </cfRule>
    <cfRule type="containsText" dxfId="604" priority="140" operator="containsText" text="Moderado">
      <formula>NOT(ISERROR(SEARCH("Moderado",U20)))</formula>
    </cfRule>
    <cfRule type="containsText" dxfId="603" priority="141" operator="containsText" text="Menor">
      <formula>NOT(ISERROR(SEARCH("Menor",U20)))</formula>
    </cfRule>
    <cfRule type="containsText" dxfId="602" priority="142" operator="containsText" text="Leve">
      <formula>NOT(ISERROR(SEARCH("Leve",U20)))</formula>
    </cfRule>
  </conditionalFormatting>
  <conditionalFormatting sqref="V20">
    <cfRule type="containsText" dxfId="601" priority="133" operator="containsText" text="Extremo">
      <formula>NOT(ISERROR(SEARCH("Extremo",V20)))</formula>
    </cfRule>
    <cfRule type="containsText" dxfId="600" priority="134" operator="containsText" text="Alto">
      <formula>NOT(ISERROR(SEARCH("Alto",V20)))</formula>
    </cfRule>
    <cfRule type="containsText" dxfId="599" priority="135" operator="containsText" text="Bajo">
      <formula>NOT(ISERROR(SEARCH("Bajo",V20)))</formula>
    </cfRule>
    <cfRule type="containsText" dxfId="598" priority="136" operator="containsText" text="Moderado">
      <formula>NOT(ISERROR(SEARCH("Moderado",V20)))</formula>
    </cfRule>
  </conditionalFormatting>
  <conditionalFormatting sqref="T30">
    <cfRule type="containsText" dxfId="597" priority="110" operator="containsText" text="Muy Baja">
      <formula>NOT(ISERROR(SEARCH("Muy Baja",T30)))</formula>
    </cfRule>
    <cfRule type="containsText" dxfId="596" priority="111" operator="containsText" text="Baja">
      <formula>NOT(ISERROR(SEARCH("Baja",T30)))</formula>
    </cfRule>
    <cfRule type="containsText" dxfId="595" priority="113" operator="containsText" text="Muy Alta">
      <formula>NOT(ISERROR(SEARCH("Muy Alta",T30)))</formula>
    </cfRule>
    <cfRule type="containsText" dxfId="594" priority="114" operator="containsText" text="Alta">
      <formula>NOT(ISERROR(SEARCH("Alta",T30)))</formula>
    </cfRule>
    <cfRule type="containsText" dxfId="593" priority="115" operator="containsText" text="Media">
      <formula>NOT(ISERROR(SEARCH("Media",T30)))</formula>
    </cfRule>
    <cfRule type="containsText" dxfId="592" priority="116" operator="containsText" text="Media">
      <formula>NOT(ISERROR(SEARCH("Media",T30)))</formula>
    </cfRule>
    <cfRule type="containsText" dxfId="591" priority="117" operator="containsText" text="Media">
      <formula>NOT(ISERROR(SEARCH("Media",T30)))</formula>
    </cfRule>
    <cfRule type="containsText" dxfId="590" priority="118" operator="containsText" text="Muy Baja">
      <formula>NOT(ISERROR(SEARCH("Muy Baja",T30)))</formula>
    </cfRule>
    <cfRule type="containsText" dxfId="589" priority="119" operator="containsText" text="Baja">
      <formula>NOT(ISERROR(SEARCH("Baja",T30)))</formula>
    </cfRule>
    <cfRule type="containsText" dxfId="588" priority="120" operator="containsText" text="Muy Baja">
      <formula>NOT(ISERROR(SEARCH("Muy Baja",T30)))</formula>
    </cfRule>
    <cfRule type="containsText" dxfId="587" priority="121" operator="containsText" text="Muy Baja">
      <formula>NOT(ISERROR(SEARCH("Muy Baja",T30)))</formula>
    </cfRule>
    <cfRule type="containsText" dxfId="586" priority="122" operator="containsText" text="Muy Baja">
      <formula>NOT(ISERROR(SEARCH("Muy Baja",T30)))</formula>
    </cfRule>
    <cfRule type="containsText" dxfId="585" priority="123" operator="containsText" text="Muy Baja'Tabla probabilidad'!">
      <formula>NOT(ISERROR(SEARCH("Muy Baja'Tabla probabilidad'!",T30)))</formula>
    </cfRule>
    <cfRule type="containsText" dxfId="584" priority="124" operator="containsText" text="Muy bajo">
      <formula>NOT(ISERROR(SEARCH("Muy bajo",T30)))</formula>
    </cfRule>
    <cfRule type="containsText" dxfId="583" priority="125" operator="containsText" text="Alta">
      <formula>NOT(ISERROR(SEARCH("Alta",T30)))</formula>
    </cfRule>
    <cfRule type="containsText" dxfId="582" priority="126" operator="containsText" text="Media">
      <formula>NOT(ISERROR(SEARCH("Media",T30)))</formula>
    </cfRule>
    <cfRule type="containsText" dxfId="581" priority="127" operator="containsText" text="Baja">
      <formula>NOT(ISERROR(SEARCH("Baja",T30)))</formula>
    </cfRule>
    <cfRule type="containsText" dxfId="580" priority="128" operator="containsText" text="Muy baja">
      <formula>NOT(ISERROR(SEARCH("Muy baja",T30)))</formula>
    </cfRule>
    <cfRule type="cellIs" dxfId="579" priority="131" operator="between">
      <formula>1</formula>
      <formula>2</formula>
    </cfRule>
    <cfRule type="cellIs" dxfId="578" priority="132" operator="between">
      <formula>0</formula>
      <formula>2</formula>
    </cfRule>
  </conditionalFormatting>
  <conditionalFormatting sqref="T30">
    <cfRule type="containsText" dxfId="577" priority="112" operator="containsText" text="Muy Alta">
      <formula>NOT(ISERROR(SEARCH("Muy Alta",T30)))</formula>
    </cfRule>
  </conditionalFormatting>
  <conditionalFormatting sqref="U30">
    <cfRule type="containsText" dxfId="576" priority="104" operator="containsText" text="Catastrófico">
      <formula>NOT(ISERROR(SEARCH("Catastrófico",U30)))</formula>
    </cfRule>
    <cfRule type="containsText" dxfId="575" priority="105" operator="containsText" text="Mayor">
      <formula>NOT(ISERROR(SEARCH("Mayor",U30)))</formula>
    </cfRule>
    <cfRule type="containsText" dxfId="574" priority="106" operator="containsText" text="Alta">
      <formula>NOT(ISERROR(SEARCH("Alta",U30)))</formula>
    </cfRule>
    <cfRule type="containsText" dxfId="573" priority="107" operator="containsText" text="Moderado">
      <formula>NOT(ISERROR(SEARCH("Moderado",U30)))</formula>
    </cfRule>
    <cfRule type="containsText" dxfId="572" priority="108" operator="containsText" text="Menor">
      <formula>NOT(ISERROR(SEARCH("Menor",U30)))</formula>
    </cfRule>
    <cfRule type="containsText" dxfId="571" priority="109" operator="containsText" text="Leve">
      <formula>NOT(ISERROR(SEARCH("Leve",U30)))</formula>
    </cfRule>
  </conditionalFormatting>
  <conditionalFormatting sqref="V30">
    <cfRule type="containsText" dxfId="570" priority="100" operator="containsText" text="Extremo">
      <formula>NOT(ISERROR(SEARCH("Extremo",V30)))</formula>
    </cfRule>
    <cfRule type="containsText" dxfId="569" priority="101" operator="containsText" text="Alto">
      <formula>NOT(ISERROR(SEARCH("Alto",V30)))</formula>
    </cfRule>
    <cfRule type="containsText" dxfId="568" priority="102" operator="containsText" text="Bajo">
      <formula>NOT(ISERROR(SEARCH("Bajo",V30)))</formula>
    </cfRule>
    <cfRule type="containsText" dxfId="567" priority="103" operator="containsText" text="Moderado">
      <formula>NOT(ISERROR(SEARCH("Moderado",V30)))</formula>
    </cfRule>
  </conditionalFormatting>
  <conditionalFormatting sqref="T40">
    <cfRule type="containsText" dxfId="566" priority="77" operator="containsText" text="Muy Baja">
      <formula>NOT(ISERROR(SEARCH("Muy Baja",T40)))</formula>
    </cfRule>
    <cfRule type="containsText" dxfId="565" priority="78" operator="containsText" text="Baja">
      <formula>NOT(ISERROR(SEARCH("Baja",T40)))</formula>
    </cfRule>
    <cfRule type="containsText" dxfId="564" priority="80" operator="containsText" text="Muy Alta">
      <formula>NOT(ISERROR(SEARCH("Muy Alta",T40)))</formula>
    </cfRule>
    <cfRule type="containsText" dxfId="563" priority="81" operator="containsText" text="Alta">
      <formula>NOT(ISERROR(SEARCH("Alta",T40)))</formula>
    </cfRule>
    <cfRule type="containsText" dxfId="562" priority="82" operator="containsText" text="Media">
      <formula>NOT(ISERROR(SEARCH("Media",T40)))</formula>
    </cfRule>
    <cfRule type="containsText" dxfId="561" priority="83" operator="containsText" text="Media">
      <formula>NOT(ISERROR(SEARCH("Media",T40)))</formula>
    </cfRule>
    <cfRule type="containsText" dxfId="560" priority="84" operator="containsText" text="Media">
      <formula>NOT(ISERROR(SEARCH("Media",T40)))</formula>
    </cfRule>
    <cfRule type="containsText" dxfId="559" priority="85" operator="containsText" text="Muy Baja">
      <formula>NOT(ISERROR(SEARCH("Muy Baja",T40)))</formula>
    </cfRule>
    <cfRule type="containsText" dxfId="558" priority="86" operator="containsText" text="Baja">
      <formula>NOT(ISERROR(SEARCH("Baja",T40)))</formula>
    </cfRule>
    <cfRule type="containsText" dxfId="557" priority="87" operator="containsText" text="Muy Baja">
      <formula>NOT(ISERROR(SEARCH("Muy Baja",T40)))</formula>
    </cfRule>
    <cfRule type="containsText" dxfId="556" priority="88" operator="containsText" text="Muy Baja">
      <formula>NOT(ISERROR(SEARCH("Muy Baja",T40)))</formula>
    </cfRule>
    <cfRule type="containsText" dxfId="555" priority="89" operator="containsText" text="Muy Baja">
      <formula>NOT(ISERROR(SEARCH("Muy Baja",T40)))</formula>
    </cfRule>
    <cfRule type="containsText" dxfId="554" priority="90" operator="containsText" text="Muy Baja'Tabla probabilidad'!">
      <formula>NOT(ISERROR(SEARCH("Muy Baja'Tabla probabilidad'!",T40)))</formula>
    </cfRule>
    <cfRule type="containsText" dxfId="553" priority="91" operator="containsText" text="Muy bajo">
      <formula>NOT(ISERROR(SEARCH("Muy bajo",T40)))</formula>
    </cfRule>
    <cfRule type="containsText" dxfId="552" priority="92" operator="containsText" text="Alta">
      <formula>NOT(ISERROR(SEARCH("Alta",T40)))</formula>
    </cfRule>
    <cfRule type="containsText" dxfId="551" priority="93" operator="containsText" text="Media">
      <formula>NOT(ISERROR(SEARCH("Media",T40)))</formula>
    </cfRule>
    <cfRule type="containsText" dxfId="550" priority="94" operator="containsText" text="Baja">
      <formula>NOT(ISERROR(SEARCH("Baja",T40)))</formula>
    </cfRule>
    <cfRule type="containsText" dxfId="549" priority="95" operator="containsText" text="Muy baja">
      <formula>NOT(ISERROR(SEARCH("Muy baja",T40)))</formula>
    </cfRule>
    <cfRule type="cellIs" dxfId="548" priority="98" operator="between">
      <formula>1</formula>
      <formula>2</formula>
    </cfRule>
    <cfRule type="cellIs" dxfId="547" priority="99" operator="between">
      <formula>0</formula>
      <formula>2</formula>
    </cfRule>
  </conditionalFormatting>
  <conditionalFormatting sqref="T40">
    <cfRule type="containsText" dxfId="546" priority="79" operator="containsText" text="Muy Alta">
      <formula>NOT(ISERROR(SEARCH("Muy Alta",T40)))</formula>
    </cfRule>
  </conditionalFormatting>
  <conditionalFormatting sqref="U40">
    <cfRule type="containsText" dxfId="545" priority="71" operator="containsText" text="Catastrófico">
      <formula>NOT(ISERROR(SEARCH("Catastrófico",U40)))</formula>
    </cfRule>
    <cfRule type="containsText" dxfId="544" priority="72" operator="containsText" text="Mayor">
      <formula>NOT(ISERROR(SEARCH("Mayor",U40)))</formula>
    </cfRule>
    <cfRule type="containsText" dxfId="543" priority="73" operator="containsText" text="Alta">
      <formula>NOT(ISERROR(SEARCH("Alta",U40)))</formula>
    </cfRule>
    <cfRule type="containsText" dxfId="542" priority="74" operator="containsText" text="Moderado">
      <formula>NOT(ISERROR(SEARCH("Moderado",U40)))</formula>
    </cfRule>
    <cfRule type="containsText" dxfId="541" priority="75" operator="containsText" text="Menor">
      <formula>NOT(ISERROR(SEARCH("Menor",U40)))</formula>
    </cfRule>
    <cfRule type="containsText" dxfId="540" priority="76" operator="containsText" text="Leve">
      <formula>NOT(ISERROR(SEARCH("Leve",U40)))</formula>
    </cfRule>
  </conditionalFormatting>
  <conditionalFormatting sqref="V40">
    <cfRule type="containsText" dxfId="539" priority="67" operator="containsText" text="Extremo">
      <formula>NOT(ISERROR(SEARCH("Extremo",V40)))</formula>
    </cfRule>
    <cfRule type="containsText" dxfId="538" priority="68" operator="containsText" text="Alto">
      <formula>NOT(ISERROR(SEARCH("Alto",V40)))</formula>
    </cfRule>
    <cfRule type="containsText" dxfId="537" priority="69" operator="containsText" text="Bajo">
      <formula>NOT(ISERROR(SEARCH("Bajo",V40)))</formula>
    </cfRule>
    <cfRule type="containsText" dxfId="536" priority="70" operator="containsText" text="Moderado">
      <formula>NOT(ISERROR(SEARCH("Moderado",V40)))</formula>
    </cfRule>
  </conditionalFormatting>
  <conditionalFormatting sqref="T50">
    <cfRule type="containsText" dxfId="535" priority="44" operator="containsText" text="Muy Baja">
      <formula>NOT(ISERROR(SEARCH("Muy Baja",T50)))</formula>
    </cfRule>
    <cfRule type="containsText" dxfId="534" priority="45" operator="containsText" text="Baja">
      <formula>NOT(ISERROR(SEARCH("Baja",T50)))</formula>
    </cfRule>
    <cfRule type="containsText" dxfId="533" priority="47" operator="containsText" text="Muy Alta">
      <formula>NOT(ISERROR(SEARCH("Muy Alta",T50)))</formula>
    </cfRule>
    <cfRule type="containsText" dxfId="532" priority="48" operator="containsText" text="Alta">
      <formula>NOT(ISERROR(SEARCH("Alta",T50)))</formula>
    </cfRule>
    <cfRule type="containsText" dxfId="531" priority="49" operator="containsText" text="Media">
      <formula>NOT(ISERROR(SEARCH("Media",T50)))</formula>
    </cfRule>
    <cfRule type="containsText" dxfId="530" priority="50" operator="containsText" text="Media">
      <formula>NOT(ISERROR(SEARCH("Media",T50)))</formula>
    </cfRule>
    <cfRule type="containsText" dxfId="529" priority="51" operator="containsText" text="Media">
      <formula>NOT(ISERROR(SEARCH("Media",T50)))</formula>
    </cfRule>
    <cfRule type="containsText" dxfId="528" priority="52" operator="containsText" text="Muy Baja">
      <formula>NOT(ISERROR(SEARCH("Muy Baja",T50)))</formula>
    </cfRule>
    <cfRule type="containsText" dxfId="527" priority="53" operator="containsText" text="Baja">
      <formula>NOT(ISERROR(SEARCH("Baja",T50)))</formula>
    </cfRule>
    <cfRule type="containsText" dxfId="526" priority="54" operator="containsText" text="Muy Baja">
      <formula>NOT(ISERROR(SEARCH("Muy Baja",T50)))</formula>
    </cfRule>
    <cfRule type="containsText" dxfId="525" priority="55" operator="containsText" text="Muy Baja">
      <formula>NOT(ISERROR(SEARCH("Muy Baja",T50)))</formula>
    </cfRule>
    <cfRule type="containsText" dxfId="524" priority="56" operator="containsText" text="Muy Baja">
      <formula>NOT(ISERROR(SEARCH("Muy Baja",T50)))</formula>
    </cfRule>
    <cfRule type="containsText" dxfId="523" priority="57" operator="containsText" text="Muy Baja'Tabla probabilidad'!">
      <formula>NOT(ISERROR(SEARCH("Muy Baja'Tabla probabilidad'!",T50)))</formula>
    </cfRule>
    <cfRule type="containsText" dxfId="522" priority="58" operator="containsText" text="Muy bajo">
      <formula>NOT(ISERROR(SEARCH("Muy bajo",T50)))</formula>
    </cfRule>
    <cfRule type="containsText" dxfId="521" priority="59" operator="containsText" text="Alta">
      <formula>NOT(ISERROR(SEARCH("Alta",T50)))</formula>
    </cfRule>
    <cfRule type="containsText" dxfId="520" priority="60" operator="containsText" text="Media">
      <formula>NOT(ISERROR(SEARCH("Media",T50)))</formula>
    </cfRule>
    <cfRule type="containsText" dxfId="519" priority="61" operator="containsText" text="Baja">
      <formula>NOT(ISERROR(SEARCH("Baja",T50)))</formula>
    </cfRule>
    <cfRule type="containsText" dxfId="518" priority="62" operator="containsText" text="Muy baja">
      <formula>NOT(ISERROR(SEARCH("Muy baja",T50)))</formula>
    </cfRule>
    <cfRule type="cellIs" dxfId="517" priority="65" operator="between">
      <formula>1</formula>
      <formula>2</formula>
    </cfRule>
    <cfRule type="cellIs" dxfId="516" priority="66" operator="between">
      <formula>0</formula>
      <formula>2</formula>
    </cfRule>
  </conditionalFormatting>
  <conditionalFormatting sqref="T50">
    <cfRule type="containsText" dxfId="515" priority="46" operator="containsText" text="Muy Alta">
      <formula>NOT(ISERROR(SEARCH("Muy Alta",T50)))</formula>
    </cfRule>
  </conditionalFormatting>
  <conditionalFormatting sqref="U50">
    <cfRule type="containsText" dxfId="514" priority="38" operator="containsText" text="Catastrófico">
      <formula>NOT(ISERROR(SEARCH("Catastrófico",U50)))</formula>
    </cfRule>
    <cfRule type="containsText" dxfId="513" priority="39" operator="containsText" text="Mayor">
      <formula>NOT(ISERROR(SEARCH("Mayor",U50)))</formula>
    </cfRule>
    <cfRule type="containsText" dxfId="512" priority="40" operator="containsText" text="Alta">
      <formula>NOT(ISERROR(SEARCH("Alta",U50)))</formula>
    </cfRule>
    <cfRule type="containsText" dxfId="511" priority="41" operator="containsText" text="Moderado">
      <formula>NOT(ISERROR(SEARCH("Moderado",U50)))</formula>
    </cfRule>
    <cfRule type="containsText" dxfId="510" priority="42" operator="containsText" text="Menor">
      <formula>NOT(ISERROR(SEARCH("Menor",U50)))</formula>
    </cfRule>
    <cfRule type="containsText" dxfId="509" priority="43" operator="containsText" text="Leve">
      <formula>NOT(ISERROR(SEARCH("Leve",U50)))</formula>
    </cfRule>
  </conditionalFormatting>
  <conditionalFormatting sqref="V50">
    <cfRule type="containsText" dxfId="508" priority="34" operator="containsText" text="Extremo">
      <formula>NOT(ISERROR(SEARCH("Extremo",V50)))</formula>
    </cfRule>
    <cfRule type="containsText" dxfId="507" priority="35" operator="containsText" text="Alto">
      <formula>NOT(ISERROR(SEARCH("Alto",V50)))</formula>
    </cfRule>
    <cfRule type="containsText" dxfId="506" priority="36" operator="containsText" text="Bajo">
      <formula>NOT(ISERROR(SEARCH("Bajo",V50)))</formula>
    </cfRule>
    <cfRule type="containsText" dxfId="505" priority="37" operator="containsText" text="Moderado">
      <formula>NOT(ISERROR(SEARCH("Moderado",V50)))</formula>
    </cfRule>
  </conditionalFormatting>
  <dataValidations count="2">
    <dataValidation allowBlank="1" showInputMessage="1" showErrorMessage="1" prompt="Enunciar cuál es el control" sqref="M20:M24 M10:M14 M30:M34 M50:M54 M40:M44 E51:E59 E31:E39 E11:E19 E41:E49 E21:E29" xr:uid="{00000000-0002-0000-0300-000000000000}"/>
    <dataValidation type="list" allowBlank="1" showInputMessage="1" showErrorMessage="1" sqref="N10:Q59 F10:I59" xr:uid="{00000000-0002-0000-0300-000001000000}">
      <formula1>"SI,NO"</formula1>
    </dataValidation>
  </dataValidations>
  <pageMargins left="0.31496062992125984" right="0.31496062992125984" top="1.1417322834645669" bottom="1.1417322834645669" header="0.31496062992125984" footer="0.31496062992125984"/>
  <pageSetup paperSize="8" scale="55"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27" operator="containsText" id="{877E8953-578D-45F2-A4D3-A91A39387986}">
            <xm:f>NOT(ISERROR(SEARCH('6. Criterio'!$B$5,T10)))</xm:f>
            <xm:f>'6. Criterio'!$B$5</xm:f>
            <x14:dxf>
              <font>
                <color rgb="FF006100"/>
              </font>
              <fill>
                <patternFill>
                  <bgColor rgb="FFC6EFCE"/>
                </patternFill>
              </fill>
            </x14:dxf>
          </x14:cfRule>
          <x14:cfRule type="containsText" priority="228" operator="containsText" id="{5790250D-E3CC-4EBD-835F-F5F4C0703B76}">
            <xm:f>NOT(ISERROR(SEARCH('6. Criterio'!$B$5,T10)))</xm:f>
            <xm:f>'6. Criterio'!$B$5</xm:f>
            <x14:dxf>
              <font>
                <color rgb="FF9C0006"/>
              </font>
              <fill>
                <patternFill>
                  <bgColor rgb="FFFFC7CE"/>
                </patternFill>
              </fill>
            </x14:dxf>
          </x14:cfRule>
          <xm:sqref>T10</xm:sqref>
        </x14:conditionalFormatting>
        <x14:conditionalFormatting xmlns:xm="http://schemas.microsoft.com/office/excel/2006/main">
          <x14:cfRule type="containsText" priority="162" operator="containsText" id="{6A9515F4-6BE0-4ACE-AA4D-2A9FAEDCB4E5}">
            <xm:f>NOT(ISERROR(SEARCH('6. Criterio'!$B$5,T20)))</xm:f>
            <xm:f>'6. Criterio'!$B$5</xm:f>
            <x14:dxf>
              <font>
                <color rgb="FF006100"/>
              </font>
              <fill>
                <patternFill>
                  <bgColor rgb="FFC6EFCE"/>
                </patternFill>
              </fill>
            </x14:dxf>
          </x14:cfRule>
          <x14:cfRule type="containsText" priority="163" operator="containsText" id="{028DEFCA-EDAE-4E86-8C50-8AD86099A0C0}">
            <xm:f>NOT(ISERROR(SEARCH('6. Criterio'!$B$5,T20)))</xm:f>
            <xm:f>'6. Criterio'!$B$5</xm:f>
            <x14:dxf>
              <font>
                <color rgb="FF9C0006"/>
              </font>
              <fill>
                <patternFill>
                  <bgColor rgb="FFFFC7CE"/>
                </patternFill>
              </fill>
            </x14:dxf>
          </x14:cfRule>
          <xm:sqref>T20</xm:sqref>
        </x14:conditionalFormatting>
        <x14:conditionalFormatting xmlns:xm="http://schemas.microsoft.com/office/excel/2006/main">
          <x14:cfRule type="containsText" priority="129" operator="containsText" id="{090D3DF5-F63A-47F7-A2C2-C20F8AA4A31A}">
            <xm:f>NOT(ISERROR(SEARCH('6. Criterio'!$B$5,T30)))</xm:f>
            <xm:f>'6. Criterio'!$B$5</xm:f>
            <x14:dxf>
              <font>
                <color rgb="FF006100"/>
              </font>
              <fill>
                <patternFill>
                  <bgColor rgb="FFC6EFCE"/>
                </patternFill>
              </fill>
            </x14:dxf>
          </x14:cfRule>
          <x14:cfRule type="containsText" priority="130" operator="containsText" id="{C5C12D25-86A0-4AEF-B62F-05E7DED5F068}">
            <xm:f>NOT(ISERROR(SEARCH('6. Criterio'!$B$5,T30)))</xm:f>
            <xm:f>'6. Criterio'!$B$5</xm:f>
            <x14:dxf>
              <font>
                <color rgb="FF9C0006"/>
              </font>
              <fill>
                <patternFill>
                  <bgColor rgb="FFFFC7CE"/>
                </patternFill>
              </fill>
            </x14:dxf>
          </x14:cfRule>
          <xm:sqref>T30</xm:sqref>
        </x14:conditionalFormatting>
        <x14:conditionalFormatting xmlns:xm="http://schemas.microsoft.com/office/excel/2006/main">
          <x14:cfRule type="containsText" priority="96" operator="containsText" id="{D2D08460-7735-423C-9453-8CF036A225C7}">
            <xm:f>NOT(ISERROR(SEARCH('6. Criterio'!$B$5,T40)))</xm:f>
            <xm:f>'6. Criterio'!$B$5</xm:f>
            <x14:dxf>
              <font>
                <color rgb="FF006100"/>
              </font>
              <fill>
                <patternFill>
                  <bgColor rgb="FFC6EFCE"/>
                </patternFill>
              </fill>
            </x14:dxf>
          </x14:cfRule>
          <x14:cfRule type="containsText" priority="97" operator="containsText" id="{DAF5089C-90C5-4569-8F61-05C44C3F8D3E}">
            <xm:f>NOT(ISERROR(SEARCH('6. Criterio'!$B$5,T40)))</xm:f>
            <xm:f>'6. Criterio'!$B$5</xm:f>
            <x14:dxf>
              <font>
                <color rgb="FF9C0006"/>
              </font>
              <fill>
                <patternFill>
                  <bgColor rgb="FFFFC7CE"/>
                </patternFill>
              </fill>
            </x14:dxf>
          </x14:cfRule>
          <xm:sqref>T40</xm:sqref>
        </x14:conditionalFormatting>
        <x14:conditionalFormatting xmlns:xm="http://schemas.microsoft.com/office/excel/2006/main">
          <x14:cfRule type="containsText" priority="63" operator="containsText" id="{9D1233FC-E5B4-4215-97E2-68AE663FCF49}">
            <xm:f>NOT(ISERROR(SEARCH('6. Criterio'!$B$5,T50)))</xm:f>
            <xm:f>'6. Criterio'!$B$5</xm:f>
            <x14:dxf>
              <font>
                <color rgb="FF006100"/>
              </font>
              <fill>
                <patternFill>
                  <bgColor rgb="FFC6EFCE"/>
                </patternFill>
              </fill>
            </x14:dxf>
          </x14:cfRule>
          <x14:cfRule type="containsText" priority="64" operator="containsText" id="{DD4E09F4-89CE-40AF-ADAF-3B2D403E260F}">
            <xm:f>NOT(ISERROR(SEARCH('6. Criterio'!$B$5,T50)))</xm:f>
            <xm:f>'6. Criterio'!$B$5</xm:f>
            <x14:dxf>
              <font>
                <color rgb="FF9C0006"/>
              </font>
              <fill>
                <patternFill>
                  <bgColor rgb="FFFFC7CE"/>
                </patternFill>
              </fill>
            </x14:dxf>
          </x14:cfRule>
          <xm:sqref>T50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59"/>
  <sheetViews>
    <sheetView tabSelected="1" zoomScale="85" zoomScaleNormal="85" zoomScalePageLayoutView="70" workbookViewId="0">
      <selection activeCell="O10" sqref="O10:O19"/>
    </sheetView>
  </sheetViews>
  <sheetFormatPr baseColWidth="10" defaultColWidth="11.42578125" defaultRowHeight="15" x14ac:dyDescent="0.2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36" hidden="1" customWidth="1"/>
    <col min="13" max="13" width="16.7109375" customWidth="1"/>
    <col min="14" max="14" width="17.42578125" customWidth="1"/>
    <col min="15" max="15" width="30.8554687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331"/>
      <c r="B1" s="331"/>
      <c r="C1" s="331"/>
      <c r="D1" s="331"/>
      <c r="E1" s="331"/>
      <c r="F1" s="325" t="s">
        <v>15</v>
      </c>
      <c r="G1" s="325"/>
      <c r="H1" s="325"/>
      <c r="I1" s="325"/>
      <c r="J1" s="325"/>
      <c r="K1" s="325"/>
      <c r="L1" s="325"/>
      <c r="M1" s="325"/>
      <c r="N1" s="325"/>
      <c r="O1" s="325"/>
      <c r="P1" s="325"/>
      <c r="Q1" s="325"/>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31"/>
      <c r="B2" s="331"/>
      <c r="C2" s="331"/>
      <c r="D2" s="331"/>
      <c r="E2" s="331"/>
      <c r="F2" s="325"/>
      <c r="G2" s="325"/>
      <c r="H2" s="325"/>
      <c r="I2" s="325"/>
      <c r="J2" s="325"/>
      <c r="K2" s="325"/>
      <c r="L2" s="325"/>
      <c r="M2" s="325"/>
      <c r="N2" s="325"/>
      <c r="O2" s="325"/>
      <c r="P2" s="325"/>
      <c r="Q2" s="325"/>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331"/>
      <c r="B3" s="331"/>
      <c r="C3" s="331"/>
      <c r="D3" s="331"/>
      <c r="E3" s="331"/>
      <c r="F3" s="325"/>
      <c r="G3" s="325"/>
      <c r="H3" s="325"/>
      <c r="I3" s="325"/>
      <c r="J3" s="325"/>
      <c r="K3" s="325"/>
      <c r="L3" s="325"/>
      <c r="M3" s="325"/>
      <c r="N3" s="325"/>
      <c r="O3" s="325"/>
      <c r="P3" s="325"/>
      <c r="Q3" s="325"/>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36" x14ac:dyDescent="0.3">
      <c r="A4" s="245" t="s">
        <v>0</v>
      </c>
      <c r="B4" s="245"/>
      <c r="C4" s="245"/>
      <c r="D4" s="124" t="s">
        <v>266</v>
      </c>
      <c r="E4" s="125"/>
      <c r="F4" s="320" t="s">
        <v>266</v>
      </c>
      <c r="G4" s="320"/>
      <c r="H4" s="320"/>
      <c r="I4" s="320"/>
      <c r="J4" s="320"/>
      <c r="K4" s="320"/>
      <c r="L4" s="320"/>
      <c r="M4" s="320"/>
      <c r="N4" s="320"/>
      <c r="O4" s="320"/>
      <c r="P4" s="320"/>
      <c r="Q4" s="321"/>
      <c r="R4" s="123"/>
      <c r="S4" s="123"/>
      <c r="T4" s="123"/>
      <c r="U4" s="123"/>
      <c r="V4" s="123"/>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9" s="15" customFormat="1" ht="38.25" customHeight="1" x14ac:dyDescent="0.3">
      <c r="A5" s="245" t="s">
        <v>1</v>
      </c>
      <c r="B5" s="245"/>
      <c r="C5" s="245"/>
      <c r="D5" s="322" t="s">
        <v>215</v>
      </c>
      <c r="E5" s="323"/>
      <c r="F5" s="323"/>
      <c r="G5" s="323"/>
      <c r="H5" s="323"/>
      <c r="I5" s="323"/>
      <c r="J5" s="323"/>
      <c r="K5" s="323"/>
      <c r="L5" s="323"/>
      <c r="M5" s="323"/>
      <c r="N5" s="323"/>
      <c r="O5" s="323"/>
      <c r="P5" s="323"/>
      <c r="Q5" s="32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9" s="15" customFormat="1" ht="36.6" customHeight="1" x14ac:dyDescent="0.3">
      <c r="A6" s="262" t="s">
        <v>2</v>
      </c>
      <c r="B6" s="262"/>
      <c r="C6" s="262"/>
      <c r="D6" s="322" t="s">
        <v>265</v>
      </c>
      <c r="E6" s="323"/>
      <c r="F6" s="323"/>
      <c r="G6" s="323"/>
      <c r="H6" s="323"/>
      <c r="I6" s="323"/>
      <c r="J6" s="323"/>
      <c r="K6" s="323"/>
      <c r="L6" s="323"/>
      <c r="M6" s="323"/>
      <c r="N6" s="323"/>
      <c r="O6" s="323"/>
      <c r="P6" s="323"/>
      <c r="Q6" s="32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9" s="15" customFormat="1" ht="15" customHeight="1" thickBot="1" x14ac:dyDescent="0.35">
      <c r="A7" s="330" t="s">
        <v>106</v>
      </c>
      <c r="B7" s="255"/>
      <c r="C7" s="255"/>
      <c r="D7" s="255"/>
      <c r="E7" s="255"/>
      <c r="F7" s="255" t="s">
        <v>156</v>
      </c>
      <c r="G7" s="255"/>
      <c r="H7" s="255"/>
      <c r="I7" s="140"/>
      <c r="J7" s="318" t="s">
        <v>174</v>
      </c>
      <c r="K7" s="318"/>
      <c r="L7" s="318"/>
      <c r="M7" s="318"/>
      <c r="N7" s="318"/>
      <c r="O7" s="318"/>
      <c r="P7" s="318"/>
      <c r="Q7" s="319"/>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83" t="s">
        <v>12</v>
      </c>
      <c r="B8" s="278" t="s">
        <v>100</v>
      </c>
      <c r="C8" s="260" t="s">
        <v>101</v>
      </c>
      <c r="D8" s="309" t="s">
        <v>13</v>
      </c>
      <c r="E8" s="278" t="s">
        <v>102</v>
      </c>
      <c r="F8" s="326" t="s">
        <v>98</v>
      </c>
      <c r="G8" s="326" t="s">
        <v>99</v>
      </c>
      <c r="H8" s="326" t="s">
        <v>5</v>
      </c>
      <c r="I8" s="139"/>
      <c r="J8" s="326" t="s">
        <v>67</v>
      </c>
      <c r="K8" s="326" t="s">
        <v>7</v>
      </c>
      <c r="L8" s="326" t="s">
        <v>96</v>
      </c>
      <c r="M8" s="326" t="s">
        <v>8</v>
      </c>
      <c r="N8" s="326" t="s">
        <v>179</v>
      </c>
      <c r="O8" s="326" t="s">
        <v>173</v>
      </c>
      <c r="P8" s="326" t="s">
        <v>10</v>
      </c>
      <c r="Q8" s="328"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83"/>
      <c r="B9" s="278"/>
      <c r="C9" s="261"/>
      <c r="D9" s="310"/>
      <c r="E9" s="278"/>
      <c r="F9" s="327"/>
      <c r="G9" s="327"/>
      <c r="H9" s="327"/>
      <c r="I9" s="139"/>
      <c r="J9" s="327"/>
      <c r="K9" s="327"/>
      <c r="L9" s="327"/>
      <c r="M9" s="327"/>
      <c r="N9" s="327"/>
      <c r="O9" s="327"/>
      <c r="P9" s="327"/>
      <c r="Q9" s="329"/>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7.45" customHeight="1" thickTop="1" x14ac:dyDescent="0.25">
      <c r="A10" s="218">
        <f>'3. Identificación de Riesgos'!A10</f>
        <v>1</v>
      </c>
      <c r="B10" s="231" t="str">
        <f>'3. Identificación de Riesgos'!B10</f>
        <v>Ofrecer, prometer, entregar, aceptar o solicitar una ventaja indebida para afectar la objetividad en la preparación y elaboración del programa anual de auditoría, que favorezca intereses personales o de terceros.</v>
      </c>
      <c r="C10" s="229" t="str">
        <f>'3. Identificación de Riesgos'!C10</f>
        <v>Posibilidad que durante la planeación, preparación y elaboración del programa anual de auditoría se incorporen o se excluyan ejercicios de auditoría, obedeciendo a intereses particulares y no institucionales.</v>
      </c>
      <c r="D10" s="229" t="s">
        <v>75</v>
      </c>
      <c r="E10" s="147" t="str">
        <f>'3. Identificación de Riesgos'!D10</f>
        <v>1. Inaplicación o incumplimiento por parte de los auditores, de los principios y reglas de conducta establecidos en el Código de Ética y Estatuto del Auditor Interno de la Rama Judicial.</v>
      </c>
      <c r="F10" s="316" t="str">
        <f>'3. Identificación de Riesgos'!H10</f>
        <v>Muy Baja - 1</v>
      </c>
      <c r="G10" s="229" t="str">
        <f>'3. Identificación de Riesgos'!M10</f>
        <v>Leve - 1</v>
      </c>
      <c r="H10" s="229" t="str">
        <f>'3. Identificación de Riesgos'!N10</f>
        <v>Bajo - 1</v>
      </c>
      <c r="I10" s="144"/>
      <c r="J10" s="312" t="str">
        <f>'4. Valoración Controles'!T10</f>
        <v>Muy Baja - 1</v>
      </c>
      <c r="K10" s="312" t="str">
        <f>'4. Valoración Controles'!U10</f>
        <v>Leve - 1</v>
      </c>
      <c r="L10" s="314" t="e">
        <f>AVERAGE(#REF!)</f>
        <v>#REF!</v>
      </c>
      <c r="M10" s="231" t="str">
        <f>'4. Valoración Controles'!V10</f>
        <v>Bajo - 1</v>
      </c>
      <c r="N10" s="231" t="s">
        <v>93</v>
      </c>
      <c r="O10" s="219" t="s">
        <v>290</v>
      </c>
      <c r="P10" s="219" t="s">
        <v>289</v>
      </c>
      <c r="Q10" s="301">
        <v>45292</v>
      </c>
    </row>
    <row r="11" spans="1:269" ht="17.45" customHeight="1" x14ac:dyDescent="0.25">
      <c r="A11" s="210"/>
      <c r="B11" s="231"/>
      <c r="C11" s="215"/>
      <c r="D11" s="215"/>
      <c r="E11" s="147" t="str">
        <f>'3. Identificación de Riesgos'!D11</f>
        <v>2. Incumplimiento por parte de los auditores, del deber de reportar la existencia de conflictos de interés que afecten la independencia de la auditoría y no actuar o no tener una actitud imparcial y neutral.</v>
      </c>
      <c r="F11" s="317"/>
      <c r="G11" s="311"/>
      <c r="H11" s="215"/>
      <c r="I11" s="144"/>
      <c r="J11" s="312"/>
      <c r="K11" s="312"/>
      <c r="L11" s="314"/>
      <c r="M11" s="231"/>
      <c r="N11" s="231"/>
      <c r="O11" s="224"/>
      <c r="P11" s="224"/>
      <c r="Q11" s="302"/>
    </row>
    <row r="12" spans="1:269" ht="17.45" customHeight="1" x14ac:dyDescent="0.25">
      <c r="A12" s="210"/>
      <c r="B12" s="231"/>
      <c r="C12" s="215"/>
      <c r="D12" s="215"/>
      <c r="E12" s="147" t="str">
        <f>'3. Identificación de Riesgos'!D12</f>
        <v>3. Debilidades en los controles para la formulación del Programa Anual de Auditoría.</v>
      </c>
      <c r="F12" s="317"/>
      <c r="G12" s="311"/>
      <c r="H12" s="215"/>
      <c r="I12" s="144"/>
      <c r="J12" s="312"/>
      <c r="K12" s="312"/>
      <c r="L12" s="314"/>
      <c r="M12" s="231"/>
      <c r="N12" s="231"/>
      <c r="O12" s="224"/>
      <c r="P12" s="224"/>
      <c r="Q12" s="302"/>
    </row>
    <row r="13" spans="1:269" ht="17.45" customHeight="1" x14ac:dyDescent="0.25">
      <c r="A13" s="210"/>
      <c r="B13" s="231"/>
      <c r="C13" s="215"/>
      <c r="D13" s="215"/>
      <c r="E13" s="147">
        <f>'3. Identificación de Riesgos'!D13</f>
        <v>0</v>
      </c>
      <c r="F13" s="317"/>
      <c r="G13" s="311"/>
      <c r="H13" s="215"/>
      <c r="I13" s="144"/>
      <c r="J13" s="312"/>
      <c r="K13" s="312"/>
      <c r="L13" s="314"/>
      <c r="M13" s="231"/>
      <c r="N13" s="231"/>
      <c r="O13" s="224"/>
      <c r="P13" s="224"/>
      <c r="Q13" s="302"/>
    </row>
    <row r="14" spans="1:269" ht="17.45" customHeight="1" x14ac:dyDescent="0.25">
      <c r="A14" s="210"/>
      <c r="B14" s="231"/>
      <c r="C14" s="215"/>
      <c r="D14" s="215"/>
      <c r="E14" s="147">
        <f>'3. Identificación de Riesgos'!D14</f>
        <v>0</v>
      </c>
      <c r="F14" s="317"/>
      <c r="G14" s="311"/>
      <c r="H14" s="215"/>
      <c r="I14" s="144"/>
      <c r="J14" s="312"/>
      <c r="K14" s="312"/>
      <c r="L14" s="314"/>
      <c r="M14" s="231"/>
      <c r="N14" s="231"/>
      <c r="O14" s="224"/>
      <c r="P14" s="224"/>
      <c r="Q14" s="302"/>
    </row>
    <row r="15" spans="1:269" ht="17.45" customHeight="1" x14ac:dyDescent="0.25">
      <c r="A15" s="210"/>
      <c r="B15" s="231"/>
      <c r="C15" s="215"/>
      <c r="D15" s="215"/>
      <c r="E15" s="147">
        <f>'3. Identificación de Riesgos'!D15</f>
        <v>0</v>
      </c>
      <c r="F15" s="317"/>
      <c r="G15" s="311"/>
      <c r="H15" s="215"/>
      <c r="I15" s="144"/>
      <c r="J15" s="312"/>
      <c r="K15" s="312"/>
      <c r="L15" s="314"/>
      <c r="M15" s="231"/>
      <c r="N15" s="231"/>
      <c r="O15" s="224"/>
      <c r="P15" s="224"/>
      <c r="Q15" s="302"/>
    </row>
    <row r="16" spans="1:269" ht="17.45" customHeight="1" x14ac:dyDescent="0.25">
      <c r="A16" s="210"/>
      <c r="B16" s="231"/>
      <c r="C16" s="215"/>
      <c r="D16" s="215"/>
      <c r="E16" s="147">
        <f>'3. Identificación de Riesgos'!D16</f>
        <v>0</v>
      </c>
      <c r="F16" s="317"/>
      <c r="G16" s="311"/>
      <c r="H16" s="215"/>
      <c r="I16" s="144"/>
      <c r="J16" s="312"/>
      <c r="K16" s="312"/>
      <c r="L16" s="314"/>
      <c r="M16" s="231"/>
      <c r="N16" s="231"/>
      <c r="O16" s="224"/>
      <c r="P16" s="224"/>
      <c r="Q16" s="302"/>
    </row>
    <row r="17" spans="1:17" ht="17.45" customHeight="1" x14ac:dyDescent="0.25">
      <c r="A17" s="210"/>
      <c r="B17" s="231"/>
      <c r="C17" s="215"/>
      <c r="D17" s="215"/>
      <c r="E17" s="147">
        <f>'3. Identificación de Riesgos'!D17</f>
        <v>0</v>
      </c>
      <c r="F17" s="317"/>
      <c r="G17" s="311"/>
      <c r="H17" s="215"/>
      <c r="I17" s="144"/>
      <c r="J17" s="312"/>
      <c r="K17" s="312"/>
      <c r="L17" s="314"/>
      <c r="M17" s="231"/>
      <c r="N17" s="231"/>
      <c r="O17" s="224"/>
      <c r="P17" s="224"/>
      <c r="Q17" s="302"/>
    </row>
    <row r="18" spans="1:17" ht="17.45" customHeight="1" x14ac:dyDescent="0.25">
      <c r="A18" s="210"/>
      <c r="B18" s="231"/>
      <c r="C18" s="215"/>
      <c r="D18" s="215"/>
      <c r="E18" s="147">
        <f>'3. Identificación de Riesgos'!D18</f>
        <v>0</v>
      </c>
      <c r="F18" s="317"/>
      <c r="G18" s="311"/>
      <c r="H18" s="215"/>
      <c r="I18" s="144"/>
      <c r="J18" s="312"/>
      <c r="K18" s="312"/>
      <c r="L18" s="314"/>
      <c r="M18" s="231"/>
      <c r="N18" s="231"/>
      <c r="O18" s="224"/>
      <c r="P18" s="224"/>
      <c r="Q18" s="302"/>
    </row>
    <row r="19" spans="1:17" ht="17.45" customHeight="1" x14ac:dyDescent="0.25">
      <c r="A19" s="210"/>
      <c r="B19" s="229"/>
      <c r="C19" s="215"/>
      <c r="D19" s="215"/>
      <c r="E19" s="147">
        <f>'3. Identificación de Riesgos'!D19</f>
        <v>0</v>
      </c>
      <c r="F19" s="317"/>
      <c r="G19" s="311"/>
      <c r="H19" s="215"/>
      <c r="I19" s="143"/>
      <c r="J19" s="313"/>
      <c r="K19" s="313"/>
      <c r="L19" s="315"/>
      <c r="M19" s="229"/>
      <c r="N19" s="229"/>
      <c r="O19" s="220"/>
      <c r="P19" s="220"/>
      <c r="Q19" s="303"/>
    </row>
    <row r="20" spans="1:17" ht="17.45" customHeight="1" x14ac:dyDescent="0.25">
      <c r="A20" s="218">
        <f>'3. Identificación de Riesgos'!A20</f>
        <v>2</v>
      </c>
      <c r="B20" s="221" t="str">
        <f>'3. Identificación de Riesgos'!B20</f>
        <v>Ofrecer, prometer, entregar, aceptar o solicitar una ventaja indebida para modificar el alcance de las auditorías, que permita el favorecimiento de intereses personales o de terceros.</v>
      </c>
      <c r="C20" s="218" t="str">
        <f>'3. Identificación de Riesgos'!C20</f>
        <v>Posibilidad que durante la planeación, preparación y elaboración de los planes de auditoría se determinen alcances sin utilidad y ni objetividad, buscando favorecer intereses particulares y no institucionales.</v>
      </c>
      <c r="D20" s="218" t="s">
        <v>75</v>
      </c>
      <c r="E20" s="42" t="str">
        <f>'3. Identificación de Riesgos'!D20</f>
        <v>1. Inaplicación o incumplimiento por parte de los auditores, de los principios y reglas de conducta establecidos en el Código de Ética y Estatuto del Auditor Interno de la Rama Judicial.</v>
      </c>
      <c r="F20" s="227" t="str">
        <f>'3. Identificación de Riesgos'!H20</f>
        <v>Muy Baja - 1</v>
      </c>
      <c r="G20" s="218" t="str">
        <f>'3. Identificación de Riesgos'!M20</f>
        <v>Leve - 1</v>
      </c>
      <c r="H20" s="218" t="str">
        <f>'3. Identificación de Riesgos'!N20</f>
        <v>Bajo - 1</v>
      </c>
      <c r="I20" s="100"/>
      <c r="J20" s="305" t="str">
        <f>'4. Valoración Controles'!T20</f>
        <v>Muy Baja - 1</v>
      </c>
      <c r="K20" s="305" t="str">
        <f>'4. Valoración Controles'!U20</f>
        <v>Leve - 1</v>
      </c>
      <c r="L20" s="307" t="e">
        <f>AVERAGE(#REF!)</f>
        <v>#REF!</v>
      </c>
      <c r="M20" s="221" t="str">
        <f>'4. Valoración Controles'!V20</f>
        <v>Bajo - 1</v>
      </c>
      <c r="N20" s="221" t="s">
        <v>93</v>
      </c>
      <c r="O20" s="219" t="s">
        <v>290</v>
      </c>
      <c r="P20" s="219" t="s">
        <v>289</v>
      </c>
      <c r="Q20" s="301">
        <v>45292</v>
      </c>
    </row>
    <row r="21" spans="1:17" ht="17.45" customHeight="1" x14ac:dyDescent="0.25">
      <c r="A21" s="210"/>
      <c r="B21" s="221"/>
      <c r="C21" s="210"/>
      <c r="D21" s="210"/>
      <c r="E21" s="42" t="str">
        <f>'3. Identificación de Riesgos'!D21</f>
        <v>2. Incumplimiento por parte de los auditores, del deber de reportar la existencia de conflictos de interés que afecten la independencia de la auditoría y no actuar o no tener una actitud imparcial y neutral.</v>
      </c>
      <c r="F21" s="214"/>
      <c r="G21" s="304"/>
      <c r="H21" s="210"/>
      <c r="I21" s="100"/>
      <c r="J21" s="305"/>
      <c r="K21" s="305"/>
      <c r="L21" s="307"/>
      <c r="M21" s="221"/>
      <c r="N21" s="221"/>
      <c r="O21" s="224"/>
      <c r="P21" s="224"/>
      <c r="Q21" s="302"/>
    </row>
    <row r="22" spans="1:17" ht="17.45" customHeight="1" x14ac:dyDescent="0.25">
      <c r="A22" s="210"/>
      <c r="B22" s="221"/>
      <c r="C22" s="210"/>
      <c r="D22" s="210"/>
      <c r="E22" s="42" t="str">
        <f>'3. Identificación de Riesgos'!D22</f>
        <v>3. Debilidades en los controles para la elaboración de los planes de Auditoría.</v>
      </c>
      <c r="F22" s="214"/>
      <c r="G22" s="304"/>
      <c r="H22" s="210"/>
      <c r="I22" s="100"/>
      <c r="J22" s="305"/>
      <c r="K22" s="305"/>
      <c r="L22" s="307"/>
      <c r="M22" s="221"/>
      <c r="N22" s="221"/>
      <c r="O22" s="224"/>
      <c r="P22" s="224"/>
      <c r="Q22" s="302"/>
    </row>
    <row r="23" spans="1:17" ht="17.45" customHeight="1" x14ac:dyDescent="0.25">
      <c r="A23" s="210"/>
      <c r="B23" s="221"/>
      <c r="C23" s="210"/>
      <c r="D23" s="210"/>
      <c r="E23" s="42">
        <f>'3. Identificación de Riesgos'!D23</f>
        <v>0</v>
      </c>
      <c r="F23" s="214"/>
      <c r="G23" s="304"/>
      <c r="H23" s="210"/>
      <c r="I23" s="100"/>
      <c r="J23" s="305"/>
      <c r="K23" s="305"/>
      <c r="L23" s="307"/>
      <c r="M23" s="221"/>
      <c r="N23" s="221"/>
      <c r="O23" s="224"/>
      <c r="P23" s="224"/>
      <c r="Q23" s="302"/>
    </row>
    <row r="24" spans="1:17" ht="17.45" customHeight="1" x14ac:dyDescent="0.25">
      <c r="A24" s="210"/>
      <c r="B24" s="221"/>
      <c r="C24" s="210"/>
      <c r="D24" s="210"/>
      <c r="E24" s="42">
        <f>'3. Identificación de Riesgos'!D24</f>
        <v>0</v>
      </c>
      <c r="F24" s="214"/>
      <c r="G24" s="304"/>
      <c r="H24" s="210"/>
      <c r="I24" s="100"/>
      <c r="J24" s="305"/>
      <c r="K24" s="305"/>
      <c r="L24" s="307"/>
      <c r="M24" s="221"/>
      <c r="N24" s="221"/>
      <c r="O24" s="224"/>
      <c r="P24" s="224"/>
      <c r="Q24" s="302"/>
    </row>
    <row r="25" spans="1:17" ht="17.45" customHeight="1" x14ac:dyDescent="0.25">
      <c r="A25" s="210"/>
      <c r="B25" s="221"/>
      <c r="C25" s="210"/>
      <c r="D25" s="210"/>
      <c r="E25" s="42">
        <f>'3. Identificación de Riesgos'!D25</f>
        <v>0</v>
      </c>
      <c r="F25" s="214"/>
      <c r="G25" s="304"/>
      <c r="H25" s="210"/>
      <c r="I25" s="100"/>
      <c r="J25" s="305"/>
      <c r="K25" s="305"/>
      <c r="L25" s="307"/>
      <c r="M25" s="221"/>
      <c r="N25" s="221"/>
      <c r="O25" s="224"/>
      <c r="P25" s="224"/>
      <c r="Q25" s="302"/>
    </row>
    <row r="26" spans="1:17" ht="17.45" customHeight="1" x14ac:dyDescent="0.25">
      <c r="A26" s="210"/>
      <c r="B26" s="221"/>
      <c r="C26" s="210"/>
      <c r="D26" s="210"/>
      <c r="E26" s="42">
        <f>'3. Identificación de Riesgos'!D26</f>
        <v>0</v>
      </c>
      <c r="F26" s="214"/>
      <c r="G26" s="304"/>
      <c r="H26" s="210"/>
      <c r="I26" s="100"/>
      <c r="J26" s="305"/>
      <c r="K26" s="305"/>
      <c r="L26" s="307"/>
      <c r="M26" s="221"/>
      <c r="N26" s="221"/>
      <c r="O26" s="224"/>
      <c r="P26" s="224"/>
      <c r="Q26" s="302"/>
    </row>
    <row r="27" spans="1:17" ht="17.45" customHeight="1" x14ac:dyDescent="0.25">
      <c r="A27" s="210"/>
      <c r="B27" s="221"/>
      <c r="C27" s="210"/>
      <c r="D27" s="210"/>
      <c r="E27" s="42">
        <f>'3. Identificación de Riesgos'!D27</f>
        <v>0</v>
      </c>
      <c r="F27" s="214"/>
      <c r="G27" s="304"/>
      <c r="H27" s="210"/>
      <c r="I27" s="100"/>
      <c r="J27" s="305"/>
      <c r="K27" s="305"/>
      <c r="L27" s="307"/>
      <c r="M27" s="221"/>
      <c r="N27" s="221"/>
      <c r="O27" s="224"/>
      <c r="P27" s="224"/>
      <c r="Q27" s="302"/>
    </row>
    <row r="28" spans="1:17" ht="17.45" customHeight="1" x14ac:dyDescent="0.25">
      <c r="A28" s="210"/>
      <c r="B28" s="221"/>
      <c r="C28" s="210"/>
      <c r="D28" s="210"/>
      <c r="E28" s="42">
        <f>'3. Identificación de Riesgos'!D28</f>
        <v>0</v>
      </c>
      <c r="F28" s="214"/>
      <c r="G28" s="304"/>
      <c r="H28" s="210"/>
      <c r="I28" s="100"/>
      <c r="J28" s="305"/>
      <c r="K28" s="305"/>
      <c r="L28" s="307"/>
      <c r="M28" s="221"/>
      <c r="N28" s="221"/>
      <c r="O28" s="224"/>
      <c r="P28" s="224"/>
      <c r="Q28" s="302"/>
    </row>
    <row r="29" spans="1:17" ht="17.45" customHeight="1" x14ac:dyDescent="0.25">
      <c r="A29" s="210"/>
      <c r="B29" s="218"/>
      <c r="C29" s="210"/>
      <c r="D29" s="210"/>
      <c r="E29" s="42">
        <f>'3. Identificación de Riesgos'!D29</f>
        <v>0</v>
      </c>
      <c r="F29" s="214"/>
      <c r="G29" s="304"/>
      <c r="H29" s="210"/>
      <c r="I29" s="101"/>
      <c r="J29" s="306"/>
      <c r="K29" s="306"/>
      <c r="L29" s="308"/>
      <c r="M29" s="218"/>
      <c r="N29" s="218"/>
      <c r="O29" s="220"/>
      <c r="P29" s="220"/>
      <c r="Q29" s="303"/>
    </row>
    <row r="30" spans="1:17" ht="17.45" customHeight="1" x14ac:dyDescent="0.25">
      <c r="A30" s="218">
        <f>'3. Identificación de Riesgos'!A30</f>
        <v>3</v>
      </c>
      <c r="B30" s="221" t="str">
        <f>'3. Identificación de Riesgos'!B30</f>
        <v>Ofrecer, prometer, entregar, aceptar o solicitar una ventaja indebida para preparar o presentar Informes con datos inexactos, inoportunos y no confiables, que permita favorecer intereses personales o de terceros.</v>
      </c>
      <c r="C30" s="218" t="str">
        <f>'3. Identificación de Riesgos'!C30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30" s="218" t="s">
        <v>75</v>
      </c>
      <c r="E30" s="42" t="str">
        <f>'3. Identificación de Riesgos'!D30</f>
        <v>1. Inaplicación o incumplimiento por parte de los auditores, de los principios y reglas de conducta establecidos en el Código de Ética y Estatuto del Auditor Interno de la Rama Judicial.</v>
      </c>
      <c r="F30" s="227" t="str">
        <f>'3. Identificación de Riesgos'!H30</f>
        <v>Muy Baja - 1</v>
      </c>
      <c r="G30" s="218" t="str">
        <f>'3. Identificación de Riesgos'!M30</f>
        <v>Leve - 1</v>
      </c>
      <c r="H30" s="218" t="str">
        <f>'3. Identificación de Riesgos'!N30</f>
        <v>Bajo - 1</v>
      </c>
      <c r="I30" s="100"/>
      <c r="J30" s="305" t="str">
        <f>'4. Valoración Controles'!T30</f>
        <v>Muy Baja - 1</v>
      </c>
      <c r="K30" s="305" t="str">
        <f>'4. Valoración Controles'!U30</f>
        <v>Leve - 1</v>
      </c>
      <c r="L30" s="307" t="e">
        <f>AVERAGE(#REF!)</f>
        <v>#REF!</v>
      </c>
      <c r="M30" s="221" t="str">
        <f>'4. Valoración Controles'!V30</f>
        <v>Bajo - 1</v>
      </c>
      <c r="N30" s="221" t="s">
        <v>93</v>
      </c>
      <c r="O30" s="219" t="s">
        <v>290</v>
      </c>
      <c r="P30" s="219" t="s">
        <v>289</v>
      </c>
      <c r="Q30" s="301">
        <v>45292</v>
      </c>
    </row>
    <row r="31" spans="1:17" ht="17.45" customHeight="1" x14ac:dyDescent="0.25">
      <c r="A31" s="210"/>
      <c r="B31" s="221"/>
      <c r="C31" s="210"/>
      <c r="D31" s="210"/>
      <c r="E31" s="42" t="str">
        <f>'3. Identificación de Riesgos'!D31</f>
        <v>2. Incumplimiento por parte de los auditores, del deber de reportar la existencia de conflictos de interés que afecten la independencia de la auditoría y no actuar o no tener una actitud imparcial y neutral.</v>
      </c>
      <c r="F31" s="214"/>
      <c r="G31" s="304"/>
      <c r="H31" s="210"/>
      <c r="I31" s="100"/>
      <c r="J31" s="305"/>
      <c r="K31" s="305"/>
      <c r="L31" s="307"/>
      <c r="M31" s="221"/>
      <c r="N31" s="221"/>
      <c r="O31" s="224"/>
      <c r="P31" s="224"/>
      <c r="Q31" s="302"/>
    </row>
    <row r="32" spans="1:17" ht="17.45" customHeight="1" x14ac:dyDescent="0.25">
      <c r="A32" s="210"/>
      <c r="B32" s="221"/>
      <c r="C32" s="210"/>
      <c r="D32" s="210"/>
      <c r="E32" s="42" t="str">
        <f>'3. Identificación de Riesgos'!D32</f>
        <v>3. Debilidades en la aplicación de controles de calidad en los informes de Auditoría.</v>
      </c>
      <c r="F32" s="214"/>
      <c r="G32" s="304"/>
      <c r="H32" s="210"/>
      <c r="I32" s="100"/>
      <c r="J32" s="305"/>
      <c r="K32" s="305"/>
      <c r="L32" s="307"/>
      <c r="M32" s="221"/>
      <c r="N32" s="221"/>
      <c r="O32" s="224"/>
      <c r="P32" s="224"/>
      <c r="Q32" s="302"/>
    </row>
    <row r="33" spans="1:17" ht="17.45" customHeight="1" x14ac:dyDescent="0.25">
      <c r="A33" s="210"/>
      <c r="B33" s="221"/>
      <c r="C33" s="210"/>
      <c r="D33" s="210"/>
      <c r="E33" s="42">
        <f>'3. Identificación de Riesgos'!D33</f>
        <v>0</v>
      </c>
      <c r="F33" s="214"/>
      <c r="G33" s="304"/>
      <c r="H33" s="210"/>
      <c r="I33" s="100"/>
      <c r="J33" s="305"/>
      <c r="K33" s="305"/>
      <c r="L33" s="307"/>
      <c r="M33" s="221"/>
      <c r="N33" s="221"/>
      <c r="O33" s="224"/>
      <c r="P33" s="224"/>
      <c r="Q33" s="302"/>
    </row>
    <row r="34" spans="1:17" ht="17.45" customHeight="1" x14ac:dyDescent="0.25">
      <c r="A34" s="210"/>
      <c r="B34" s="221"/>
      <c r="C34" s="210"/>
      <c r="D34" s="210"/>
      <c r="E34" s="42">
        <f>'3. Identificación de Riesgos'!D34</f>
        <v>0</v>
      </c>
      <c r="F34" s="214"/>
      <c r="G34" s="304"/>
      <c r="H34" s="210"/>
      <c r="I34" s="100"/>
      <c r="J34" s="305"/>
      <c r="K34" s="305"/>
      <c r="L34" s="307"/>
      <c r="M34" s="221"/>
      <c r="N34" s="221"/>
      <c r="O34" s="224"/>
      <c r="P34" s="224"/>
      <c r="Q34" s="302"/>
    </row>
    <row r="35" spans="1:17" ht="17.45" customHeight="1" x14ac:dyDescent="0.25">
      <c r="A35" s="210"/>
      <c r="B35" s="221"/>
      <c r="C35" s="210"/>
      <c r="D35" s="210"/>
      <c r="E35" s="42">
        <f>'3. Identificación de Riesgos'!D35</f>
        <v>0</v>
      </c>
      <c r="F35" s="214"/>
      <c r="G35" s="304"/>
      <c r="H35" s="210"/>
      <c r="I35" s="100"/>
      <c r="J35" s="305"/>
      <c r="K35" s="305"/>
      <c r="L35" s="307"/>
      <c r="M35" s="221"/>
      <c r="N35" s="221"/>
      <c r="O35" s="224"/>
      <c r="P35" s="224"/>
      <c r="Q35" s="302"/>
    </row>
    <row r="36" spans="1:17" ht="17.45" customHeight="1" x14ac:dyDescent="0.25">
      <c r="A36" s="210"/>
      <c r="B36" s="221"/>
      <c r="C36" s="210"/>
      <c r="D36" s="210"/>
      <c r="E36" s="42">
        <f>'3. Identificación de Riesgos'!D36</f>
        <v>0</v>
      </c>
      <c r="F36" s="214"/>
      <c r="G36" s="304"/>
      <c r="H36" s="210"/>
      <c r="I36" s="100"/>
      <c r="J36" s="305"/>
      <c r="K36" s="305"/>
      <c r="L36" s="307"/>
      <c r="M36" s="221"/>
      <c r="N36" s="221"/>
      <c r="O36" s="224"/>
      <c r="P36" s="224"/>
      <c r="Q36" s="302"/>
    </row>
    <row r="37" spans="1:17" ht="17.45" customHeight="1" x14ac:dyDescent="0.25">
      <c r="A37" s="210"/>
      <c r="B37" s="221"/>
      <c r="C37" s="210"/>
      <c r="D37" s="210"/>
      <c r="E37" s="42">
        <f>'3. Identificación de Riesgos'!D37</f>
        <v>0</v>
      </c>
      <c r="F37" s="214"/>
      <c r="G37" s="304"/>
      <c r="H37" s="210"/>
      <c r="I37" s="100"/>
      <c r="J37" s="305"/>
      <c r="K37" s="305"/>
      <c r="L37" s="307"/>
      <c r="M37" s="221"/>
      <c r="N37" s="221"/>
      <c r="O37" s="224"/>
      <c r="P37" s="224"/>
      <c r="Q37" s="302"/>
    </row>
    <row r="38" spans="1:17" ht="17.45" customHeight="1" x14ac:dyDescent="0.25">
      <c r="A38" s="210"/>
      <c r="B38" s="221"/>
      <c r="C38" s="210"/>
      <c r="D38" s="210"/>
      <c r="E38" s="42">
        <f>'3. Identificación de Riesgos'!D38</f>
        <v>0</v>
      </c>
      <c r="F38" s="214"/>
      <c r="G38" s="304"/>
      <c r="H38" s="210"/>
      <c r="I38" s="100"/>
      <c r="J38" s="305"/>
      <c r="K38" s="305"/>
      <c r="L38" s="307"/>
      <c r="M38" s="221"/>
      <c r="N38" s="221"/>
      <c r="O38" s="224"/>
      <c r="P38" s="224"/>
      <c r="Q38" s="302"/>
    </row>
    <row r="39" spans="1:17" ht="17.45" customHeight="1" x14ac:dyDescent="0.25">
      <c r="A39" s="210"/>
      <c r="B39" s="218"/>
      <c r="C39" s="210"/>
      <c r="D39" s="210"/>
      <c r="E39" s="42">
        <f>'3. Identificación de Riesgos'!D39</f>
        <v>0</v>
      </c>
      <c r="F39" s="214"/>
      <c r="G39" s="304"/>
      <c r="H39" s="210"/>
      <c r="I39" s="101"/>
      <c r="J39" s="306"/>
      <c r="K39" s="306"/>
      <c r="L39" s="308"/>
      <c r="M39" s="218"/>
      <c r="N39" s="218"/>
      <c r="O39" s="220"/>
      <c r="P39" s="220"/>
      <c r="Q39" s="303"/>
    </row>
    <row r="40" spans="1:17" ht="17.45" customHeight="1" x14ac:dyDescent="0.25">
      <c r="A40" s="218">
        <f>'3. Identificación de Riesgos'!A40</f>
        <v>4</v>
      </c>
      <c r="B40" s="221" t="str">
        <f>'3. Identificación de Riesgos'!B40</f>
        <v>Ofrecer, prometer, entregar, aceptar o solicitar una ventaja indebida para manipular la información conocida por los auditores durante los ejercicios de auditoría, con el fin de favorecer intereses personales o de terceros.</v>
      </c>
      <c r="C40" s="218" t="str">
        <f>'3. Identificación de Riesgos'!C40</f>
        <v>Posibilidad que durante la realización de los ejercicios de auditoría, intencionalmente se utilice la información, documentación o las situaciones conocidas por los auditores, para el beneficio propio o de terceros.</v>
      </c>
      <c r="D40" s="218" t="s">
        <v>75</v>
      </c>
      <c r="E40" s="42" t="str">
        <f>'3. Identificación de Riesgos'!D40</f>
        <v>1. Inaplicación o incumplimiento por parte de los auditores, de los principios y reglas de conducta establecidos en el Código de Ética y Estatuto del Auditor Interno de la Rama Judicial.</v>
      </c>
      <c r="F40" s="227" t="str">
        <f>'3. Identificación de Riesgos'!H40</f>
        <v>Muy Baja - 1</v>
      </c>
      <c r="G40" s="218" t="str">
        <f>'3. Identificación de Riesgos'!M40</f>
        <v>Leve - 1</v>
      </c>
      <c r="H40" s="218" t="str">
        <f>'3. Identificación de Riesgos'!N40</f>
        <v>Bajo - 1</v>
      </c>
      <c r="I40" s="100"/>
      <c r="J40" s="305" t="str">
        <f>'4. Valoración Controles'!T40</f>
        <v>Muy Baja - 1</v>
      </c>
      <c r="K40" s="305" t="str">
        <f>'4. Valoración Controles'!U40</f>
        <v>Leve - 1</v>
      </c>
      <c r="L40" s="307" t="e">
        <f>AVERAGE(#REF!)</f>
        <v>#REF!</v>
      </c>
      <c r="M40" s="221" t="str">
        <f>'4. Valoración Controles'!V40</f>
        <v>Bajo - 1</v>
      </c>
      <c r="N40" s="221" t="s">
        <v>93</v>
      </c>
      <c r="O40" s="219" t="s">
        <v>290</v>
      </c>
      <c r="P40" s="219" t="s">
        <v>289</v>
      </c>
      <c r="Q40" s="301">
        <v>45292</v>
      </c>
    </row>
    <row r="41" spans="1:17" ht="17.45" customHeight="1" x14ac:dyDescent="0.25">
      <c r="A41" s="210"/>
      <c r="B41" s="221"/>
      <c r="C41" s="210"/>
      <c r="D41" s="210"/>
      <c r="E41" s="42" t="str">
        <f>'3. Identificación de Riesgos'!D41</f>
        <v>2. Incumplimiento por parte de los auditores, del deber de reportar la existencia de conflictos de interés que afecten la independencia de la auditoría y no actuar o no tener una actitud imparcial y neutral.</v>
      </c>
      <c r="F41" s="214"/>
      <c r="G41" s="304"/>
      <c r="H41" s="210"/>
      <c r="I41" s="100"/>
      <c r="J41" s="305"/>
      <c r="K41" s="305"/>
      <c r="L41" s="307"/>
      <c r="M41" s="221"/>
      <c r="N41" s="221"/>
      <c r="O41" s="224"/>
      <c r="P41" s="224"/>
      <c r="Q41" s="302"/>
    </row>
    <row r="42" spans="1:17" ht="17.45" customHeight="1" x14ac:dyDescent="0.25">
      <c r="A42" s="210"/>
      <c r="B42" s="221"/>
      <c r="C42" s="210"/>
      <c r="D42" s="210"/>
      <c r="E42" s="42" t="str">
        <f>'3. Identificación de Riesgos'!D42</f>
        <v>3. Debilidades en la aplicación de controles de calidad en los informes de Auditoría.</v>
      </c>
      <c r="F42" s="214"/>
      <c r="G42" s="304"/>
      <c r="H42" s="210"/>
      <c r="I42" s="100"/>
      <c r="J42" s="305"/>
      <c r="K42" s="305"/>
      <c r="L42" s="307"/>
      <c r="M42" s="221"/>
      <c r="N42" s="221"/>
      <c r="O42" s="224"/>
      <c r="P42" s="224"/>
      <c r="Q42" s="302"/>
    </row>
    <row r="43" spans="1:17" ht="17.45" customHeight="1" x14ac:dyDescent="0.25">
      <c r="A43" s="210"/>
      <c r="B43" s="221"/>
      <c r="C43" s="210"/>
      <c r="D43" s="210"/>
      <c r="E43" s="42">
        <f>'3. Identificación de Riesgos'!D43</f>
        <v>0</v>
      </c>
      <c r="F43" s="214"/>
      <c r="G43" s="304"/>
      <c r="H43" s="210"/>
      <c r="I43" s="100"/>
      <c r="J43" s="305"/>
      <c r="K43" s="305"/>
      <c r="L43" s="307"/>
      <c r="M43" s="221"/>
      <c r="N43" s="221"/>
      <c r="O43" s="224"/>
      <c r="P43" s="224"/>
      <c r="Q43" s="302"/>
    </row>
    <row r="44" spans="1:17" ht="17.45" customHeight="1" x14ac:dyDescent="0.25">
      <c r="A44" s="210"/>
      <c r="B44" s="221"/>
      <c r="C44" s="210"/>
      <c r="D44" s="210"/>
      <c r="E44" s="42">
        <f>'3. Identificación de Riesgos'!D44</f>
        <v>0</v>
      </c>
      <c r="F44" s="214"/>
      <c r="G44" s="304"/>
      <c r="H44" s="210"/>
      <c r="I44" s="100"/>
      <c r="J44" s="305"/>
      <c r="K44" s="305"/>
      <c r="L44" s="307"/>
      <c r="M44" s="221"/>
      <c r="N44" s="221"/>
      <c r="O44" s="224"/>
      <c r="P44" s="224"/>
      <c r="Q44" s="302"/>
    </row>
    <row r="45" spans="1:17" ht="17.45" customHeight="1" x14ac:dyDescent="0.25">
      <c r="A45" s="210"/>
      <c r="B45" s="221"/>
      <c r="C45" s="210"/>
      <c r="D45" s="210"/>
      <c r="E45" s="42">
        <f>'3. Identificación de Riesgos'!D45</f>
        <v>0</v>
      </c>
      <c r="F45" s="214"/>
      <c r="G45" s="304"/>
      <c r="H45" s="210"/>
      <c r="I45" s="100"/>
      <c r="J45" s="305"/>
      <c r="K45" s="305"/>
      <c r="L45" s="307"/>
      <c r="M45" s="221"/>
      <c r="N45" s="221"/>
      <c r="O45" s="224"/>
      <c r="P45" s="224"/>
      <c r="Q45" s="302"/>
    </row>
    <row r="46" spans="1:17" ht="17.45" customHeight="1" x14ac:dyDescent="0.25">
      <c r="A46" s="210"/>
      <c r="B46" s="221"/>
      <c r="C46" s="210"/>
      <c r="D46" s="210"/>
      <c r="E46" s="42">
        <f>'3. Identificación de Riesgos'!D46</f>
        <v>0</v>
      </c>
      <c r="F46" s="214"/>
      <c r="G46" s="304"/>
      <c r="H46" s="210"/>
      <c r="I46" s="100"/>
      <c r="J46" s="305"/>
      <c r="K46" s="305"/>
      <c r="L46" s="307"/>
      <c r="M46" s="221"/>
      <c r="N46" s="221"/>
      <c r="O46" s="224"/>
      <c r="P46" s="224"/>
      <c r="Q46" s="302"/>
    </row>
    <row r="47" spans="1:17" ht="17.45" customHeight="1" x14ac:dyDescent="0.25">
      <c r="A47" s="210"/>
      <c r="B47" s="221"/>
      <c r="C47" s="210"/>
      <c r="D47" s="210"/>
      <c r="E47" s="42">
        <f>'3. Identificación de Riesgos'!D47</f>
        <v>0</v>
      </c>
      <c r="F47" s="214"/>
      <c r="G47" s="304"/>
      <c r="H47" s="210"/>
      <c r="I47" s="100"/>
      <c r="J47" s="305"/>
      <c r="K47" s="305"/>
      <c r="L47" s="307"/>
      <c r="M47" s="221"/>
      <c r="N47" s="221"/>
      <c r="O47" s="224"/>
      <c r="P47" s="224"/>
      <c r="Q47" s="302"/>
    </row>
    <row r="48" spans="1:17" ht="17.45" customHeight="1" x14ac:dyDescent="0.25">
      <c r="A48" s="210"/>
      <c r="B48" s="221"/>
      <c r="C48" s="210"/>
      <c r="D48" s="210"/>
      <c r="E48" s="42">
        <f>'3. Identificación de Riesgos'!D48</f>
        <v>0</v>
      </c>
      <c r="F48" s="214"/>
      <c r="G48" s="304"/>
      <c r="H48" s="210"/>
      <c r="I48" s="100"/>
      <c r="J48" s="305"/>
      <c r="K48" s="305"/>
      <c r="L48" s="307"/>
      <c r="M48" s="221"/>
      <c r="N48" s="221"/>
      <c r="O48" s="224"/>
      <c r="P48" s="224"/>
      <c r="Q48" s="302"/>
    </row>
    <row r="49" spans="1:17" ht="17.45" customHeight="1" x14ac:dyDescent="0.25">
      <c r="A49" s="210"/>
      <c r="B49" s="218"/>
      <c r="C49" s="210"/>
      <c r="D49" s="210"/>
      <c r="E49" s="42">
        <f>'3. Identificación de Riesgos'!D49</f>
        <v>0</v>
      </c>
      <c r="F49" s="214"/>
      <c r="G49" s="304"/>
      <c r="H49" s="210"/>
      <c r="I49" s="101"/>
      <c r="J49" s="306"/>
      <c r="K49" s="306"/>
      <c r="L49" s="308"/>
      <c r="M49" s="218"/>
      <c r="N49" s="218"/>
      <c r="O49" s="220"/>
      <c r="P49" s="220"/>
      <c r="Q49" s="303"/>
    </row>
    <row r="50" spans="1:17" ht="17.45" customHeight="1" x14ac:dyDescent="0.25">
      <c r="A50" s="218">
        <f>'3. Identificación de Riesgos'!A50</f>
        <v>5</v>
      </c>
      <c r="B50" s="221" t="str">
        <f>'3. Identificación de Riesgos'!B50</f>
        <v>Ofrecer, prometer, entregar, aceptar o solicitar una ventaja indebida para ocultar o manipular información relacionada con denuncias o situaciones irregulares, favoreciendo intereses personales o de terceros.</v>
      </c>
      <c r="C50" s="218" t="str">
        <f>'3. Identificación de Riesgos'!C50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50" s="218" t="s">
        <v>75</v>
      </c>
      <c r="E50" s="42" t="str">
        <f>'3. Identificación de Riesgos'!D50</f>
        <v>1. Inaplicación o incumplimiento por parte de los auditores, de los principios y reglas de conducta establecidos en el Código de Ética y Estatuto del Auditor Interno de la Rama Judicial.</v>
      </c>
      <c r="F50" s="227" t="str">
        <f>'3. Identificación de Riesgos'!H50</f>
        <v>Muy Baja - 1</v>
      </c>
      <c r="G50" s="218" t="str">
        <f>'3. Identificación de Riesgos'!M50</f>
        <v>Leve - 1</v>
      </c>
      <c r="H50" s="218" t="str">
        <f>'3. Identificación de Riesgos'!N50</f>
        <v>Bajo - 1</v>
      </c>
      <c r="I50" s="100"/>
      <c r="J50" s="305" t="str">
        <f>'4. Valoración Controles'!T50</f>
        <v>Muy Baja - 1</v>
      </c>
      <c r="K50" s="305" t="str">
        <f>'4. Valoración Controles'!U50</f>
        <v>Leve - 1</v>
      </c>
      <c r="L50" s="307" t="e">
        <f>AVERAGE(#REF!)</f>
        <v>#REF!</v>
      </c>
      <c r="M50" s="221" t="str">
        <f>'4. Valoración Controles'!V50</f>
        <v>Bajo - 1</v>
      </c>
      <c r="N50" s="221" t="s">
        <v>93</v>
      </c>
      <c r="O50" s="219" t="s">
        <v>290</v>
      </c>
      <c r="P50" s="219" t="s">
        <v>289</v>
      </c>
      <c r="Q50" s="301">
        <v>45292</v>
      </c>
    </row>
    <row r="51" spans="1:17" ht="17.45" customHeight="1" x14ac:dyDescent="0.25">
      <c r="A51" s="210"/>
      <c r="B51" s="221"/>
      <c r="C51" s="210"/>
      <c r="D51" s="210"/>
      <c r="E51" s="42" t="str">
        <f>'3. Identificación de Riesgos'!D51</f>
        <v>2. Incumplimiento por parte de los auditores, del deber de reportar la existencia de conflictos de interés que afecten la independencia de la auditoría y no actuar o no tener una actitud imparcial y neutral.</v>
      </c>
      <c r="F51" s="214"/>
      <c r="G51" s="304"/>
      <c r="H51" s="210"/>
      <c r="I51" s="100"/>
      <c r="J51" s="305"/>
      <c r="K51" s="305"/>
      <c r="L51" s="307"/>
      <c r="M51" s="221"/>
      <c r="N51" s="221"/>
      <c r="O51" s="224"/>
      <c r="P51" s="224"/>
      <c r="Q51" s="302"/>
    </row>
    <row r="52" spans="1:17" ht="17.45" customHeight="1" x14ac:dyDescent="0.25">
      <c r="A52" s="210"/>
      <c r="B52" s="221"/>
      <c r="C52" s="210"/>
      <c r="D52" s="210"/>
      <c r="E52" s="42" t="str">
        <f>'3. Identificación de Riesgos'!D52</f>
        <v>3. Debilidades en la aplicación de controles de calidad en los informes de Auditoría.</v>
      </c>
      <c r="F52" s="214"/>
      <c r="G52" s="304"/>
      <c r="H52" s="210"/>
      <c r="I52" s="100"/>
      <c r="J52" s="305"/>
      <c r="K52" s="305"/>
      <c r="L52" s="307"/>
      <c r="M52" s="221"/>
      <c r="N52" s="221"/>
      <c r="O52" s="224"/>
      <c r="P52" s="224"/>
      <c r="Q52" s="302"/>
    </row>
    <row r="53" spans="1:17" ht="17.45" customHeight="1" x14ac:dyDescent="0.25">
      <c r="A53" s="210"/>
      <c r="B53" s="221"/>
      <c r="C53" s="210"/>
      <c r="D53" s="210"/>
      <c r="E53" s="42">
        <f>'3. Identificación de Riesgos'!D53</f>
        <v>0</v>
      </c>
      <c r="F53" s="214"/>
      <c r="G53" s="304"/>
      <c r="H53" s="210"/>
      <c r="I53" s="100"/>
      <c r="J53" s="305"/>
      <c r="K53" s="305"/>
      <c r="L53" s="307"/>
      <c r="M53" s="221"/>
      <c r="N53" s="221"/>
      <c r="O53" s="224"/>
      <c r="P53" s="224"/>
      <c r="Q53" s="302"/>
    </row>
    <row r="54" spans="1:17" ht="17.45" customHeight="1" x14ac:dyDescent="0.25">
      <c r="A54" s="210"/>
      <c r="B54" s="221"/>
      <c r="C54" s="210"/>
      <c r="D54" s="210"/>
      <c r="E54" s="42">
        <f>'3. Identificación de Riesgos'!D54</f>
        <v>0</v>
      </c>
      <c r="F54" s="214"/>
      <c r="G54" s="304"/>
      <c r="H54" s="210"/>
      <c r="I54" s="100"/>
      <c r="J54" s="305"/>
      <c r="K54" s="305"/>
      <c r="L54" s="307"/>
      <c r="M54" s="221"/>
      <c r="N54" s="221"/>
      <c r="O54" s="224"/>
      <c r="P54" s="224"/>
      <c r="Q54" s="302"/>
    </row>
    <row r="55" spans="1:17" ht="17.45" customHeight="1" x14ac:dyDescent="0.25">
      <c r="A55" s="210"/>
      <c r="B55" s="221"/>
      <c r="C55" s="210"/>
      <c r="D55" s="210"/>
      <c r="E55" s="42">
        <f>'3. Identificación de Riesgos'!D55</f>
        <v>0</v>
      </c>
      <c r="F55" s="214"/>
      <c r="G55" s="304"/>
      <c r="H55" s="210"/>
      <c r="I55" s="100"/>
      <c r="J55" s="305"/>
      <c r="K55" s="305"/>
      <c r="L55" s="307"/>
      <c r="M55" s="221"/>
      <c r="N55" s="221"/>
      <c r="O55" s="224"/>
      <c r="P55" s="224"/>
      <c r="Q55" s="302"/>
    </row>
    <row r="56" spans="1:17" ht="17.45" customHeight="1" x14ac:dyDescent="0.25">
      <c r="A56" s="210"/>
      <c r="B56" s="221"/>
      <c r="C56" s="210"/>
      <c r="D56" s="210"/>
      <c r="E56" s="42">
        <f>'3. Identificación de Riesgos'!D56</f>
        <v>0</v>
      </c>
      <c r="F56" s="214"/>
      <c r="G56" s="304"/>
      <c r="H56" s="210"/>
      <c r="I56" s="100"/>
      <c r="J56" s="305"/>
      <c r="K56" s="305"/>
      <c r="L56" s="307"/>
      <c r="M56" s="221"/>
      <c r="N56" s="221"/>
      <c r="O56" s="224"/>
      <c r="P56" s="224"/>
      <c r="Q56" s="302"/>
    </row>
    <row r="57" spans="1:17" ht="17.45" customHeight="1" x14ac:dyDescent="0.25">
      <c r="A57" s="210"/>
      <c r="B57" s="221"/>
      <c r="C57" s="210"/>
      <c r="D57" s="210"/>
      <c r="E57" s="42">
        <f>'3. Identificación de Riesgos'!D57</f>
        <v>0</v>
      </c>
      <c r="F57" s="214"/>
      <c r="G57" s="304"/>
      <c r="H57" s="210"/>
      <c r="I57" s="100"/>
      <c r="J57" s="305"/>
      <c r="K57" s="305"/>
      <c r="L57" s="307"/>
      <c r="M57" s="221"/>
      <c r="N57" s="221"/>
      <c r="O57" s="224"/>
      <c r="P57" s="224"/>
      <c r="Q57" s="302"/>
    </row>
    <row r="58" spans="1:17" ht="17.45" customHeight="1" x14ac:dyDescent="0.25">
      <c r="A58" s="210"/>
      <c r="B58" s="221"/>
      <c r="C58" s="210"/>
      <c r="D58" s="210"/>
      <c r="E58" s="42">
        <f>'3. Identificación de Riesgos'!D58</f>
        <v>0</v>
      </c>
      <c r="F58" s="214"/>
      <c r="G58" s="304"/>
      <c r="H58" s="210"/>
      <c r="I58" s="100"/>
      <c r="J58" s="305"/>
      <c r="K58" s="305"/>
      <c r="L58" s="307"/>
      <c r="M58" s="221"/>
      <c r="N58" s="221"/>
      <c r="O58" s="224"/>
      <c r="P58" s="224"/>
      <c r="Q58" s="302"/>
    </row>
    <row r="59" spans="1:17" ht="17.45" customHeight="1" x14ac:dyDescent="0.25">
      <c r="A59" s="210"/>
      <c r="B59" s="218"/>
      <c r="C59" s="210"/>
      <c r="D59" s="210"/>
      <c r="E59" s="42">
        <f>'3. Identificación de Riesgos'!D59</f>
        <v>0</v>
      </c>
      <c r="F59" s="214"/>
      <c r="G59" s="304"/>
      <c r="H59" s="210"/>
      <c r="I59" s="101"/>
      <c r="J59" s="306"/>
      <c r="K59" s="306"/>
      <c r="L59" s="308"/>
      <c r="M59" s="218"/>
      <c r="N59" s="218"/>
      <c r="O59" s="220"/>
      <c r="P59" s="220"/>
      <c r="Q59" s="303"/>
    </row>
  </sheetData>
  <mergeCells count="102">
    <mergeCell ref="J7:Q7"/>
    <mergeCell ref="A4:C4"/>
    <mergeCell ref="A5:C5"/>
    <mergeCell ref="A6:C6"/>
    <mergeCell ref="F4:Q4"/>
    <mergeCell ref="D5:Q5"/>
    <mergeCell ref="D6:Q6"/>
    <mergeCell ref="A20:A29"/>
    <mergeCell ref="F1:Q3"/>
    <mergeCell ref="O8:O9"/>
    <mergeCell ref="P8:P9"/>
    <mergeCell ref="Q8:Q9"/>
    <mergeCell ref="A7:E7"/>
    <mergeCell ref="F7:H7"/>
    <mergeCell ref="M8:M9"/>
    <mergeCell ref="N8:N9"/>
    <mergeCell ref="F8:F9"/>
    <mergeCell ref="G8:G9"/>
    <mergeCell ref="A1:E3"/>
    <mergeCell ref="K8:K9"/>
    <mergeCell ref="L8:L9"/>
    <mergeCell ref="J8:J9"/>
    <mergeCell ref="H8:H9"/>
    <mergeCell ref="A8:A9"/>
    <mergeCell ref="B8:B9"/>
    <mergeCell ref="E8:E9"/>
    <mergeCell ref="D8:D9"/>
    <mergeCell ref="N10:N19"/>
    <mergeCell ref="G10:G19"/>
    <mergeCell ref="C8:C9"/>
    <mergeCell ref="A10:A19"/>
    <mergeCell ref="B20:B29"/>
    <mergeCell ref="C20:C29"/>
    <mergeCell ref="D20:D29"/>
    <mergeCell ref="L20:L29"/>
    <mergeCell ref="M10:M19"/>
    <mergeCell ref="H10:H19"/>
    <mergeCell ref="J10:J19"/>
    <mergeCell ref="K10:K19"/>
    <mergeCell ref="L10:L19"/>
    <mergeCell ref="F20:F29"/>
    <mergeCell ref="G20:G29"/>
    <mergeCell ref="H20:H29"/>
    <mergeCell ref="J20:J29"/>
    <mergeCell ref="K20:K29"/>
    <mergeCell ref="B10:B19"/>
    <mergeCell ref="F10:F19"/>
    <mergeCell ref="C10:C19"/>
    <mergeCell ref="D10:D19"/>
    <mergeCell ref="L40:L49"/>
    <mergeCell ref="G30:G39"/>
    <mergeCell ref="H30:H39"/>
    <mergeCell ref="J30:J39"/>
    <mergeCell ref="K30:K39"/>
    <mergeCell ref="L30:L39"/>
    <mergeCell ref="A30:A39"/>
    <mergeCell ref="B30:B39"/>
    <mergeCell ref="C30:C39"/>
    <mergeCell ref="D30:D39"/>
    <mergeCell ref="F30:F39"/>
    <mergeCell ref="A40:A49"/>
    <mergeCell ref="B40:B49"/>
    <mergeCell ref="C40:C49"/>
    <mergeCell ref="D40:D49"/>
    <mergeCell ref="F40:F49"/>
    <mergeCell ref="G40:G49"/>
    <mergeCell ref="H40:H49"/>
    <mergeCell ref="J40:J49"/>
    <mergeCell ref="K40:K49"/>
    <mergeCell ref="G50:G59"/>
    <mergeCell ref="H50:H59"/>
    <mergeCell ref="J50:J59"/>
    <mergeCell ref="K50:K59"/>
    <mergeCell ref="L50:L59"/>
    <mergeCell ref="A50:A59"/>
    <mergeCell ref="B50:B59"/>
    <mergeCell ref="C50:C59"/>
    <mergeCell ref="D50:D59"/>
    <mergeCell ref="F50:F59"/>
    <mergeCell ref="O10:O19"/>
    <mergeCell ref="P10:P19"/>
    <mergeCell ref="Q10:Q19"/>
    <mergeCell ref="O20:O29"/>
    <mergeCell ref="P20:P29"/>
    <mergeCell ref="Q20:Q29"/>
    <mergeCell ref="M20:M29"/>
    <mergeCell ref="N20:N29"/>
    <mergeCell ref="M50:M59"/>
    <mergeCell ref="N50:N59"/>
    <mergeCell ref="M30:M39"/>
    <mergeCell ref="N30:N39"/>
    <mergeCell ref="M40:M49"/>
    <mergeCell ref="N40:N49"/>
    <mergeCell ref="O50:O59"/>
    <mergeCell ref="P50:P59"/>
    <mergeCell ref="Q50:Q59"/>
    <mergeCell ref="O30:O39"/>
    <mergeCell ref="P30:P39"/>
    <mergeCell ref="Q30:Q39"/>
    <mergeCell ref="O40:O49"/>
    <mergeCell ref="P40:P49"/>
    <mergeCell ref="Q40:Q49"/>
  </mergeCells>
  <conditionalFormatting sqref="F10">
    <cfRule type="containsText" dxfId="494" priority="526" operator="containsText" text="Muy Baja">
      <formula>NOT(ISERROR(SEARCH("Muy Baja",F10)))</formula>
    </cfRule>
    <cfRule type="containsText" dxfId="493" priority="527" operator="containsText" text="Baja">
      <formula>NOT(ISERROR(SEARCH("Baja",F10)))</formula>
    </cfRule>
    <cfRule type="containsText" dxfId="492" priority="529" operator="containsText" text="Muy Alta">
      <formula>NOT(ISERROR(SEARCH("Muy Alta",F10)))</formula>
    </cfRule>
    <cfRule type="containsText" dxfId="491" priority="530" operator="containsText" text="Alta">
      <formula>NOT(ISERROR(SEARCH("Alta",F10)))</formula>
    </cfRule>
    <cfRule type="containsText" dxfId="490" priority="531" operator="containsText" text="Media">
      <formula>NOT(ISERROR(SEARCH("Media",F10)))</formula>
    </cfRule>
    <cfRule type="containsText" dxfId="489" priority="532" operator="containsText" text="Media">
      <formula>NOT(ISERROR(SEARCH("Media",F10)))</formula>
    </cfRule>
    <cfRule type="containsText" dxfId="488" priority="533" operator="containsText" text="Media">
      <formula>NOT(ISERROR(SEARCH("Media",F10)))</formula>
    </cfRule>
    <cfRule type="containsText" dxfId="487" priority="534" operator="containsText" text="Muy Baja">
      <formula>NOT(ISERROR(SEARCH("Muy Baja",F10)))</formula>
    </cfRule>
    <cfRule type="containsText" dxfId="486" priority="535" operator="containsText" text="Baja">
      <formula>NOT(ISERROR(SEARCH("Baja",F10)))</formula>
    </cfRule>
    <cfRule type="containsText" dxfId="485" priority="536" operator="containsText" text="Muy Baja">
      <formula>NOT(ISERROR(SEARCH("Muy Baja",F10)))</formula>
    </cfRule>
    <cfRule type="containsText" dxfId="484" priority="537" operator="containsText" text="Muy Baja">
      <formula>NOT(ISERROR(SEARCH("Muy Baja",F10)))</formula>
    </cfRule>
    <cfRule type="containsText" dxfId="483" priority="538" operator="containsText" text="Muy Baja">
      <formula>NOT(ISERROR(SEARCH("Muy Baja",F10)))</formula>
    </cfRule>
    <cfRule type="containsText" dxfId="482" priority="539" operator="containsText" text="Muy Baja'Tabla probabilidad'!">
      <formula>NOT(ISERROR(SEARCH("Muy Baja'Tabla probabilidad'!",F10)))</formula>
    </cfRule>
    <cfRule type="containsText" dxfId="481" priority="540" operator="containsText" text="Muy bajo">
      <formula>NOT(ISERROR(SEARCH("Muy bajo",F10)))</formula>
    </cfRule>
    <cfRule type="containsText" dxfId="480" priority="541" operator="containsText" text="Alta">
      <formula>NOT(ISERROR(SEARCH("Alta",F10)))</formula>
    </cfRule>
    <cfRule type="containsText" dxfId="479" priority="542" operator="containsText" text="Media">
      <formula>NOT(ISERROR(SEARCH("Media",F10)))</formula>
    </cfRule>
    <cfRule type="containsText" dxfId="478" priority="543" operator="containsText" text="Baja">
      <formula>NOT(ISERROR(SEARCH("Baja",F10)))</formula>
    </cfRule>
    <cfRule type="containsText" dxfId="477" priority="544" operator="containsText" text="Muy baja">
      <formula>NOT(ISERROR(SEARCH("Muy baja",F10)))</formula>
    </cfRule>
    <cfRule type="cellIs" dxfId="476" priority="547" operator="between">
      <formula>1</formula>
      <formula>2</formula>
    </cfRule>
    <cfRule type="cellIs" dxfId="475" priority="548" operator="between">
      <formula>0</formula>
      <formula>2</formula>
    </cfRule>
  </conditionalFormatting>
  <conditionalFormatting sqref="F10">
    <cfRule type="containsText" dxfId="474" priority="528" operator="containsText" text="Muy Alta">
      <formula>NOT(ISERROR(SEARCH("Muy Alta",F10)))</formula>
    </cfRule>
  </conditionalFormatting>
  <conditionalFormatting sqref="G10">
    <cfRule type="containsText" dxfId="473" priority="520" operator="containsText" text="Catastrófico">
      <formula>NOT(ISERROR(SEARCH("Catastrófico",G10)))</formula>
    </cfRule>
    <cfRule type="containsText" dxfId="472" priority="521" operator="containsText" text="Mayor">
      <formula>NOT(ISERROR(SEARCH("Mayor",G10)))</formula>
    </cfRule>
    <cfRule type="containsText" dxfId="471" priority="522" operator="containsText" text="Alta">
      <formula>NOT(ISERROR(SEARCH("Alta",G10)))</formula>
    </cfRule>
    <cfRule type="containsText" dxfId="470" priority="523" operator="containsText" text="Moderado">
      <formula>NOT(ISERROR(SEARCH("Moderado",G10)))</formula>
    </cfRule>
    <cfRule type="containsText" dxfId="469" priority="524" operator="containsText" text="Menor">
      <formula>NOT(ISERROR(SEARCH("Menor",G10)))</formula>
    </cfRule>
    <cfRule type="containsText" dxfId="468" priority="525" operator="containsText" text="Leve">
      <formula>NOT(ISERROR(SEARCH("Leve",G10)))</formula>
    </cfRule>
  </conditionalFormatting>
  <conditionalFormatting sqref="H10:I10">
    <cfRule type="containsText" dxfId="467" priority="515" operator="containsText" text="Extremo">
      <formula>NOT(ISERROR(SEARCH("Extremo",H10)))</formula>
    </cfRule>
    <cfRule type="containsText" dxfId="466" priority="516" operator="containsText" text="Alto">
      <formula>NOT(ISERROR(SEARCH("Alto",H10)))</formula>
    </cfRule>
    <cfRule type="containsText" dxfId="465" priority="517" operator="containsText" text="Bajo">
      <formula>NOT(ISERROR(SEARCH("Bajo",H10)))</formula>
    </cfRule>
    <cfRule type="containsText" dxfId="464" priority="518" operator="containsText" text="Moderado">
      <formula>NOT(ISERROR(SEARCH("Moderado",H10)))</formula>
    </cfRule>
    <cfRule type="containsText" dxfId="463" priority="519" operator="containsText" text="Extremo">
      <formula>NOT(ISERROR(SEARCH("Extremo",H10)))</formula>
    </cfRule>
  </conditionalFormatting>
  <conditionalFormatting sqref="M10">
    <cfRule type="containsText" dxfId="462" priority="489" operator="containsText" text="Extremo">
      <formula>NOT(ISERROR(SEARCH("Extremo",M10)))</formula>
    </cfRule>
    <cfRule type="containsText" dxfId="461" priority="490" operator="containsText" text="Alto">
      <formula>NOT(ISERROR(SEARCH("Alto",M10)))</formula>
    </cfRule>
    <cfRule type="containsText" dxfId="460" priority="491" operator="containsText" text="Moderado">
      <formula>NOT(ISERROR(SEARCH("Moderado",M10)))</formula>
    </cfRule>
    <cfRule type="containsText" dxfId="459" priority="492" operator="containsText" text="Menor">
      <formula>NOT(ISERROR(SEARCH("Menor",M10)))</formula>
    </cfRule>
    <cfRule type="containsText" dxfId="458" priority="493" operator="containsText" text="Bajo">
      <formula>NOT(ISERROR(SEARCH("Bajo",M10)))</formula>
    </cfRule>
    <cfRule type="containsText" dxfId="457" priority="494" operator="containsText" text="Moderado">
      <formula>NOT(ISERROR(SEARCH("Moderado",M10)))</formula>
    </cfRule>
    <cfRule type="containsText" dxfId="456" priority="495" operator="containsText" text="Extremo">
      <formula>NOT(ISERROR(SEARCH("Extremo",M10)))</formula>
    </cfRule>
    <cfRule type="containsText" dxfId="455" priority="496" operator="containsText" text="Baja">
      <formula>NOT(ISERROR(SEARCH("Baja",M10)))</formula>
    </cfRule>
    <cfRule type="containsText" dxfId="454" priority="497" operator="containsText" text="Alto">
      <formula>NOT(ISERROR(SEARCH("Alto",M10)))</formula>
    </cfRule>
  </conditionalFormatting>
  <conditionalFormatting sqref="J10:J19">
    <cfRule type="containsText" dxfId="453" priority="217" operator="containsText" text="Muy Baja">
      <formula>NOT(ISERROR(SEARCH("Muy Baja",J10)))</formula>
    </cfRule>
    <cfRule type="containsText" dxfId="452" priority="484" operator="containsText" text="Muy Alta">
      <formula>NOT(ISERROR(SEARCH("Muy Alta",J10)))</formula>
    </cfRule>
    <cfRule type="containsText" dxfId="451" priority="485" operator="containsText" text="Alta">
      <formula>NOT(ISERROR(SEARCH("Alta",J10)))</formula>
    </cfRule>
    <cfRule type="containsText" dxfId="450" priority="486" operator="containsText" text="Media">
      <formula>NOT(ISERROR(SEARCH("Media",J10)))</formula>
    </cfRule>
    <cfRule type="containsText" dxfId="449" priority="487" operator="containsText" text="Baja">
      <formula>NOT(ISERROR(SEARCH("Baja",J10)))</formula>
    </cfRule>
    <cfRule type="containsText" dxfId="448" priority="488" operator="containsText" text="Muy Baja">
      <formula>NOT(ISERROR(SEARCH("Muy Baja",J10)))</formula>
    </cfRule>
  </conditionalFormatting>
  <conditionalFormatting sqref="K10:K19">
    <cfRule type="containsText" dxfId="447" priority="479" operator="containsText" text="Catastrófico">
      <formula>NOT(ISERROR(SEARCH("Catastrófico",K10)))</formula>
    </cfRule>
    <cfRule type="containsText" dxfId="446" priority="480" operator="containsText" text="Moderado">
      <formula>NOT(ISERROR(SEARCH("Moderado",K10)))</formula>
    </cfRule>
    <cfRule type="containsText" dxfId="445" priority="481" operator="containsText" text="Menor">
      <formula>NOT(ISERROR(SEARCH("Menor",K10)))</formula>
    </cfRule>
    <cfRule type="containsText" dxfId="444" priority="482" operator="containsText" text="Leve">
      <formula>NOT(ISERROR(SEARCH("Leve",K10)))</formula>
    </cfRule>
    <cfRule type="containsText" dxfId="443" priority="483" operator="containsText" text="Mayor">
      <formula>NOT(ISERROR(SEARCH("Mayor",K10)))</formula>
    </cfRule>
  </conditionalFormatting>
  <conditionalFormatting sqref="F20">
    <cfRule type="containsText" dxfId="442" priority="194" operator="containsText" text="Muy Baja">
      <formula>NOT(ISERROR(SEARCH("Muy Baja",F20)))</formula>
    </cfRule>
    <cfRule type="containsText" dxfId="441" priority="195" operator="containsText" text="Baja">
      <formula>NOT(ISERROR(SEARCH("Baja",F20)))</formula>
    </cfRule>
    <cfRule type="containsText" dxfId="440" priority="197" operator="containsText" text="Muy Alta">
      <formula>NOT(ISERROR(SEARCH("Muy Alta",F20)))</formula>
    </cfRule>
    <cfRule type="containsText" dxfId="439" priority="198" operator="containsText" text="Alta">
      <formula>NOT(ISERROR(SEARCH("Alta",F20)))</formula>
    </cfRule>
    <cfRule type="containsText" dxfId="438" priority="199" operator="containsText" text="Media">
      <formula>NOT(ISERROR(SEARCH("Media",F20)))</formula>
    </cfRule>
    <cfRule type="containsText" dxfId="437" priority="200" operator="containsText" text="Media">
      <formula>NOT(ISERROR(SEARCH("Media",F20)))</formula>
    </cfRule>
    <cfRule type="containsText" dxfId="436" priority="201" operator="containsText" text="Media">
      <formula>NOT(ISERROR(SEARCH("Media",F20)))</formula>
    </cfRule>
    <cfRule type="containsText" dxfId="435" priority="202" operator="containsText" text="Muy Baja">
      <formula>NOT(ISERROR(SEARCH("Muy Baja",F20)))</formula>
    </cfRule>
    <cfRule type="containsText" dxfId="434" priority="203" operator="containsText" text="Baja">
      <formula>NOT(ISERROR(SEARCH("Baja",F20)))</formula>
    </cfRule>
    <cfRule type="containsText" dxfId="433" priority="204" operator="containsText" text="Muy Baja">
      <formula>NOT(ISERROR(SEARCH("Muy Baja",F20)))</formula>
    </cfRule>
    <cfRule type="containsText" dxfId="432" priority="205" operator="containsText" text="Muy Baja">
      <formula>NOT(ISERROR(SEARCH("Muy Baja",F20)))</formula>
    </cfRule>
    <cfRule type="containsText" dxfId="431" priority="206" operator="containsText" text="Muy Baja">
      <formula>NOT(ISERROR(SEARCH("Muy Baja",F20)))</formula>
    </cfRule>
    <cfRule type="containsText" dxfId="430" priority="207" operator="containsText" text="Muy Baja'Tabla probabilidad'!">
      <formula>NOT(ISERROR(SEARCH("Muy Baja'Tabla probabilidad'!",F20)))</formula>
    </cfRule>
    <cfRule type="containsText" dxfId="429" priority="208" operator="containsText" text="Muy bajo">
      <formula>NOT(ISERROR(SEARCH("Muy bajo",F20)))</formula>
    </cfRule>
    <cfRule type="containsText" dxfId="428" priority="209" operator="containsText" text="Alta">
      <formula>NOT(ISERROR(SEARCH("Alta",F20)))</formula>
    </cfRule>
    <cfRule type="containsText" dxfId="427" priority="210" operator="containsText" text="Media">
      <formula>NOT(ISERROR(SEARCH("Media",F20)))</formula>
    </cfRule>
    <cfRule type="containsText" dxfId="426" priority="211" operator="containsText" text="Baja">
      <formula>NOT(ISERROR(SEARCH("Baja",F20)))</formula>
    </cfRule>
    <cfRule type="containsText" dxfId="425" priority="212" operator="containsText" text="Muy baja">
      <formula>NOT(ISERROR(SEARCH("Muy baja",F20)))</formula>
    </cfRule>
    <cfRule type="cellIs" dxfId="424" priority="215" operator="between">
      <formula>1</formula>
      <formula>2</formula>
    </cfRule>
    <cfRule type="cellIs" dxfId="423" priority="216" operator="between">
      <formula>0</formula>
      <formula>2</formula>
    </cfRule>
  </conditionalFormatting>
  <conditionalFormatting sqref="F20">
    <cfRule type="containsText" dxfId="422" priority="196" operator="containsText" text="Muy Alta">
      <formula>NOT(ISERROR(SEARCH("Muy Alta",F20)))</formula>
    </cfRule>
  </conditionalFormatting>
  <conditionalFormatting sqref="G20">
    <cfRule type="containsText" dxfId="421" priority="188" operator="containsText" text="Catastrófico">
      <formula>NOT(ISERROR(SEARCH("Catastrófico",G20)))</formula>
    </cfRule>
    <cfRule type="containsText" dxfId="420" priority="189" operator="containsText" text="Mayor">
      <formula>NOT(ISERROR(SEARCH("Mayor",G20)))</formula>
    </cfRule>
    <cfRule type="containsText" dxfId="419" priority="190" operator="containsText" text="Alta">
      <formula>NOT(ISERROR(SEARCH("Alta",G20)))</formula>
    </cfRule>
    <cfRule type="containsText" dxfId="418" priority="191" operator="containsText" text="Moderado">
      <formula>NOT(ISERROR(SEARCH("Moderado",G20)))</formula>
    </cfRule>
    <cfRule type="containsText" dxfId="417" priority="192" operator="containsText" text="Menor">
      <formula>NOT(ISERROR(SEARCH("Menor",G20)))</formula>
    </cfRule>
    <cfRule type="containsText" dxfId="416" priority="193" operator="containsText" text="Leve">
      <formula>NOT(ISERROR(SEARCH("Leve",G20)))</formula>
    </cfRule>
  </conditionalFormatting>
  <conditionalFormatting sqref="H20:I20">
    <cfRule type="containsText" dxfId="415" priority="183" operator="containsText" text="Extremo">
      <formula>NOT(ISERROR(SEARCH("Extremo",H20)))</formula>
    </cfRule>
    <cfRule type="containsText" dxfId="414" priority="184" operator="containsText" text="Alto">
      <formula>NOT(ISERROR(SEARCH("Alto",H20)))</formula>
    </cfRule>
    <cfRule type="containsText" dxfId="413" priority="185" operator="containsText" text="Bajo">
      <formula>NOT(ISERROR(SEARCH("Bajo",H20)))</formula>
    </cfRule>
    <cfRule type="containsText" dxfId="412" priority="186" operator="containsText" text="Moderado">
      <formula>NOT(ISERROR(SEARCH("Moderado",H20)))</formula>
    </cfRule>
    <cfRule type="containsText" dxfId="411" priority="187" operator="containsText" text="Extremo">
      <formula>NOT(ISERROR(SEARCH("Extremo",H20)))</formula>
    </cfRule>
  </conditionalFormatting>
  <conditionalFormatting sqref="M20">
    <cfRule type="containsText" dxfId="410" priority="174" operator="containsText" text="Extremo">
      <formula>NOT(ISERROR(SEARCH("Extremo",M20)))</formula>
    </cfRule>
    <cfRule type="containsText" dxfId="409" priority="175" operator="containsText" text="Alto">
      <formula>NOT(ISERROR(SEARCH("Alto",M20)))</formula>
    </cfRule>
    <cfRule type="containsText" dxfId="408" priority="176" operator="containsText" text="Moderado">
      <formula>NOT(ISERROR(SEARCH("Moderado",M20)))</formula>
    </cfRule>
    <cfRule type="containsText" dxfId="407" priority="177" operator="containsText" text="Menor">
      <formula>NOT(ISERROR(SEARCH("Menor",M20)))</formula>
    </cfRule>
    <cfRule type="containsText" dxfId="406" priority="178" operator="containsText" text="Bajo">
      <formula>NOT(ISERROR(SEARCH("Bajo",M20)))</formula>
    </cfRule>
    <cfRule type="containsText" dxfId="405" priority="179" operator="containsText" text="Moderado">
      <formula>NOT(ISERROR(SEARCH("Moderado",M20)))</formula>
    </cfRule>
    <cfRule type="containsText" dxfId="404" priority="180" operator="containsText" text="Extremo">
      <formula>NOT(ISERROR(SEARCH("Extremo",M20)))</formula>
    </cfRule>
    <cfRule type="containsText" dxfId="403" priority="181" operator="containsText" text="Baja">
      <formula>NOT(ISERROR(SEARCH("Baja",M20)))</formula>
    </cfRule>
    <cfRule type="containsText" dxfId="402" priority="182" operator="containsText" text="Alto">
      <formula>NOT(ISERROR(SEARCH("Alto",M20)))</formula>
    </cfRule>
  </conditionalFormatting>
  <conditionalFormatting sqref="J20:J29">
    <cfRule type="containsText" dxfId="401" priority="163" operator="containsText" text="Muy Baja">
      <formula>NOT(ISERROR(SEARCH("Muy Baja",J20)))</formula>
    </cfRule>
    <cfRule type="containsText" dxfId="400" priority="169" operator="containsText" text="Muy Alta">
      <formula>NOT(ISERROR(SEARCH("Muy Alta",J20)))</formula>
    </cfRule>
    <cfRule type="containsText" dxfId="399" priority="170" operator="containsText" text="Alta">
      <formula>NOT(ISERROR(SEARCH("Alta",J20)))</formula>
    </cfRule>
    <cfRule type="containsText" dxfId="398" priority="171" operator="containsText" text="Media">
      <formula>NOT(ISERROR(SEARCH("Media",J20)))</formula>
    </cfRule>
    <cfRule type="containsText" dxfId="397" priority="172" operator="containsText" text="Baja">
      <formula>NOT(ISERROR(SEARCH("Baja",J20)))</formula>
    </cfRule>
    <cfRule type="containsText" dxfId="396" priority="173" operator="containsText" text="Muy Baja">
      <formula>NOT(ISERROR(SEARCH("Muy Baja",J20)))</formula>
    </cfRule>
  </conditionalFormatting>
  <conditionalFormatting sqref="K20:K29">
    <cfRule type="containsText" dxfId="395" priority="164" operator="containsText" text="Catastrófico">
      <formula>NOT(ISERROR(SEARCH("Catastrófico",K20)))</formula>
    </cfRule>
    <cfRule type="containsText" dxfId="394" priority="165" operator="containsText" text="Moderado">
      <formula>NOT(ISERROR(SEARCH("Moderado",K20)))</formula>
    </cfRule>
    <cfRule type="containsText" dxfId="393" priority="166" operator="containsText" text="Menor">
      <formula>NOT(ISERROR(SEARCH("Menor",K20)))</formula>
    </cfRule>
    <cfRule type="containsText" dxfId="392" priority="167" operator="containsText" text="Leve">
      <formula>NOT(ISERROR(SEARCH("Leve",K20)))</formula>
    </cfRule>
    <cfRule type="containsText" dxfId="391" priority="168" operator="containsText" text="Mayor">
      <formula>NOT(ISERROR(SEARCH("Mayor",K20)))</formula>
    </cfRule>
  </conditionalFormatting>
  <conditionalFormatting sqref="F30">
    <cfRule type="containsText" dxfId="390" priority="140" operator="containsText" text="Muy Baja">
      <formula>NOT(ISERROR(SEARCH("Muy Baja",F30)))</formula>
    </cfRule>
    <cfRule type="containsText" dxfId="389" priority="141" operator="containsText" text="Baja">
      <formula>NOT(ISERROR(SEARCH("Baja",F30)))</formula>
    </cfRule>
    <cfRule type="containsText" dxfId="388" priority="143" operator="containsText" text="Muy Alta">
      <formula>NOT(ISERROR(SEARCH("Muy Alta",F30)))</formula>
    </cfRule>
    <cfRule type="containsText" dxfId="387" priority="144" operator="containsText" text="Alta">
      <formula>NOT(ISERROR(SEARCH("Alta",F30)))</formula>
    </cfRule>
    <cfRule type="containsText" dxfId="386" priority="145" operator="containsText" text="Media">
      <formula>NOT(ISERROR(SEARCH("Media",F30)))</formula>
    </cfRule>
    <cfRule type="containsText" dxfId="385" priority="146" operator="containsText" text="Media">
      <formula>NOT(ISERROR(SEARCH("Media",F30)))</formula>
    </cfRule>
    <cfRule type="containsText" dxfId="384" priority="147" operator="containsText" text="Media">
      <formula>NOT(ISERROR(SEARCH("Media",F30)))</formula>
    </cfRule>
    <cfRule type="containsText" dxfId="383" priority="148" operator="containsText" text="Muy Baja">
      <formula>NOT(ISERROR(SEARCH("Muy Baja",F30)))</formula>
    </cfRule>
    <cfRule type="containsText" dxfId="382" priority="149" operator="containsText" text="Baja">
      <formula>NOT(ISERROR(SEARCH("Baja",F30)))</formula>
    </cfRule>
    <cfRule type="containsText" dxfId="381" priority="150" operator="containsText" text="Muy Baja">
      <formula>NOT(ISERROR(SEARCH("Muy Baja",F30)))</formula>
    </cfRule>
    <cfRule type="containsText" dxfId="380" priority="151" operator="containsText" text="Muy Baja">
      <formula>NOT(ISERROR(SEARCH("Muy Baja",F30)))</formula>
    </cfRule>
    <cfRule type="containsText" dxfId="379" priority="152" operator="containsText" text="Muy Baja">
      <formula>NOT(ISERROR(SEARCH("Muy Baja",F30)))</formula>
    </cfRule>
    <cfRule type="containsText" dxfId="378" priority="153" operator="containsText" text="Muy Baja'Tabla probabilidad'!">
      <formula>NOT(ISERROR(SEARCH("Muy Baja'Tabla probabilidad'!",F30)))</formula>
    </cfRule>
    <cfRule type="containsText" dxfId="377" priority="154" operator="containsText" text="Muy bajo">
      <formula>NOT(ISERROR(SEARCH("Muy bajo",F30)))</formula>
    </cfRule>
    <cfRule type="containsText" dxfId="376" priority="155" operator="containsText" text="Alta">
      <formula>NOT(ISERROR(SEARCH("Alta",F30)))</formula>
    </cfRule>
    <cfRule type="containsText" dxfId="375" priority="156" operator="containsText" text="Media">
      <formula>NOT(ISERROR(SEARCH("Media",F30)))</formula>
    </cfRule>
    <cfRule type="containsText" dxfId="374" priority="157" operator="containsText" text="Baja">
      <formula>NOT(ISERROR(SEARCH("Baja",F30)))</formula>
    </cfRule>
    <cfRule type="containsText" dxfId="373" priority="158" operator="containsText" text="Muy baja">
      <formula>NOT(ISERROR(SEARCH("Muy baja",F30)))</formula>
    </cfRule>
    <cfRule type="cellIs" dxfId="372" priority="161" operator="between">
      <formula>1</formula>
      <formula>2</formula>
    </cfRule>
    <cfRule type="cellIs" dxfId="371" priority="162" operator="between">
      <formula>0</formula>
      <formula>2</formula>
    </cfRule>
  </conditionalFormatting>
  <conditionalFormatting sqref="F30">
    <cfRule type="containsText" dxfId="370" priority="142" operator="containsText" text="Muy Alta">
      <formula>NOT(ISERROR(SEARCH("Muy Alta",F30)))</formula>
    </cfRule>
  </conditionalFormatting>
  <conditionalFormatting sqref="G30">
    <cfRule type="containsText" dxfId="369" priority="134" operator="containsText" text="Catastrófico">
      <formula>NOT(ISERROR(SEARCH("Catastrófico",G30)))</formula>
    </cfRule>
    <cfRule type="containsText" dxfId="368" priority="135" operator="containsText" text="Mayor">
      <formula>NOT(ISERROR(SEARCH("Mayor",G30)))</formula>
    </cfRule>
    <cfRule type="containsText" dxfId="367" priority="136" operator="containsText" text="Alta">
      <formula>NOT(ISERROR(SEARCH("Alta",G30)))</formula>
    </cfRule>
    <cfRule type="containsText" dxfId="366" priority="137" operator="containsText" text="Moderado">
      <formula>NOT(ISERROR(SEARCH("Moderado",G30)))</formula>
    </cfRule>
    <cfRule type="containsText" dxfId="365" priority="138" operator="containsText" text="Menor">
      <formula>NOT(ISERROR(SEARCH("Menor",G30)))</formula>
    </cfRule>
    <cfRule type="containsText" dxfId="364" priority="139" operator="containsText" text="Leve">
      <formula>NOT(ISERROR(SEARCH("Leve",G30)))</formula>
    </cfRule>
  </conditionalFormatting>
  <conditionalFormatting sqref="H30:I30">
    <cfRule type="containsText" dxfId="363" priority="129" operator="containsText" text="Extremo">
      <formula>NOT(ISERROR(SEARCH("Extremo",H30)))</formula>
    </cfRule>
    <cfRule type="containsText" dxfId="362" priority="130" operator="containsText" text="Alto">
      <formula>NOT(ISERROR(SEARCH("Alto",H30)))</formula>
    </cfRule>
    <cfRule type="containsText" dxfId="361" priority="131" operator="containsText" text="Bajo">
      <formula>NOT(ISERROR(SEARCH("Bajo",H30)))</formula>
    </cfRule>
    <cfRule type="containsText" dxfId="360" priority="132" operator="containsText" text="Moderado">
      <formula>NOT(ISERROR(SEARCH("Moderado",H30)))</formula>
    </cfRule>
    <cfRule type="containsText" dxfId="359" priority="133" operator="containsText" text="Extremo">
      <formula>NOT(ISERROR(SEARCH("Extremo",H30)))</formula>
    </cfRule>
  </conditionalFormatting>
  <conditionalFormatting sqref="M30">
    <cfRule type="containsText" dxfId="358" priority="120" operator="containsText" text="Extremo">
      <formula>NOT(ISERROR(SEARCH("Extremo",M30)))</formula>
    </cfRule>
    <cfRule type="containsText" dxfId="357" priority="121" operator="containsText" text="Alto">
      <formula>NOT(ISERROR(SEARCH("Alto",M30)))</formula>
    </cfRule>
    <cfRule type="containsText" dxfId="356" priority="122" operator="containsText" text="Moderado">
      <formula>NOT(ISERROR(SEARCH("Moderado",M30)))</formula>
    </cfRule>
    <cfRule type="containsText" dxfId="355" priority="123" operator="containsText" text="Menor">
      <formula>NOT(ISERROR(SEARCH("Menor",M30)))</formula>
    </cfRule>
    <cfRule type="containsText" dxfId="354" priority="124" operator="containsText" text="Bajo">
      <formula>NOT(ISERROR(SEARCH("Bajo",M30)))</formula>
    </cfRule>
    <cfRule type="containsText" dxfId="353" priority="125" operator="containsText" text="Moderado">
      <formula>NOT(ISERROR(SEARCH("Moderado",M30)))</formula>
    </cfRule>
    <cfRule type="containsText" dxfId="352" priority="126" operator="containsText" text="Extremo">
      <formula>NOT(ISERROR(SEARCH("Extremo",M30)))</formula>
    </cfRule>
    <cfRule type="containsText" dxfId="351" priority="127" operator="containsText" text="Baja">
      <formula>NOT(ISERROR(SEARCH("Baja",M30)))</formula>
    </cfRule>
    <cfRule type="containsText" dxfId="350" priority="128" operator="containsText" text="Alto">
      <formula>NOT(ISERROR(SEARCH("Alto",M30)))</formula>
    </cfRule>
  </conditionalFormatting>
  <conditionalFormatting sqref="J30:J39">
    <cfRule type="containsText" dxfId="349" priority="109" operator="containsText" text="Muy Baja">
      <formula>NOT(ISERROR(SEARCH("Muy Baja",J30)))</formula>
    </cfRule>
    <cfRule type="containsText" dxfId="348" priority="115" operator="containsText" text="Muy Alta">
      <formula>NOT(ISERROR(SEARCH("Muy Alta",J30)))</formula>
    </cfRule>
    <cfRule type="containsText" dxfId="347" priority="116" operator="containsText" text="Alta">
      <formula>NOT(ISERROR(SEARCH("Alta",J30)))</formula>
    </cfRule>
    <cfRule type="containsText" dxfId="346" priority="117" operator="containsText" text="Media">
      <formula>NOT(ISERROR(SEARCH("Media",J30)))</formula>
    </cfRule>
    <cfRule type="containsText" dxfId="345" priority="118" operator="containsText" text="Baja">
      <formula>NOT(ISERROR(SEARCH("Baja",J30)))</formula>
    </cfRule>
    <cfRule type="containsText" dxfId="344" priority="119" operator="containsText" text="Muy Baja">
      <formula>NOT(ISERROR(SEARCH("Muy Baja",J30)))</formula>
    </cfRule>
  </conditionalFormatting>
  <conditionalFormatting sqref="K30:K39">
    <cfRule type="containsText" dxfId="343" priority="110" operator="containsText" text="Catastrófico">
      <formula>NOT(ISERROR(SEARCH("Catastrófico",K30)))</formula>
    </cfRule>
    <cfRule type="containsText" dxfId="342" priority="111" operator="containsText" text="Moderado">
      <formula>NOT(ISERROR(SEARCH("Moderado",K30)))</formula>
    </cfRule>
    <cfRule type="containsText" dxfId="341" priority="112" operator="containsText" text="Menor">
      <formula>NOT(ISERROR(SEARCH("Menor",K30)))</formula>
    </cfRule>
    <cfRule type="containsText" dxfId="340" priority="113" operator="containsText" text="Leve">
      <formula>NOT(ISERROR(SEARCH("Leve",K30)))</formula>
    </cfRule>
    <cfRule type="containsText" dxfId="339" priority="114" operator="containsText" text="Mayor">
      <formula>NOT(ISERROR(SEARCH("Mayor",K30)))</formula>
    </cfRule>
  </conditionalFormatting>
  <conditionalFormatting sqref="F40">
    <cfRule type="containsText" dxfId="338" priority="86" operator="containsText" text="Muy Baja">
      <formula>NOT(ISERROR(SEARCH("Muy Baja",F40)))</formula>
    </cfRule>
    <cfRule type="containsText" dxfId="337" priority="87" operator="containsText" text="Baja">
      <formula>NOT(ISERROR(SEARCH("Baja",F40)))</formula>
    </cfRule>
    <cfRule type="containsText" dxfId="336" priority="89" operator="containsText" text="Muy Alta">
      <formula>NOT(ISERROR(SEARCH("Muy Alta",F40)))</formula>
    </cfRule>
    <cfRule type="containsText" dxfId="335" priority="90" operator="containsText" text="Alta">
      <formula>NOT(ISERROR(SEARCH("Alta",F40)))</formula>
    </cfRule>
    <cfRule type="containsText" dxfId="334" priority="91" operator="containsText" text="Media">
      <formula>NOT(ISERROR(SEARCH("Media",F40)))</formula>
    </cfRule>
    <cfRule type="containsText" dxfId="333" priority="92" operator="containsText" text="Media">
      <formula>NOT(ISERROR(SEARCH("Media",F40)))</formula>
    </cfRule>
    <cfRule type="containsText" dxfId="332" priority="93" operator="containsText" text="Media">
      <formula>NOT(ISERROR(SEARCH("Media",F40)))</formula>
    </cfRule>
    <cfRule type="containsText" dxfId="331" priority="94" operator="containsText" text="Muy Baja">
      <formula>NOT(ISERROR(SEARCH("Muy Baja",F40)))</formula>
    </cfRule>
    <cfRule type="containsText" dxfId="330" priority="95" operator="containsText" text="Baja">
      <formula>NOT(ISERROR(SEARCH("Baja",F40)))</formula>
    </cfRule>
    <cfRule type="containsText" dxfId="329" priority="96" operator="containsText" text="Muy Baja">
      <formula>NOT(ISERROR(SEARCH("Muy Baja",F40)))</formula>
    </cfRule>
    <cfRule type="containsText" dxfId="328" priority="97" operator="containsText" text="Muy Baja">
      <formula>NOT(ISERROR(SEARCH("Muy Baja",F40)))</formula>
    </cfRule>
    <cfRule type="containsText" dxfId="327" priority="98" operator="containsText" text="Muy Baja">
      <formula>NOT(ISERROR(SEARCH("Muy Baja",F40)))</formula>
    </cfRule>
    <cfRule type="containsText" dxfId="326" priority="99" operator="containsText" text="Muy Baja'Tabla probabilidad'!">
      <formula>NOT(ISERROR(SEARCH("Muy Baja'Tabla probabilidad'!",F40)))</formula>
    </cfRule>
    <cfRule type="containsText" dxfId="325" priority="100" operator="containsText" text="Muy bajo">
      <formula>NOT(ISERROR(SEARCH("Muy bajo",F40)))</formula>
    </cfRule>
    <cfRule type="containsText" dxfId="324" priority="101" operator="containsText" text="Alta">
      <formula>NOT(ISERROR(SEARCH("Alta",F40)))</formula>
    </cfRule>
    <cfRule type="containsText" dxfId="323" priority="102" operator="containsText" text="Media">
      <formula>NOT(ISERROR(SEARCH("Media",F40)))</formula>
    </cfRule>
    <cfRule type="containsText" dxfId="322" priority="103" operator="containsText" text="Baja">
      <formula>NOT(ISERROR(SEARCH("Baja",F40)))</formula>
    </cfRule>
    <cfRule type="containsText" dxfId="321" priority="104" operator="containsText" text="Muy baja">
      <formula>NOT(ISERROR(SEARCH("Muy baja",F40)))</formula>
    </cfRule>
    <cfRule type="cellIs" dxfId="320" priority="107" operator="between">
      <formula>1</formula>
      <formula>2</formula>
    </cfRule>
    <cfRule type="cellIs" dxfId="319" priority="108" operator="between">
      <formula>0</formula>
      <formula>2</formula>
    </cfRule>
  </conditionalFormatting>
  <conditionalFormatting sqref="F40">
    <cfRule type="containsText" dxfId="318" priority="88" operator="containsText" text="Muy Alta">
      <formula>NOT(ISERROR(SEARCH("Muy Alta",F40)))</formula>
    </cfRule>
  </conditionalFormatting>
  <conditionalFormatting sqref="G40">
    <cfRule type="containsText" dxfId="317" priority="80" operator="containsText" text="Catastrófico">
      <formula>NOT(ISERROR(SEARCH("Catastrófico",G40)))</formula>
    </cfRule>
    <cfRule type="containsText" dxfId="316" priority="81" operator="containsText" text="Mayor">
      <formula>NOT(ISERROR(SEARCH("Mayor",G40)))</formula>
    </cfRule>
    <cfRule type="containsText" dxfId="315" priority="82" operator="containsText" text="Alta">
      <formula>NOT(ISERROR(SEARCH("Alta",G40)))</formula>
    </cfRule>
    <cfRule type="containsText" dxfId="314" priority="83" operator="containsText" text="Moderado">
      <formula>NOT(ISERROR(SEARCH("Moderado",G40)))</formula>
    </cfRule>
    <cfRule type="containsText" dxfId="313" priority="84" operator="containsText" text="Menor">
      <formula>NOT(ISERROR(SEARCH("Menor",G40)))</formula>
    </cfRule>
    <cfRule type="containsText" dxfId="312" priority="85" operator="containsText" text="Leve">
      <formula>NOT(ISERROR(SEARCH("Leve",G40)))</formula>
    </cfRule>
  </conditionalFormatting>
  <conditionalFormatting sqref="H40:I40">
    <cfRule type="containsText" dxfId="311" priority="75" operator="containsText" text="Extremo">
      <formula>NOT(ISERROR(SEARCH("Extremo",H40)))</formula>
    </cfRule>
    <cfRule type="containsText" dxfId="310" priority="76" operator="containsText" text="Alto">
      <formula>NOT(ISERROR(SEARCH("Alto",H40)))</formula>
    </cfRule>
    <cfRule type="containsText" dxfId="309" priority="77" operator="containsText" text="Bajo">
      <formula>NOT(ISERROR(SEARCH("Bajo",H40)))</formula>
    </cfRule>
    <cfRule type="containsText" dxfId="308" priority="78" operator="containsText" text="Moderado">
      <formula>NOT(ISERROR(SEARCH("Moderado",H40)))</formula>
    </cfRule>
    <cfRule type="containsText" dxfId="307" priority="79" operator="containsText" text="Extremo">
      <formula>NOT(ISERROR(SEARCH("Extremo",H40)))</formula>
    </cfRule>
  </conditionalFormatting>
  <conditionalFormatting sqref="M40">
    <cfRule type="containsText" dxfId="306" priority="66" operator="containsText" text="Extremo">
      <formula>NOT(ISERROR(SEARCH("Extremo",M40)))</formula>
    </cfRule>
    <cfRule type="containsText" dxfId="305" priority="67" operator="containsText" text="Alto">
      <formula>NOT(ISERROR(SEARCH("Alto",M40)))</formula>
    </cfRule>
    <cfRule type="containsText" dxfId="304" priority="68" operator="containsText" text="Moderado">
      <formula>NOT(ISERROR(SEARCH("Moderado",M40)))</formula>
    </cfRule>
    <cfRule type="containsText" dxfId="303" priority="69" operator="containsText" text="Menor">
      <formula>NOT(ISERROR(SEARCH("Menor",M40)))</formula>
    </cfRule>
    <cfRule type="containsText" dxfId="302" priority="70" operator="containsText" text="Bajo">
      <formula>NOT(ISERROR(SEARCH("Bajo",M40)))</formula>
    </cfRule>
    <cfRule type="containsText" dxfId="301" priority="71" operator="containsText" text="Moderado">
      <formula>NOT(ISERROR(SEARCH("Moderado",M40)))</formula>
    </cfRule>
    <cfRule type="containsText" dxfId="300" priority="72" operator="containsText" text="Extremo">
      <formula>NOT(ISERROR(SEARCH("Extremo",M40)))</formula>
    </cfRule>
    <cfRule type="containsText" dxfId="299" priority="73" operator="containsText" text="Baja">
      <formula>NOT(ISERROR(SEARCH("Baja",M40)))</formula>
    </cfRule>
    <cfRule type="containsText" dxfId="298" priority="74" operator="containsText" text="Alto">
      <formula>NOT(ISERROR(SEARCH("Alto",M40)))</formula>
    </cfRule>
  </conditionalFormatting>
  <conditionalFormatting sqref="J40:J49">
    <cfRule type="containsText" dxfId="297" priority="55" operator="containsText" text="Muy Baja">
      <formula>NOT(ISERROR(SEARCH("Muy Baja",J40)))</formula>
    </cfRule>
    <cfRule type="containsText" dxfId="296" priority="61" operator="containsText" text="Muy Alta">
      <formula>NOT(ISERROR(SEARCH("Muy Alta",J40)))</formula>
    </cfRule>
    <cfRule type="containsText" dxfId="295" priority="62" operator="containsText" text="Alta">
      <formula>NOT(ISERROR(SEARCH("Alta",J40)))</formula>
    </cfRule>
    <cfRule type="containsText" dxfId="294" priority="63" operator="containsText" text="Media">
      <formula>NOT(ISERROR(SEARCH("Media",J40)))</formula>
    </cfRule>
    <cfRule type="containsText" dxfId="293" priority="64" operator="containsText" text="Baja">
      <formula>NOT(ISERROR(SEARCH("Baja",J40)))</formula>
    </cfRule>
    <cfRule type="containsText" dxfId="292" priority="65" operator="containsText" text="Muy Baja">
      <formula>NOT(ISERROR(SEARCH("Muy Baja",J40)))</formula>
    </cfRule>
  </conditionalFormatting>
  <conditionalFormatting sqref="K40:K49">
    <cfRule type="containsText" dxfId="291" priority="56" operator="containsText" text="Catastrófico">
      <formula>NOT(ISERROR(SEARCH("Catastrófico",K40)))</formula>
    </cfRule>
    <cfRule type="containsText" dxfId="290" priority="57" operator="containsText" text="Moderado">
      <formula>NOT(ISERROR(SEARCH("Moderado",K40)))</formula>
    </cfRule>
    <cfRule type="containsText" dxfId="289" priority="58" operator="containsText" text="Menor">
      <formula>NOT(ISERROR(SEARCH("Menor",K40)))</formula>
    </cfRule>
    <cfRule type="containsText" dxfId="288" priority="59" operator="containsText" text="Leve">
      <formula>NOT(ISERROR(SEARCH("Leve",K40)))</formula>
    </cfRule>
    <cfRule type="containsText" dxfId="287" priority="60" operator="containsText" text="Mayor">
      <formula>NOT(ISERROR(SEARCH("Mayor",K40)))</formula>
    </cfRule>
  </conditionalFormatting>
  <conditionalFormatting sqref="F50">
    <cfRule type="containsText" dxfId="286" priority="32" operator="containsText" text="Muy Baja">
      <formula>NOT(ISERROR(SEARCH("Muy Baja",F50)))</formula>
    </cfRule>
    <cfRule type="containsText" dxfId="285" priority="33" operator="containsText" text="Baja">
      <formula>NOT(ISERROR(SEARCH("Baja",F50)))</formula>
    </cfRule>
    <cfRule type="containsText" dxfId="284" priority="35" operator="containsText" text="Muy Alta">
      <formula>NOT(ISERROR(SEARCH("Muy Alta",F50)))</formula>
    </cfRule>
    <cfRule type="containsText" dxfId="283" priority="36" operator="containsText" text="Alta">
      <formula>NOT(ISERROR(SEARCH("Alta",F50)))</formula>
    </cfRule>
    <cfRule type="containsText" dxfId="282" priority="37" operator="containsText" text="Media">
      <formula>NOT(ISERROR(SEARCH("Media",F50)))</formula>
    </cfRule>
    <cfRule type="containsText" dxfId="281" priority="38" operator="containsText" text="Media">
      <formula>NOT(ISERROR(SEARCH("Media",F50)))</formula>
    </cfRule>
    <cfRule type="containsText" dxfId="280" priority="39" operator="containsText" text="Media">
      <formula>NOT(ISERROR(SEARCH("Media",F50)))</formula>
    </cfRule>
    <cfRule type="containsText" dxfId="279" priority="40" operator="containsText" text="Muy Baja">
      <formula>NOT(ISERROR(SEARCH("Muy Baja",F50)))</formula>
    </cfRule>
    <cfRule type="containsText" dxfId="278" priority="41" operator="containsText" text="Baja">
      <formula>NOT(ISERROR(SEARCH("Baja",F50)))</formula>
    </cfRule>
    <cfRule type="containsText" dxfId="277" priority="42" operator="containsText" text="Muy Baja">
      <formula>NOT(ISERROR(SEARCH("Muy Baja",F50)))</formula>
    </cfRule>
    <cfRule type="containsText" dxfId="276" priority="43" operator="containsText" text="Muy Baja">
      <formula>NOT(ISERROR(SEARCH("Muy Baja",F50)))</formula>
    </cfRule>
    <cfRule type="containsText" dxfId="275" priority="44" operator="containsText" text="Muy Baja">
      <formula>NOT(ISERROR(SEARCH("Muy Baja",F50)))</formula>
    </cfRule>
    <cfRule type="containsText" dxfId="274" priority="45" operator="containsText" text="Muy Baja'Tabla probabilidad'!">
      <formula>NOT(ISERROR(SEARCH("Muy Baja'Tabla probabilidad'!",F50)))</formula>
    </cfRule>
    <cfRule type="containsText" dxfId="273" priority="46" operator="containsText" text="Muy bajo">
      <formula>NOT(ISERROR(SEARCH("Muy bajo",F50)))</formula>
    </cfRule>
    <cfRule type="containsText" dxfId="272" priority="47" operator="containsText" text="Alta">
      <formula>NOT(ISERROR(SEARCH("Alta",F50)))</formula>
    </cfRule>
    <cfRule type="containsText" dxfId="271" priority="48" operator="containsText" text="Media">
      <formula>NOT(ISERROR(SEARCH("Media",F50)))</formula>
    </cfRule>
    <cfRule type="containsText" dxfId="270" priority="49" operator="containsText" text="Baja">
      <formula>NOT(ISERROR(SEARCH("Baja",F50)))</formula>
    </cfRule>
    <cfRule type="containsText" dxfId="269" priority="50" operator="containsText" text="Muy baja">
      <formula>NOT(ISERROR(SEARCH("Muy baja",F50)))</formula>
    </cfRule>
    <cfRule type="cellIs" dxfId="268" priority="53" operator="between">
      <formula>1</formula>
      <formula>2</formula>
    </cfRule>
    <cfRule type="cellIs" dxfId="267" priority="54" operator="between">
      <formula>0</formula>
      <formula>2</formula>
    </cfRule>
  </conditionalFormatting>
  <conditionalFormatting sqref="F50">
    <cfRule type="containsText" dxfId="266" priority="34" operator="containsText" text="Muy Alta">
      <formula>NOT(ISERROR(SEARCH("Muy Alta",F50)))</formula>
    </cfRule>
  </conditionalFormatting>
  <conditionalFormatting sqref="G50">
    <cfRule type="containsText" dxfId="265" priority="26" operator="containsText" text="Catastrófico">
      <formula>NOT(ISERROR(SEARCH("Catastrófico",G50)))</formula>
    </cfRule>
    <cfRule type="containsText" dxfId="264" priority="27" operator="containsText" text="Mayor">
      <formula>NOT(ISERROR(SEARCH("Mayor",G50)))</formula>
    </cfRule>
    <cfRule type="containsText" dxfId="263" priority="28" operator="containsText" text="Alta">
      <formula>NOT(ISERROR(SEARCH("Alta",G50)))</formula>
    </cfRule>
    <cfRule type="containsText" dxfId="262" priority="29" operator="containsText" text="Moderado">
      <formula>NOT(ISERROR(SEARCH("Moderado",G50)))</formula>
    </cfRule>
    <cfRule type="containsText" dxfId="261" priority="30" operator="containsText" text="Menor">
      <formula>NOT(ISERROR(SEARCH("Menor",G50)))</formula>
    </cfRule>
    <cfRule type="containsText" dxfId="260" priority="31" operator="containsText" text="Leve">
      <formula>NOT(ISERROR(SEARCH("Leve",G50)))</formula>
    </cfRule>
  </conditionalFormatting>
  <conditionalFormatting sqref="H50:I50">
    <cfRule type="containsText" dxfId="259" priority="21" operator="containsText" text="Extremo">
      <formula>NOT(ISERROR(SEARCH("Extremo",H50)))</formula>
    </cfRule>
    <cfRule type="containsText" dxfId="258" priority="22" operator="containsText" text="Alto">
      <formula>NOT(ISERROR(SEARCH("Alto",H50)))</formula>
    </cfRule>
    <cfRule type="containsText" dxfId="257" priority="23" operator="containsText" text="Bajo">
      <formula>NOT(ISERROR(SEARCH("Bajo",H50)))</formula>
    </cfRule>
    <cfRule type="containsText" dxfId="256" priority="24" operator="containsText" text="Moderado">
      <formula>NOT(ISERROR(SEARCH("Moderado",H50)))</formula>
    </cfRule>
    <cfRule type="containsText" dxfId="255" priority="25" operator="containsText" text="Extremo">
      <formula>NOT(ISERROR(SEARCH("Extremo",H50)))</formula>
    </cfRule>
  </conditionalFormatting>
  <conditionalFormatting sqref="M50">
    <cfRule type="containsText" dxfId="254" priority="12" operator="containsText" text="Extremo">
      <formula>NOT(ISERROR(SEARCH("Extremo",M50)))</formula>
    </cfRule>
    <cfRule type="containsText" dxfId="253" priority="13" operator="containsText" text="Alto">
      <formula>NOT(ISERROR(SEARCH("Alto",M50)))</formula>
    </cfRule>
    <cfRule type="containsText" dxfId="252" priority="14" operator="containsText" text="Moderado">
      <formula>NOT(ISERROR(SEARCH("Moderado",M50)))</formula>
    </cfRule>
    <cfRule type="containsText" dxfId="251" priority="15" operator="containsText" text="Menor">
      <formula>NOT(ISERROR(SEARCH("Menor",M50)))</formula>
    </cfRule>
    <cfRule type="containsText" dxfId="250" priority="16" operator="containsText" text="Bajo">
      <formula>NOT(ISERROR(SEARCH("Bajo",M50)))</formula>
    </cfRule>
    <cfRule type="containsText" dxfId="249" priority="17" operator="containsText" text="Moderado">
      <formula>NOT(ISERROR(SEARCH("Moderado",M50)))</formula>
    </cfRule>
    <cfRule type="containsText" dxfId="248" priority="18" operator="containsText" text="Extremo">
      <formula>NOT(ISERROR(SEARCH("Extremo",M50)))</formula>
    </cfRule>
    <cfRule type="containsText" dxfId="247" priority="19" operator="containsText" text="Baja">
      <formula>NOT(ISERROR(SEARCH("Baja",M50)))</formula>
    </cfRule>
    <cfRule type="containsText" dxfId="246" priority="20" operator="containsText" text="Alto">
      <formula>NOT(ISERROR(SEARCH("Alto",M50)))</formula>
    </cfRule>
  </conditionalFormatting>
  <conditionalFormatting sqref="J50:J59">
    <cfRule type="containsText" dxfId="245" priority="1" operator="containsText" text="Muy Baja">
      <formula>NOT(ISERROR(SEARCH("Muy Baja",J50)))</formula>
    </cfRule>
    <cfRule type="containsText" dxfId="244" priority="7" operator="containsText" text="Muy Alta">
      <formula>NOT(ISERROR(SEARCH("Muy Alta",J50)))</formula>
    </cfRule>
    <cfRule type="containsText" dxfId="243" priority="8" operator="containsText" text="Alta">
      <formula>NOT(ISERROR(SEARCH("Alta",J50)))</formula>
    </cfRule>
    <cfRule type="containsText" dxfId="242" priority="9" operator="containsText" text="Media">
      <formula>NOT(ISERROR(SEARCH("Media",J50)))</formula>
    </cfRule>
    <cfRule type="containsText" dxfId="241" priority="10" operator="containsText" text="Baja">
      <formula>NOT(ISERROR(SEARCH("Baja",J50)))</formula>
    </cfRule>
    <cfRule type="containsText" dxfId="240" priority="11" operator="containsText" text="Muy Baja">
      <formula>NOT(ISERROR(SEARCH("Muy Baja",J50)))</formula>
    </cfRule>
  </conditionalFormatting>
  <conditionalFormatting sqref="K50:K59">
    <cfRule type="containsText" dxfId="239" priority="2" operator="containsText" text="Catastrófico">
      <formula>NOT(ISERROR(SEARCH("Catastrófico",K50)))</formula>
    </cfRule>
    <cfRule type="containsText" dxfId="238" priority="3" operator="containsText" text="Moderado">
      <formula>NOT(ISERROR(SEARCH("Moderado",K50)))</formula>
    </cfRule>
    <cfRule type="containsText" dxfId="237" priority="4" operator="containsText" text="Menor">
      <formula>NOT(ISERROR(SEARCH("Menor",K50)))</formula>
    </cfRule>
    <cfRule type="containsText" dxfId="236" priority="5" operator="containsText" text="Leve">
      <formula>NOT(ISERROR(SEARCH("Leve",K50)))</formula>
    </cfRule>
    <cfRule type="containsText" dxfId="235" priority="6" operator="containsText" text="Mayor">
      <formula>NOT(ISERROR(SEARCH("Mayor",K50)))</formula>
    </cfRule>
  </conditionalFormatting>
  <dataValidations disablePrompts="1" count="1">
    <dataValidation type="list" allowBlank="1" showInputMessage="1" showErrorMessage="1" sqref="D10:D59" xr:uid="{00000000-0002-0000-0400-000000000000}">
      <formula1>#REF!</formula1>
    </dataValidation>
  </dataValidations>
  <pageMargins left="0.31496062992125984" right="0.31496062992125984" top="1.1417322834645669" bottom="1.1417322834645669" header="0.31496062992125984" footer="0.31496062992125984"/>
  <pageSetup paperSize="8" scale="72"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45" operator="containsText" id="{E50DE147-7B2A-40A6-95D7-AEA96FC942F8}">
            <xm:f>NOT(ISERROR(SEARCH('6. Criterio'!$B$5,F10)))</xm:f>
            <xm:f>'6. Criterio'!$B$5</xm:f>
            <x14:dxf>
              <font>
                <color rgb="FF006100"/>
              </font>
              <fill>
                <patternFill>
                  <bgColor rgb="FFC6EFCE"/>
                </patternFill>
              </fill>
            </x14:dxf>
          </x14:cfRule>
          <x14:cfRule type="containsText" priority="546" operator="containsText" id="{1034B27F-53CC-4A29-BA39-C5FDB949099A}">
            <xm:f>NOT(ISERROR(SEARCH('6. Criterio'!$B$5,F10)))</xm:f>
            <xm:f>'6. Criterio'!$B$5</xm:f>
            <x14:dxf>
              <font>
                <color rgb="FF9C0006"/>
              </font>
              <fill>
                <patternFill>
                  <bgColor rgb="FFFFC7CE"/>
                </patternFill>
              </fill>
            </x14:dxf>
          </x14:cfRule>
          <xm:sqref>F10</xm:sqref>
        </x14:conditionalFormatting>
        <x14:conditionalFormatting xmlns:xm="http://schemas.microsoft.com/office/excel/2006/main">
          <x14:cfRule type="containsText" priority="213" operator="containsText" id="{4861E282-75C8-43E4-BE98-12B0F18BA4BA}">
            <xm:f>NOT(ISERROR(SEARCH('6. Criterio'!$B$5,F20)))</xm:f>
            <xm:f>'6. Criterio'!$B$5</xm:f>
            <x14:dxf>
              <font>
                <color rgb="FF006100"/>
              </font>
              <fill>
                <patternFill>
                  <bgColor rgb="FFC6EFCE"/>
                </patternFill>
              </fill>
            </x14:dxf>
          </x14:cfRule>
          <x14:cfRule type="containsText" priority="214" operator="containsText" id="{A52C3DAA-0A37-418C-A966-D734A82BA3A9}">
            <xm:f>NOT(ISERROR(SEARCH('6. Criterio'!$B$5,F20)))</xm:f>
            <xm:f>'6. Criterio'!$B$5</xm:f>
            <x14:dxf>
              <font>
                <color rgb="FF9C0006"/>
              </font>
              <fill>
                <patternFill>
                  <bgColor rgb="FFFFC7CE"/>
                </patternFill>
              </fill>
            </x14:dxf>
          </x14:cfRule>
          <xm:sqref>F20</xm:sqref>
        </x14:conditionalFormatting>
        <x14:conditionalFormatting xmlns:xm="http://schemas.microsoft.com/office/excel/2006/main">
          <x14:cfRule type="containsText" priority="159" operator="containsText" id="{E0603849-B3E7-42A1-8845-9955A3758AB7}">
            <xm:f>NOT(ISERROR(SEARCH('6. Criterio'!$B$5,F30)))</xm:f>
            <xm:f>'6. Criterio'!$B$5</xm:f>
            <x14:dxf>
              <font>
                <color rgb="FF006100"/>
              </font>
              <fill>
                <patternFill>
                  <bgColor rgb="FFC6EFCE"/>
                </patternFill>
              </fill>
            </x14:dxf>
          </x14:cfRule>
          <x14:cfRule type="containsText" priority="160" operator="containsText" id="{0B1EF0D0-F18B-489B-A41A-5FA9AF4926C3}">
            <xm:f>NOT(ISERROR(SEARCH('6. Criterio'!$B$5,F30)))</xm:f>
            <xm:f>'6. Criterio'!$B$5</xm:f>
            <x14:dxf>
              <font>
                <color rgb="FF9C0006"/>
              </font>
              <fill>
                <patternFill>
                  <bgColor rgb="FFFFC7CE"/>
                </patternFill>
              </fill>
            </x14:dxf>
          </x14:cfRule>
          <xm:sqref>F30</xm:sqref>
        </x14:conditionalFormatting>
        <x14:conditionalFormatting xmlns:xm="http://schemas.microsoft.com/office/excel/2006/main">
          <x14:cfRule type="containsText" priority="105" operator="containsText" id="{6C3CDF02-A0BC-4CF8-BCA5-E056DAE686CB}">
            <xm:f>NOT(ISERROR(SEARCH('6. Criterio'!$B$5,F40)))</xm:f>
            <xm:f>'6. Criterio'!$B$5</xm:f>
            <x14:dxf>
              <font>
                <color rgb="FF006100"/>
              </font>
              <fill>
                <patternFill>
                  <bgColor rgb="FFC6EFCE"/>
                </patternFill>
              </fill>
            </x14:dxf>
          </x14:cfRule>
          <x14:cfRule type="containsText" priority="106" operator="containsText" id="{DB599785-8D04-4095-B193-2D0D3A4469CA}">
            <xm:f>NOT(ISERROR(SEARCH('6. Criterio'!$B$5,F40)))</xm:f>
            <xm:f>'6. Criterio'!$B$5</xm:f>
            <x14:dxf>
              <font>
                <color rgb="FF9C0006"/>
              </font>
              <fill>
                <patternFill>
                  <bgColor rgb="FFFFC7CE"/>
                </patternFill>
              </fill>
            </x14:dxf>
          </x14:cfRule>
          <xm:sqref>F40</xm:sqref>
        </x14:conditionalFormatting>
        <x14:conditionalFormatting xmlns:xm="http://schemas.microsoft.com/office/excel/2006/main">
          <x14:cfRule type="containsText" priority="51" operator="containsText" id="{DA83253E-B240-45AD-ABD2-D4F2F3594AF5}">
            <xm:f>NOT(ISERROR(SEARCH('6. Criterio'!$B$5,F50)))</xm:f>
            <xm:f>'6. Criterio'!$B$5</xm:f>
            <x14:dxf>
              <font>
                <color rgb="FF006100"/>
              </font>
              <fill>
                <patternFill>
                  <bgColor rgb="FFC6EFCE"/>
                </patternFill>
              </fill>
            </x14:dxf>
          </x14:cfRule>
          <x14:cfRule type="containsText" priority="52" operator="containsText" id="{3D41872F-8E1D-48AF-8434-5009F58A4C25}">
            <xm:f>NOT(ISERROR(SEARCH('6. Criterio'!$B$5,F50)))</xm:f>
            <xm:f>'6. Criterio'!$B$5</xm:f>
            <x14:dxf>
              <font>
                <color rgb="FF9C0006"/>
              </font>
              <fill>
                <patternFill>
                  <bgColor rgb="FFFFC7CE"/>
                </patternFill>
              </fill>
            </x14:dxf>
          </x14:cfRule>
          <xm:sqref>F50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1000000}">
          <x14:formula1>
            <xm:f>'7. Matriz de Calor'!$S$8:$S$11</xm:f>
          </x14:formula1>
          <xm:sqref>N10:N59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11" zoomScale="70" zoomScaleNormal="70" workbookViewId="0">
      <selection activeCell="C21" sqref="C21:E21"/>
    </sheetView>
  </sheetViews>
  <sheetFormatPr baseColWidth="10" defaultRowHeight="15" x14ac:dyDescent="0.25"/>
  <cols>
    <col min="2" max="2" width="24.28515625" customWidth="1"/>
    <col min="3" max="3" width="62.85546875" customWidth="1"/>
    <col min="4" max="4" width="10.28515625" bestFit="1" customWidth="1"/>
    <col min="5" max="5" width="84.28515625" style="47" customWidth="1"/>
    <col min="6" max="6" width="24.7109375" customWidth="1"/>
    <col min="8" max="8" width="13.7109375" bestFit="1" customWidth="1"/>
    <col min="9" max="9" width="28.5703125" customWidth="1"/>
    <col min="33" max="138" width="11.42578125" style="3"/>
  </cols>
  <sheetData>
    <row r="1" spans="1:138" s="3" customFormat="1" x14ac:dyDescent="0.25">
      <c r="E1" s="44"/>
    </row>
    <row r="2" spans="1:138" ht="24" thickBot="1" x14ac:dyDescent="0.3">
      <c r="A2" s="3"/>
      <c r="B2" s="336" t="s">
        <v>26</v>
      </c>
      <c r="C2" s="336"/>
      <c r="D2" s="336"/>
      <c r="E2" s="336"/>
      <c r="F2" s="95"/>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45"/>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69"/>
      <c r="C4" s="70" t="s">
        <v>27</v>
      </c>
      <c r="D4" s="70"/>
      <c r="E4" s="70" t="s">
        <v>28</v>
      </c>
      <c r="F4" s="71"/>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69"/>
      <c r="C5" s="70" t="s">
        <v>122</v>
      </c>
      <c r="D5" s="70"/>
      <c r="E5" s="72" t="s">
        <v>123</v>
      </c>
      <c r="F5" s="70"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73" t="s">
        <v>29</v>
      </c>
      <c r="C6" s="74" t="s">
        <v>160</v>
      </c>
      <c r="D6" s="75">
        <v>0.04</v>
      </c>
      <c r="E6" s="76" t="s">
        <v>124</v>
      </c>
      <c r="F6" s="77">
        <v>1</v>
      </c>
      <c r="G6" s="3"/>
      <c r="H6" s="57"/>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78" t="s">
        <v>30</v>
      </c>
      <c r="C7" s="74" t="s">
        <v>161</v>
      </c>
      <c r="D7" s="75">
        <v>0.09</v>
      </c>
      <c r="E7" s="76" t="s">
        <v>125</v>
      </c>
      <c r="F7" s="77">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79" t="s">
        <v>31</v>
      </c>
      <c r="C8" s="74" t="s">
        <v>162</v>
      </c>
      <c r="D8" s="75">
        <v>0.28999999999999998</v>
      </c>
      <c r="E8" s="76" t="s">
        <v>126</v>
      </c>
      <c r="F8" s="77">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80" t="s">
        <v>32</v>
      </c>
      <c r="C9" s="74" t="s">
        <v>163</v>
      </c>
      <c r="D9" s="75">
        <v>0.49</v>
      </c>
      <c r="E9" s="76" t="s">
        <v>127</v>
      </c>
      <c r="F9" s="77">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81" t="s">
        <v>33</v>
      </c>
      <c r="C10" s="74" t="s">
        <v>164</v>
      </c>
      <c r="D10" s="75">
        <v>1</v>
      </c>
      <c r="E10" s="76" t="s">
        <v>128</v>
      </c>
      <c r="F10" s="77">
        <v>5</v>
      </c>
      <c r="G10" s="3"/>
      <c r="H10" s="3"/>
      <c r="I10" s="102" t="s">
        <v>208</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46"/>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44"/>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44"/>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36" t="s">
        <v>34</v>
      </c>
      <c r="C14" s="336"/>
      <c r="D14" s="336"/>
      <c r="E14" s="336"/>
      <c r="F14" s="95"/>
      <c r="G14" s="68"/>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48"/>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85" customFormat="1" ht="20.25" x14ac:dyDescent="0.3">
      <c r="A16" s="83"/>
      <c r="B16" s="84"/>
      <c r="C16" s="335" t="s">
        <v>35</v>
      </c>
      <c r="D16" s="335"/>
      <c r="E16" s="335"/>
      <c r="F16" s="83"/>
      <c r="G16" s="83"/>
      <c r="H16" s="83"/>
      <c r="I16" s="103" t="s">
        <v>13</v>
      </c>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row>
    <row r="17" spans="1:138" s="85" customFormat="1" ht="40.5" customHeight="1" x14ac:dyDescent="0.3">
      <c r="A17" s="83"/>
      <c r="B17" s="86" t="s">
        <v>66</v>
      </c>
      <c r="C17" s="332" t="s">
        <v>132</v>
      </c>
      <c r="D17" s="333"/>
      <c r="E17" s="334"/>
      <c r="F17" s="77">
        <v>1</v>
      </c>
      <c r="G17" s="83"/>
      <c r="H17" s="83"/>
      <c r="I17" s="102" t="s">
        <v>35</v>
      </c>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row>
    <row r="18" spans="1:138" s="85" customFormat="1" ht="20.25" x14ac:dyDescent="0.3">
      <c r="A18" s="83"/>
      <c r="B18" s="87" t="s">
        <v>36</v>
      </c>
      <c r="C18" s="332" t="s">
        <v>133</v>
      </c>
      <c r="D18" s="333"/>
      <c r="E18" s="334"/>
      <c r="F18" s="77">
        <v>2</v>
      </c>
      <c r="G18" s="83"/>
      <c r="H18" s="83"/>
      <c r="I18" s="102" t="s">
        <v>74</v>
      </c>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row>
    <row r="19" spans="1:138" s="85" customFormat="1" ht="30" x14ac:dyDescent="0.3">
      <c r="A19" s="83"/>
      <c r="B19" s="88" t="s">
        <v>37</v>
      </c>
      <c r="C19" s="332" t="s">
        <v>134</v>
      </c>
      <c r="D19" s="333"/>
      <c r="E19" s="334"/>
      <c r="F19" s="77">
        <v>3</v>
      </c>
      <c r="G19" s="83"/>
      <c r="H19" s="83"/>
      <c r="I19" s="102" t="s">
        <v>75</v>
      </c>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row>
    <row r="20" spans="1:138" s="85" customFormat="1" ht="30" x14ac:dyDescent="0.3">
      <c r="A20" s="83"/>
      <c r="B20" s="89" t="s">
        <v>38</v>
      </c>
      <c r="C20" s="332" t="s">
        <v>135</v>
      </c>
      <c r="D20" s="333"/>
      <c r="E20" s="334"/>
      <c r="F20" s="77">
        <v>4</v>
      </c>
      <c r="G20" s="83"/>
      <c r="H20" s="83"/>
      <c r="I20" s="102" t="s">
        <v>142</v>
      </c>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row>
    <row r="21" spans="1:138" s="85" customFormat="1" ht="30" x14ac:dyDescent="0.3">
      <c r="A21" s="83"/>
      <c r="B21" s="90" t="s">
        <v>39</v>
      </c>
      <c r="C21" s="332" t="s">
        <v>136</v>
      </c>
      <c r="D21" s="333"/>
      <c r="E21" s="334"/>
      <c r="F21" s="77">
        <v>5</v>
      </c>
      <c r="G21" s="83"/>
      <c r="H21" s="83"/>
      <c r="I21" s="102" t="str">
        <f>C48</f>
        <v>Interrupción en la prestación del servicio administrativo</v>
      </c>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row>
    <row r="22" spans="1:138" s="85" customFormat="1" ht="20.25" x14ac:dyDescent="0.3">
      <c r="A22" s="83"/>
      <c r="B22" s="91"/>
      <c r="C22" s="82"/>
      <c r="D22" s="82"/>
      <c r="E22" s="82"/>
      <c r="F22" s="92"/>
      <c r="G22" s="83"/>
      <c r="H22" s="83"/>
      <c r="I22" s="102" t="str">
        <f>C56</f>
        <v>Afectación Ambiental</v>
      </c>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row>
    <row r="23" spans="1:138" s="85" customFormat="1" ht="20.25" x14ac:dyDescent="0.3">
      <c r="A23" s="83"/>
      <c r="B23" s="91"/>
      <c r="C23" s="82"/>
      <c r="D23" s="82"/>
      <c r="E23" s="82"/>
      <c r="F23" s="92"/>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row>
    <row r="24" spans="1:138" s="85" customFormat="1" ht="20.25" x14ac:dyDescent="0.3">
      <c r="A24" s="83"/>
      <c r="B24" s="84"/>
      <c r="C24" s="335" t="s">
        <v>74</v>
      </c>
      <c r="D24" s="335"/>
      <c r="E24" s="335"/>
      <c r="F24" s="92"/>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row>
    <row r="25" spans="1:138" s="85" customFormat="1" ht="20.100000000000001" customHeight="1" x14ac:dyDescent="0.3">
      <c r="A25" s="83"/>
      <c r="B25" s="86" t="s">
        <v>66</v>
      </c>
      <c r="C25" s="332" t="s">
        <v>216</v>
      </c>
      <c r="D25" s="333"/>
      <c r="E25" s="334"/>
      <c r="F25" s="77">
        <v>1</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row>
    <row r="26" spans="1:138" s="85" customFormat="1" ht="20.100000000000001" customHeight="1" x14ac:dyDescent="0.3">
      <c r="A26" s="83"/>
      <c r="B26" s="87" t="s">
        <v>36</v>
      </c>
      <c r="C26" s="332" t="s">
        <v>217</v>
      </c>
      <c r="D26" s="333"/>
      <c r="E26" s="334"/>
      <c r="F26" s="77">
        <v>2</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row>
    <row r="27" spans="1:138" s="85" customFormat="1" ht="20.100000000000001" customHeight="1" x14ac:dyDescent="0.3">
      <c r="A27" s="83"/>
      <c r="B27" s="88" t="s">
        <v>37</v>
      </c>
      <c r="C27" s="332" t="s">
        <v>218</v>
      </c>
      <c r="D27" s="333"/>
      <c r="E27" s="334"/>
      <c r="F27" s="77">
        <v>3</v>
      </c>
      <c r="G27" s="83"/>
      <c r="H27" s="83"/>
      <c r="I27" s="83" t="str" cm="1">
        <f t="array" ref="I27:I31">_xlfn.IFS(I10='6. Criterio'!$C$16,'6. Criterio'!$C$17:$C$21,I10='6. Criterio'!$C$24,'6. Criterio'!$C$25:$C$29,I10='6. Criterio'!$C$32,'6. Criterio'!$C$33:$C$37,I10='6. Criterio'!$C$40,'6. Criterio'!$C$41:$C$45,I10=$C$56,'6. Criterio'!$C$57:$C$61)</f>
        <v xml:space="preserve">Si el hecho llegara a presentarse, tendría consecuencias o efectos mínimos sobre la entidad.
</v>
      </c>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row>
    <row r="28" spans="1:138" s="85" customFormat="1" ht="20.100000000000001" customHeight="1" x14ac:dyDescent="0.3">
      <c r="A28" s="83"/>
      <c r="B28" s="89" t="s">
        <v>38</v>
      </c>
      <c r="C28" s="332" t="s">
        <v>219</v>
      </c>
      <c r="D28" s="333"/>
      <c r="E28" s="334"/>
      <c r="F28" s="77">
        <v>4</v>
      </c>
      <c r="G28" s="83"/>
      <c r="H28" s="83"/>
      <c r="I28" s="83" t="str">
        <v xml:space="preserve">Si el hecho llegara a presentarse, tendría bajo impacto o efecto sobre la entidad.
</v>
      </c>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row>
    <row r="29" spans="1:138" s="85" customFormat="1" ht="20.25" x14ac:dyDescent="0.3">
      <c r="A29" s="83"/>
      <c r="B29" s="90" t="s">
        <v>39</v>
      </c>
      <c r="C29" s="332" t="s">
        <v>220</v>
      </c>
      <c r="D29" s="333"/>
      <c r="E29" s="334"/>
      <c r="F29" s="77">
        <v>5</v>
      </c>
      <c r="G29" s="83"/>
      <c r="H29" s="83"/>
      <c r="I29" s="83" t="str">
        <v xml:space="preserve">Si el hecho llegara a presentarse, tendría medianas consecuencias o efectos sobre la entidad.
</v>
      </c>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row>
    <row r="30" spans="1:138" s="85" customFormat="1" ht="20.25" x14ac:dyDescent="0.3">
      <c r="A30" s="83"/>
      <c r="B30" s="91"/>
      <c r="C30" s="82"/>
      <c r="D30" s="82"/>
      <c r="E30" s="82"/>
      <c r="F30" s="92"/>
      <c r="G30" s="83"/>
      <c r="H30" s="83"/>
      <c r="I30" s="83" t="str">
        <v xml:space="preserve">Si el hecho llegara a presentarse, tendría altas consecuencias o efectos sobre la entidad
</v>
      </c>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row>
    <row r="31" spans="1:138" s="83" customFormat="1" ht="20.25" x14ac:dyDescent="0.3">
      <c r="B31" s="93"/>
      <c r="C31" s="93"/>
      <c r="D31" s="93"/>
      <c r="E31" s="93"/>
      <c r="F31" s="92"/>
      <c r="I31" s="83" t="str">
        <v xml:space="preserve">Si el hecho llegara a presentarse, tendría desastrosas consecuencias o efectos sobre la entidad.
</v>
      </c>
    </row>
    <row r="32" spans="1:138" s="83" customFormat="1" ht="20.25" x14ac:dyDescent="0.3">
      <c r="B32" s="84"/>
      <c r="C32" s="335" t="s">
        <v>75</v>
      </c>
      <c r="D32" s="335"/>
      <c r="E32" s="335"/>
      <c r="F32" s="92"/>
    </row>
    <row r="33" spans="2:6" s="83" customFormat="1" ht="20.25" x14ac:dyDescent="0.3">
      <c r="B33" s="86" t="s">
        <v>66</v>
      </c>
      <c r="C33" s="332" t="s">
        <v>137</v>
      </c>
      <c r="D33" s="333"/>
      <c r="E33" s="334"/>
      <c r="F33" s="77">
        <v>1</v>
      </c>
    </row>
    <row r="34" spans="2:6" s="83" customFormat="1" ht="20.25" x14ac:dyDescent="0.3">
      <c r="B34" s="87" t="s">
        <v>36</v>
      </c>
      <c r="C34" s="332" t="s">
        <v>138</v>
      </c>
      <c r="D34" s="333"/>
      <c r="E34" s="334"/>
      <c r="F34" s="77">
        <v>2</v>
      </c>
    </row>
    <row r="35" spans="2:6" s="83" customFormat="1" ht="20.25" x14ac:dyDescent="0.3">
      <c r="B35" s="88" t="s">
        <v>37</v>
      </c>
      <c r="C35" s="332" t="s">
        <v>139</v>
      </c>
      <c r="D35" s="333"/>
      <c r="E35" s="334"/>
      <c r="F35" s="77">
        <v>3</v>
      </c>
    </row>
    <row r="36" spans="2:6" s="83" customFormat="1" ht="20.25" x14ac:dyDescent="0.3">
      <c r="B36" s="89" t="s">
        <v>38</v>
      </c>
      <c r="C36" s="332" t="s">
        <v>140</v>
      </c>
      <c r="D36" s="333"/>
      <c r="E36" s="334"/>
      <c r="F36" s="77">
        <v>4</v>
      </c>
    </row>
    <row r="37" spans="2:6" s="83" customFormat="1" ht="20.25" x14ac:dyDescent="0.3">
      <c r="B37" s="90" t="s">
        <v>39</v>
      </c>
      <c r="C37" s="332" t="s">
        <v>141</v>
      </c>
      <c r="D37" s="333"/>
      <c r="E37" s="334"/>
      <c r="F37" s="77">
        <v>5</v>
      </c>
    </row>
    <row r="38" spans="2:6" s="83" customFormat="1" ht="20.25" x14ac:dyDescent="0.3">
      <c r="B38" s="93"/>
      <c r="C38" s="93"/>
      <c r="D38" s="93"/>
      <c r="E38" s="93"/>
      <c r="F38" s="92"/>
    </row>
    <row r="39" spans="2:6" s="83" customFormat="1" ht="20.25" x14ac:dyDescent="0.3">
      <c r="B39" s="93"/>
      <c r="C39" s="93"/>
      <c r="D39" s="93"/>
      <c r="E39" s="93"/>
      <c r="F39" s="92"/>
    </row>
    <row r="40" spans="2:6" s="83" customFormat="1" ht="20.25" x14ac:dyDescent="0.3">
      <c r="B40" s="84"/>
      <c r="C40" s="335" t="s">
        <v>142</v>
      </c>
      <c r="D40" s="335"/>
      <c r="E40" s="335"/>
      <c r="F40" s="92"/>
    </row>
    <row r="41" spans="2:6" s="83" customFormat="1" ht="20.25" x14ac:dyDescent="0.3">
      <c r="B41" s="86" t="s">
        <v>66</v>
      </c>
      <c r="C41" s="332" t="s">
        <v>144</v>
      </c>
      <c r="D41" s="333"/>
      <c r="E41" s="334"/>
      <c r="F41" s="77">
        <v>1</v>
      </c>
    </row>
    <row r="42" spans="2:6" s="83" customFormat="1" ht="20.25" x14ac:dyDescent="0.3">
      <c r="B42" s="87" t="s">
        <v>36</v>
      </c>
      <c r="C42" s="332" t="s">
        <v>146</v>
      </c>
      <c r="D42" s="333"/>
      <c r="E42" s="334"/>
      <c r="F42" s="77">
        <v>2</v>
      </c>
    </row>
    <row r="43" spans="2:6" s="83" customFormat="1" ht="20.25" x14ac:dyDescent="0.3">
      <c r="B43" s="88" t="s">
        <v>37</v>
      </c>
      <c r="C43" s="332" t="s">
        <v>148</v>
      </c>
      <c r="D43" s="333"/>
      <c r="E43" s="334"/>
      <c r="F43" s="77">
        <v>3</v>
      </c>
    </row>
    <row r="44" spans="2:6" s="83" customFormat="1" ht="20.25" x14ac:dyDescent="0.3">
      <c r="B44" s="89" t="s">
        <v>38</v>
      </c>
      <c r="C44" s="332" t="s">
        <v>150</v>
      </c>
      <c r="D44" s="333"/>
      <c r="E44" s="334"/>
      <c r="F44" s="77">
        <v>4</v>
      </c>
    </row>
    <row r="45" spans="2:6" s="83" customFormat="1" ht="20.25" x14ac:dyDescent="0.3">
      <c r="B45" s="90" t="s">
        <v>39</v>
      </c>
      <c r="C45" s="332" t="s">
        <v>152</v>
      </c>
      <c r="D45" s="333"/>
      <c r="E45" s="334"/>
      <c r="F45" s="77">
        <v>5</v>
      </c>
    </row>
    <row r="46" spans="2:6" s="83" customFormat="1" ht="20.25" x14ac:dyDescent="0.3">
      <c r="B46" s="91"/>
      <c r="C46" s="91" t="s">
        <v>40</v>
      </c>
      <c r="D46" s="91"/>
      <c r="F46" s="92"/>
    </row>
    <row r="47" spans="2:6" s="83" customFormat="1" ht="20.25" x14ac:dyDescent="0.3">
      <c r="B47" s="91"/>
      <c r="C47" s="91"/>
      <c r="D47" s="91"/>
      <c r="F47" s="92"/>
    </row>
    <row r="48" spans="2:6" s="83" customFormat="1" ht="20.25" x14ac:dyDescent="0.3">
      <c r="B48" s="84"/>
      <c r="C48" s="335" t="s">
        <v>143</v>
      </c>
      <c r="D48" s="335"/>
      <c r="E48" s="335"/>
      <c r="F48" s="92"/>
    </row>
    <row r="49" spans="2:6" s="83" customFormat="1" ht="20.25" customHeight="1" x14ac:dyDescent="0.3">
      <c r="B49" s="86" t="s">
        <v>66</v>
      </c>
      <c r="C49" s="332" t="s">
        <v>145</v>
      </c>
      <c r="D49" s="333"/>
      <c r="E49" s="334"/>
      <c r="F49" s="77">
        <v>1</v>
      </c>
    </row>
    <row r="50" spans="2:6" s="83" customFormat="1" ht="20.25" customHeight="1" x14ac:dyDescent="0.3">
      <c r="B50" s="87" t="s">
        <v>36</v>
      </c>
      <c r="C50" s="332" t="s">
        <v>147</v>
      </c>
      <c r="D50" s="333"/>
      <c r="E50" s="334"/>
      <c r="F50" s="77">
        <v>2</v>
      </c>
    </row>
    <row r="51" spans="2:6" s="83" customFormat="1" ht="20.25" customHeight="1" x14ac:dyDescent="0.3">
      <c r="B51" s="88" t="s">
        <v>37</v>
      </c>
      <c r="C51" s="332" t="s">
        <v>149</v>
      </c>
      <c r="D51" s="333"/>
      <c r="E51" s="334"/>
      <c r="F51" s="77">
        <v>3</v>
      </c>
    </row>
    <row r="52" spans="2:6" s="83" customFormat="1" ht="20.25" customHeight="1" x14ac:dyDescent="0.3">
      <c r="B52" s="89" t="s">
        <v>38</v>
      </c>
      <c r="C52" s="332" t="s">
        <v>151</v>
      </c>
      <c r="D52" s="333"/>
      <c r="E52" s="334"/>
      <c r="F52" s="77">
        <v>4</v>
      </c>
    </row>
    <row r="53" spans="2:6" s="83" customFormat="1" ht="20.25" customHeight="1" x14ac:dyDescent="0.3">
      <c r="B53" s="90" t="s">
        <v>39</v>
      </c>
      <c r="C53" s="332" t="s">
        <v>153</v>
      </c>
      <c r="D53" s="333"/>
      <c r="E53" s="334"/>
      <c r="F53" s="77">
        <v>5</v>
      </c>
    </row>
    <row r="54" spans="2:6" s="83" customFormat="1" ht="20.25" x14ac:dyDescent="0.3">
      <c r="B54" s="91"/>
      <c r="C54" s="91"/>
      <c r="D54" s="91"/>
      <c r="E54" s="91"/>
      <c r="F54" s="92"/>
    </row>
    <row r="55" spans="2:6" s="83" customFormat="1" ht="20.25" x14ac:dyDescent="0.3"/>
    <row r="56" spans="2:6" s="83" customFormat="1" ht="20.25" customHeight="1" x14ac:dyDescent="0.3">
      <c r="B56" s="84"/>
      <c r="C56" s="105" t="s">
        <v>208</v>
      </c>
      <c r="D56" s="105"/>
      <c r="E56" s="105"/>
      <c r="F56" s="92"/>
    </row>
    <row r="57" spans="2:6" s="83" customFormat="1" ht="20.25" customHeight="1" x14ac:dyDescent="0.3">
      <c r="B57" s="86" t="s">
        <v>66</v>
      </c>
      <c r="C57" s="106" t="s">
        <v>209</v>
      </c>
      <c r="D57" s="107"/>
      <c r="E57" s="108"/>
      <c r="F57" s="77">
        <v>1</v>
      </c>
    </row>
    <row r="58" spans="2:6" s="83" customFormat="1" ht="20.25" customHeight="1" x14ac:dyDescent="0.3">
      <c r="B58" s="87" t="s">
        <v>36</v>
      </c>
      <c r="C58" s="106" t="s">
        <v>210</v>
      </c>
      <c r="D58" s="107"/>
      <c r="E58" s="108"/>
      <c r="F58" s="77">
        <v>2</v>
      </c>
    </row>
    <row r="59" spans="2:6" s="83" customFormat="1" ht="20.25" customHeight="1" x14ac:dyDescent="0.3">
      <c r="B59" s="88" t="s">
        <v>37</v>
      </c>
      <c r="C59" s="106" t="s">
        <v>211</v>
      </c>
      <c r="D59" s="107"/>
      <c r="E59" s="108"/>
      <c r="F59" s="77">
        <v>3</v>
      </c>
    </row>
    <row r="60" spans="2:6" s="83" customFormat="1" ht="20.25" customHeight="1" x14ac:dyDescent="0.3">
      <c r="B60" s="89" t="s">
        <v>38</v>
      </c>
      <c r="C60" s="106" t="s">
        <v>212</v>
      </c>
      <c r="D60" s="107"/>
      <c r="E60" s="108"/>
      <c r="F60" s="77">
        <v>4</v>
      </c>
    </row>
    <row r="61" spans="2:6" s="83" customFormat="1" ht="20.25" customHeight="1" x14ac:dyDescent="0.3">
      <c r="B61" s="90" t="s">
        <v>39</v>
      </c>
      <c r="C61" s="106" t="s">
        <v>213</v>
      </c>
      <c r="D61" s="107"/>
      <c r="E61" s="108"/>
      <c r="F61" s="77">
        <v>5</v>
      </c>
    </row>
    <row r="62" spans="2:6" s="83" customFormat="1" ht="20.25" x14ac:dyDescent="0.3">
      <c r="E62" s="94"/>
    </row>
    <row r="63" spans="2:6" s="83" customFormat="1" ht="20.25" x14ac:dyDescent="0.3">
      <c r="E63" s="94"/>
    </row>
    <row r="64" spans="2:6" s="83" customFormat="1" ht="20.25" x14ac:dyDescent="0.3">
      <c r="E64" s="94"/>
    </row>
    <row r="65" spans="5:5" s="83" customFormat="1" ht="20.25" x14ac:dyDescent="0.3">
      <c r="E65" s="94"/>
    </row>
    <row r="66" spans="5:5" s="83" customFormat="1" ht="20.25" x14ac:dyDescent="0.3">
      <c r="E66" s="94"/>
    </row>
    <row r="67" spans="5:5" s="83" customFormat="1" ht="20.25" x14ac:dyDescent="0.3">
      <c r="E67" s="94"/>
    </row>
    <row r="68" spans="5:5" s="83" customFormat="1" ht="20.25" x14ac:dyDescent="0.3">
      <c r="E68" s="94"/>
    </row>
    <row r="69" spans="5:5" s="83" customFormat="1" ht="20.25" x14ac:dyDescent="0.3">
      <c r="E69" s="94"/>
    </row>
    <row r="70" spans="5:5" s="83" customFormat="1" ht="20.25" x14ac:dyDescent="0.3">
      <c r="E70" s="94"/>
    </row>
    <row r="71" spans="5:5" s="83" customFormat="1" ht="20.25" x14ac:dyDescent="0.3">
      <c r="E71" s="94"/>
    </row>
    <row r="72" spans="5:5" s="83" customFormat="1" ht="20.25" x14ac:dyDescent="0.3">
      <c r="E72" s="94"/>
    </row>
    <row r="73" spans="5:5" s="83" customFormat="1" ht="20.25" x14ac:dyDescent="0.3">
      <c r="E73" s="94"/>
    </row>
    <row r="74" spans="5:5" s="83" customFormat="1" ht="20.25" x14ac:dyDescent="0.3">
      <c r="E74" s="94"/>
    </row>
    <row r="75" spans="5:5" s="83" customFormat="1" ht="20.25" x14ac:dyDescent="0.3">
      <c r="E75" s="94"/>
    </row>
    <row r="76" spans="5:5" s="83" customFormat="1" ht="20.25" x14ac:dyDescent="0.3">
      <c r="E76" s="94"/>
    </row>
    <row r="77" spans="5:5" s="83" customFormat="1" ht="20.25" x14ac:dyDescent="0.3">
      <c r="E77" s="94"/>
    </row>
    <row r="78" spans="5:5" s="83" customFormat="1" ht="20.25" x14ac:dyDescent="0.3">
      <c r="E78" s="94"/>
    </row>
    <row r="79" spans="5:5" s="83" customFormat="1" ht="20.25" x14ac:dyDescent="0.3">
      <c r="E79" s="94"/>
    </row>
    <row r="80" spans="5:5" s="83" customFormat="1" ht="20.25" x14ac:dyDescent="0.3">
      <c r="E80" s="94"/>
    </row>
    <row r="81" spans="5:5" s="83" customFormat="1" ht="20.25" x14ac:dyDescent="0.3">
      <c r="E81" s="94"/>
    </row>
    <row r="82" spans="5:5" s="83" customFormat="1" ht="20.25" x14ac:dyDescent="0.3">
      <c r="E82" s="94"/>
    </row>
    <row r="83" spans="5:5" s="83" customFormat="1" ht="20.25" x14ac:dyDescent="0.3">
      <c r="E83" s="94"/>
    </row>
    <row r="84" spans="5:5" s="83" customFormat="1" ht="20.25" x14ac:dyDescent="0.3">
      <c r="E84" s="94"/>
    </row>
    <row r="85" spans="5:5" s="83" customFormat="1" ht="20.25" x14ac:dyDescent="0.3">
      <c r="E85" s="94"/>
    </row>
    <row r="86" spans="5:5" s="83" customFormat="1" ht="20.25" x14ac:dyDescent="0.3">
      <c r="E86" s="94"/>
    </row>
    <row r="87" spans="5:5" s="83" customFormat="1" ht="20.25" x14ac:dyDescent="0.3">
      <c r="E87" s="94"/>
    </row>
    <row r="88" spans="5:5" s="83" customFormat="1" ht="20.25" x14ac:dyDescent="0.3">
      <c r="E88" s="94"/>
    </row>
    <row r="89" spans="5:5" s="83" customFormat="1" ht="20.25" x14ac:dyDescent="0.3">
      <c r="E89" s="94"/>
    </row>
    <row r="90" spans="5:5" s="83" customFormat="1" ht="20.25" x14ac:dyDescent="0.3">
      <c r="E90" s="94"/>
    </row>
    <row r="91" spans="5:5" s="83" customFormat="1" ht="20.25" x14ac:dyDescent="0.3">
      <c r="E91" s="94"/>
    </row>
    <row r="92" spans="5:5" s="83" customFormat="1" ht="20.25" x14ac:dyDescent="0.3">
      <c r="E92" s="94"/>
    </row>
    <row r="93" spans="5:5" s="83" customFormat="1" ht="20.25" x14ac:dyDescent="0.3">
      <c r="E93" s="94"/>
    </row>
    <row r="94" spans="5:5" s="83" customFormat="1" ht="20.25" x14ac:dyDescent="0.3">
      <c r="E94" s="94"/>
    </row>
    <row r="95" spans="5:5" s="83" customFormat="1" ht="20.25" x14ac:dyDescent="0.3">
      <c r="E95" s="94"/>
    </row>
    <row r="96" spans="5:5" s="83" customFormat="1" ht="20.25" x14ac:dyDescent="0.3">
      <c r="E96" s="94"/>
    </row>
    <row r="97" spans="5:5" s="83" customFormat="1" ht="20.25" x14ac:dyDescent="0.3">
      <c r="E97" s="94"/>
    </row>
    <row r="98" spans="5:5" s="83" customFormat="1" ht="20.25" x14ac:dyDescent="0.3">
      <c r="E98" s="94"/>
    </row>
    <row r="99" spans="5:5" s="83" customFormat="1" ht="20.25" x14ac:dyDescent="0.3">
      <c r="E99" s="94"/>
    </row>
    <row r="100" spans="5:5" s="83" customFormat="1" ht="20.25" x14ac:dyDescent="0.3">
      <c r="E100" s="94"/>
    </row>
    <row r="101" spans="5:5" s="83" customFormat="1" ht="20.25" x14ac:dyDescent="0.3">
      <c r="E101" s="94"/>
    </row>
    <row r="102" spans="5:5" s="83" customFormat="1" ht="20.25" x14ac:dyDescent="0.3">
      <c r="E102" s="94"/>
    </row>
    <row r="103" spans="5:5" s="83" customFormat="1" ht="20.25" x14ac:dyDescent="0.3">
      <c r="E103" s="94"/>
    </row>
    <row r="104" spans="5:5" s="83" customFormat="1" ht="20.25" x14ac:dyDescent="0.3">
      <c r="E104" s="94"/>
    </row>
    <row r="105" spans="5:5" s="83" customFormat="1" ht="20.25" x14ac:dyDescent="0.3">
      <c r="E105" s="94"/>
    </row>
    <row r="106" spans="5:5" s="83" customFormat="1" ht="20.25" x14ac:dyDescent="0.3">
      <c r="E106" s="94"/>
    </row>
    <row r="107" spans="5:5" s="83" customFormat="1" ht="20.25" x14ac:dyDescent="0.3">
      <c r="E107" s="94"/>
    </row>
    <row r="108" spans="5:5" s="83" customFormat="1" ht="20.25" x14ac:dyDescent="0.3">
      <c r="E108" s="94"/>
    </row>
    <row r="109" spans="5:5" s="83" customFormat="1" ht="20.25" x14ac:dyDescent="0.3">
      <c r="E109" s="94"/>
    </row>
    <row r="110" spans="5:5" s="83" customFormat="1" ht="20.25" x14ac:dyDescent="0.3">
      <c r="E110" s="94"/>
    </row>
    <row r="111" spans="5:5" s="83" customFormat="1" ht="20.25" x14ac:dyDescent="0.3">
      <c r="E111" s="94"/>
    </row>
    <row r="112" spans="5:5" s="83" customFormat="1" ht="20.25" x14ac:dyDescent="0.3">
      <c r="E112" s="94"/>
    </row>
    <row r="113" spans="5:5" s="83" customFormat="1" ht="20.25" x14ac:dyDescent="0.3">
      <c r="E113" s="94"/>
    </row>
    <row r="114" spans="5:5" s="83" customFormat="1" ht="20.25" x14ac:dyDescent="0.3">
      <c r="E114" s="94"/>
    </row>
    <row r="115" spans="5:5" s="83" customFormat="1" ht="20.25" x14ac:dyDescent="0.3">
      <c r="E115" s="94"/>
    </row>
    <row r="116" spans="5:5" s="83" customFormat="1" ht="20.25" x14ac:dyDescent="0.3">
      <c r="E116" s="94"/>
    </row>
    <row r="117" spans="5:5" s="83" customFormat="1" ht="20.25" x14ac:dyDescent="0.3">
      <c r="E117" s="94"/>
    </row>
    <row r="118" spans="5:5" s="83" customFormat="1" ht="20.25" x14ac:dyDescent="0.3">
      <c r="E118" s="94"/>
    </row>
    <row r="119" spans="5:5" s="83" customFormat="1" ht="20.25" x14ac:dyDescent="0.3">
      <c r="E119" s="94"/>
    </row>
    <row r="120" spans="5:5" s="83" customFormat="1" ht="20.25" x14ac:dyDescent="0.3">
      <c r="E120" s="94"/>
    </row>
    <row r="121" spans="5:5" s="83" customFormat="1" ht="20.25" x14ac:dyDescent="0.3">
      <c r="E121" s="94"/>
    </row>
    <row r="122" spans="5:5" s="83" customFormat="1" ht="20.25" x14ac:dyDescent="0.3">
      <c r="E122" s="94"/>
    </row>
    <row r="123" spans="5:5" s="83" customFormat="1" ht="20.25" x14ac:dyDescent="0.3">
      <c r="E123" s="94"/>
    </row>
    <row r="124" spans="5:5" s="83" customFormat="1" ht="20.25" x14ac:dyDescent="0.3">
      <c r="E124" s="94"/>
    </row>
    <row r="125" spans="5:5" s="83" customFormat="1" ht="20.25" x14ac:dyDescent="0.3">
      <c r="E125" s="94"/>
    </row>
    <row r="126" spans="5:5" s="83" customFormat="1" ht="20.25" x14ac:dyDescent="0.3">
      <c r="E126" s="94"/>
    </row>
    <row r="127" spans="5:5" s="83" customFormat="1" ht="20.25" x14ac:dyDescent="0.3">
      <c r="E127" s="94"/>
    </row>
    <row r="128" spans="5:5" s="83" customFormat="1" ht="20.25" x14ac:dyDescent="0.3">
      <c r="E128" s="94"/>
    </row>
    <row r="129" spans="5:5" s="83" customFormat="1" ht="20.25" x14ac:dyDescent="0.3">
      <c r="E129" s="94"/>
    </row>
    <row r="130" spans="5:5" s="83" customFormat="1" ht="20.25" x14ac:dyDescent="0.3">
      <c r="E130" s="94"/>
    </row>
    <row r="131" spans="5:5" s="83" customFormat="1" ht="20.25" x14ac:dyDescent="0.3">
      <c r="E131" s="94"/>
    </row>
    <row r="132" spans="5:5" s="83" customFormat="1" ht="20.25" x14ac:dyDescent="0.3">
      <c r="E132" s="94"/>
    </row>
    <row r="133" spans="5:5" s="83" customFormat="1" ht="20.25" x14ac:dyDescent="0.3">
      <c r="E133" s="94"/>
    </row>
    <row r="134" spans="5:5" s="83" customFormat="1" ht="20.25" x14ac:dyDescent="0.3">
      <c r="E134" s="94"/>
    </row>
    <row r="135" spans="5:5" s="83" customFormat="1" ht="20.25" x14ac:dyDescent="0.3">
      <c r="E135" s="94"/>
    </row>
    <row r="136" spans="5:5" s="83" customFormat="1" ht="20.25" x14ac:dyDescent="0.3">
      <c r="E136" s="94"/>
    </row>
    <row r="137" spans="5:5" s="83" customFormat="1" ht="20.25" x14ac:dyDescent="0.3">
      <c r="E137" s="94"/>
    </row>
    <row r="138" spans="5:5" s="83" customFormat="1" ht="20.25" x14ac:dyDescent="0.3">
      <c r="E138" s="94"/>
    </row>
    <row r="139" spans="5:5" s="83" customFormat="1" ht="20.25" x14ac:dyDescent="0.3">
      <c r="E139" s="94"/>
    </row>
    <row r="140" spans="5:5" s="83" customFormat="1" ht="20.25" x14ac:dyDescent="0.3">
      <c r="E140" s="94"/>
    </row>
    <row r="141" spans="5:5" s="83" customFormat="1" ht="20.25" x14ac:dyDescent="0.3">
      <c r="E141" s="94"/>
    </row>
    <row r="142" spans="5:5" s="83" customFormat="1" ht="20.25" x14ac:dyDescent="0.3">
      <c r="E142" s="94"/>
    </row>
    <row r="143" spans="5:5" s="83" customFormat="1" ht="20.25" x14ac:dyDescent="0.3">
      <c r="E143" s="94"/>
    </row>
    <row r="144" spans="5:5" s="83" customFormat="1" ht="20.25" x14ac:dyDescent="0.3">
      <c r="E144" s="94"/>
    </row>
    <row r="145" spans="5:5" s="83" customFormat="1" ht="20.25" x14ac:dyDescent="0.3">
      <c r="E145" s="94"/>
    </row>
    <row r="146" spans="5:5" s="83" customFormat="1" ht="20.25" x14ac:dyDescent="0.3">
      <c r="E146" s="94"/>
    </row>
    <row r="147" spans="5:5" s="83" customFormat="1" ht="20.25" x14ac:dyDescent="0.3">
      <c r="E147" s="94"/>
    </row>
    <row r="148" spans="5:5" s="83" customFormat="1" ht="20.25" x14ac:dyDescent="0.3">
      <c r="E148" s="94"/>
    </row>
    <row r="149" spans="5:5" s="83" customFormat="1" ht="20.25" x14ac:dyDescent="0.3">
      <c r="E149" s="94"/>
    </row>
    <row r="150" spans="5:5" s="83" customFormat="1" ht="20.25" x14ac:dyDescent="0.3">
      <c r="E150" s="94"/>
    </row>
    <row r="151" spans="5:5" s="83" customFormat="1" ht="20.25" x14ac:dyDescent="0.3">
      <c r="E151" s="94"/>
    </row>
    <row r="152" spans="5:5" s="83" customFormat="1" ht="20.25" x14ac:dyDescent="0.3">
      <c r="E152" s="94"/>
    </row>
    <row r="153" spans="5:5" s="83" customFormat="1" ht="20.25" x14ac:dyDescent="0.3">
      <c r="E153" s="94"/>
    </row>
    <row r="154" spans="5:5" s="83" customFormat="1" ht="20.25" x14ac:dyDescent="0.3">
      <c r="E154" s="94"/>
    </row>
    <row r="155" spans="5:5" s="83" customFormat="1" ht="20.25" x14ac:dyDescent="0.3">
      <c r="E155" s="94"/>
    </row>
    <row r="156" spans="5:5" s="83" customFormat="1" ht="20.25" x14ac:dyDescent="0.3">
      <c r="E156" s="94"/>
    </row>
    <row r="157" spans="5:5" s="83" customFormat="1" ht="20.25" x14ac:dyDescent="0.3">
      <c r="E157" s="94"/>
    </row>
    <row r="158" spans="5:5" s="83" customFormat="1" ht="20.25" x14ac:dyDescent="0.3">
      <c r="E158" s="94"/>
    </row>
    <row r="159" spans="5:5" s="83" customFormat="1" ht="20.25" x14ac:dyDescent="0.3">
      <c r="E159" s="94"/>
    </row>
    <row r="160" spans="5:5" s="83" customFormat="1" ht="20.25" x14ac:dyDescent="0.3">
      <c r="E160" s="94"/>
    </row>
    <row r="161" spans="5:5" s="83" customFormat="1" ht="20.25" x14ac:dyDescent="0.3">
      <c r="E161" s="94"/>
    </row>
    <row r="162" spans="5:5" s="83" customFormat="1" ht="20.25" x14ac:dyDescent="0.3">
      <c r="E162" s="94"/>
    </row>
    <row r="163" spans="5:5" s="83" customFormat="1" ht="20.25" x14ac:dyDescent="0.3">
      <c r="E163" s="94"/>
    </row>
    <row r="164" spans="5:5" s="83" customFormat="1" ht="20.25" x14ac:dyDescent="0.3">
      <c r="E164" s="94"/>
    </row>
    <row r="165" spans="5:5" s="83" customFormat="1" ht="20.25" x14ac:dyDescent="0.3">
      <c r="E165" s="94"/>
    </row>
    <row r="166" spans="5:5" s="83" customFormat="1" ht="20.25" x14ac:dyDescent="0.3">
      <c r="E166" s="94"/>
    </row>
    <row r="167" spans="5:5" s="83" customFormat="1" ht="20.25" x14ac:dyDescent="0.3">
      <c r="E167" s="94"/>
    </row>
    <row r="168" spans="5:5" s="83" customFormat="1" ht="20.25" x14ac:dyDescent="0.3">
      <c r="E168" s="94"/>
    </row>
    <row r="169" spans="5:5" s="83" customFormat="1" ht="20.25" x14ac:dyDescent="0.3">
      <c r="E169" s="94"/>
    </row>
    <row r="170" spans="5:5" s="83" customFormat="1" ht="20.25" x14ac:dyDescent="0.3">
      <c r="E170" s="94"/>
    </row>
    <row r="171" spans="5:5" s="83" customFormat="1" ht="20.25" x14ac:dyDescent="0.3">
      <c r="E171" s="94"/>
    </row>
    <row r="172" spans="5:5" s="83" customFormat="1" ht="20.25" x14ac:dyDescent="0.3">
      <c r="E172" s="94"/>
    </row>
    <row r="173" spans="5:5" s="83" customFormat="1" ht="20.25" x14ac:dyDescent="0.3">
      <c r="E173" s="94"/>
    </row>
    <row r="174" spans="5:5" s="83" customFormat="1" ht="20.25" x14ac:dyDescent="0.3">
      <c r="E174" s="94"/>
    </row>
    <row r="175" spans="5:5" s="83" customFormat="1" ht="20.25" x14ac:dyDescent="0.3">
      <c r="E175" s="94"/>
    </row>
    <row r="176" spans="5:5" s="83" customFormat="1" ht="20.25" x14ac:dyDescent="0.3">
      <c r="E176" s="94"/>
    </row>
    <row r="177" spans="5:5" s="83" customFormat="1" ht="20.25" x14ac:dyDescent="0.3">
      <c r="E177" s="94"/>
    </row>
    <row r="178" spans="5:5" s="83" customFormat="1" ht="20.25" x14ac:dyDescent="0.3">
      <c r="E178" s="94"/>
    </row>
    <row r="179" spans="5:5" s="83" customFormat="1" ht="20.25" x14ac:dyDescent="0.3">
      <c r="E179" s="94"/>
    </row>
    <row r="180" spans="5:5" s="83" customFormat="1" ht="20.25" x14ac:dyDescent="0.3">
      <c r="E180" s="94"/>
    </row>
    <row r="181" spans="5:5" s="83" customFormat="1" ht="20.25" x14ac:dyDescent="0.3">
      <c r="E181" s="94"/>
    </row>
    <row r="182" spans="5:5" s="83" customFormat="1" ht="20.25" x14ac:dyDescent="0.3">
      <c r="E182" s="94"/>
    </row>
    <row r="183" spans="5:5" s="83" customFormat="1" ht="20.25" x14ac:dyDescent="0.3">
      <c r="E183" s="94"/>
    </row>
    <row r="184" spans="5:5" s="83" customFormat="1" ht="20.25" x14ac:dyDescent="0.3">
      <c r="E184" s="94"/>
    </row>
    <row r="185" spans="5:5" s="83" customFormat="1" ht="20.25" x14ac:dyDescent="0.3">
      <c r="E185" s="94"/>
    </row>
    <row r="186" spans="5:5" s="83" customFormat="1" ht="20.25" x14ac:dyDescent="0.3">
      <c r="E186" s="94"/>
    </row>
    <row r="187" spans="5:5" s="83" customFormat="1" ht="20.25" x14ac:dyDescent="0.3">
      <c r="E187" s="94"/>
    </row>
    <row r="188" spans="5:5" s="83" customFormat="1" ht="20.25" x14ac:dyDescent="0.3">
      <c r="E188" s="94"/>
    </row>
    <row r="189" spans="5:5" s="83" customFormat="1" ht="20.25" x14ac:dyDescent="0.3">
      <c r="E189" s="94"/>
    </row>
    <row r="190" spans="5:5" s="83" customFormat="1" ht="20.25" x14ac:dyDescent="0.3">
      <c r="E190" s="94"/>
    </row>
    <row r="191" spans="5:5" s="83" customFormat="1" ht="20.25" x14ac:dyDescent="0.3">
      <c r="E191" s="94"/>
    </row>
    <row r="192" spans="5:5" s="83" customFormat="1" ht="20.25" x14ac:dyDescent="0.3">
      <c r="E192" s="94"/>
    </row>
    <row r="193" spans="5:5" s="83" customFormat="1" ht="20.25" x14ac:dyDescent="0.3">
      <c r="E193" s="94"/>
    </row>
    <row r="194" spans="5:5" s="83" customFormat="1" ht="20.25" x14ac:dyDescent="0.3">
      <c r="E194" s="94"/>
    </row>
    <row r="195" spans="5:5" s="83" customFormat="1" ht="20.25" x14ac:dyDescent="0.3">
      <c r="E195" s="94"/>
    </row>
    <row r="196" spans="5:5" s="83" customFormat="1" ht="20.25" x14ac:dyDescent="0.3">
      <c r="E196" s="94"/>
    </row>
    <row r="197" spans="5:5" s="83" customFormat="1" ht="20.25" x14ac:dyDescent="0.3">
      <c r="E197" s="94"/>
    </row>
    <row r="198" spans="5:5" s="83" customFormat="1" ht="20.25" x14ac:dyDescent="0.3">
      <c r="E198" s="94"/>
    </row>
    <row r="199" spans="5:5" s="3" customFormat="1" x14ac:dyDescent="0.25">
      <c r="E199" s="44"/>
    </row>
    <row r="200" spans="5:5" s="3" customFormat="1" x14ac:dyDescent="0.25">
      <c r="E200" s="44"/>
    </row>
    <row r="201" spans="5:5" s="3" customFormat="1" x14ac:dyDescent="0.25">
      <c r="E201" s="44"/>
    </row>
    <row r="202" spans="5:5" s="3" customFormat="1" x14ac:dyDescent="0.25">
      <c r="E202" s="44"/>
    </row>
    <row r="203" spans="5:5" s="3" customFormat="1" x14ac:dyDescent="0.25">
      <c r="E203" s="44"/>
    </row>
    <row r="204" spans="5:5" s="3" customFormat="1" x14ac:dyDescent="0.25">
      <c r="E204" s="44"/>
    </row>
    <row r="205" spans="5:5" s="3" customFormat="1" x14ac:dyDescent="0.25">
      <c r="E205" s="44"/>
    </row>
    <row r="206" spans="5:5" s="3" customFormat="1" x14ac:dyDescent="0.25">
      <c r="E206" s="44"/>
    </row>
    <row r="207" spans="5:5" s="3" customFormat="1" x14ac:dyDescent="0.25">
      <c r="E207" s="44"/>
    </row>
    <row r="208" spans="5:5" s="3" customFormat="1" x14ac:dyDescent="0.25">
      <c r="E208" s="44"/>
    </row>
    <row r="209" spans="5:5" s="3" customFormat="1" x14ac:dyDescent="0.25">
      <c r="E209" s="44"/>
    </row>
    <row r="210" spans="5:5" s="3" customFormat="1" x14ac:dyDescent="0.25">
      <c r="E210" s="44"/>
    </row>
    <row r="211" spans="5:5" s="3" customFormat="1" x14ac:dyDescent="0.25">
      <c r="E211" s="44"/>
    </row>
    <row r="212" spans="5:5" s="3" customFormat="1" x14ac:dyDescent="0.25">
      <c r="E212" s="44"/>
    </row>
    <row r="213" spans="5:5" s="3" customFormat="1" x14ac:dyDescent="0.25">
      <c r="E213" s="44"/>
    </row>
    <row r="214" spans="5:5" s="3" customFormat="1" x14ac:dyDescent="0.25">
      <c r="E214" s="44"/>
    </row>
    <row r="215" spans="5:5" s="3" customFormat="1" x14ac:dyDescent="0.25">
      <c r="E215" s="44"/>
    </row>
    <row r="216" spans="5:5" s="3" customFormat="1" x14ac:dyDescent="0.25">
      <c r="E216" s="44"/>
    </row>
    <row r="217" spans="5:5" s="3" customFormat="1" x14ac:dyDescent="0.25">
      <c r="E217" s="44"/>
    </row>
    <row r="218" spans="5:5" s="3" customFormat="1" x14ac:dyDescent="0.25">
      <c r="E218" s="44"/>
    </row>
    <row r="219" spans="5:5" s="3" customFormat="1" x14ac:dyDescent="0.25">
      <c r="E219" s="44"/>
    </row>
    <row r="220" spans="5:5" s="3" customFormat="1" x14ac:dyDescent="0.25">
      <c r="E220" s="44"/>
    </row>
    <row r="221" spans="5:5" s="3" customFormat="1" x14ac:dyDescent="0.25">
      <c r="E221" s="44"/>
    </row>
    <row r="222" spans="5:5" s="3" customFormat="1" x14ac:dyDescent="0.25">
      <c r="E222" s="44"/>
    </row>
    <row r="223" spans="5:5" s="3" customFormat="1" x14ac:dyDescent="0.25">
      <c r="E223" s="44"/>
    </row>
    <row r="224" spans="5:5" s="3" customFormat="1" x14ac:dyDescent="0.25">
      <c r="E224" s="44"/>
    </row>
    <row r="225" spans="5:5" s="3" customFormat="1" x14ac:dyDescent="0.25">
      <c r="E225" s="44"/>
    </row>
    <row r="226" spans="5:5" s="3" customFormat="1" x14ac:dyDescent="0.25">
      <c r="E226" s="44"/>
    </row>
    <row r="227" spans="5:5" s="3" customFormat="1" x14ac:dyDescent="0.25">
      <c r="E227" s="44"/>
    </row>
    <row r="228" spans="5:5" s="3" customFormat="1" x14ac:dyDescent="0.25">
      <c r="E228" s="44"/>
    </row>
    <row r="229" spans="5:5" s="3" customFormat="1" x14ac:dyDescent="0.25">
      <c r="E229" s="44"/>
    </row>
    <row r="230" spans="5:5" s="3" customFormat="1" x14ac:dyDescent="0.25">
      <c r="E230" s="44"/>
    </row>
    <row r="231" spans="5:5" s="3" customFormat="1" x14ac:dyDescent="0.25">
      <c r="E231" s="44"/>
    </row>
    <row r="232" spans="5:5" s="3" customFormat="1" x14ac:dyDescent="0.25">
      <c r="E232" s="44"/>
    </row>
    <row r="233" spans="5:5" s="3" customFormat="1" x14ac:dyDescent="0.25">
      <c r="E233" s="44"/>
    </row>
    <row r="234" spans="5:5" s="3" customFormat="1" x14ac:dyDescent="0.25">
      <c r="E234" s="44"/>
    </row>
    <row r="235" spans="5:5" s="3" customFormat="1" x14ac:dyDescent="0.25">
      <c r="E235" s="44"/>
    </row>
    <row r="236" spans="5:5" s="3" customFormat="1" x14ac:dyDescent="0.25">
      <c r="E236" s="44"/>
    </row>
    <row r="237" spans="5:5" s="3" customFormat="1" x14ac:dyDescent="0.25">
      <c r="E237" s="44"/>
    </row>
    <row r="238" spans="5:5" s="3" customFormat="1" x14ac:dyDescent="0.25">
      <c r="E238" s="44"/>
    </row>
    <row r="239" spans="5:5" s="3" customFormat="1" x14ac:dyDescent="0.25">
      <c r="E239" s="44"/>
    </row>
    <row r="240" spans="5:5" s="3" customFormat="1" x14ac:dyDescent="0.25">
      <c r="E240" s="44"/>
    </row>
    <row r="241" spans="5:5" s="3" customFormat="1" x14ac:dyDescent="0.25">
      <c r="E241" s="44"/>
    </row>
    <row r="242" spans="5:5" s="3" customFormat="1" x14ac:dyDescent="0.25">
      <c r="E242" s="44"/>
    </row>
    <row r="243" spans="5:5" s="3" customFormat="1" x14ac:dyDescent="0.25">
      <c r="E243" s="44"/>
    </row>
    <row r="244" spans="5:5" s="3" customFormat="1" x14ac:dyDescent="0.25">
      <c r="E244" s="44"/>
    </row>
    <row r="245" spans="5:5" s="3" customFormat="1" x14ac:dyDescent="0.25">
      <c r="E245" s="44"/>
    </row>
    <row r="246" spans="5:5" s="3" customFormat="1" x14ac:dyDescent="0.25">
      <c r="E246" s="44"/>
    </row>
    <row r="247" spans="5:5" s="3" customFormat="1" x14ac:dyDescent="0.25">
      <c r="E247" s="44"/>
    </row>
    <row r="248" spans="5:5" s="3" customFormat="1" x14ac:dyDescent="0.25">
      <c r="E248" s="44"/>
    </row>
    <row r="249" spans="5:5" s="3" customFormat="1" x14ac:dyDescent="0.25">
      <c r="E249" s="44"/>
    </row>
    <row r="250" spans="5:5" s="3" customFormat="1" x14ac:dyDescent="0.25">
      <c r="E250" s="44"/>
    </row>
    <row r="251" spans="5:5" s="3" customFormat="1" x14ac:dyDescent="0.25">
      <c r="E251" s="44"/>
    </row>
    <row r="252" spans="5:5" s="3" customFormat="1" x14ac:dyDescent="0.25">
      <c r="E252" s="44"/>
    </row>
    <row r="253" spans="5:5" s="3" customFormat="1" x14ac:dyDescent="0.25">
      <c r="E253" s="44"/>
    </row>
    <row r="254" spans="5:5" s="3" customFormat="1" x14ac:dyDescent="0.25">
      <c r="E254" s="44"/>
    </row>
    <row r="255" spans="5:5" s="3" customFormat="1" x14ac:dyDescent="0.25">
      <c r="E255" s="44"/>
    </row>
    <row r="256" spans="5:5" s="3" customFormat="1" x14ac:dyDescent="0.25">
      <c r="E256" s="44"/>
    </row>
    <row r="257" spans="5:5" s="3" customFormat="1" x14ac:dyDescent="0.25">
      <c r="E257" s="44"/>
    </row>
    <row r="258" spans="5:5" s="3" customFormat="1" x14ac:dyDescent="0.25">
      <c r="E258" s="44"/>
    </row>
    <row r="259" spans="5:5" s="3" customFormat="1" x14ac:dyDescent="0.25">
      <c r="E259" s="44"/>
    </row>
    <row r="260" spans="5:5" s="3" customFormat="1" x14ac:dyDescent="0.25">
      <c r="E260" s="44"/>
    </row>
    <row r="261" spans="5:5" s="3" customFormat="1" x14ac:dyDescent="0.25">
      <c r="E261" s="44"/>
    </row>
    <row r="262" spans="5:5" s="3" customFormat="1" x14ac:dyDescent="0.25">
      <c r="E262" s="44"/>
    </row>
    <row r="263" spans="5:5" s="3" customFormat="1" x14ac:dyDescent="0.25">
      <c r="E263" s="44"/>
    </row>
    <row r="264" spans="5:5" s="3" customFormat="1" x14ac:dyDescent="0.25">
      <c r="E264" s="44"/>
    </row>
    <row r="265" spans="5:5" s="3" customFormat="1" x14ac:dyDescent="0.25">
      <c r="E265" s="44"/>
    </row>
    <row r="266" spans="5:5" s="3" customFormat="1" x14ac:dyDescent="0.25">
      <c r="E266" s="44"/>
    </row>
    <row r="267" spans="5:5" s="3" customFormat="1" x14ac:dyDescent="0.25">
      <c r="E267" s="44"/>
    </row>
    <row r="268" spans="5:5" s="3" customFormat="1" x14ac:dyDescent="0.25">
      <c r="E268" s="44"/>
    </row>
    <row r="269" spans="5:5" s="3" customFormat="1" x14ac:dyDescent="0.25">
      <c r="E269" s="44"/>
    </row>
    <row r="270" spans="5:5" s="3" customFormat="1" x14ac:dyDescent="0.25">
      <c r="E270" s="44"/>
    </row>
    <row r="271" spans="5:5" s="3" customFormat="1" x14ac:dyDescent="0.25">
      <c r="E271" s="44"/>
    </row>
    <row r="272" spans="5:5" s="3" customFormat="1" x14ac:dyDescent="0.25">
      <c r="E272" s="44"/>
    </row>
    <row r="273" spans="5:5" s="3" customFormat="1" x14ac:dyDescent="0.25">
      <c r="E273" s="44"/>
    </row>
    <row r="274" spans="5:5" s="3" customFormat="1" x14ac:dyDescent="0.25">
      <c r="E274" s="44"/>
    </row>
    <row r="275" spans="5:5" s="3" customFormat="1" x14ac:dyDescent="0.25">
      <c r="E275" s="44"/>
    </row>
    <row r="276" spans="5:5" s="3" customFormat="1" x14ac:dyDescent="0.25">
      <c r="E276" s="44"/>
    </row>
    <row r="277" spans="5:5" s="3" customFormat="1" x14ac:dyDescent="0.25">
      <c r="E277" s="44"/>
    </row>
    <row r="278" spans="5:5" s="3" customFormat="1" x14ac:dyDescent="0.25">
      <c r="E278" s="44"/>
    </row>
    <row r="279" spans="5:5" s="3" customFormat="1" x14ac:dyDescent="0.25">
      <c r="E279" s="44"/>
    </row>
    <row r="280" spans="5:5" s="3" customFormat="1" x14ac:dyDescent="0.25">
      <c r="E280" s="44"/>
    </row>
    <row r="281" spans="5:5" s="3" customFormat="1" x14ac:dyDescent="0.25">
      <c r="E281" s="44"/>
    </row>
    <row r="282" spans="5:5" s="3" customFormat="1" x14ac:dyDescent="0.25">
      <c r="E282" s="44"/>
    </row>
    <row r="283" spans="5:5" s="3" customFormat="1" x14ac:dyDescent="0.25">
      <c r="E283" s="44"/>
    </row>
    <row r="284" spans="5:5" s="3" customFormat="1" x14ac:dyDescent="0.25">
      <c r="E284" s="44"/>
    </row>
    <row r="285" spans="5:5" s="3" customFormat="1" x14ac:dyDescent="0.25">
      <c r="E285" s="44"/>
    </row>
    <row r="286" spans="5:5" s="3" customFormat="1" x14ac:dyDescent="0.25">
      <c r="E286" s="44"/>
    </row>
    <row r="287" spans="5:5" s="3" customFormat="1" x14ac:dyDescent="0.25">
      <c r="E287" s="44"/>
    </row>
    <row r="288" spans="5:5" s="3" customFormat="1" x14ac:dyDescent="0.25">
      <c r="E288" s="44"/>
    </row>
    <row r="289" spans="5:5" s="3" customFormat="1" x14ac:dyDescent="0.25">
      <c r="E289" s="44"/>
    </row>
    <row r="290" spans="5:5" s="3" customFormat="1" x14ac:dyDescent="0.25">
      <c r="E290" s="44"/>
    </row>
    <row r="291" spans="5:5" s="3" customFormat="1" x14ac:dyDescent="0.25">
      <c r="E291" s="44"/>
    </row>
    <row r="292" spans="5:5" s="3" customFormat="1" x14ac:dyDescent="0.25">
      <c r="E292" s="44"/>
    </row>
    <row r="293" spans="5:5" s="3" customFormat="1" x14ac:dyDescent="0.25">
      <c r="E293" s="44"/>
    </row>
    <row r="294" spans="5:5" s="3" customFormat="1" x14ac:dyDescent="0.25">
      <c r="E294" s="44"/>
    </row>
    <row r="295" spans="5:5" s="3" customFormat="1" x14ac:dyDescent="0.25">
      <c r="E295" s="44"/>
    </row>
    <row r="296" spans="5:5" s="3" customFormat="1" x14ac:dyDescent="0.25">
      <c r="E296" s="44"/>
    </row>
    <row r="297" spans="5:5" s="3" customFormat="1" x14ac:dyDescent="0.25">
      <c r="E297" s="44"/>
    </row>
    <row r="298" spans="5:5" s="3" customFormat="1" x14ac:dyDescent="0.25">
      <c r="E298" s="44"/>
    </row>
    <row r="299" spans="5:5" s="3" customFormat="1" x14ac:dyDescent="0.25">
      <c r="E299" s="44"/>
    </row>
    <row r="300" spans="5:5" s="3" customFormat="1" x14ac:dyDescent="0.25">
      <c r="E300" s="44"/>
    </row>
    <row r="301" spans="5:5" s="3" customFormat="1" x14ac:dyDescent="0.25">
      <c r="E301" s="44"/>
    </row>
    <row r="302" spans="5:5" s="3" customFormat="1" x14ac:dyDescent="0.25">
      <c r="E302" s="44"/>
    </row>
    <row r="303" spans="5:5" s="3" customFormat="1" x14ac:dyDescent="0.25">
      <c r="E303" s="44"/>
    </row>
    <row r="304" spans="5:5" s="3" customFormat="1" x14ac:dyDescent="0.25">
      <c r="E304" s="44"/>
    </row>
    <row r="305" spans="5:5" s="3" customFormat="1" x14ac:dyDescent="0.25">
      <c r="E305" s="44"/>
    </row>
    <row r="306" spans="5:5" s="3" customFormat="1" x14ac:dyDescent="0.25">
      <c r="E306" s="44"/>
    </row>
    <row r="307" spans="5:5" s="3" customFormat="1" x14ac:dyDescent="0.25">
      <c r="E307" s="44"/>
    </row>
    <row r="308" spans="5:5" s="3" customFormat="1" x14ac:dyDescent="0.25">
      <c r="E308" s="44"/>
    </row>
    <row r="309" spans="5:5" s="3" customFormat="1" x14ac:dyDescent="0.25">
      <c r="E309" s="44"/>
    </row>
    <row r="310" spans="5:5" s="3" customFormat="1" x14ac:dyDescent="0.25">
      <c r="E310" s="44"/>
    </row>
    <row r="311" spans="5:5" s="3" customFormat="1" x14ac:dyDescent="0.25">
      <c r="E311" s="44"/>
    </row>
    <row r="312" spans="5:5" s="3" customFormat="1" x14ac:dyDescent="0.25">
      <c r="E312" s="44"/>
    </row>
    <row r="313" spans="5:5" s="3" customFormat="1" x14ac:dyDescent="0.25">
      <c r="E313" s="44"/>
    </row>
    <row r="314" spans="5:5" s="3" customFormat="1" x14ac:dyDescent="0.25">
      <c r="E314" s="44"/>
    </row>
    <row r="315" spans="5:5" s="3" customFormat="1" x14ac:dyDescent="0.25">
      <c r="E315" s="44"/>
    </row>
    <row r="316" spans="5:5" s="3" customFormat="1" x14ac:dyDescent="0.25">
      <c r="E316" s="44"/>
    </row>
    <row r="317" spans="5:5" s="3" customFormat="1" x14ac:dyDescent="0.25">
      <c r="E317" s="44"/>
    </row>
    <row r="318" spans="5:5" s="3" customFormat="1" x14ac:dyDescent="0.25">
      <c r="E318" s="44"/>
    </row>
    <row r="319" spans="5:5" s="3" customFormat="1" x14ac:dyDescent="0.25">
      <c r="E319" s="44"/>
    </row>
    <row r="320" spans="5:5" s="3" customFormat="1" x14ac:dyDescent="0.25">
      <c r="E320" s="44"/>
    </row>
    <row r="321" spans="5:5" s="3" customFormat="1" x14ac:dyDescent="0.25">
      <c r="E321" s="44"/>
    </row>
    <row r="322" spans="5:5" s="3" customFormat="1" x14ac:dyDescent="0.25">
      <c r="E322" s="44"/>
    </row>
    <row r="323" spans="5:5" s="3" customFormat="1" x14ac:dyDescent="0.25">
      <c r="E323" s="44"/>
    </row>
    <row r="324" spans="5:5" s="3" customFormat="1" x14ac:dyDescent="0.25">
      <c r="E324" s="44"/>
    </row>
    <row r="325" spans="5:5" s="3" customFormat="1" x14ac:dyDescent="0.25">
      <c r="E325" s="44"/>
    </row>
    <row r="326" spans="5:5" s="3" customFormat="1" x14ac:dyDescent="0.25">
      <c r="E326" s="44"/>
    </row>
    <row r="327" spans="5:5" s="3" customFormat="1" x14ac:dyDescent="0.25">
      <c r="E327" s="44"/>
    </row>
    <row r="328" spans="5:5" s="3" customFormat="1" x14ac:dyDescent="0.25">
      <c r="E328" s="44"/>
    </row>
    <row r="329" spans="5:5" s="3" customFormat="1" x14ac:dyDescent="0.25">
      <c r="E329" s="44"/>
    </row>
    <row r="330" spans="5:5" s="3" customFormat="1" x14ac:dyDescent="0.25">
      <c r="E330" s="44"/>
    </row>
    <row r="331" spans="5:5" s="3" customFormat="1" x14ac:dyDescent="0.25">
      <c r="E331" s="44"/>
    </row>
    <row r="332" spans="5:5" s="3" customFormat="1" x14ac:dyDescent="0.25">
      <c r="E332" s="44"/>
    </row>
    <row r="333" spans="5:5" s="3" customFormat="1" x14ac:dyDescent="0.25">
      <c r="E333" s="44"/>
    </row>
    <row r="334" spans="5:5" s="3" customFormat="1" x14ac:dyDescent="0.25">
      <c r="E334" s="44"/>
    </row>
    <row r="335" spans="5:5" s="3" customFormat="1" x14ac:dyDescent="0.25">
      <c r="E335" s="44"/>
    </row>
    <row r="336" spans="5:5" s="3" customFormat="1" x14ac:dyDescent="0.25">
      <c r="E336" s="44"/>
    </row>
    <row r="337" spans="5:5" s="3" customFormat="1" x14ac:dyDescent="0.25">
      <c r="E337" s="44"/>
    </row>
    <row r="338" spans="5:5" s="3" customFormat="1" x14ac:dyDescent="0.25">
      <c r="E338" s="44"/>
    </row>
    <row r="339" spans="5:5" s="3" customFormat="1" x14ac:dyDescent="0.25">
      <c r="E339" s="44"/>
    </row>
    <row r="340" spans="5:5" s="3" customFormat="1" x14ac:dyDescent="0.25">
      <c r="E340" s="44"/>
    </row>
    <row r="341" spans="5:5" s="3" customFormat="1" x14ac:dyDescent="0.25">
      <c r="E341" s="44"/>
    </row>
    <row r="342" spans="5:5" s="3" customFormat="1" x14ac:dyDescent="0.25">
      <c r="E342" s="44"/>
    </row>
    <row r="343" spans="5:5" s="3" customFormat="1" x14ac:dyDescent="0.25">
      <c r="E343" s="44"/>
    </row>
    <row r="344" spans="5:5" s="3" customFormat="1" x14ac:dyDescent="0.25">
      <c r="E344" s="44"/>
    </row>
    <row r="345" spans="5:5" s="3" customFormat="1" x14ac:dyDescent="0.25">
      <c r="E345" s="44"/>
    </row>
    <row r="346" spans="5:5" s="3" customFormat="1" x14ac:dyDescent="0.25">
      <c r="E346" s="44"/>
    </row>
    <row r="347" spans="5:5" s="3" customFormat="1" x14ac:dyDescent="0.25">
      <c r="E347" s="44"/>
    </row>
    <row r="348" spans="5:5" s="3" customFormat="1" x14ac:dyDescent="0.25">
      <c r="E348" s="44"/>
    </row>
    <row r="349" spans="5:5" s="3" customFormat="1" x14ac:dyDescent="0.25">
      <c r="E349" s="44"/>
    </row>
    <row r="350" spans="5:5" s="3" customFormat="1" x14ac:dyDescent="0.25">
      <c r="E350" s="44"/>
    </row>
    <row r="351" spans="5:5" s="3" customFormat="1" x14ac:dyDescent="0.25">
      <c r="E351" s="44"/>
    </row>
    <row r="352" spans="5:5" s="3" customFormat="1" x14ac:dyDescent="0.25">
      <c r="E352" s="44"/>
    </row>
    <row r="353" spans="5:5" s="3" customFormat="1" x14ac:dyDescent="0.25">
      <c r="E353" s="44"/>
    </row>
    <row r="354" spans="5:5" s="3" customFormat="1" x14ac:dyDescent="0.25">
      <c r="E354" s="44"/>
    </row>
    <row r="355" spans="5:5" s="3" customFormat="1" x14ac:dyDescent="0.25">
      <c r="E355" s="44"/>
    </row>
    <row r="356" spans="5:5" s="3" customFormat="1" x14ac:dyDescent="0.25">
      <c r="E356" s="44"/>
    </row>
    <row r="357" spans="5:5" s="3" customFormat="1" x14ac:dyDescent="0.25">
      <c r="E357" s="44"/>
    </row>
    <row r="358" spans="5:5" s="3" customFormat="1" x14ac:dyDescent="0.25">
      <c r="E358" s="44"/>
    </row>
    <row r="359" spans="5:5" s="3" customFormat="1" x14ac:dyDescent="0.25">
      <c r="E359" s="44"/>
    </row>
    <row r="360" spans="5:5" s="3" customFormat="1" x14ac:dyDescent="0.25">
      <c r="E360" s="44"/>
    </row>
    <row r="361" spans="5:5" s="3" customFormat="1" x14ac:dyDescent="0.25">
      <c r="E361" s="44"/>
    </row>
    <row r="362" spans="5:5" s="3" customFormat="1" x14ac:dyDescent="0.25">
      <c r="E362" s="44"/>
    </row>
    <row r="363" spans="5:5" s="3" customFormat="1" x14ac:dyDescent="0.25">
      <c r="E363" s="44"/>
    </row>
    <row r="364" spans="5:5" s="3" customFormat="1" x14ac:dyDescent="0.25">
      <c r="E364" s="44"/>
    </row>
    <row r="365" spans="5:5" s="3" customFormat="1" x14ac:dyDescent="0.25">
      <c r="E365" s="44"/>
    </row>
    <row r="366" spans="5:5" s="3" customFormat="1" x14ac:dyDescent="0.25">
      <c r="E366" s="44"/>
    </row>
    <row r="367" spans="5:5" s="3" customFormat="1" x14ac:dyDescent="0.25">
      <c r="E367" s="44"/>
    </row>
    <row r="368" spans="5:5" s="3" customFormat="1" x14ac:dyDescent="0.25">
      <c r="E368" s="44"/>
    </row>
    <row r="369" spans="5:5" s="3" customFormat="1" x14ac:dyDescent="0.25">
      <c r="E369" s="44"/>
    </row>
    <row r="370" spans="5:5" s="3" customFormat="1" x14ac:dyDescent="0.25">
      <c r="E370" s="44"/>
    </row>
    <row r="371" spans="5:5" s="3" customFormat="1" x14ac:dyDescent="0.25">
      <c r="E371" s="44"/>
    </row>
    <row r="372" spans="5:5" s="3" customFormat="1" x14ac:dyDescent="0.25">
      <c r="E372" s="44"/>
    </row>
    <row r="373" spans="5:5" s="3" customFormat="1" x14ac:dyDescent="0.25">
      <c r="E373" s="44"/>
    </row>
    <row r="374" spans="5:5" s="3" customFormat="1" x14ac:dyDescent="0.25">
      <c r="E374" s="44"/>
    </row>
    <row r="375" spans="5:5" s="3" customFormat="1" x14ac:dyDescent="0.25">
      <c r="E375" s="44"/>
    </row>
    <row r="376" spans="5:5" s="3" customFormat="1" x14ac:dyDescent="0.25">
      <c r="E376" s="44"/>
    </row>
    <row r="377" spans="5:5" s="3" customFormat="1" x14ac:dyDescent="0.25">
      <c r="E377" s="44"/>
    </row>
    <row r="378" spans="5:5" s="3" customFormat="1" x14ac:dyDescent="0.25">
      <c r="E378" s="44"/>
    </row>
    <row r="379" spans="5:5" s="3" customFormat="1" x14ac:dyDescent="0.25">
      <c r="E379" s="44"/>
    </row>
    <row r="380" spans="5:5" s="3" customFormat="1" x14ac:dyDescent="0.25">
      <c r="E380" s="44"/>
    </row>
    <row r="381" spans="5:5" s="3" customFormat="1" x14ac:dyDescent="0.25">
      <c r="E381" s="44"/>
    </row>
    <row r="382" spans="5:5" s="3" customFormat="1" x14ac:dyDescent="0.25">
      <c r="E382" s="44"/>
    </row>
    <row r="383" spans="5:5" s="3" customFormat="1" x14ac:dyDescent="0.25">
      <c r="E383" s="44"/>
    </row>
    <row r="384" spans="5:5" s="3" customFormat="1" x14ac:dyDescent="0.25">
      <c r="E384" s="44"/>
    </row>
    <row r="385" spans="5:5" s="3" customFormat="1" x14ac:dyDescent="0.25">
      <c r="E385" s="44"/>
    </row>
    <row r="386" spans="5:5" s="3" customFormat="1" x14ac:dyDescent="0.25">
      <c r="E386" s="44"/>
    </row>
    <row r="387" spans="5:5" s="3" customFormat="1" x14ac:dyDescent="0.25">
      <c r="E387" s="44"/>
    </row>
    <row r="388" spans="5:5" s="3" customFormat="1" x14ac:dyDescent="0.25">
      <c r="E388" s="44"/>
    </row>
    <row r="389" spans="5:5" s="3" customFormat="1" x14ac:dyDescent="0.25">
      <c r="E389" s="44"/>
    </row>
    <row r="390" spans="5:5" s="3" customFormat="1" x14ac:dyDescent="0.25">
      <c r="E390" s="44"/>
    </row>
    <row r="391" spans="5:5" s="3" customFormat="1" x14ac:dyDescent="0.25">
      <c r="E391" s="44"/>
    </row>
    <row r="392" spans="5:5" s="3" customFormat="1" x14ac:dyDescent="0.25">
      <c r="E392" s="44"/>
    </row>
    <row r="393" spans="5:5" s="3" customFormat="1" x14ac:dyDescent="0.25">
      <c r="E393" s="44"/>
    </row>
    <row r="394" spans="5:5" s="3" customFormat="1" x14ac:dyDescent="0.25">
      <c r="E394" s="44"/>
    </row>
    <row r="395" spans="5:5" s="3" customFormat="1" x14ac:dyDescent="0.25">
      <c r="E395" s="44"/>
    </row>
    <row r="396" spans="5:5" s="3" customFormat="1" x14ac:dyDescent="0.25">
      <c r="E396" s="44"/>
    </row>
    <row r="397" spans="5:5" s="3" customFormat="1" x14ac:dyDescent="0.25">
      <c r="E397" s="44"/>
    </row>
    <row r="398" spans="5:5" s="3" customFormat="1" x14ac:dyDescent="0.25">
      <c r="E398" s="44"/>
    </row>
    <row r="399" spans="5:5" s="3" customFormat="1" x14ac:dyDescent="0.25">
      <c r="E399" s="44"/>
    </row>
    <row r="400" spans="5:5" s="3" customFormat="1" x14ac:dyDescent="0.25">
      <c r="E400" s="44"/>
    </row>
    <row r="401" spans="5:5" s="3" customFormat="1" x14ac:dyDescent="0.25">
      <c r="E401" s="44"/>
    </row>
    <row r="402" spans="5:5" s="3" customFormat="1" x14ac:dyDescent="0.25">
      <c r="E402" s="44"/>
    </row>
    <row r="403" spans="5:5" s="3" customFormat="1" x14ac:dyDescent="0.25">
      <c r="E403" s="44"/>
    </row>
    <row r="404" spans="5:5" s="3" customFormat="1" x14ac:dyDescent="0.25">
      <c r="E404" s="44"/>
    </row>
    <row r="405" spans="5:5" s="3" customFormat="1" x14ac:dyDescent="0.25">
      <c r="E405" s="44"/>
    </row>
    <row r="406" spans="5:5" s="3" customFormat="1" x14ac:dyDescent="0.25">
      <c r="E406" s="44"/>
    </row>
    <row r="407" spans="5:5" s="3" customFormat="1" x14ac:dyDescent="0.25">
      <c r="E407" s="44"/>
    </row>
    <row r="408" spans="5:5" s="3" customFormat="1" x14ac:dyDescent="0.25">
      <c r="E408" s="44"/>
    </row>
    <row r="409" spans="5:5" s="3" customFormat="1" x14ac:dyDescent="0.25">
      <c r="E409" s="44"/>
    </row>
    <row r="410" spans="5:5" s="3" customFormat="1" x14ac:dyDescent="0.25">
      <c r="E410" s="44"/>
    </row>
    <row r="411" spans="5:5" s="3" customFormat="1" x14ac:dyDescent="0.25">
      <c r="E411" s="44"/>
    </row>
    <row r="412" spans="5:5" s="3" customFormat="1" x14ac:dyDescent="0.25">
      <c r="E412" s="44"/>
    </row>
    <row r="413" spans="5:5" s="3" customFormat="1" x14ac:dyDescent="0.25">
      <c r="E413" s="44"/>
    </row>
    <row r="414" spans="5:5" s="3" customFormat="1" x14ac:dyDescent="0.25">
      <c r="E414" s="44"/>
    </row>
    <row r="415" spans="5:5" s="3" customFormat="1" x14ac:dyDescent="0.25">
      <c r="E415" s="44"/>
    </row>
    <row r="416" spans="5:5" s="3" customFormat="1" x14ac:dyDescent="0.25">
      <c r="E416" s="44"/>
    </row>
    <row r="417" spans="5:5" s="3" customFormat="1" x14ac:dyDescent="0.25">
      <c r="E417" s="44"/>
    </row>
    <row r="418" spans="5:5" s="3" customFormat="1" x14ac:dyDescent="0.25">
      <c r="E418" s="44"/>
    </row>
    <row r="419" spans="5:5" s="3" customFormat="1" x14ac:dyDescent="0.25">
      <c r="E419" s="44"/>
    </row>
    <row r="420" spans="5:5" s="3" customFormat="1" x14ac:dyDescent="0.25">
      <c r="E420" s="44"/>
    </row>
    <row r="421" spans="5:5" s="3" customFormat="1" x14ac:dyDescent="0.25">
      <c r="E421" s="44"/>
    </row>
    <row r="422" spans="5:5" s="3" customFormat="1" x14ac:dyDescent="0.25">
      <c r="E422" s="44"/>
    </row>
    <row r="423" spans="5:5" s="3" customFormat="1" x14ac:dyDescent="0.25">
      <c r="E423" s="44"/>
    </row>
    <row r="424" spans="5:5" s="3" customFormat="1" x14ac:dyDescent="0.25">
      <c r="E424" s="44"/>
    </row>
    <row r="425" spans="5:5" s="3" customFormat="1" x14ac:dyDescent="0.25">
      <c r="E425" s="44"/>
    </row>
    <row r="426" spans="5:5" s="3" customFormat="1" x14ac:dyDescent="0.25">
      <c r="E426" s="44"/>
    </row>
    <row r="427" spans="5:5" s="3" customFormat="1" x14ac:dyDescent="0.25">
      <c r="E427" s="44"/>
    </row>
    <row r="428" spans="5:5" s="3" customFormat="1" x14ac:dyDescent="0.25">
      <c r="E428" s="44"/>
    </row>
    <row r="429" spans="5:5" s="3" customFormat="1" x14ac:dyDescent="0.25">
      <c r="E429" s="44"/>
    </row>
    <row r="430" spans="5:5" s="3" customFormat="1" x14ac:dyDescent="0.25">
      <c r="E430" s="44"/>
    </row>
    <row r="431" spans="5:5" s="3" customFormat="1" x14ac:dyDescent="0.25">
      <c r="E431" s="44"/>
    </row>
    <row r="432" spans="5:5" s="3" customFormat="1" x14ac:dyDescent="0.25">
      <c r="E432" s="44"/>
    </row>
    <row r="433" spans="5:5" s="3" customFormat="1" x14ac:dyDescent="0.25">
      <c r="E433" s="44"/>
    </row>
    <row r="434" spans="5:5" s="3" customFormat="1" x14ac:dyDescent="0.25">
      <c r="E434" s="44"/>
    </row>
    <row r="435" spans="5:5" s="3" customFormat="1" x14ac:dyDescent="0.25">
      <c r="E435" s="44"/>
    </row>
    <row r="436" spans="5:5" s="3" customFormat="1" x14ac:dyDescent="0.25">
      <c r="E436" s="44"/>
    </row>
    <row r="437" spans="5:5" s="3" customFormat="1" x14ac:dyDescent="0.25">
      <c r="E437" s="44"/>
    </row>
    <row r="438" spans="5:5" s="3" customFormat="1" x14ac:dyDescent="0.25">
      <c r="E438" s="44"/>
    </row>
    <row r="439" spans="5:5" s="3" customFormat="1" x14ac:dyDescent="0.25">
      <c r="E439" s="44"/>
    </row>
    <row r="440" spans="5:5" s="3" customFormat="1" x14ac:dyDescent="0.25">
      <c r="E440" s="44"/>
    </row>
    <row r="441" spans="5:5" s="3" customFormat="1" x14ac:dyDescent="0.25">
      <c r="E441" s="44"/>
    </row>
    <row r="442" spans="5:5" s="3" customFormat="1" x14ac:dyDescent="0.25">
      <c r="E442" s="44"/>
    </row>
    <row r="443" spans="5:5" s="3" customFormat="1" x14ac:dyDescent="0.25">
      <c r="E443" s="44"/>
    </row>
    <row r="444" spans="5:5" s="3" customFormat="1" x14ac:dyDescent="0.25">
      <c r="E444" s="44"/>
    </row>
    <row r="445" spans="5:5" s="3" customFormat="1" x14ac:dyDescent="0.25">
      <c r="E445" s="44"/>
    </row>
    <row r="446" spans="5:5" s="3" customFormat="1" x14ac:dyDescent="0.25">
      <c r="E446" s="44"/>
    </row>
    <row r="447" spans="5:5" s="3" customFormat="1" x14ac:dyDescent="0.25">
      <c r="E447" s="44"/>
    </row>
    <row r="448" spans="5:5" s="3" customFormat="1" x14ac:dyDescent="0.25">
      <c r="E448" s="44"/>
    </row>
    <row r="449" spans="5:5" s="3" customFormat="1" x14ac:dyDescent="0.25">
      <c r="E449" s="44"/>
    </row>
    <row r="450" spans="5:5" s="3" customFormat="1" x14ac:dyDescent="0.25">
      <c r="E450" s="44"/>
    </row>
    <row r="451" spans="5:5" s="3" customFormat="1" x14ac:dyDescent="0.25">
      <c r="E451" s="44"/>
    </row>
    <row r="452" spans="5:5" s="3" customFormat="1" x14ac:dyDescent="0.25">
      <c r="E452" s="44"/>
    </row>
    <row r="453" spans="5:5" s="3" customFormat="1" x14ac:dyDescent="0.25">
      <c r="E453" s="44"/>
    </row>
    <row r="454" spans="5:5" s="3" customFormat="1" x14ac:dyDescent="0.25">
      <c r="E454" s="44"/>
    </row>
    <row r="455" spans="5:5" s="3" customFormat="1" x14ac:dyDescent="0.25">
      <c r="E455" s="44"/>
    </row>
    <row r="456" spans="5:5" s="3" customFormat="1" x14ac:dyDescent="0.25">
      <c r="E456" s="44"/>
    </row>
    <row r="457" spans="5:5" s="3" customFormat="1" x14ac:dyDescent="0.25">
      <c r="E457" s="44"/>
    </row>
    <row r="458" spans="5:5" s="3" customFormat="1" x14ac:dyDescent="0.25">
      <c r="E458" s="44"/>
    </row>
    <row r="459" spans="5:5" s="3" customFormat="1" x14ac:dyDescent="0.25">
      <c r="E459" s="44"/>
    </row>
    <row r="460" spans="5:5" s="3" customFormat="1" x14ac:dyDescent="0.25">
      <c r="E460" s="44"/>
    </row>
    <row r="461" spans="5:5" s="3" customFormat="1" x14ac:dyDescent="0.25">
      <c r="E461" s="44"/>
    </row>
    <row r="462" spans="5:5" s="3" customFormat="1" x14ac:dyDescent="0.25">
      <c r="E462" s="44"/>
    </row>
    <row r="463" spans="5:5" s="3" customFormat="1" x14ac:dyDescent="0.25">
      <c r="E463" s="44"/>
    </row>
    <row r="464" spans="5:5" s="3" customFormat="1" x14ac:dyDescent="0.25">
      <c r="E464" s="44"/>
    </row>
    <row r="465" spans="5:5" s="3" customFormat="1" x14ac:dyDescent="0.25">
      <c r="E465" s="44"/>
    </row>
    <row r="466" spans="5:5" s="3" customFormat="1" x14ac:dyDescent="0.25">
      <c r="E466" s="44"/>
    </row>
    <row r="467" spans="5:5" s="3" customFormat="1" x14ac:dyDescent="0.25">
      <c r="E467" s="44"/>
    </row>
    <row r="468" spans="5:5" s="3" customFormat="1" x14ac:dyDescent="0.25">
      <c r="E468" s="44"/>
    </row>
    <row r="469" spans="5:5" s="3" customFormat="1" x14ac:dyDescent="0.25">
      <c r="E469" s="44"/>
    </row>
    <row r="470" spans="5:5" s="3" customFormat="1" x14ac:dyDescent="0.25">
      <c r="E470" s="44"/>
    </row>
    <row r="471" spans="5:5" s="3" customFormat="1" x14ac:dyDescent="0.25">
      <c r="E471" s="44"/>
    </row>
    <row r="472" spans="5:5" s="3" customFormat="1" x14ac:dyDescent="0.25">
      <c r="E472" s="44"/>
    </row>
    <row r="473" spans="5:5" s="3" customFormat="1" x14ac:dyDescent="0.25">
      <c r="E473" s="44"/>
    </row>
    <row r="474" spans="5:5" s="3" customFormat="1" x14ac:dyDescent="0.25">
      <c r="E474" s="44"/>
    </row>
    <row r="475" spans="5:5" s="3" customFormat="1" x14ac:dyDescent="0.25">
      <c r="E475" s="44"/>
    </row>
    <row r="476" spans="5:5" s="3" customFormat="1" x14ac:dyDescent="0.25">
      <c r="E476" s="44"/>
    </row>
    <row r="477" spans="5:5" s="3" customFormat="1" x14ac:dyDescent="0.25">
      <c r="E477" s="44"/>
    </row>
    <row r="478" spans="5:5" s="3" customFormat="1" x14ac:dyDescent="0.25">
      <c r="E478" s="44"/>
    </row>
    <row r="479" spans="5:5" s="3" customFormat="1" x14ac:dyDescent="0.25">
      <c r="E479" s="44"/>
    </row>
    <row r="480" spans="5:5" s="3" customFormat="1" x14ac:dyDescent="0.25">
      <c r="E480" s="44"/>
    </row>
    <row r="481" spans="5:5" s="3" customFormat="1" x14ac:dyDescent="0.25">
      <c r="E481" s="44"/>
    </row>
    <row r="482" spans="5:5" s="3" customFormat="1" x14ac:dyDescent="0.25">
      <c r="E482" s="44"/>
    </row>
    <row r="483" spans="5:5" s="3" customFormat="1" x14ac:dyDescent="0.25">
      <c r="E483" s="44"/>
    </row>
    <row r="484" spans="5:5" s="3" customFormat="1" x14ac:dyDescent="0.25">
      <c r="E484" s="44"/>
    </row>
    <row r="485" spans="5:5" s="3" customFormat="1" x14ac:dyDescent="0.25">
      <c r="E485" s="44"/>
    </row>
    <row r="486" spans="5:5" s="3" customFormat="1" x14ac:dyDescent="0.25">
      <c r="E486" s="44"/>
    </row>
    <row r="487" spans="5:5" s="3" customFormat="1" x14ac:dyDescent="0.25">
      <c r="E487" s="44"/>
    </row>
    <row r="488" spans="5:5" s="3" customFormat="1" x14ac:dyDescent="0.25">
      <c r="E488" s="44"/>
    </row>
    <row r="489" spans="5:5" s="3" customFormat="1" x14ac:dyDescent="0.25">
      <c r="E489" s="44"/>
    </row>
    <row r="490" spans="5:5" s="3" customFormat="1" x14ac:dyDescent="0.25">
      <c r="E490" s="44"/>
    </row>
    <row r="491" spans="5:5" s="3" customFormat="1" x14ac:dyDescent="0.25">
      <c r="E491" s="44"/>
    </row>
    <row r="492" spans="5:5" s="3" customFormat="1" x14ac:dyDescent="0.25">
      <c r="E492" s="44"/>
    </row>
    <row r="493" spans="5:5" s="3" customFormat="1" x14ac:dyDescent="0.25">
      <c r="E493" s="44"/>
    </row>
    <row r="494" spans="5:5" s="3" customFormat="1" x14ac:dyDescent="0.25">
      <c r="E494" s="44"/>
    </row>
    <row r="495" spans="5:5" s="3" customFormat="1" x14ac:dyDescent="0.25">
      <c r="E495" s="44"/>
    </row>
    <row r="496" spans="5:5" s="3" customFormat="1" x14ac:dyDescent="0.25">
      <c r="E496" s="44"/>
    </row>
    <row r="497" spans="5:5" s="3" customFormat="1" x14ac:dyDescent="0.25">
      <c r="E497" s="44"/>
    </row>
    <row r="498" spans="5:5" s="3" customFormat="1" x14ac:dyDescent="0.25">
      <c r="E498" s="44"/>
    </row>
    <row r="499" spans="5:5" s="3" customFormat="1" x14ac:dyDescent="0.25">
      <c r="E499" s="44"/>
    </row>
    <row r="500" spans="5:5" s="3" customFormat="1" x14ac:dyDescent="0.25">
      <c r="E500" s="44"/>
    </row>
    <row r="501" spans="5:5" s="3" customFormat="1" x14ac:dyDescent="0.25">
      <c r="E501" s="44"/>
    </row>
    <row r="502" spans="5:5" s="3" customFormat="1" x14ac:dyDescent="0.25">
      <c r="E502" s="44"/>
    </row>
    <row r="503" spans="5:5" s="3" customFormat="1" x14ac:dyDescent="0.25">
      <c r="E503" s="44"/>
    </row>
    <row r="504" spans="5:5" s="3" customFormat="1" x14ac:dyDescent="0.25">
      <c r="E504" s="44"/>
    </row>
    <row r="505" spans="5:5" s="3" customFormat="1" x14ac:dyDescent="0.25">
      <c r="E505" s="44"/>
    </row>
    <row r="506" spans="5:5" s="3" customFormat="1" x14ac:dyDescent="0.25">
      <c r="E506" s="44"/>
    </row>
    <row r="507" spans="5:5" s="3" customFormat="1" x14ac:dyDescent="0.25">
      <c r="E507" s="44"/>
    </row>
    <row r="508" spans="5:5" s="3" customFormat="1" x14ac:dyDescent="0.25">
      <c r="E508" s="44"/>
    </row>
    <row r="509" spans="5:5" s="3" customFormat="1" x14ac:dyDescent="0.25">
      <c r="E509" s="44"/>
    </row>
    <row r="510" spans="5:5" s="3" customFormat="1" x14ac:dyDescent="0.25">
      <c r="E510" s="44"/>
    </row>
    <row r="511" spans="5:5" s="3" customFormat="1" x14ac:dyDescent="0.25">
      <c r="E511" s="44"/>
    </row>
    <row r="512" spans="5:5" s="3" customFormat="1" x14ac:dyDescent="0.25">
      <c r="E512" s="44"/>
    </row>
    <row r="513" spans="5:5" s="3" customFormat="1" x14ac:dyDescent="0.25">
      <c r="E513" s="44"/>
    </row>
    <row r="514" spans="5:5" s="3" customFormat="1" x14ac:dyDescent="0.25">
      <c r="E514" s="44"/>
    </row>
    <row r="515" spans="5:5" s="3" customFormat="1" x14ac:dyDescent="0.25">
      <c r="E515" s="44"/>
    </row>
    <row r="516" spans="5:5" s="3" customFormat="1" x14ac:dyDescent="0.25">
      <c r="E516" s="44"/>
    </row>
    <row r="517" spans="5:5" s="3" customFormat="1" x14ac:dyDescent="0.25">
      <c r="E517" s="44"/>
    </row>
    <row r="518" spans="5:5" s="3" customFormat="1" x14ac:dyDescent="0.25">
      <c r="E518" s="44"/>
    </row>
    <row r="519" spans="5:5" s="3" customFormat="1" x14ac:dyDescent="0.25">
      <c r="E519" s="44"/>
    </row>
    <row r="520" spans="5:5" s="3" customFormat="1" x14ac:dyDescent="0.25">
      <c r="E520" s="44"/>
    </row>
    <row r="521" spans="5:5" s="3" customFormat="1" x14ac:dyDescent="0.25">
      <c r="E521" s="44"/>
    </row>
    <row r="522" spans="5:5" s="3" customFormat="1" x14ac:dyDescent="0.25">
      <c r="E522" s="44"/>
    </row>
    <row r="523" spans="5:5" s="3" customFormat="1" x14ac:dyDescent="0.25">
      <c r="E523" s="44"/>
    </row>
    <row r="524" spans="5:5" s="3" customFormat="1" x14ac:dyDescent="0.25">
      <c r="E524" s="44"/>
    </row>
    <row r="525" spans="5:5" s="3" customFormat="1" x14ac:dyDescent="0.25">
      <c r="E525" s="44"/>
    </row>
    <row r="526" spans="5:5" s="3" customFormat="1" x14ac:dyDescent="0.25">
      <c r="E526" s="44"/>
    </row>
    <row r="527" spans="5:5" s="3" customFormat="1" x14ac:dyDescent="0.25">
      <c r="E527" s="44"/>
    </row>
    <row r="528" spans="5:5" s="3" customFormat="1" x14ac:dyDescent="0.25">
      <c r="E528" s="44"/>
    </row>
    <row r="529" spans="5:5" s="3" customFormat="1" x14ac:dyDescent="0.25">
      <c r="E529" s="44"/>
    </row>
    <row r="530" spans="5:5" s="3" customFormat="1" x14ac:dyDescent="0.25">
      <c r="E530" s="44"/>
    </row>
    <row r="531" spans="5:5" s="3" customFormat="1" x14ac:dyDescent="0.25">
      <c r="E531" s="44"/>
    </row>
    <row r="532" spans="5:5" s="3" customFormat="1" x14ac:dyDescent="0.25">
      <c r="E532" s="44"/>
    </row>
    <row r="533" spans="5:5" s="3" customFormat="1" x14ac:dyDescent="0.25">
      <c r="E533" s="44"/>
    </row>
    <row r="534" spans="5:5" s="3" customFormat="1" x14ac:dyDescent="0.25">
      <c r="E534" s="44"/>
    </row>
    <row r="535" spans="5:5" s="3" customFormat="1" x14ac:dyDescent="0.25">
      <c r="E535" s="44"/>
    </row>
    <row r="536" spans="5:5" s="3" customFormat="1" x14ac:dyDescent="0.25">
      <c r="E536" s="44"/>
    </row>
    <row r="537" spans="5:5" s="3" customFormat="1" x14ac:dyDescent="0.25">
      <c r="E537" s="44"/>
    </row>
    <row r="538" spans="5:5" s="3" customFormat="1" x14ac:dyDescent="0.25">
      <c r="E538" s="44"/>
    </row>
    <row r="539" spans="5:5" s="3" customFormat="1" x14ac:dyDescent="0.25">
      <c r="E539" s="44"/>
    </row>
    <row r="540" spans="5:5" s="3" customFormat="1" x14ac:dyDescent="0.25">
      <c r="E540" s="44"/>
    </row>
    <row r="541" spans="5:5" s="3" customFormat="1" x14ac:dyDescent="0.25">
      <c r="E541" s="44"/>
    </row>
    <row r="542" spans="5:5" s="3" customFormat="1" x14ac:dyDescent="0.25">
      <c r="E542" s="44"/>
    </row>
    <row r="543" spans="5:5" s="3" customFormat="1" x14ac:dyDescent="0.25">
      <c r="E543" s="44"/>
    </row>
    <row r="544" spans="5:5" s="3" customFormat="1" x14ac:dyDescent="0.25">
      <c r="E544" s="44"/>
    </row>
    <row r="545" spans="5:5" s="3" customFormat="1" x14ac:dyDescent="0.25">
      <c r="E545" s="44"/>
    </row>
    <row r="546" spans="5:5" s="3" customFormat="1" x14ac:dyDescent="0.25">
      <c r="E546" s="44"/>
    </row>
    <row r="547" spans="5:5" s="3" customFormat="1" x14ac:dyDescent="0.25">
      <c r="E547" s="44"/>
    </row>
    <row r="548" spans="5:5" s="3" customFormat="1" x14ac:dyDescent="0.25">
      <c r="E548" s="44"/>
    </row>
    <row r="549" spans="5:5" s="3" customFormat="1" x14ac:dyDescent="0.25">
      <c r="E549" s="44"/>
    </row>
    <row r="550" spans="5:5" s="3" customFormat="1" x14ac:dyDescent="0.25">
      <c r="E550" s="44"/>
    </row>
    <row r="551" spans="5:5" s="3" customFormat="1" x14ac:dyDescent="0.25">
      <c r="E551" s="44"/>
    </row>
    <row r="552" spans="5:5" s="3" customFormat="1" x14ac:dyDescent="0.25">
      <c r="E552" s="44"/>
    </row>
    <row r="553" spans="5:5" s="3" customFormat="1" x14ac:dyDescent="0.25">
      <c r="E553" s="44"/>
    </row>
    <row r="554" spans="5:5" s="3" customFormat="1" x14ac:dyDescent="0.25">
      <c r="E554" s="44"/>
    </row>
    <row r="555" spans="5:5" s="3" customFormat="1" x14ac:dyDescent="0.25">
      <c r="E555" s="44"/>
    </row>
    <row r="556" spans="5:5" s="3" customFormat="1" x14ac:dyDescent="0.25">
      <c r="E556" s="44"/>
    </row>
    <row r="557" spans="5:5" s="3" customFormat="1" x14ac:dyDescent="0.25">
      <c r="E557" s="44"/>
    </row>
    <row r="558" spans="5:5" s="3" customFormat="1" x14ac:dyDescent="0.25">
      <c r="E558" s="44"/>
    </row>
    <row r="559" spans="5:5" s="3" customFormat="1" x14ac:dyDescent="0.25">
      <c r="E559" s="44"/>
    </row>
    <row r="560" spans="5:5" s="3" customFormat="1" x14ac:dyDescent="0.25">
      <c r="E560" s="44"/>
    </row>
    <row r="561" spans="5:5" s="3" customFormat="1" x14ac:dyDescent="0.25">
      <c r="E561" s="44"/>
    </row>
    <row r="562" spans="5:5" s="3" customFormat="1" x14ac:dyDescent="0.25">
      <c r="E562" s="44"/>
    </row>
    <row r="563" spans="5:5" s="3" customFormat="1" x14ac:dyDescent="0.25">
      <c r="E563" s="44"/>
    </row>
    <row r="564" spans="5:5" s="3" customFormat="1" x14ac:dyDescent="0.25">
      <c r="E564" s="44"/>
    </row>
    <row r="565" spans="5:5" s="3" customFormat="1" x14ac:dyDescent="0.25">
      <c r="E565" s="44"/>
    </row>
    <row r="566" spans="5:5" s="3" customFormat="1" x14ac:dyDescent="0.25">
      <c r="E566" s="44"/>
    </row>
    <row r="567" spans="5:5" s="3" customFormat="1" x14ac:dyDescent="0.25">
      <c r="E567" s="44"/>
    </row>
    <row r="568" spans="5:5" s="3" customFormat="1" x14ac:dyDescent="0.25">
      <c r="E568" s="44"/>
    </row>
    <row r="569" spans="5:5" s="3" customFormat="1" x14ac:dyDescent="0.25">
      <c r="E569" s="44"/>
    </row>
    <row r="570" spans="5:5" s="3" customFormat="1" x14ac:dyDescent="0.25">
      <c r="E570" s="44"/>
    </row>
    <row r="571" spans="5:5" s="3" customFormat="1" x14ac:dyDescent="0.25">
      <c r="E571" s="44"/>
    </row>
    <row r="572" spans="5:5" s="3" customFormat="1" x14ac:dyDescent="0.25">
      <c r="E572" s="44"/>
    </row>
    <row r="573" spans="5:5" s="3" customFormat="1" x14ac:dyDescent="0.25">
      <c r="E573" s="44"/>
    </row>
    <row r="574" spans="5:5" s="3" customFormat="1" x14ac:dyDescent="0.25">
      <c r="E574" s="44"/>
    </row>
    <row r="575" spans="5:5" s="3" customFormat="1" x14ac:dyDescent="0.25">
      <c r="E575" s="44"/>
    </row>
    <row r="576" spans="5:5" s="3" customFormat="1" x14ac:dyDescent="0.25">
      <c r="E576" s="44"/>
    </row>
    <row r="577" spans="5:5" s="3" customFormat="1" x14ac:dyDescent="0.25">
      <c r="E577" s="44"/>
    </row>
    <row r="578" spans="5:5" s="3" customFormat="1" x14ac:dyDescent="0.25">
      <c r="E578" s="44"/>
    </row>
    <row r="579" spans="5:5" s="3" customFormat="1" x14ac:dyDescent="0.25">
      <c r="E579" s="44"/>
    </row>
    <row r="580" spans="5:5" s="3" customFormat="1" x14ac:dyDescent="0.25">
      <c r="E580" s="44"/>
    </row>
    <row r="581" spans="5:5" s="3" customFormat="1" x14ac:dyDescent="0.25">
      <c r="E581" s="44"/>
    </row>
    <row r="582" spans="5:5" s="3" customFormat="1" x14ac:dyDescent="0.25">
      <c r="E582" s="44"/>
    </row>
    <row r="583" spans="5:5" s="3" customFormat="1" x14ac:dyDescent="0.25">
      <c r="E583" s="44"/>
    </row>
    <row r="584" spans="5:5" s="3" customFormat="1" x14ac:dyDescent="0.25">
      <c r="E584" s="44"/>
    </row>
    <row r="585" spans="5:5" s="3" customFormat="1" x14ac:dyDescent="0.25">
      <c r="E585" s="44"/>
    </row>
    <row r="586" spans="5:5" s="3" customFormat="1" x14ac:dyDescent="0.25">
      <c r="E586" s="44"/>
    </row>
    <row r="587" spans="5:5" s="3" customFormat="1" x14ac:dyDescent="0.25">
      <c r="E587" s="44"/>
    </row>
    <row r="588" spans="5:5" s="3" customFormat="1" x14ac:dyDescent="0.25">
      <c r="E588" s="44"/>
    </row>
    <row r="589" spans="5:5" s="3" customFormat="1" x14ac:dyDescent="0.25">
      <c r="E589" s="44"/>
    </row>
    <row r="590" spans="5:5" s="3" customFormat="1" x14ac:dyDescent="0.25">
      <c r="E590" s="44"/>
    </row>
    <row r="591" spans="5:5" s="3" customFormat="1" x14ac:dyDescent="0.25">
      <c r="E591" s="44"/>
    </row>
    <row r="592" spans="5:5" s="3" customFormat="1" x14ac:dyDescent="0.25">
      <c r="E592" s="44"/>
    </row>
    <row r="593" spans="5:5" s="3" customFormat="1" x14ac:dyDescent="0.25">
      <c r="E593" s="44"/>
    </row>
    <row r="594" spans="5:5" s="3" customFormat="1" x14ac:dyDescent="0.25">
      <c r="E594" s="44"/>
    </row>
    <row r="595" spans="5:5" s="3" customFormat="1" x14ac:dyDescent="0.25">
      <c r="E595" s="44"/>
    </row>
    <row r="596" spans="5:5" s="3" customFormat="1" x14ac:dyDescent="0.25">
      <c r="E596" s="44"/>
    </row>
    <row r="597" spans="5:5" s="3" customFormat="1" x14ac:dyDescent="0.25">
      <c r="E597" s="44"/>
    </row>
    <row r="598" spans="5:5" s="3" customFormat="1" x14ac:dyDescent="0.25">
      <c r="E598" s="44"/>
    </row>
    <row r="599" spans="5:5" s="3" customFormat="1" x14ac:dyDescent="0.25">
      <c r="E599" s="44"/>
    </row>
    <row r="600" spans="5:5" s="3" customFormat="1" x14ac:dyDescent="0.25">
      <c r="E600" s="44"/>
    </row>
    <row r="601" spans="5:5" s="3" customFormat="1" x14ac:dyDescent="0.25">
      <c r="E601" s="44"/>
    </row>
    <row r="602" spans="5:5" s="3" customFormat="1" x14ac:dyDescent="0.25">
      <c r="E602" s="44"/>
    </row>
    <row r="603" spans="5:5" s="3" customFormat="1" x14ac:dyDescent="0.25">
      <c r="E603" s="44"/>
    </row>
    <row r="604" spans="5:5" s="3" customFormat="1" x14ac:dyDescent="0.25">
      <c r="E604" s="44"/>
    </row>
    <row r="605" spans="5:5" s="3" customFormat="1" x14ac:dyDescent="0.25">
      <c r="E605" s="44"/>
    </row>
    <row r="606" spans="5:5" s="3" customFormat="1" x14ac:dyDescent="0.25">
      <c r="E606" s="44"/>
    </row>
    <row r="607" spans="5:5" s="3" customFormat="1" x14ac:dyDescent="0.25">
      <c r="E607" s="44"/>
    </row>
    <row r="608" spans="5:5" s="3" customFormat="1" x14ac:dyDescent="0.25">
      <c r="E608" s="44"/>
    </row>
    <row r="609" spans="5:5" s="3" customFormat="1" x14ac:dyDescent="0.25">
      <c r="E609" s="44"/>
    </row>
    <row r="610" spans="5:5" s="3" customFormat="1" x14ac:dyDescent="0.25">
      <c r="E610" s="44"/>
    </row>
    <row r="611" spans="5:5" s="3" customFormat="1" x14ac:dyDescent="0.25">
      <c r="E611" s="44"/>
    </row>
    <row r="612" spans="5:5" s="3" customFormat="1" x14ac:dyDescent="0.25">
      <c r="E612" s="44"/>
    </row>
    <row r="613" spans="5:5" s="3" customFormat="1" x14ac:dyDescent="0.25">
      <c r="E613" s="44"/>
    </row>
    <row r="614" spans="5:5" s="3" customFormat="1" x14ac:dyDescent="0.25">
      <c r="E614" s="44"/>
    </row>
    <row r="615" spans="5:5" s="3" customFormat="1" x14ac:dyDescent="0.25">
      <c r="E615" s="44"/>
    </row>
    <row r="616" spans="5:5" s="3" customFormat="1" x14ac:dyDescent="0.25">
      <c r="E616" s="44"/>
    </row>
    <row r="617" spans="5:5" s="3" customFormat="1" x14ac:dyDescent="0.25">
      <c r="E617" s="44"/>
    </row>
    <row r="618" spans="5:5" s="3" customFormat="1" x14ac:dyDescent="0.25">
      <c r="E618" s="44"/>
    </row>
    <row r="619" spans="5:5" s="3" customFormat="1" x14ac:dyDescent="0.25">
      <c r="E619" s="44"/>
    </row>
    <row r="620" spans="5:5" s="3" customFormat="1" x14ac:dyDescent="0.25">
      <c r="E620" s="44"/>
    </row>
    <row r="621" spans="5:5" s="3" customFormat="1" x14ac:dyDescent="0.25">
      <c r="E621" s="44"/>
    </row>
    <row r="622" spans="5:5" s="3" customFormat="1" x14ac:dyDescent="0.25">
      <c r="E622" s="44"/>
    </row>
    <row r="623" spans="5:5" s="3" customFormat="1" x14ac:dyDescent="0.25">
      <c r="E623" s="44"/>
    </row>
    <row r="624" spans="5:5" s="3" customFormat="1" x14ac:dyDescent="0.25">
      <c r="E624" s="44"/>
    </row>
    <row r="625" spans="5:5" s="3" customFormat="1" x14ac:dyDescent="0.25">
      <c r="E625" s="44"/>
    </row>
    <row r="626" spans="5:5" s="3" customFormat="1" x14ac:dyDescent="0.25">
      <c r="E626" s="44"/>
    </row>
    <row r="627" spans="5:5" s="3" customFormat="1" x14ac:dyDescent="0.25">
      <c r="E627" s="44"/>
    </row>
    <row r="628" spans="5:5" s="3" customFormat="1" x14ac:dyDescent="0.25">
      <c r="E628" s="44"/>
    </row>
    <row r="629" spans="5:5" s="3" customFormat="1" x14ac:dyDescent="0.25">
      <c r="E629" s="44"/>
    </row>
    <row r="630" spans="5:5" s="3" customFormat="1" x14ac:dyDescent="0.25">
      <c r="E630" s="44"/>
    </row>
    <row r="631" spans="5:5" s="3" customFormat="1" x14ac:dyDescent="0.25">
      <c r="E631" s="44"/>
    </row>
    <row r="632" spans="5:5" s="3" customFormat="1" x14ac:dyDescent="0.25">
      <c r="E632" s="44"/>
    </row>
    <row r="633" spans="5:5" s="3" customFormat="1" x14ac:dyDescent="0.25">
      <c r="E633" s="44"/>
    </row>
    <row r="634" spans="5:5" s="3" customFormat="1" x14ac:dyDescent="0.25">
      <c r="E634" s="44"/>
    </row>
    <row r="635" spans="5:5" s="3" customFormat="1" x14ac:dyDescent="0.25">
      <c r="E635" s="44"/>
    </row>
    <row r="636" spans="5:5" s="3" customFormat="1" x14ac:dyDescent="0.25">
      <c r="E636" s="44"/>
    </row>
    <row r="637" spans="5:5" s="3" customFormat="1" x14ac:dyDescent="0.25">
      <c r="E637" s="44"/>
    </row>
    <row r="638" spans="5:5" s="3" customFormat="1" x14ac:dyDescent="0.25">
      <c r="E638" s="44"/>
    </row>
    <row r="639" spans="5:5" s="3" customFormat="1" x14ac:dyDescent="0.25">
      <c r="E639" s="44"/>
    </row>
    <row r="640" spans="5:5" s="3" customFormat="1" x14ac:dyDescent="0.25">
      <c r="E640" s="44"/>
    </row>
    <row r="641" spans="5:5" s="3" customFormat="1" x14ac:dyDescent="0.25">
      <c r="E641" s="44"/>
    </row>
    <row r="642" spans="5:5" s="3" customFormat="1" x14ac:dyDescent="0.25">
      <c r="E642" s="44"/>
    </row>
    <row r="643" spans="5:5" s="3" customFormat="1" x14ac:dyDescent="0.25">
      <c r="E643" s="44"/>
    </row>
    <row r="644" spans="5:5" s="3" customFormat="1" x14ac:dyDescent="0.25">
      <c r="E644" s="44"/>
    </row>
    <row r="645" spans="5:5" s="3" customFormat="1" x14ac:dyDescent="0.25">
      <c r="E645" s="44"/>
    </row>
    <row r="646" spans="5:5" s="3" customFormat="1" x14ac:dyDescent="0.25">
      <c r="E646" s="44"/>
    </row>
    <row r="647" spans="5:5" s="3" customFormat="1" x14ac:dyDescent="0.25">
      <c r="E647" s="44"/>
    </row>
    <row r="648" spans="5:5" s="3" customFormat="1" x14ac:dyDescent="0.25">
      <c r="E648" s="44"/>
    </row>
    <row r="649" spans="5:5" s="3" customFormat="1" x14ac:dyDescent="0.25">
      <c r="E649" s="44"/>
    </row>
    <row r="650" spans="5:5" s="3" customFormat="1" x14ac:dyDescent="0.25">
      <c r="E650" s="44"/>
    </row>
    <row r="651" spans="5:5" s="3" customFormat="1" x14ac:dyDescent="0.25">
      <c r="E651" s="44"/>
    </row>
    <row r="652" spans="5:5" s="3" customFormat="1" x14ac:dyDescent="0.25">
      <c r="E652" s="44"/>
    </row>
    <row r="653" spans="5:5" s="3" customFormat="1" x14ac:dyDescent="0.25">
      <c r="E653" s="44"/>
    </row>
    <row r="654" spans="5:5" s="3" customFormat="1" x14ac:dyDescent="0.25">
      <c r="E654" s="44"/>
    </row>
    <row r="655" spans="5:5" s="3" customFormat="1" x14ac:dyDescent="0.25">
      <c r="E655" s="44"/>
    </row>
    <row r="656" spans="5:5" s="3" customFormat="1" x14ac:dyDescent="0.25">
      <c r="E656" s="44"/>
    </row>
    <row r="657" spans="5:5" s="3" customFormat="1" x14ac:dyDescent="0.25">
      <c r="E657" s="44"/>
    </row>
    <row r="658" spans="5:5" s="3" customFormat="1" x14ac:dyDescent="0.25">
      <c r="E658" s="44"/>
    </row>
    <row r="659" spans="5:5" s="3" customFormat="1" x14ac:dyDescent="0.25">
      <c r="E659" s="44"/>
    </row>
    <row r="660" spans="5:5" s="3" customFormat="1" x14ac:dyDescent="0.25">
      <c r="E660" s="44"/>
    </row>
    <row r="661" spans="5:5" s="3" customFormat="1" x14ac:dyDescent="0.25">
      <c r="E661" s="44"/>
    </row>
    <row r="662" spans="5:5" s="3" customFormat="1" x14ac:dyDescent="0.25">
      <c r="E662" s="44"/>
    </row>
    <row r="663" spans="5:5" s="3" customFormat="1" x14ac:dyDescent="0.25">
      <c r="E663" s="44"/>
    </row>
    <row r="664" spans="5:5" s="3" customFormat="1" x14ac:dyDescent="0.25">
      <c r="E664" s="44"/>
    </row>
    <row r="665" spans="5:5" s="3" customFormat="1" x14ac:dyDescent="0.25">
      <c r="E665" s="44"/>
    </row>
    <row r="666" spans="5:5" s="3" customFormat="1" x14ac:dyDescent="0.25">
      <c r="E666" s="44"/>
    </row>
    <row r="667" spans="5:5" s="3" customFormat="1" x14ac:dyDescent="0.25">
      <c r="E667" s="44"/>
    </row>
    <row r="668" spans="5:5" s="3" customFormat="1" x14ac:dyDescent="0.25">
      <c r="E668" s="44"/>
    </row>
    <row r="669" spans="5:5" s="3" customFormat="1" x14ac:dyDescent="0.25">
      <c r="E669" s="44"/>
    </row>
    <row r="670" spans="5:5" s="3" customFormat="1" x14ac:dyDescent="0.25">
      <c r="E670" s="44"/>
    </row>
    <row r="671" spans="5:5" s="3" customFormat="1" x14ac:dyDescent="0.25">
      <c r="E671" s="44"/>
    </row>
    <row r="672" spans="5:5" s="3" customFormat="1" x14ac:dyDescent="0.25">
      <c r="E672" s="44"/>
    </row>
    <row r="673" spans="5:5" s="3" customFormat="1" x14ac:dyDescent="0.25">
      <c r="E673" s="44"/>
    </row>
    <row r="674" spans="5:5" s="3" customFormat="1" x14ac:dyDescent="0.25">
      <c r="E674" s="44"/>
    </row>
    <row r="675" spans="5:5" s="3" customFormat="1" x14ac:dyDescent="0.25">
      <c r="E675" s="44"/>
    </row>
    <row r="676" spans="5:5" s="3" customFormat="1" x14ac:dyDescent="0.25">
      <c r="E676" s="44"/>
    </row>
    <row r="677" spans="5:5" s="3" customFormat="1" x14ac:dyDescent="0.25">
      <c r="E677" s="44"/>
    </row>
    <row r="678" spans="5:5" s="3" customFormat="1" x14ac:dyDescent="0.25">
      <c r="E678" s="44"/>
    </row>
    <row r="679" spans="5:5" s="3" customFormat="1" x14ac:dyDescent="0.25">
      <c r="E679" s="44"/>
    </row>
    <row r="680" spans="5:5" s="3" customFormat="1" x14ac:dyDescent="0.25">
      <c r="E680" s="44"/>
    </row>
    <row r="681" spans="5:5" s="3" customFormat="1" x14ac:dyDescent="0.25">
      <c r="E681" s="44"/>
    </row>
    <row r="682" spans="5:5" s="3" customFormat="1" x14ac:dyDescent="0.25">
      <c r="E682" s="44"/>
    </row>
    <row r="683" spans="5:5" s="3" customFormat="1" x14ac:dyDescent="0.25">
      <c r="E683" s="44"/>
    </row>
    <row r="684" spans="5:5" s="3" customFormat="1" x14ac:dyDescent="0.25">
      <c r="E684" s="44"/>
    </row>
    <row r="685" spans="5:5" s="3" customFormat="1" x14ac:dyDescent="0.25">
      <c r="E685" s="44"/>
    </row>
    <row r="686" spans="5:5" s="3" customFormat="1" x14ac:dyDescent="0.25">
      <c r="E686" s="44"/>
    </row>
    <row r="687" spans="5:5" s="3" customFormat="1" x14ac:dyDescent="0.25">
      <c r="E687" s="44"/>
    </row>
    <row r="688" spans="5:5" s="3" customFormat="1" x14ac:dyDescent="0.25">
      <c r="E688" s="44"/>
    </row>
    <row r="689" spans="5:5" s="3" customFormat="1" x14ac:dyDescent="0.25">
      <c r="E689" s="44"/>
    </row>
    <row r="690" spans="5:5" s="3" customFormat="1" x14ac:dyDescent="0.25">
      <c r="E690" s="44"/>
    </row>
    <row r="691" spans="5:5" s="3" customFormat="1" x14ac:dyDescent="0.25">
      <c r="E691" s="44"/>
    </row>
    <row r="692" spans="5:5" s="3" customFormat="1" x14ac:dyDescent="0.25">
      <c r="E692" s="44"/>
    </row>
    <row r="693" spans="5:5" s="3" customFormat="1" x14ac:dyDescent="0.25">
      <c r="E693" s="44"/>
    </row>
    <row r="694" spans="5:5" s="3" customFormat="1" x14ac:dyDescent="0.25">
      <c r="E694" s="44"/>
    </row>
    <row r="695" spans="5:5" s="3" customFormat="1" x14ac:dyDescent="0.25">
      <c r="E695" s="44"/>
    </row>
    <row r="696" spans="5:5" s="3" customFormat="1" x14ac:dyDescent="0.25">
      <c r="E696" s="44"/>
    </row>
    <row r="697" spans="5:5" s="3" customFormat="1" x14ac:dyDescent="0.25">
      <c r="E697" s="44"/>
    </row>
    <row r="698" spans="5:5" s="3" customFormat="1" x14ac:dyDescent="0.25">
      <c r="E698" s="44"/>
    </row>
    <row r="699" spans="5:5" s="3" customFormat="1" x14ac:dyDescent="0.25">
      <c r="E699" s="44"/>
    </row>
    <row r="700" spans="5:5" s="3" customFormat="1" x14ac:dyDescent="0.25">
      <c r="E700" s="44"/>
    </row>
    <row r="701" spans="5:5" s="3" customFormat="1" x14ac:dyDescent="0.25">
      <c r="E701" s="44"/>
    </row>
    <row r="702" spans="5:5" s="3" customFormat="1" x14ac:dyDescent="0.25">
      <c r="E702" s="44"/>
    </row>
    <row r="703" spans="5:5" s="3" customFormat="1" x14ac:dyDescent="0.25">
      <c r="E703" s="44"/>
    </row>
    <row r="704" spans="5:5" s="3" customFormat="1" x14ac:dyDescent="0.25">
      <c r="E704" s="44"/>
    </row>
    <row r="705" spans="5:5" s="3" customFormat="1" x14ac:dyDescent="0.25">
      <c r="E705" s="44"/>
    </row>
    <row r="706" spans="5:5" s="3" customFormat="1" x14ac:dyDescent="0.25">
      <c r="E706" s="44"/>
    </row>
    <row r="707" spans="5:5" s="3" customFormat="1" x14ac:dyDescent="0.25">
      <c r="E707" s="44"/>
    </row>
    <row r="708" spans="5:5" s="3" customFormat="1" x14ac:dyDescent="0.25">
      <c r="E708" s="44"/>
    </row>
    <row r="709" spans="5:5" s="3" customFormat="1" x14ac:dyDescent="0.25">
      <c r="E709" s="44"/>
    </row>
    <row r="710" spans="5:5" s="3" customFormat="1" x14ac:dyDescent="0.25">
      <c r="E710" s="44"/>
    </row>
    <row r="711" spans="5:5" s="3" customFormat="1" x14ac:dyDescent="0.25">
      <c r="E711" s="44"/>
    </row>
    <row r="712" spans="5:5" s="3" customFormat="1" x14ac:dyDescent="0.25">
      <c r="E712" s="44"/>
    </row>
    <row r="713" spans="5:5" s="3" customFormat="1" x14ac:dyDescent="0.25">
      <c r="E713" s="44"/>
    </row>
    <row r="714" spans="5:5" s="3" customFormat="1" x14ac:dyDescent="0.25">
      <c r="E714" s="44"/>
    </row>
    <row r="715" spans="5:5" s="3" customFormat="1" x14ac:dyDescent="0.25">
      <c r="E715" s="44"/>
    </row>
    <row r="716" spans="5:5" s="3" customFormat="1" x14ac:dyDescent="0.25">
      <c r="E716" s="44"/>
    </row>
    <row r="717" spans="5:5" s="3" customFormat="1" x14ac:dyDescent="0.25">
      <c r="E717" s="44"/>
    </row>
    <row r="718" spans="5:5" s="3" customFormat="1" x14ac:dyDescent="0.25">
      <c r="E718" s="44"/>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topLeftCell="D1" zoomScale="70" zoomScaleNormal="70" workbookViewId="0">
      <selection activeCell="R12" sqref="R12"/>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37" t="s">
        <v>78</v>
      </c>
      <c r="C4" s="337"/>
      <c r="D4" s="337"/>
      <c r="E4" s="338" t="s">
        <v>3</v>
      </c>
      <c r="F4" s="338"/>
      <c r="G4" s="338"/>
      <c r="H4" s="338"/>
      <c r="I4" s="338"/>
      <c r="Q4" s="339" t="s">
        <v>9</v>
      </c>
      <c r="R4" s="339"/>
    </row>
    <row r="5" spans="2:19" x14ac:dyDescent="0.25">
      <c r="B5" s="337"/>
      <c r="C5" s="337"/>
      <c r="D5" s="337"/>
      <c r="E5" s="338"/>
      <c r="F5" s="338"/>
      <c r="G5" s="338"/>
      <c r="H5" s="338"/>
      <c r="I5" s="338"/>
      <c r="Q5" s="339"/>
      <c r="R5" s="339"/>
    </row>
    <row r="6" spans="2:19" x14ac:dyDescent="0.25">
      <c r="B6" s="337"/>
      <c r="C6" s="337"/>
      <c r="D6" s="337"/>
      <c r="E6" s="338"/>
      <c r="F6" s="338"/>
      <c r="G6" s="338"/>
      <c r="H6" s="338"/>
      <c r="I6" s="338"/>
      <c r="Q6" s="339"/>
      <c r="R6" s="339"/>
    </row>
    <row r="7" spans="2:19" ht="15.75" thickBot="1" x14ac:dyDescent="0.3"/>
    <row r="8" spans="2:19" ht="62.25" customHeight="1" thickBot="1" x14ac:dyDescent="0.3">
      <c r="B8" s="340" t="s">
        <v>28</v>
      </c>
      <c r="C8" s="340"/>
      <c r="D8" s="62" t="s">
        <v>108</v>
      </c>
      <c r="E8" s="63">
        <v>5</v>
      </c>
      <c r="F8" s="63">
        <v>10</v>
      </c>
      <c r="G8" s="63">
        <v>15</v>
      </c>
      <c r="H8" s="63">
        <v>20</v>
      </c>
      <c r="I8" s="64">
        <v>25</v>
      </c>
      <c r="K8" s="341" t="s">
        <v>41</v>
      </c>
      <c r="L8" s="342"/>
      <c r="M8" s="342"/>
      <c r="N8" s="342"/>
      <c r="O8" s="342"/>
      <c r="P8" s="343"/>
      <c r="Q8" s="344" t="s">
        <v>77</v>
      </c>
      <c r="R8" s="344"/>
      <c r="S8" s="127" t="s">
        <v>73</v>
      </c>
    </row>
    <row r="9" spans="2:19" ht="62.25" customHeight="1" thickBot="1" x14ac:dyDescent="0.3">
      <c r="B9" s="340"/>
      <c r="C9" s="340"/>
      <c r="D9" s="62" t="s">
        <v>109</v>
      </c>
      <c r="E9" s="65">
        <v>4</v>
      </c>
      <c r="F9" s="65">
        <v>8</v>
      </c>
      <c r="G9" s="63">
        <v>12</v>
      </c>
      <c r="H9" s="63">
        <v>16</v>
      </c>
      <c r="I9" s="64">
        <v>20</v>
      </c>
      <c r="K9" s="345" t="s">
        <v>42</v>
      </c>
      <c r="L9" s="346"/>
      <c r="M9" s="346"/>
      <c r="N9" s="346"/>
      <c r="O9" s="346"/>
      <c r="P9" s="346"/>
      <c r="Q9" s="347" t="s">
        <v>76</v>
      </c>
      <c r="R9" s="348"/>
      <c r="S9" s="127" t="s">
        <v>207</v>
      </c>
    </row>
    <row r="10" spans="2:19" ht="62.25" customHeight="1" thickBot="1" x14ac:dyDescent="0.3">
      <c r="B10" s="340"/>
      <c r="C10" s="340"/>
      <c r="D10" s="62" t="s">
        <v>110</v>
      </c>
      <c r="E10" s="65">
        <v>3</v>
      </c>
      <c r="F10" s="65">
        <v>6</v>
      </c>
      <c r="G10" s="65">
        <v>9</v>
      </c>
      <c r="H10" s="63">
        <v>12</v>
      </c>
      <c r="I10" s="64">
        <v>15</v>
      </c>
      <c r="K10" s="349" t="s">
        <v>37</v>
      </c>
      <c r="L10" s="350"/>
      <c r="M10" s="350"/>
      <c r="N10" s="350"/>
      <c r="O10" s="350"/>
      <c r="P10" s="350"/>
      <c r="Q10" s="344" t="s">
        <v>94</v>
      </c>
      <c r="R10" s="344"/>
      <c r="S10" s="127" t="s">
        <v>206</v>
      </c>
    </row>
    <row r="11" spans="2:19" ht="62.25" customHeight="1" x14ac:dyDescent="0.25">
      <c r="B11" s="340"/>
      <c r="C11" s="340"/>
      <c r="D11" s="62" t="s">
        <v>111</v>
      </c>
      <c r="E11" s="66">
        <v>2</v>
      </c>
      <c r="F11" s="65">
        <v>4</v>
      </c>
      <c r="G11" s="65">
        <v>6</v>
      </c>
      <c r="H11" s="63">
        <v>8</v>
      </c>
      <c r="I11" s="64">
        <v>10</v>
      </c>
      <c r="K11" s="351" t="s">
        <v>43</v>
      </c>
      <c r="L11" s="352"/>
      <c r="M11" s="352"/>
      <c r="N11" s="352"/>
      <c r="O11" s="352"/>
      <c r="P11" s="352"/>
      <c r="Q11" s="344" t="s">
        <v>93</v>
      </c>
      <c r="R11" s="216"/>
      <c r="S11" s="127" t="s">
        <v>93</v>
      </c>
    </row>
    <row r="12" spans="2:19" ht="62.25" customHeight="1" x14ac:dyDescent="0.25">
      <c r="B12" s="340"/>
      <c r="C12" s="340"/>
      <c r="D12" s="62" t="s">
        <v>112</v>
      </c>
      <c r="E12" s="66">
        <v>1</v>
      </c>
      <c r="F12" s="66">
        <v>2</v>
      </c>
      <c r="G12" s="65">
        <v>3</v>
      </c>
      <c r="H12" s="63">
        <v>4</v>
      </c>
      <c r="I12" s="64">
        <v>5</v>
      </c>
    </row>
    <row r="13" spans="2:19" ht="62.25" customHeight="1" x14ac:dyDescent="0.25">
      <c r="E13" s="56" t="s">
        <v>113</v>
      </c>
      <c r="F13" s="56" t="s">
        <v>114</v>
      </c>
      <c r="G13" s="56" t="s">
        <v>115</v>
      </c>
      <c r="H13" s="56" t="s">
        <v>116</v>
      </c>
      <c r="I13" s="56" t="s">
        <v>117</v>
      </c>
    </row>
    <row r="18" spans="4:6" ht="15.75" x14ac:dyDescent="0.25">
      <c r="D18" t="s">
        <v>46</v>
      </c>
      <c r="E18" s="66" t="s">
        <v>43</v>
      </c>
      <c r="F18" s="66">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2371-A69D-4826-AFEF-E7127F5EEE2F}">
  <sheetPr>
    <tabColor theme="5" tint="0.39997558519241921"/>
  </sheetPr>
  <dimension ref="A1:JK59"/>
  <sheetViews>
    <sheetView zoomScale="71" zoomScaleNormal="71" workbookViewId="0">
      <selection activeCell="M62" sqref="M62"/>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0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7.28515625" customWidth="1"/>
    <col min="13" max="13" width="48.28515625" customWidth="1"/>
    <col min="14" max="169" width="11.42578125" style="3"/>
  </cols>
  <sheetData>
    <row r="1" spans="1:271" s="15" customFormat="1" ht="16.5" customHeight="1" x14ac:dyDescent="0.3">
      <c r="A1" s="353"/>
      <c r="B1" s="354"/>
      <c r="C1" s="357"/>
      <c r="D1" s="357"/>
      <c r="E1" s="357"/>
      <c r="F1" s="357"/>
      <c r="G1" s="357"/>
      <c r="H1" s="357"/>
      <c r="I1" s="357"/>
      <c r="J1" s="358"/>
      <c r="K1" s="361" t="s">
        <v>14</v>
      </c>
      <c r="L1" s="361"/>
      <c r="M1" s="361"/>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55"/>
      <c r="B2" s="356"/>
      <c r="C2" s="359"/>
      <c r="D2" s="359"/>
      <c r="E2" s="359"/>
      <c r="F2" s="359"/>
      <c r="G2" s="359"/>
      <c r="H2" s="359"/>
      <c r="I2" s="359"/>
      <c r="J2" s="360"/>
      <c r="K2" s="361"/>
      <c r="L2" s="361"/>
      <c r="M2" s="361"/>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59"/>
      <c r="D3" s="359"/>
      <c r="E3" s="359"/>
      <c r="F3" s="359"/>
      <c r="G3" s="359"/>
      <c r="H3" s="359"/>
      <c r="I3" s="359"/>
      <c r="J3" s="360"/>
      <c r="K3" s="361"/>
      <c r="L3" s="361"/>
      <c r="M3" s="361"/>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2" t="s">
        <v>0</v>
      </c>
      <c r="B4" s="363"/>
      <c r="C4" s="364" t="s">
        <v>214</v>
      </c>
      <c r="D4" s="364"/>
      <c r="E4" s="364"/>
      <c r="F4" s="364"/>
      <c r="G4" s="365"/>
      <c r="H4" s="366"/>
      <c r="I4" s="366"/>
      <c r="J4" s="366"/>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103.5" customHeight="1" x14ac:dyDescent="0.3">
      <c r="A5" s="362" t="s">
        <v>1</v>
      </c>
      <c r="B5" s="363"/>
      <c r="C5" s="367" t="s">
        <v>215</v>
      </c>
      <c r="D5" s="367"/>
      <c r="E5" s="367"/>
      <c r="F5" s="367"/>
      <c r="G5" s="36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2" t="s">
        <v>2</v>
      </c>
      <c r="B6" s="363"/>
      <c r="C6" s="367"/>
      <c r="D6" s="367"/>
      <c r="E6" s="367"/>
      <c r="F6" s="367"/>
      <c r="G6" s="36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69" t="s">
        <v>79</v>
      </c>
      <c r="B7" s="370"/>
      <c r="C7" s="371"/>
      <c r="D7" s="372" t="s">
        <v>80</v>
      </c>
      <c r="E7" s="372"/>
      <c r="F7" s="372"/>
      <c r="G7" s="373" t="s">
        <v>81</v>
      </c>
      <c r="H7" s="379" t="s">
        <v>82</v>
      </c>
      <c r="I7" s="381" t="s">
        <v>83</v>
      </c>
      <c r="J7" s="382"/>
      <c r="K7" s="381" t="s">
        <v>84</v>
      </c>
      <c r="L7" s="382"/>
      <c r="M7" s="383" t="s">
        <v>293</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146" t="s">
        <v>4</v>
      </c>
      <c r="D8" s="24" t="s">
        <v>86</v>
      </c>
      <c r="E8" s="24" t="s">
        <v>88</v>
      </c>
      <c r="F8" s="24" t="s">
        <v>87</v>
      </c>
      <c r="G8" s="373"/>
      <c r="H8" s="380"/>
      <c r="I8" s="25" t="s">
        <v>89</v>
      </c>
      <c r="J8" s="25" t="s">
        <v>90</v>
      </c>
      <c r="K8" s="25" t="s">
        <v>91</v>
      </c>
      <c r="L8" s="25" t="s">
        <v>92</v>
      </c>
      <c r="M8" s="38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x14ac:dyDescent="0.25">
      <c r="A9" s="384"/>
      <c r="B9" s="385"/>
      <c r="C9" s="385"/>
      <c r="D9" s="385"/>
      <c r="E9" s="385"/>
      <c r="F9" s="385"/>
      <c r="G9" s="38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74">
        <f>'5. Mapa Final'!A10</f>
        <v>1</v>
      </c>
      <c r="B10" s="374" t="str">
        <f>'5. Mapa Final'!B10</f>
        <v>Ofrecer, prometer, entregar, aceptar o solicitar una ventaja indebida para afectar la objetividad en la preparación y elaboración del programa anual de auditoría, que favorezca intereses personales o de terceros.</v>
      </c>
      <c r="C10" s="374" t="str">
        <f>'5. Mapa Final'!C10</f>
        <v>Posibilidad que durante la planeación, preparación y elaboración del programa anual de auditoría se incorporen o se excluyan ejercicios de auditoría, obedeciendo a intereses particulares y no institucionales.</v>
      </c>
      <c r="D10" s="375" t="str">
        <f>'5. Mapa Final'!J10</f>
        <v>Muy Baja - 1</v>
      </c>
      <c r="E10" s="377" t="str">
        <f>'5. Mapa Final'!K10</f>
        <v>Leve - 1</v>
      </c>
      <c r="F10" s="389" t="str">
        <f>'5. Mapa Final'!M10</f>
        <v>Bajo - 1</v>
      </c>
      <c r="G10" s="210" t="s">
        <v>207</v>
      </c>
      <c r="H10" s="211" t="s">
        <v>291</v>
      </c>
      <c r="I10" s="390" t="s">
        <v>292</v>
      </c>
      <c r="J10" s="390"/>
      <c r="K10" s="386">
        <v>45292</v>
      </c>
      <c r="L10" s="386">
        <v>45381</v>
      </c>
      <c r="M10" s="211" t="s">
        <v>300</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74"/>
      <c r="B11" s="374"/>
      <c r="C11" s="374"/>
      <c r="D11" s="376"/>
      <c r="E11" s="378"/>
      <c r="F11" s="389"/>
      <c r="G11" s="210"/>
      <c r="H11" s="211"/>
      <c r="I11" s="390"/>
      <c r="J11" s="390"/>
      <c r="K11" s="387"/>
      <c r="L11" s="387"/>
      <c r="M11" s="21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74"/>
      <c r="B12" s="374"/>
      <c r="C12" s="374"/>
      <c r="D12" s="376"/>
      <c r="E12" s="378"/>
      <c r="F12" s="389"/>
      <c r="G12" s="210"/>
      <c r="H12" s="211"/>
      <c r="I12" s="390"/>
      <c r="J12" s="390"/>
      <c r="K12" s="387"/>
      <c r="L12" s="387"/>
      <c r="M12" s="21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74"/>
      <c r="B13" s="374"/>
      <c r="C13" s="374"/>
      <c r="D13" s="376"/>
      <c r="E13" s="378"/>
      <c r="F13" s="389"/>
      <c r="G13" s="210"/>
      <c r="H13" s="211"/>
      <c r="I13" s="390"/>
      <c r="J13" s="390"/>
      <c r="K13" s="387"/>
      <c r="L13" s="387"/>
      <c r="M13" s="21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74"/>
      <c r="B14" s="374"/>
      <c r="C14" s="374"/>
      <c r="D14" s="376"/>
      <c r="E14" s="378"/>
      <c r="F14" s="389"/>
      <c r="G14" s="210"/>
      <c r="H14" s="211"/>
      <c r="I14" s="390"/>
      <c r="J14" s="390"/>
      <c r="K14" s="387"/>
      <c r="L14" s="387"/>
      <c r="M14" s="21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74"/>
      <c r="B15" s="374"/>
      <c r="C15" s="374"/>
      <c r="D15" s="376"/>
      <c r="E15" s="378"/>
      <c r="F15" s="389"/>
      <c r="G15" s="210"/>
      <c r="H15" s="211"/>
      <c r="I15" s="390"/>
      <c r="J15" s="390"/>
      <c r="K15" s="387"/>
      <c r="L15" s="387"/>
      <c r="M15" s="21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74"/>
      <c r="B16" s="374"/>
      <c r="C16" s="374"/>
      <c r="D16" s="376"/>
      <c r="E16" s="378"/>
      <c r="F16" s="389"/>
      <c r="G16" s="210"/>
      <c r="H16" s="211"/>
      <c r="I16" s="390"/>
      <c r="J16" s="390"/>
      <c r="K16" s="387"/>
      <c r="L16" s="387"/>
      <c r="M16" s="21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74"/>
      <c r="B17" s="374"/>
      <c r="C17" s="374"/>
      <c r="D17" s="376"/>
      <c r="E17" s="378"/>
      <c r="F17" s="389"/>
      <c r="G17" s="210"/>
      <c r="H17" s="211"/>
      <c r="I17" s="390"/>
      <c r="J17" s="390"/>
      <c r="K17" s="387"/>
      <c r="L17" s="387"/>
      <c r="M17" s="21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74"/>
      <c r="B18" s="374"/>
      <c r="C18" s="374"/>
      <c r="D18" s="376"/>
      <c r="E18" s="378"/>
      <c r="F18" s="389"/>
      <c r="G18" s="210"/>
      <c r="H18" s="211"/>
      <c r="I18" s="390"/>
      <c r="J18" s="390"/>
      <c r="K18" s="387"/>
      <c r="L18" s="387"/>
      <c r="M18" s="21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x14ac:dyDescent="0.2">
      <c r="A19" s="374"/>
      <c r="B19" s="374"/>
      <c r="C19" s="374"/>
      <c r="D19" s="376"/>
      <c r="E19" s="378"/>
      <c r="F19" s="389"/>
      <c r="G19" s="210"/>
      <c r="H19" s="211"/>
      <c r="I19" s="390"/>
      <c r="J19" s="390"/>
      <c r="K19" s="388"/>
      <c r="L19" s="388"/>
      <c r="M19" s="21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ustomHeight="1" x14ac:dyDescent="0.2">
      <c r="A20" s="374">
        <f>'5. Mapa Final'!A20</f>
        <v>2</v>
      </c>
      <c r="B20" s="374" t="str">
        <f>'5. Mapa Final'!B20</f>
        <v>Ofrecer, prometer, entregar, aceptar o solicitar una ventaja indebida para modificar el alcance de las auditorías, que permita el favorecimiento de intereses personales o de terceros.</v>
      </c>
      <c r="C20" s="374" t="str">
        <f>'5. Mapa Final'!C20</f>
        <v>Posibilidad que durante la planeación, preparación y elaboración de los planes de auditoría se determinen alcances sin utilidad y ni objetividad, buscando favorecer intereses particulares y no institucionales.</v>
      </c>
      <c r="D20" s="375" t="str">
        <f>'5. Mapa Final'!J20</f>
        <v>Muy Baja - 1</v>
      </c>
      <c r="E20" s="377" t="str">
        <f>'5. Mapa Final'!K20</f>
        <v>Leve - 1</v>
      </c>
      <c r="F20" s="389" t="str">
        <f>'5. Mapa Final'!M20</f>
        <v>Bajo - 1</v>
      </c>
      <c r="G20" s="210" t="s">
        <v>73</v>
      </c>
      <c r="H20" s="211" t="s">
        <v>291</v>
      </c>
      <c r="I20" s="390" t="s">
        <v>292</v>
      </c>
      <c r="J20" s="390"/>
      <c r="K20" s="386">
        <v>45292</v>
      </c>
      <c r="L20" s="386">
        <v>45381</v>
      </c>
      <c r="M20" s="211" t="s">
        <v>301</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74"/>
      <c r="B21" s="374"/>
      <c r="C21" s="374"/>
      <c r="D21" s="376"/>
      <c r="E21" s="378"/>
      <c r="F21" s="389"/>
      <c r="G21" s="210"/>
      <c r="H21" s="211"/>
      <c r="I21" s="390"/>
      <c r="J21" s="390"/>
      <c r="K21" s="387"/>
      <c r="L21" s="387"/>
      <c r="M21" s="21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74"/>
      <c r="B22" s="374"/>
      <c r="C22" s="374"/>
      <c r="D22" s="376"/>
      <c r="E22" s="378"/>
      <c r="F22" s="389"/>
      <c r="G22" s="210"/>
      <c r="H22" s="211"/>
      <c r="I22" s="390"/>
      <c r="J22" s="390"/>
      <c r="K22" s="387"/>
      <c r="L22" s="387"/>
      <c r="M22" s="21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74"/>
      <c r="B23" s="374"/>
      <c r="C23" s="374"/>
      <c r="D23" s="376"/>
      <c r="E23" s="378"/>
      <c r="F23" s="389"/>
      <c r="G23" s="210"/>
      <c r="H23" s="211"/>
      <c r="I23" s="390"/>
      <c r="J23" s="390"/>
      <c r="K23" s="387"/>
      <c r="L23" s="387"/>
      <c r="M23" s="21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74"/>
      <c r="B24" s="374"/>
      <c r="C24" s="374"/>
      <c r="D24" s="376"/>
      <c r="E24" s="378"/>
      <c r="F24" s="389"/>
      <c r="G24" s="210"/>
      <c r="H24" s="211"/>
      <c r="I24" s="390"/>
      <c r="J24" s="390"/>
      <c r="K24" s="387"/>
      <c r="L24" s="387"/>
      <c r="M24" s="21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74"/>
      <c r="B25" s="374"/>
      <c r="C25" s="374"/>
      <c r="D25" s="376"/>
      <c r="E25" s="378"/>
      <c r="F25" s="389"/>
      <c r="G25" s="210"/>
      <c r="H25" s="211"/>
      <c r="I25" s="390"/>
      <c r="J25" s="390"/>
      <c r="K25" s="387"/>
      <c r="L25" s="387"/>
      <c r="M25" s="211"/>
      <c r="N25" s="30"/>
      <c r="O25" s="30"/>
    </row>
    <row r="26" spans="1:169" x14ac:dyDescent="0.25">
      <c r="A26" s="374"/>
      <c r="B26" s="374"/>
      <c r="C26" s="374"/>
      <c r="D26" s="376"/>
      <c r="E26" s="378"/>
      <c r="F26" s="389"/>
      <c r="G26" s="210"/>
      <c r="H26" s="211"/>
      <c r="I26" s="390"/>
      <c r="J26" s="390"/>
      <c r="K26" s="387"/>
      <c r="L26" s="387"/>
      <c r="M26" s="211"/>
      <c r="N26" s="30"/>
      <c r="O26" s="30"/>
    </row>
    <row r="27" spans="1:169" x14ac:dyDescent="0.25">
      <c r="A27" s="374"/>
      <c r="B27" s="374"/>
      <c r="C27" s="374"/>
      <c r="D27" s="376"/>
      <c r="E27" s="378"/>
      <c r="F27" s="389"/>
      <c r="G27" s="210"/>
      <c r="H27" s="211"/>
      <c r="I27" s="390"/>
      <c r="J27" s="390"/>
      <c r="K27" s="387"/>
      <c r="L27" s="387"/>
      <c r="M27" s="211"/>
      <c r="N27" s="30"/>
      <c r="O27" s="30"/>
    </row>
    <row r="28" spans="1:169" x14ac:dyDescent="0.25">
      <c r="A28" s="374"/>
      <c r="B28" s="374"/>
      <c r="C28" s="374"/>
      <c r="D28" s="376"/>
      <c r="E28" s="378"/>
      <c r="F28" s="389"/>
      <c r="G28" s="210"/>
      <c r="H28" s="211"/>
      <c r="I28" s="390"/>
      <c r="J28" s="390"/>
      <c r="K28" s="387"/>
      <c r="L28" s="387"/>
      <c r="M28" s="211"/>
      <c r="N28" s="30"/>
      <c r="O28" s="30"/>
    </row>
    <row r="29" spans="1:169" x14ac:dyDescent="0.25">
      <c r="A29" s="374"/>
      <c r="B29" s="374"/>
      <c r="C29" s="374"/>
      <c r="D29" s="376"/>
      <c r="E29" s="378"/>
      <c r="F29" s="389"/>
      <c r="G29" s="210"/>
      <c r="H29" s="211"/>
      <c r="I29" s="390"/>
      <c r="J29" s="390"/>
      <c r="K29" s="388"/>
      <c r="L29" s="388"/>
      <c r="M29" s="211"/>
      <c r="N29" s="30"/>
      <c r="O29" s="30"/>
    </row>
    <row r="30" spans="1:169" ht="15" customHeight="1" x14ac:dyDescent="0.25">
      <c r="A30" s="374">
        <f>'5. Mapa Final'!A30</f>
        <v>3</v>
      </c>
      <c r="B30" s="374" t="str">
        <f>'5. Mapa Final'!B30</f>
        <v>Ofrecer, prometer, entregar, aceptar o solicitar una ventaja indebida para preparar o presentar Informes con datos inexactos, inoportunos y no confiables, que permita favorecer intereses personales o de terceros.</v>
      </c>
      <c r="C30" s="374" t="str">
        <f>'5. Mapa Final'!C30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30" s="375" t="str">
        <f>'5. Mapa Final'!J30</f>
        <v>Muy Baja - 1</v>
      </c>
      <c r="E30" s="377" t="str">
        <f>'5. Mapa Final'!K30</f>
        <v>Leve - 1</v>
      </c>
      <c r="F30" s="389" t="str">
        <f>'5. Mapa Final'!M30</f>
        <v>Bajo - 1</v>
      </c>
      <c r="G30" s="210" t="s">
        <v>73</v>
      </c>
      <c r="H30" s="211" t="s">
        <v>291</v>
      </c>
      <c r="I30" s="390" t="s">
        <v>292</v>
      </c>
      <c r="J30" s="390"/>
      <c r="K30" s="386">
        <v>45292</v>
      </c>
      <c r="L30" s="386">
        <v>45381</v>
      </c>
      <c r="M30" s="211" t="s">
        <v>302</v>
      </c>
    </row>
    <row r="31" spans="1:169" x14ac:dyDescent="0.25">
      <c r="A31" s="374"/>
      <c r="B31" s="374"/>
      <c r="C31" s="374"/>
      <c r="D31" s="376"/>
      <c r="E31" s="378"/>
      <c r="F31" s="389"/>
      <c r="G31" s="210"/>
      <c r="H31" s="211"/>
      <c r="I31" s="390"/>
      <c r="J31" s="390"/>
      <c r="K31" s="387"/>
      <c r="L31" s="387"/>
      <c r="M31" s="211"/>
    </row>
    <row r="32" spans="1:169" x14ac:dyDescent="0.25">
      <c r="A32" s="374"/>
      <c r="B32" s="374"/>
      <c r="C32" s="374"/>
      <c r="D32" s="376"/>
      <c r="E32" s="378"/>
      <c r="F32" s="389"/>
      <c r="G32" s="210"/>
      <c r="H32" s="211"/>
      <c r="I32" s="390"/>
      <c r="J32" s="390"/>
      <c r="K32" s="387"/>
      <c r="L32" s="387"/>
      <c r="M32" s="211"/>
    </row>
    <row r="33" spans="1:13" x14ac:dyDescent="0.25">
      <c r="A33" s="374"/>
      <c r="B33" s="374"/>
      <c r="C33" s="374"/>
      <c r="D33" s="376"/>
      <c r="E33" s="378"/>
      <c r="F33" s="389"/>
      <c r="G33" s="210"/>
      <c r="H33" s="211"/>
      <c r="I33" s="390"/>
      <c r="J33" s="390"/>
      <c r="K33" s="387"/>
      <c r="L33" s="387"/>
      <c r="M33" s="211"/>
    </row>
    <row r="34" spans="1:13" x14ac:dyDescent="0.25">
      <c r="A34" s="374"/>
      <c r="B34" s="374"/>
      <c r="C34" s="374"/>
      <c r="D34" s="376"/>
      <c r="E34" s="378"/>
      <c r="F34" s="389"/>
      <c r="G34" s="210"/>
      <c r="H34" s="211"/>
      <c r="I34" s="390"/>
      <c r="J34" s="390"/>
      <c r="K34" s="387"/>
      <c r="L34" s="387"/>
      <c r="M34" s="211"/>
    </row>
    <row r="35" spans="1:13" x14ac:dyDescent="0.25">
      <c r="A35" s="374"/>
      <c r="B35" s="374"/>
      <c r="C35" s="374"/>
      <c r="D35" s="376"/>
      <c r="E35" s="378"/>
      <c r="F35" s="389"/>
      <c r="G35" s="210"/>
      <c r="H35" s="211"/>
      <c r="I35" s="390"/>
      <c r="J35" s="390"/>
      <c r="K35" s="387"/>
      <c r="L35" s="387"/>
      <c r="M35" s="211"/>
    </row>
    <row r="36" spans="1:13" x14ac:dyDescent="0.25">
      <c r="A36" s="374"/>
      <c r="B36" s="374"/>
      <c r="C36" s="374"/>
      <c r="D36" s="376"/>
      <c r="E36" s="378"/>
      <c r="F36" s="389"/>
      <c r="G36" s="210"/>
      <c r="H36" s="211"/>
      <c r="I36" s="390"/>
      <c r="J36" s="390"/>
      <c r="K36" s="387"/>
      <c r="L36" s="387"/>
      <c r="M36" s="211"/>
    </row>
    <row r="37" spans="1:13" x14ac:dyDescent="0.25">
      <c r="A37" s="374"/>
      <c r="B37" s="374"/>
      <c r="C37" s="374"/>
      <c r="D37" s="376"/>
      <c r="E37" s="378"/>
      <c r="F37" s="389"/>
      <c r="G37" s="210"/>
      <c r="H37" s="211"/>
      <c r="I37" s="390"/>
      <c r="J37" s="390"/>
      <c r="K37" s="387"/>
      <c r="L37" s="387"/>
      <c r="M37" s="211"/>
    </row>
    <row r="38" spans="1:13" x14ac:dyDescent="0.25">
      <c r="A38" s="374"/>
      <c r="B38" s="374"/>
      <c r="C38" s="374"/>
      <c r="D38" s="376"/>
      <c r="E38" s="378"/>
      <c r="F38" s="389"/>
      <c r="G38" s="210"/>
      <c r="H38" s="211"/>
      <c r="I38" s="390"/>
      <c r="J38" s="390"/>
      <c r="K38" s="387"/>
      <c r="L38" s="387"/>
      <c r="M38" s="211"/>
    </row>
    <row r="39" spans="1:13" x14ac:dyDescent="0.25">
      <c r="A39" s="374"/>
      <c r="B39" s="374"/>
      <c r="C39" s="374"/>
      <c r="D39" s="376"/>
      <c r="E39" s="378"/>
      <c r="F39" s="389"/>
      <c r="G39" s="210"/>
      <c r="H39" s="211"/>
      <c r="I39" s="390"/>
      <c r="J39" s="390"/>
      <c r="K39" s="388"/>
      <c r="L39" s="388"/>
      <c r="M39" s="211"/>
    </row>
    <row r="40" spans="1:13" x14ac:dyDescent="0.25">
      <c r="A40" s="374">
        <f>'5. Mapa Final'!A40</f>
        <v>4</v>
      </c>
      <c r="B40" s="374" t="str">
        <f>'5. Mapa Final'!B40</f>
        <v>Ofrecer, prometer, entregar, aceptar o solicitar una ventaja indebida para manipular la información conocida por los auditores durante los ejercicios de auditoría, con el fin de favorecer intereses personales o de terceros.</v>
      </c>
      <c r="C40" s="374" t="str">
        <f>'5. Mapa Final'!C40</f>
        <v>Posibilidad que durante la realización de los ejercicios de auditoría, intencionalmente se utilice la información, documentación o las situaciones conocidas por los auditores, para el beneficio propio o de terceros.</v>
      </c>
      <c r="D40" s="375" t="str">
        <f>'5. Mapa Final'!J40</f>
        <v>Muy Baja - 1</v>
      </c>
      <c r="E40" s="377" t="str">
        <f>'5. Mapa Final'!K40</f>
        <v>Leve - 1</v>
      </c>
      <c r="F40" s="389" t="str">
        <f>'5. Mapa Final'!M40</f>
        <v>Bajo - 1</v>
      </c>
      <c r="G40" s="210" t="s">
        <v>73</v>
      </c>
      <c r="H40" s="211" t="s">
        <v>291</v>
      </c>
      <c r="I40" s="390" t="s">
        <v>292</v>
      </c>
      <c r="J40" s="390"/>
      <c r="K40" s="386">
        <v>45292</v>
      </c>
      <c r="L40" s="386">
        <v>45381</v>
      </c>
      <c r="M40" s="211" t="s">
        <v>303</v>
      </c>
    </row>
    <row r="41" spans="1:13" x14ac:dyDescent="0.25">
      <c r="A41" s="374"/>
      <c r="B41" s="374"/>
      <c r="C41" s="374"/>
      <c r="D41" s="376"/>
      <c r="E41" s="378"/>
      <c r="F41" s="389"/>
      <c r="G41" s="210"/>
      <c r="H41" s="211"/>
      <c r="I41" s="390"/>
      <c r="J41" s="390"/>
      <c r="K41" s="387"/>
      <c r="L41" s="387"/>
      <c r="M41" s="211"/>
    </row>
    <row r="42" spans="1:13" x14ac:dyDescent="0.25">
      <c r="A42" s="374"/>
      <c r="B42" s="374"/>
      <c r="C42" s="374"/>
      <c r="D42" s="376"/>
      <c r="E42" s="378"/>
      <c r="F42" s="389"/>
      <c r="G42" s="210"/>
      <c r="H42" s="211"/>
      <c r="I42" s="390"/>
      <c r="J42" s="390"/>
      <c r="K42" s="387"/>
      <c r="L42" s="387"/>
      <c r="M42" s="211"/>
    </row>
    <row r="43" spans="1:13" x14ac:dyDescent="0.25">
      <c r="A43" s="374"/>
      <c r="B43" s="374"/>
      <c r="C43" s="374"/>
      <c r="D43" s="376"/>
      <c r="E43" s="378"/>
      <c r="F43" s="389"/>
      <c r="G43" s="210"/>
      <c r="H43" s="211"/>
      <c r="I43" s="390"/>
      <c r="J43" s="390"/>
      <c r="K43" s="387"/>
      <c r="L43" s="387"/>
      <c r="M43" s="211"/>
    </row>
    <row r="44" spans="1:13" x14ac:dyDescent="0.25">
      <c r="A44" s="374"/>
      <c r="B44" s="374"/>
      <c r="C44" s="374"/>
      <c r="D44" s="376"/>
      <c r="E44" s="378"/>
      <c r="F44" s="389"/>
      <c r="G44" s="210"/>
      <c r="H44" s="211"/>
      <c r="I44" s="390"/>
      <c r="J44" s="390"/>
      <c r="K44" s="387"/>
      <c r="L44" s="387"/>
      <c r="M44" s="211"/>
    </row>
    <row r="45" spans="1:13" x14ac:dyDescent="0.25">
      <c r="A45" s="374"/>
      <c r="B45" s="374"/>
      <c r="C45" s="374"/>
      <c r="D45" s="376"/>
      <c r="E45" s="378"/>
      <c r="F45" s="389"/>
      <c r="G45" s="210"/>
      <c r="H45" s="211"/>
      <c r="I45" s="390"/>
      <c r="J45" s="390"/>
      <c r="K45" s="387"/>
      <c r="L45" s="387"/>
      <c r="M45" s="211"/>
    </row>
    <row r="46" spans="1:13" x14ac:dyDescent="0.25">
      <c r="A46" s="374"/>
      <c r="B46" s="374"/>
      <c r="C46" s="374"/>
      <c r="D46" s="376"/>
      <c r="E46" s="378"/>
      <c r="F46" s="389"/>
      <c r="G46" s="210"/>
      <c r="H46" s="211"/>
      <c r="I46" s="390"/>
      <c r="J46" s="390"/>
      <c r="K46" s="387"/>
      <c r="L46" s="387"/>
      <c r="M46" s="211"/>
    </row>
    <row r="47" spans="1:13" x14ac:dyDescent="0.25">
      <c r="A47" s="374"/>
      <c r="B47" s="374"/>
      <c r="C47" s="374"/>
      <c r="D47" s="376"/>
      <c r="E47" s="378"/>
      <c r="F47" s="389"/>
      <c r="G47" s="210"/>
      <c r="H47" s="211"/>
      <c r="I47" s="390"/>
      <c r="J47" s="390"/>
      <c r="K47" s="387"/>
      <c r="L47" s="387"/>
      <c r="M47" s="211"/>
    </row>
    <row r="48" spans="1:13" x14ac:dyDescent="0.25">
      <c r="A48" s="374"/>
      <c r="B48" s="374"/>
      <c r="C48" s="374"/>
      <c r="D48" s="376"/>
      <c r="E48" s="378"/>
      <c r="F48" s="389"/>
      <c r="G48" s="210"/>
      <c r="H48" s="211"/>
      <c r="I48" s="390"/>
      <c r="J48" s="390"/>
      <c r="K48" s="387"/>
      <c r="L48" s="387"/>
      <c r="M48" s="211"/>
    </row>
    <row r="49" spans="1:13" x14ac:dyDescent="0.25">
      <c r="A49" s="374"/>
      <c r="B49" s="374"/>
      <c r="C49" s="374"/>
      <c r="D49" s="376"/>
      <c r="E49" s="378"/>
      <c r="F49" s="389"/>
      <c r="G49" s="210"/>
      <c r="H49" s="211"/>
      <c r="I49" s="390"/>
      <c r="J49" s="390"/>
      <c r="K49" s="388"/>
      <c r="L49" s="388"/>
      <c r="M49" s="211"/>
    </row>
    <row r="50" spans="1:13" x14ac:dyDescent="0.25">
      <c r="A50" s="374">
        <f>'5. Mapa Final'!A50</f>
        <v>5</v>
      </c>
      <c r="B50" s="374" t="str">
        <f>'5. Mapa Final'!B50</f>
        <v>Ofrecer, prometer, entregar, aceptar o solicitar una ventaja indebida para ocultar o manipular información relacionada con denuncias o situaciones irregulares, favoreciendo intereses personales o de terceros.</v>
      </c>
      <c r="C50" s="374" t="str">
        <f>'5. Mapa Final'!C50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50" s="375" t="str">
        <f>'5. Mapa Final'!J50</f>
        <v>Muy Baja - 1</v>
      </c>
      <c r="E50" s="377" t="str">
        <f>'5. Mapa Final'!K50</f>
        <v>Leve - 1</v>
      </c>
      <c r="F50" s="389" t="str">
        <f>'5. Mapa Final'!M50</f>
        <v>Bajo - 1</v>
      </c>
      <c r="G50" s="210" t="s">
        <v>73</v>
      </c>
      <c r="H50" s="211" t="s">
        <v>291</v>
      </c>
      <c r="I50" s="390" t="s">
        <v>292</v>
      </c>
      <c r="J50" s="390"/>
      <c r="K50" s="386">
        <v>45292</v>
      </c>
      <c r="L50" s="386">
        <v>45381</v>
      </c>
      <c r="M50" s="211" t="s">
        <v>304</v>
      </c>
    </row>
    <row r="51" spans="1:13" x14ac:dyDescent="0.25">
      <c r="A51" s="374"/>
      <c r="B51" s="374"/>
      <c r="C51" s="374"/>
      <c r="D51" s="376"/>
      <c r="E51" s="378"/>
      <c r="F51" s="389"/>
      <c r="G51" s="210"/>
      <c r="H51" s="211"/>
      <c r="I51" s="390"/>
      <c r="J51" s="390"/>
      <c r="K51" s="387"/>
      <c r="L51" s="387"/>
      <c r="M51" s="211"/>
    </row>
    <row r="52" spans="1:13" x14ac:dyDescent="0.25">
      <c r="A52" s="374"/>
      <c r="B52" s="374"/>
      <c r="C52" s="374"/>
      <c r="D52" s="376"/>
      <c r="E52" s="378"/>
      <c r="F52" s="389"/>
      <c r="G52" s="210"/>
      <c r="H52" s="211"/>
      <c r="I52" s="390"/>
      <c r="J52" s="390"/>
      <c r="K52" s="387"/>
      <c r="L52" s="387"/>
      <c r="M52" s="211"/>
    </row>
    <row r="53" spans="1:13" x14ac:dyDescent="0.25">
      <c r="A53" s="374"/>
      <c r="B53" s="374"/>
      <c r="C53" s="374"/>
      <c r="D53" s="376"/>
      <c r="E53" s="378"/>
      <c r="F53" s="389"/>
      <c r="G53" s="210"/>
      <c r="H53" s="211"/>
      <c r="I53" s="390"/>
      <c r="J53" s="390"/>
      <c r="K53" s="387"/>
      <c r="L53" s="387"/>
      <c r="M53" s="211"/>
    </row>
    <row r="54" spans="1:13" x14ac:dyDescent="0.25">
      <c r="A54" s="374"/>
      <c r="B54" s="374"/>
      <c r="C54" s="374"/>
      <c r="D54" s="376"/>
      <c r="E54" s="378"/>
      <c r="F54" s="389"/>
      <c r="G54" s="210"/>
      <c r="H54" s="211"/>
      <c r="I54" s="390"/>
      <c r="J54" s="390"/>
      <c r="K54" s="387"/>
      <c r="L54" s="387"/>
      <c r="M54" s="211"/>
    </row>
    <row r="55" spans="1:13" x14ac:dyDescent="0.25">
      <c r="A55" s="374"/>
      <c r="B55" s="374"/>
      <c r="C55" s="374"/>
      <c r="D55" s="376"/>
      <c r="E55" s="378"/>
      <c r="F55" s="389"/>
      <c r="G55" s="210"/>
      <c r="H55" s="211"/>
      <c r="I55" s="390"/>
      <c r="J55" s="390"/>
      <c r="K55" s="387"/>
      <c r="L55" s="387"/>
      <c r="M55" s="211"/>
    </row>
    <row r="56" spans="1:13" x14ac:dyDescent="0.25">
      <c r="A56" s="374"/>
      <c r="B56" s="374"/>
      <c r="C56" s="374"/>
      <c r="D56" s="376"/>
      <c r="E56" s="378"/>
      <c r="F56" s="389"/>
      <c r="G56" s="210"/>
      <c r="H56" s="211"/>
      <c r="I56" s="390"/>
      <c r="J56" s="390"/>
      <c r="K56" s="387"/>
      <c r="L56" s="387"/>
      <c r="M56" s="211"/>
    </row>
    <row r="57" spans="1:13" x14ac:dyDescent="0.25">
      <c r="A57" s="374"/>
      <c r="B57" s="374"/>
      <c r="C57" s="374"/>
      <c r="D57" s="376"/>
      <c r="E57" s="378"/>
      <c r="F57" s="389"/>
      <c r="G57" s="210"/>
      <c r="H57" s="211"/>
      <c r="I57" s="390"/>
      <c r="J57" s="390"/>
      <c r="K57" s="387"/>
      <c r="L57" s="387"/>
      <c r="M57" s="211"/>
    </row>
    <row r="58" spans="1:13" x14ac:dyDescent="0.25">
      <c r="A58" s="374"/>
      <c r="B58" s="374"/>
      <c r="C58" s="374"/>
      <c r="D58" s="376"/>
      <c r="E58" s="378"/>
      <c r="F58" s="389"/>
      <c r="G58" s="210"/>
      <c r="H58" s="211"/>
      <c r="I58" s="390"/>
      <c r="J58" s="390"/>
      <c r="K58" s="387"/>
      <c r="L58" s="387"/>
      <c r="M58" s="211"/>
    </row>
    <row r="59" spans="1:13" x14ac:dyDescent="0.25">
      <c r="A59" s="374"/>
      <c r="B59" s="374"/>
      <c r="C59" s="374"/>
      <c r="D59" s="376"/>
      <c r="E59" s="378"/>
      <c r="F59" s="389"/>
      <c r="G59" s="210"/>
      <c r="H59" s="211"/>
      <c r="I59" s="390"/>
      <c r="J59" s="390"/>
      <c r="K59" s="388"/>
      <c r="L59" s="388"/>
      <c r="M59" s="211"/>
    </row>
  </sheetData>
  <mergeCells count="83">
    <mergeCell ref="L50:L59"/>
    <mergeCell ref="M50:M59"/>
    <mergeCell ref="F50:F59"/>
    <mergeCell ref="G50:G59"/>
    <mergeCell ref="H50:H59"/>
    <mergeCell ref="I50:I59"/>
    <mergeCell ref="J50:J59"/>
    <mergeCell ref="K50:K59"/>
    <mergeCell ref="I40:I49"/>
    <mergeCell ref="J40:J49"/>
    <mergeCell ref="K40:K49"/>
    <mergeCell ref="L40:L49"/>
    <mergeCell ref="M40:M49"/>
    <mergeCell ref="A50:A59"/>
    <mergeCell ref="B50:B59"/>
    <mergeCell ref="C50:C59"/>
    <mergeCell ref="D50:D59"/>
    <mergeCell ref="E50:E59"/>
    <mergeCell ref="L30:L39"/>
    <mergeCell ref="M30:M39"/>
    <mergeCell ref="A40:A49"/>
    <mergeCell ref="B40:B49"/>
    <mergeCell ref="C40:C49"/>
    <mergeCell ref="D40:D49"/>
    <mergeCell ref="E40:E49"/>
    <mergeCell ref="F40:F49"/>
    <mergeCell ref="G40:G49"/>
    <mergeCell ref="H40:H49"/>
    <mergeCell ref="F30:F39"/>
    <mergeCell ref="G30:G39"/>
    <mergeCell ref="H30:H39"/>
    <mergeCell ref="I30:I39"/>
    <mergeCell ref="J30:J39"/>
    <mergeCell ref="K30:K39"/>
    <mergeCell ref="I20:I29"/>
    <mergeCell ref="J20:J29"/>
    <mergeCell ref="K20:K29"/>
    <mergeCell ref="L20:L29"/>
    <mergeCell ref="M20:M29"/>
    <mergeCell ref="A30:A39"/>
    <mergeCell ref="B30:B39"/>
    <mergeCell ref="C30:C39"/>
    <mergeCell ref="D30:D39"/>
    <mergeCell ref="E30:E3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H7:H8"/>
    <mergeCell ref="I7:J7"/>
    <mergeCell ref="K7:L7"/>
    <mergeCell ref="M7:M8"/>
    <mergeCell ref="A9:G9"/>
    <mergeCell ref="A10:A19"/>
    <mergeCell ref="B10:B19"/>
    <mergeCell ref="C10:C19"/>
    <mergeCell ref="D10:D19"/>
    <mergeCell ref="E10:E19"/>
    <mergeCell ref="A5:B5"/>
    <mergeCell ref="C5:G5"/>
    <mergeCell ref="A6:B6"/>
    <mergeCell ref="C6:G6"/>
    <mergeCell ref="A7:C7"/>
    <mergeCell ref="D7:F7"/>
    <mergeCell ref="G7:G8"/>
    <mergeCell ref="A1:B2"/>
    <mergeCell ref="C1:J3"/>
    <mergeCell ref="K1:M3"/>
    <mergeCell ref="A4:B4"/>
    <mergeCell ref="C4:G4"/>
    <mergeCell ref="H4:J4"/>
  </mergeCells>
  <conditionalFormatting sqref="A7:B7 C8 A10:C10 A20:C20 A30:C30 A40:C40 A50:C50">
    <cfRule type="containsText" dxfId="224" priority="35" operator="containsText" text="3- Moderado">
      <formula>NOT(ISERROR(SEARCH("3- Moderado",A7)))</formula>
    </cfRule>
    <cfRule type="containsText" dxfId="223" priority="36" operator="containsText" text="6- Moderado">
      <formula>NOT(ISERROR(SEARCH("6- Moderado",A7)))</formula>
    </cfRule>
    <cfRule type="containsText" dxfId="222" priority="37" operator="containsText" text="4- Moderado">
      <formula>NOT(ISERROR(SEARCH("4- Moderado",A7)))</formula>
    </cfRule>
    <cfRule type="containsText" dxfId="221" priority="38" operator="containsText" text="3- Bajo">
      <formula>NOT(ISERROR(SEARCH("3- Bajo",A7)))</formula>
    </cfRule>
    <cfRule type="containsText" dxfId="220" priority="39" operator="containsText" text="4- Bajo">
      <formula>NOT(ISERROR(SEARCH("4- Bajo",A7)))</formula>
    </cfRule>
    <cfRule type="containsText" dxfId="219" priority="40" operator="containsText" text="1- Bajo">
      <formula>NOT(ISERROR(SEARCH("1- Bajo",A7)))</formula>
    </cfRule>
  </conditionalFormatting>
  <conditionalFormatting sqref="D10:E10 D20:E20 D30:E30 D40:E40 D50:E50">
    <cfRule type="containsText" dxfId="218" priority="29" operator="containsText" text="3- Moderado">
      <formula>NOT(ISERROR(SEARCH("3- Moderado",D10)))</formula>
    </cfRule>
    <cfRule type="containsText" dxfId="217" priority="30" operator="containsText" text="6- Moderado">
      <formula>NOT(ISERROR(SEARCH("6- Moderado",D10)))</formula>
    </cfRule>
    <cfRule type="containsText" dxfId="216" priority="31" operator="containsText" text="4- Moderado">
      <formula>NOT(ISERROR(SEARCH("4- Moderado",D10)))</formula>
    </cfRule>
    <cfRule type="containsText" dxfId="215" priority="32" operator="containsText" text="3- Bajo">
      <formula>NOT(ISERROR(SEARCH("3- Bajo",D10)))</formula>
    </cfRule>
    <cfRule type="containsText" dxfId="214" priority="33" operator="containsText" text="4- Bajo">
      <formula>NOT(ISERROR(SEARCH("4- Bajo",D10)))</formula>
    </cfRule>
    <cfRule type="containsText" dxfId="213" priority="34" operator="containsText" text="1- Bajo">
      <formula>NOT(ISERROR(SEARCH("1- Bajo",D10)))</formula>
    </cfRule>
  </conditionalFormatting>
  <conditionalFormatting sqref="E8">
    <cfRule type="containsText" dxfId="212" priority="23" operator="containsText" text="3- Moderado">
      <formula>NOT(ISERROR(SEARCH("3- Moderado",E8)))</formula>
    </cfRule>
    <cfRule type="containsText" dxfId="211" priority="24" operator="containsText" text="6- Moderado">
      <formula>NOT(ISERROR(SEARCH("6- Moderado",E8)))</formula>
    </cfRule>
    <cfRule type="containsText" dxfId="210" priority="25" operator="containsText" text="4- Moderado">
      <formula>NOT(ISERROR(SEARCH("4- Moderado",E8)))</formula>
    </cfRule>
    <cfRule type="containsText" dxfId="209" priority="26" operator="containsText" text="3- Bajo">
      <formula>NOT(ISERROR(SEARCH("3- Bajo",E8)))</formula>
    </cfRule>
    <cfRule type="containsText" dxfId="208" priority="27" operator="containsText" text="4- Bajo">
      <formula>NOT(ISERROR(SEARCH("4- Bajo",E8)))</formula>
    </cfRule>
    <cfRule type="containsText" dxfId="207" priority="28" operator="containsText" text="1- Bajo">
      <formula>NOT(ISERROR(SEARCH("1- Bajo",E8)))</formula>
    </cfRule>
  </conditionalFormatting>
  <conditionalFormatting sqref="F8">
    <cfRule type="containsText" dxfId="206" priority="17" operator="containsText" text="3- Moderado">
      <formula>NOT(ISERROR(SEARCH("3- Moderado",F8)))</formula>
    </cfRule>
    <cfRule type="containsText" dxfId="205" priority="18" operator="containsText" text="6- Moderado">
      <formula>NOT(ISERROR(SEARCH("6- Moderado",F8)))</formula>
    </cfRule>
    <cfRule type="containsText" dxfId="204" priority="19" operator="containsText" text="4- Moderado">
      <formula>NOT(ISERROR(SEARCH("4- Moderado",F8)))</formula>
    </cfRule>
    <cfRule type="containsText" dxfId="203" priority="20" operator="containsText" text="3- Bajo">
      <formula>NOT(ISERROR(SEARCH("3- Bajo",F8)))</formula>
    </cfRule>
    <cfRule type="containsText" dxfId="202" priority="21" operator="containsText" text="4- Bajo">
      <formula>NOT(ISERROR(SEARCH("4- Bajo",F8)))</formula>
    </cfRule>
    <cfRule type="containsText" dxfId="201" priority="22" operator="containsText" text="1- Bajo">
      <formula>NOT(ISERROR(SEARCH("1- Bajo",F8)))</formula>
    </cfRule>
  </conditionalFormatting>
  <conditionalFormatting sqref="D10:D59">
    <cfRule type="containsText" dxfId="200" priority="16" operator="containsText" text="Media">
      <formula>NOT(ISERROR(SEARCH("Media",D10)))</formula>
    </cfRule>
  </conditionalFormatting>
  <conditionalFormatting sqref="E10:E59">
    <cfRule type="containsText" dxfId="199" priority="15" operator="containsText" text="Moderado">
      <formula>NOT(ISERROR(SEARCH("Moderado",E10)))</formula>
    </cfRule>
  </conditionalFormatting>
  <conditionalFormatting sqref="D10:D59">
    <cfRule type="containsText" dxfId="198" priority="13" operator="containsText" text="Baja">
      <formula>NOT(ISERROR(SEARCH("Baja",D10)))</formula>
    </cfRule>
    <cfRule type="containsText" dxfId="197" priority="14" operator="containsText" text="Muy Baja">
      <formula>NOT(ISERROR(SEARCH("Muy Baja",D10)))</formula>
    </cfRule>
  </conditionalFormatting>
  <conditionalFormatting sqref="D10:D59">
    <cfRule type="containsText" dxfId="196" priority="11" operator="containsText" text="Muy Alta">
      <formula>NOT(ISERROR(SEARCH("Muy Alta",D10)))</formula>
    </cfRule>
    <cfRule type="containsText" dxfId="195" priority="12" operator="containsText" text="Alta">
      <formula>NOT(ISERROR(SEARCH("Alta",D10)))</formula>
    </cfRule>
  </conditionalFormatting>
  <conditionalFormatting sqref="E10:E59">
    <cfRule type="containsText" dxfId="194" priority="7" operator="containsText" text="Catastrófico">
      <formula>NOT(ISERROR(SEARCH("Catastrófico",E10)))</formula>
    </cfRule>
    <cfRule type="containsText" dxfId="193" priority="8" operator="containsText" text="Mayor">
      <formula>NOT(ISERROR(SEARCH("Mayor",E10)))</formula>
    </cfRule>
    <cfRule type="containsText" dxfId="192" priority="9" operator="containsText" text="Menor">
      <formula>NOT(ISERROR(SEARCH("Menor",E10)))</formula>
    </cfRule>
    <cfRule type="containsText" dxfId="191" priority="10" operator="containsText" text="Leve">
      <formula>NOT(ISERROR(SEARCH("Leve",E10)))</formula>
    </cfRule>
  </conditionalFormatting>
  <conditionalFormatting sqref="D8">
    <cfRule type="containsText" dxfId="190" priority="1" operator="containsText" text="3- Moderado">
      <formula>NOT(ISERROR(SEARCH("3- Moderado",D8)))</formula>
    </cfRule>
    <cfRule type="containsText" dxfId="189" priority="2" operator="containsText" text="6- Moderado">
      <formula>NOT(ISERROR(SEARCH("6- Moderado",D8)))</formula>
    </cfRule>
    <cfRule type="containsText" dxfId="188" priority="3" operator="containsText" text="4- Moderado">
      <formula>NOT(ISERROR(SEARCH("4- Moderado",D8)))</formula>
    </cfRule>
    <cfRule type="containsText" dxfId="187" priority="4" operator="containsText" text="3- Bajo">
      <formula>NOT(ISERROR(SEARCH("3- Bajo",D8)))</formula>
    </cfRule>
    <cfRule type="containsText" dxfId="186" priority="5" operator="containsText" text="4- Bajo">
      <formula>NOT(ISERROR(SEARCH("4- Bajo",D8)))</formula>
    </cfRule>
    <cfRule type="containsText" dxfId="185" priority="6" operator="containsText" text="1- Bajo">
      <formula>NOT(ISERROR(SEARCH("1- Bajo",D8)))</formula>
    </cfRule>
  </conditionalFormatting>
  <conditionalFormatting sqref="F10:F59">
    <cfRule type="containsText" dxfId="184" priority="41" operator="containsText" text="Moderado">
      <formula>NOT(ISERROR(SEARCH("Moderado",F10)))</formula>
    </cfRule>
    <cfRule type="containsText" dxfId="183" priority="42" operator="containsText" text="Bajo">
      <formula>NOT(ISERROR(SEARCH("Bajo",F10)))</formula>
    </cfRule>
    <cfRule type="containsText" dxfId="182" priority="43" operator="containsText" text="Moderado">
      <formula>NOT(ISERROR(SEARCH("Moderado",F10)))</formula>
    </cfRule>
    <cfRule type="containsText" dxfId="181" priority="44" operator="containsText" text="Alto">
      <formula>NOT(ISERROR(SEARCH("Alto",F10)))</formula>
    </cfRule>
    <cfRule type="containsText" dxfId="180" priority="45" operator="containsText" text="Extremo">
      <formula>NOT(ISERROR(SEARCH("Extremo",F10)))</formula>
    </cfRule>
    <cfRule type="colorScale" priority="4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CEFA57E0-713C-4D26-98B7-B798DA74C9DA}"/>
    <dataValidation allowBlank="1" showInputMessage="1" showErrorMessage="1" prompt="Seleccionar si el responsable es el responsable de las acciones es el nivel central" sqref="I7:I8" xr:uid="{3CC638F3-E096-48FB-AFE7-8DB4CCC265BF}"/>
    <dataValidation allowBlank="1" showInputMessage="1" showErrorMessage="1" prompt="Describir las actividades que se van a desarrollar para el proyecto" sqref="H7" xr:uid="{5155099B-6A4F-4E6D-B740-DF454B02DF73}"/>
    <dataValidation allowBlank="1" showInputMessage="1" showErrorMessage="1" prompt="Registrar qué factor  que ocasina el riesgo: un facot identtficado el contexto._x000a_O  personas, recursos, estilo de direccion , factores externos, , codiciones ambientales" sqref="C8" xr:uid="{F1139213-5D10-45BF-8053-8FCDFD41C503}"/>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CB8277C-19B5-4D93-A2C4-6EC7C3E62093}">
          <x14:formula1>
            <xm:f>'7. Matriz de Calor'!$S$8:$S$11</xm:f>
          </x14:formula1>
          <xm:sqref>G10:G59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FFE6-0D4A-41FB-8F4A-CACA8FB0243D}">
  <sheetPr>
    <tabColor theme="5" tint="0.39997558519241921"/>
  </sheetPr>
  <dimension ref="A1:JK59"/>
  <sheetViews>
    <sheetView zoomScale="71" zoomScaleNormal="71" workbookViewId="0">
      <selection activeCell="M61" sqref="M61"/>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0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7.28515625" customWidth="1"/>
    <col min="13" max="13" width="48.28515625" customWidth="1"/>
    <col min="14" max="169" width="11.42578125" style="3"/>
  </cols>
  <sheetData>
    <row r="1" spans="1:271" s="15" customFormat="1" ht="16.5" customHeight="1" x14ac:dyDescent="0.3">
      <c r="A1" s="353"/>
      <c r="B1" s="354"/>
      <c r="C1" s="357"/>
      <c r="D1" s="357"/>
      <c r="E1" s="357"/>
      <c r="F1" s="357"/>
      <c r="G1" s="357"/>
      <c r="H1" s="357"/>
      <c r="I1" s="357"/>
      <c r="J1" s="358"/>
      <c r="K1" s="361" t="s">
        <v>14</v>
      </c>
      <c r="L1" s="361"/>
      <c r="M1" s="361"/>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55"/>
      <c r="B2" s="356"/>
      <c r="C2" s="359"/>
      <c r="D2" s="359"/>
      <c r="E2" s="359"/>
      <c r="F2" s="359"/>
      <c r="G2" s="359"/>
      <c r="H2" s="359"/>
      <c r="I2" s="359"/>
      <c r="J2" s="360"/>
      <c r="K2" s="361"/>
      <c r="L2" s="361"/>
      <c r="M2" s="361"/>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59"/>
      <c r="D3" s="359"/>
      <c r="E3" s="359"/>
      <c r="F3" s="359"/>
      <c r="G3" s="359"/>
      <c r="H3" s="359"/>
      <c r="I3" s="359"/>
      <c r="J3" s="360"/>
      <c r="K3" s="361"/>
      <c r="L3" s="361"/>
      <c r="M3" s="361"/>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2" t="s">
        <v>0</v>
      </c>
      <c r="B4" s="363"/>
      <c r="C4" s="364" t="s">
        <v>214</v>
      </c>
      <c r="D4" s="364"/>
      <c r="E4" s="364"/>
      <c r="F4" s="364"/>
      <c r="G4" s="365"/>
      <c r="H4" s="366"/>
      <c r="I4" s="366"/>
      <c r="J4" s="366"/>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103.5" customHeight="1" x14ac:dyDescent="0.3">
      <c r="A5" s="362" t="s">
        <v>1</v>
      </c>
      <c r="B5" s="363"/>
      <c r="C5" s="367" t="s">
        <v>215</v>
      </c>
      <c r="D5" s="367"/>
      <c r="E5" s="367"/>
      <c r="F5" s="367"/>
      <c r="G5" s="36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2" t="s">
        <v>2</v>
      </c>
      <c r="B6" s="363"/>
      <c r="C6" s="367"/>
      <c r="D6" s="367"/>
      <c r="E6" s="367"/>
      <c r="F6" s="367"/>
      <c r="G6" s="36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69" t="s">
        <v>79</v>
      </c>
      <c r="B7" s="370"/>
      <c r="C7" s="371"/>
      <c r="D7" s="372" t="s">
        <v>80</v>
      </c>
      <c r="E7" s="372"/>
      <c r="F7" s="372"/>
      <c r="G7" s="373" t="s">
        <v>81</v>
      </c>
      <c r="H7" s="379" t="s">
        <v>82</v>
      </c>
      <c r="I7" s="381" t="s">
        <v>83</v>
      </c>
      <c r="J7" s="382"/>
      <c r="K7" s="381" t="s">
        <v>84</v>
      </c>
      <c r="L7" s="382"/>
      <c r="M7" s="383" t="s">
        <v>293</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145" t="s">
        <v>4</v>
      </c>
      <c r="D8" s="24" t="s">
        <v>86</v>
      </c>
      <c r="E8" s="24" t="s">
        <v>88</v>
      </c>
      <c r="F8" s="24" t="s">
        <v>87</v>
      </c>
      <c r="G8" s="373"/>
      <c r="H8" s="380"/>
      <c r="I8" s="25" t="s">
        <v>89</v>
      </c>
      <c r="J8" s="25" t="s">
        <v>90</v>
      </c>
      <c r="K8" s="25" t="s">
        <v>91</v>
      </c>
      <c r="L8" s="25" t="s">
        <v>92</v>
      </c>
      <c r="M8" s="38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x14ac:dyDescent="0.25">
      <c r="A9" s="384"/>
      <c r="B9" s="385"/>
      <c r="C9" s="385"/>
      <c r="D9" s="385"/>
      <c r="E9" s="385"/>
      <c r="F9" s="385"/>
      <c r="G9" s="38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74">
        <f>'5. Mapa Final'!A10</f>
        <v>1</v>
      </c>
      <c r="B10" s="374" t="str">
        <f>'5. Mapa Final'!B10</f>
        <v>Ofrecer, prometer, entregar, aceptar o solicitar una ventaja indebida para afectar la objetividad en la preparación y elaboración del programa anual de auditoría, que favorezca intereses personales o de terceros.</v>
      </c>
      <c r="C10" s="374" t="str">
        <f>'5. Mapa Final'!C10</f>
        <v>Posibilidad que durante la planeación, preparación y elaboración del programa anual de auditoría se incorporen o se excluyan ejercicios de auditoría, obedeciendo a intereses particulares y no institucionales.</v>
      </c>
      <c r="D10" s="375" t="str">
        <f>'5. Mapa Final'!J10</f>
        <v>Muy Baja - 1</v>
      </c>
      <c r="E10" s="377" t="str">
        <f>'5. Mapa Final'!K10</f>
        <v>Leve - 1</v>
      </c>
      <c r="F10" s="389" t="str">
        <f>'5. Mapa Final'!M10</f>
        <v>Bajo - 1</v>
      </c>
      <c r="G10" s="210" t="s">
        <v>207</v>
      </c>
      <c r="H10" s="211" t="s">
        <v>291</v>
      </c>
      <c r="I10" s="390" t="s">
        <v>292</v>
      </c>
      <c r="J10" s="390"/>
      <c r="K10" s="391">
        <v>45383</v>
      </c>
      <c r="L10" s="391">
        <v>45473</v>
      </c>
      <c r="M10" s="211" t="s">
        <v>305</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74"/>
      <c r="B11" s="374"/>
      <c r="C11" s="374"/>
      <c r="D11" s="376"/>
      <c r="E11" s="378"/>
      <c r="F11" s="389"/>
      <c r="G11" s="210"/>
      <c r="H11" s="211"/>
      <c r="I11" s="390"/>
      <c r="J11" s="390"/>
      <c r="K11" s="391"/>
      <c r="L11" s="391"/>
      <c r="M11" s="21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74"/>
      <c r="B12" s="374"/>
      <c r="C12" s="374"/>
      <c r="D12" s="376"/>
      <c r="E12" s="378"/>
      <c r="F12" s="389"/>
      <c r="G12" s="210"/>
      <c r="H12" s="211"/>
      <c r="I12" s="390"/>
      <c r="J12" s="390"/>
      <c r="K12" s="391"/>
      <c r="L12" s="391"/>
      <c r="M12" s="21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74"/>
      <c r="B13" s="374"/>
      <c r="C13" s="374"/>
      <c r="D13" s="376"/>
      <c r="E13" s="378"/>
      <c r="F13" s="389"/>
      <c r="G13" s="210"/>
      <c r="H13" s="211"/>
      <c r="I13" s="390"/>
      <c r="J13" s="390"/>
      <c r="K13" s="391"/>
      <c r="L13" s="391"/>
      <c r="M13" s="21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74"/>
      <c r="B14" s="374"/>
      <c r="C14" s="374"/>
      <c r="D14" s="376"/>
      <c r="E14" s="378"/>
      <c r="F14" s="389"/>
      <c r="G14" s="210"/>
      <c r="H14" s="211"/>
      <c r="I14" s="390"/>
      <c r="J14" s="390"/>
      <c r="K14" s="391"/>
      <c r="L14" s="391"/>
      <c r="M14" s="21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74"/>
      <c r="B15" s="374"/>
      <c r="C15" s="374"/>
      <c r="D15" s="376"/>
      <c r="E15" s="378"/>
      <c r="F15" s="389"/>
      <c r="G15" s="210"/>
      <c r="H15" s="211"/>
      <c r="I15" s="390"/>
      <c r="J15" s="390"/>
      <c r="K15" s="391"/>
      <c r="L15" s="391"/>
      <c r="M15" s="21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74"/>
      <c r="B16" s="374"/>
      <c r="C16" s="374"/>
      <c r="D16" s="376"/>
      <c r="E16" s="378"/>
      <c r="F16" s="389"/>
      <c r="G16" s="210"/>
      <c r="H16" s="211"/>
      <c r="I16" s="390"/>
      <c r="J16" s="390"/>
      <c r="K16" s="391"/>
      <c r="L16" s="391"/>
      <c r="M16" s="21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74"/>
      <c r="B17" s="374"/>
      <c r="C17" s="374"/>
      <c r="D17" s="376"/>
      <c r="E17" s="378"/>
      <c r="F17" s="389"/>
      <c r="G17" s="210"/>
      <c r="H17" s="211"/>
      <c r="I17" s="390"/>
      <c r="J17" s="390"/>
      <c r="K17" s="391"/>
      <c r="L17" s="391"/>
      <c r="M17" s="21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74"/>
      <c r="B18" s="374"/>
      <c r="C18" s="374"/>
      <c r="D18" s="376"/>
      <c r="E18" s="378"/>
      <c r="F18" s="389"/>
      <c r="G18" s="210"/>
      <c r="H18" s="211"/>
      <c r="I18" s="390"/>
      <c r="J18" s="390"/>
      <c r="K18" s="391"/>
      <c r="L18" s="391"/>
      <c r="M18" s="21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x14ac:dyDescent="0.2">
      <c r="A19" s="374"/>
      <c r="B19" s="374"/>
      <c r="C19" s="374"/>
      <c r="D19" s="376"/>
      <c r="E19" s="378"/>
      <c r="F19" s="389"/>
      <c r="G19" s="210"/>
      <c r="H19" s="211"/>
      <c r="I19" s="390"/>
      <c r="J19" s="390"/>
      <c r="K19" s="391"/>
      <c r="L19" s="391"/>
      <c r="M19" s="21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ustomHeight="1" x14ac:dyDescent="0.2">
      <c r="A20" s="374">
        <f>'5. Mapa Final'!A20</f>
        <v>2</v>
      </c>
      <c r="B20" s="374" t="str">
        <f>'5. Mapa Final'!B20</f>
        <v>Ofrecer, prometer, entregar, aceptar o solicitar una ventaja indebida para modificar el alcance de las auditorías, que permita el favorecimiento de intereses personales o de terceros.</v>
      </c>
      <c r="C20" s="374" t="str">
        <f>'5. Mapa Final'!C20</f>
        <v>Posibilidad que durante la planeación, preparación y elaboración de los planes de auditoría se determinen alcances sin utilidad y ni objetividad, buscando favorecer intereses particulares y no institucionales.</v>
      </c>
      <c r="D20" s="375" t="str">
        <f>'5. Mapa Final'!J20</f>
        <v>Muy Baja - 1</v>
      </c>
      <c r="E20" s="377" t="str">
        <f>'5. Mapa Final'!K20</f>
        <v>Leve - 1</v>
      </c>
      <c r="F20" s="389" t="str">
        <f>'5. Mapa Final'!M20</f>
        <v>Bajo - 1</v>
      </c>
      <c r="G20" s="210" t="s">
        <v>73</v>
      </c>
      <c r="H20" s="211" t="s">
        <v>291</v>
      </c>
      <c r="I20" s="390" t="s">
        <v>292</v>
      </c>
      <c r="J20" s="390"/>
      <c r="K20" s="391">
        <v>45383</v>
      </c>
      <c r="L20" s="391">
        <v>45473</v>
      </c>
      <c r="M20" s="211" t="s">
        <v>306</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74"/>
      <c r="B21" s="374"/>
      <c r="C21" s="374"/>
      <c r="D21" s="376"/>
      <c r="E21" s="378"/>
      <c r="F21" s="389"/>
      <c r="G21" s="210"/>
      <c r="H21" s="211"/>
      <c r="I21" s="390"/>
      <c r="J21" s="390"/>
      <c r="K21" s="391"/>
      <c r="L21" s="391"/>
      <c r="M21" s="21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74"/>
      <c r="B22" s="374"/>
      <c r="C22" s="374"/>
      <c r="D22" s="376"/>
      <c r="E22" s="378"/>
      <c r="F22" s="389"/>
      <c r="G22" s="210"/>
      <c r="H22" s="211"/>
      <c r="I22" s="390"/>
      <c r="J22" s="390"/>
      <c r="K22" s="391"/>
      <c r="L22" s="391"/>
      <c r="M22" s="21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74"/>
      <c r="B23" s="374"/>
      <c r="C23" s="374"/>
      <c r="D23" s="376"/>
      <c r="E23" s="378"/>
      <c r="F23" s="389"/>
      <c r="G23" s="210"/>
      <c r="H23" s="211"/>
      <c r="I23" s="390"/>
      <c r="J23" s="390"/>
      <c r="K23" s="391"/>
      <c r="L23" s="391"/>
      <c r="M23" s="21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74"/>
      <c r="B24" s="374"/>
      <c r="C24" s="374"/>
      <c r="D24" s="376"/>
      <c r="E24" s="378"/>
      <c r="F24" s="389"/>
      <c r="G24" s="210"/>
      <c r="H24" s="211"/>
      <c r="I24" s="390"/>
      <c r="J24" s="390"/>
      <c r="K24" s="391"/>
      <c r="L24" s="391"/>
      <c r="M24" s="21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74"/>
      <c r="B25" s="374"/>
      <c r="C25" s="374"/>
      <c r="D25" s="376"/>
      <c r="E25" s="378"/>
      <c r="F25" s="389"/>
      <c r="G25" s="210"/>
      <c r="H25" s="211"/>
      <c r="I25" s="390"/>
      <c r="J25" s="390"/>
      <c r="K25" s="391"/>
      <c r="L25" s="391"/>
      <c r="M25" s="211"/>
      <c r="N25" s="30"/>
      <c r="O25" s="30"/>
    </row>
    <row r="26" spans="1:169" x14ac:dyDescent="0.25">
      <c r="A26" s="374"/>
      <c r="B26" s="374"/>
      <c r="C26" s="374"/>
      <c r="D26" s="376"/>
      <c r="E26" s="378"/>
      <c r="F26" s="389"/>
      <c r="G26" s="210"/>
      <c r="H26" s="211"/>
      <c r="I26" s="390"/>
      <c r="J26" s="390"/>
      <c r="K26" s="391"/>
      <c r="L26" s="391"/>
      <c r="M26" s="211"/>
      <c r="N26" s="30"/>
      <c r="O26" s="30"/>
    </row>
    <row r="27" spans="1:169" x14ac:dyDescent="0.25">
      <c r="A27" s="374"/>
      <c r="B27" s="374"/>
      <c r="C27" s="374"/>
      <c r="D27" s="376"/>
      <c r="E27" s="378"/>
      <c r="F27" s="389"/>
      <c r="G27" s="210"/>
      <c r="H27" s="211"/>
      <c r="I27" s="390"/>
      <c r="J27" s="390"/>
      <c r="K27" s="391"/>
      <c r="L27" s="391"/>
      <c r="M27" s="211"/>
      <c r="N27" s="30"/>
      <c r="O27" s="30"/>
    </row>
    <row r="28" spans="1:169" x14ac:dyDescent="0.25">
      <c r="A28" s="374"/>
      <c r="B28" s="374"/>
      <c r="C28" s="374"/>
      <c r="D28" s="376"/>
      <c r="E28" s="378"/>
      <c r="F28" s="389"/>
      <c r="G28" s="210"/>
      <c r="H28" s="211"/>
      <c r="I28" s="390"/>
      <c r="J28" s="390"/>
      <c r="K28" s="391"/>
      <c r="L28" s="391"/>
      <c r="M28" s="211"/>
      <c r="N28" s="30"/>
      <c r="O28" s="30"/>
    </row>
    <row r="29" spans="1:169" x14ac:dyDescent="0.25">
      <c r="A29" s="374"/>
      <c r="B29" s="374"/>
      <c r="C29" s="374"/>
      <c r="D29" s="376"/>
      <c r="E29" s="378"/>
      <c r="F29" s="389"/>
      <c r="G29" s="210"/>
      <c r="H29" s="211"/>
      <c r="I29" s="390"/>
      <c r="J29" s="390"/>
      <c r="K29" s="391"/>
      <c r="L29" s="391"/>
      <c r="M29" s="211"/>
      <c r="N29" s="30"/>
      <c r="O29" s="30"/>
    </row>
    <row r="30" spans="1:169" ht="15" customHeight="1" x14ac:dyDescent="0.25">
      <c r="A30" s="374">
        <f>'5. Mapa Final'!A30</f>
        <v>3</v>
      </c>
      <c r="B30" s="374" t="str">
        <f>'5. Mapa Final'!B30</f>
        <v>Ofrecer, prometer, entregar, aceptar o solicitar una ventaja indebida para preparar o presentar Informes con datos inexactos, inoportunos y no confiables, que permita favorecer intereses personales o de terceros.</v>
      </c>
      <c r="C30" s="374" t="str">
        <f>'5. Mapa Final'!C30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30" s="375" t="str">
        <f>'5. Mapa Final'!J30</f>
        <v>Muy Baja - 1</v>
      </c>
      <c r="E30" s="377" t="str">
        <f>'5. Mapa Final'!K30</f>
        <v>Leve - 1</v>
      </c>
      <c r="F30" s="389" t="str">
        <f>'5. Mapa Final'!M30</f>
        <v>Bajo - 1</v>
      </c>
      <c r="G30" s="210" t="s">
        <v>73</v>
      </c>
      <c r="H30" s="211" t="s">
        <v>291</v>
      </c>
      <c r="I30" s="390" t="s">
        <v>292</v>
      </c>
      <c r="J30" s="390"/>
      <c r="K30" s="391">
        <v>45383</v>
      </c>
      <c r="L30" s="391">
        <v>45473</v>
      </c>
      <c r="M30" s="211" t="s">
        <v>307</v>
      </c>
    </row>
    <row r="31" spans="1:169" x14ac:dyDescent="0.25">
      <c r="A31" s="374"/>
      <c r="B31" s="374"/>
      <c r="C31" s="374"/>
      <c r="D31" s="376"/>
      <c r="E31" s="378"/>
      <c r="F31" s="389"/>
      <c r="G31" s="210"/>
      <c r="H31" s="211"/>
      <c r="I31" s="390"/>
      <c r="J31" s="390"/>
      <c r="K31" s="391"/>
      <c r="L31" s="391"/>
      <c r="M31" s="211"/>
    </row>
    <row r="32" spans="1:169" x14ac:dyDescent="0.25">
      <c r="A32" s="374"/>
      <c r="B32" s="374"/>
      <c r="C32" s="374"/>
      <c r="D32" s="376"/>
      <c r="E32" s="378"/>
      <c r="F32" s="389"/>
      <c r="G32" s="210"/>
      <c r="H32" s="211"/>
      <c r="I32" s="390"/>
      <c r="J32" s="390"/>
      <c r="K32" s="391"/>
      <c r="L32" s="391"/>
      <c r="M32" s="211"/>
    </row>
    <row r="33" spans="1:13" x14ac:dyDescent="0.25">
      <c r="A33" s="374"/>
      <c r="B33" s="374"/>
      <c r="C33" s="374"/>
      <c r="D33" s="376"/>
      <c r="E33" s="378"/>
      <c r="F33" s="389"/>
      <c r="G33" s="210"/>
      <c r="H33" s="211"/>
      <c r="I33" s="390"/>
      <c r="J33" s="390"/>
      <c r="K33" s="391"/>
      <c r="L33" s="391"/>
      <c r="M33" s="211"/>
    </row>
    <row r="34" spans="1:13" x14ac:dyDescent="0.25">
      <c r="A34" s="374"/>
      <c r="B34" s="374"/>
      <c r="C34" s="374"/>
      <c r="D34" s="376"/>
      <c r="E34" s="378"/>
      <c r="F34" s="389"/>
      <c r="G34" s="210"/>
      <c r="H34" s="211"/>
      <c r="I34" s="390"/>
      <c r="J34" s="390"/>
      <c r="K34" s="391"/>
      <c r="L34" s="391"/>
      <c r="M34" s="211"/>
    </row>
    <row r="35" spans="1:13" x14ac:dyDescent="0.25">
      <c r="A35" s="374"/>
      <c r="B35" s="374"/>
      <c r="C35" s="374"/>
      <c r="D35" s="376"/>
      <c r="E35" s="378"/>
      <c r="F35" s="389"/>
      <c r="G35" s="210"/>
      <c r="H35" s="211"/>
      <c r="I35" s="390"/>
      <c r="J35" s="390"/>
      <c r="K35" s="391"/>
      <c r="L35" s="391"/>
      <c r="M35" s="211"/>
    </row>
    <row r="36" spans="1:13" x14ac:dyDescent="0.25">
      <c r="A36" s="374"/>
      <c r="B36" s="374"/>
      <c r="C36" s="374"/>
      <c r="D36" s="376"/>
      <c r="E36" s="378"/>
      <c r="F36" s="389"/>
      <c r="G36" s="210"/>
      <c r="H36" s="211"/>
      <c r="I36" s="390"/>
      <c r="J36" s="390"/>
      <c r="K36" s="391"/>
      <c r="L36" s="391"/>
      <c r="M36" s="211"/>
    </row>
    <row r="37" spans="1:13" x14ac:dyDescent="0.25">
      <c r="A37" s="374"/>
      <c r="B37" s="374"/>
      <c r="C37" s="374"/>
      <c r="D37" s="376"/>
      <c r="E37" s="378"/>
      <c r="F37" s="389"/>
      <c r="G37" s="210"/>
      <c r="H37" s="211"/>
      <c r="I37" s="390"/>
      <c r="J37" s="390"/>
      <c r="K37" s="391"/>
      <c r="L37" s="391"/>
      <c r="M37" s="211"/>
    </row>
    <row r="38" spans="1:13" x14ac:dyDescent="0.25">
      <c r="A38" s="374"/>
      <c r="B38" s="374"/>
      <c r="C38" s="374"/>
      <c r="D38" s="376"/>
      <c r="E38" s="378"/>
      <c r="F38" s="389"/>
      <c r="G38" s="210"/>
      <c r="H38" s="211"/>
      <c r="I38" s="390"/>
      <c r="J38" s="390"/>
      <c r="K38" s="391"/>
      <c r="L38" s="391"/>
      <c r="M38" s="211"/>
    </row>
    <row r="39" spans="1:13" x14ac:dyDescent="0.25">
      <c r="A39" s="374"/>
      <c r="B39" s="374"/>
      <c r="C39" s="374"/>
      <c r="D39" s="376"/>
      <c r="E39" s="378"/>
      <c r="F39" s="389"/>
      <c r="G39" s="210"/>
      <c r="H39" s="211"/>
      <c r="I39" s="390"/>
      <c r="J39" s="390"/>
      <c r="K39" s="391"/>
      <c r="L39" s="391"/>
      <c r="M39" s="211"/>
    </row>
    <row r="40" spans="1:13" x14ac:dyDescent="0.25">
      <c r="A40" s="374">
        <f>'5. Mapa Final'!A40</f>
        <v>4</v>
      </c>
      <c r="B40" s="374" t="str">
        <f>'5. Mapa Final'!B40</f>
        <v>Ofrecer, prometer, entregar, aceptar o solicitar una ventaja indebida para manipular la información conocida por los auditores durante los ejercicios de auditoría, con el fin de favorecer intereses personales o de terceros.</v>
      </c>
      <c r="C40" s="374" t="str">
        <f>'5. Mapa Final'!C40</f>
        <v>Posibilidad que durante la realización de los ejercicios de auditoría, intencionalmente se utilice la información, documentación o las situaciones conocidas por los auditores, para el beneficio propio o de terceros.</v>
      </c>
      <c r="D40" s="375" t="str">
        <f>'5. Mapa Final'!J40</f>
        <v>Muy Baja - 1</v>
      </c>
      <c r="E40" s="377" t="str">
        <f>'5. Mapa Final'!K40</f>
        <v>Leve - 1</v>
      </c>
      <c r="F40" s="389" t="str">
        <f>'5. Mapa Final'!M40</f>
        <v>Bajo - 1</v>
      </c>
      <c r="G40" s="210" t="s">
        <v>73</v>
      </c>
      <c r="H40" s="211" t="s">
        <v>291</v>
      </c>
      <c r="I40" s="390" t="s">
        <v>292</v>
      </c>
      <c r="J40" s="390"/>
      <c r="K40" s="391">
        <v>45383</v>
      </c>
      <c r="L40" s="391">
        <v>45473</v>
      </c>
      <c r="M40" s="211" t="s">
        <v>308</v>
      </c>
    </row>
    <row r="41" spans="1:13" x14ac:dyDescent="0.25">
      <c r="A41" s="374"/>
      <c r="B41" s="374"/>
      <c r="C41" s="374"/>
      <c r="D41" s="376"/>
      <c r="E41" s="378"/>
      <c r="F41" s="389"/>
      <c r="G41" s="210"/>
      <c r="H41" s="211"/>
      <c r="I41" s="390"/>
      <c r="J41" s="390"/>
      <c r="K41" s="391"/>
      <c r="L41" s="391"/>
      <c r="M41" s="211"/>
    </row>
    <row r="42" spans="1:13" x14ac:dyDescent="0.25">
      <c r="A42" s="374"/>
      <c r="B42" s="374"/>
      <c r="C42" s="374"/>
      <c r="D42" s="376"/>
      <c r="E42" s="378"/>
      <c r="F42" s="389"/>
      <c r="G42" s="210"/>
      <c r="H42" s="211"/>
      <c r="I42" s="390"/>
      <c r="J42" s="390"/>
      <c r="K42" s="391"/>
      <c r="L42" s="391"/>
      <c r="M42" s="211"/>
    </row>
    <row r="43" spans="1:13" x14ac:dyDescent="0.25">
      <c r="A43" s="374"/>
      <c r="B43" s="374"/>
      <c r="C43" s="374"/>
      <c r="D43" s="376"/>
      <c r="E43" s="378"/>
      <c r="F43" s="389"/>
      <c r="G43" s="210"/>
      <c r="H43" s="211"/>
      <c r="I43" s="390"/>
      <c r="J43" s="390"/>
      <c r="K43" s="391"/>
      <c r="L43" s="391"/>
      <c r="M43" s="211"/>
    </row>
    <row r="44" spans="1:13" x14ac:dyDescent="0.25">
      <c r="A44" s="374"/>
      <c r="B44" s="374"/>
      <c r="C44" s="374"/>
      <c r="D44" s="376"/>
      <c r="E44" s="378"/>
      <c r="F44" s="389"/>
      <c r="G44" s="210"/>
      <c r="H44" s="211"/>
      <c r="I44" s="390"/>
      <c r="J44" s="390"/>
      <c r="K44" s="391"/>
      <c r="L44" s="391"/>
      <c r="M44" s="211"/>
    </row>
    <row r="45" spans="1:13" x14ac:dyDescent="0.25">
      <c r="A45" s="374"/>
      <c r="B45" s="374"/>
      <c r="C45" s="374"/>
      <c r="D45" s="376"/>
      <c r="E45" s="378"/>
      <c r="F45" s="389"/>
      <c r="G45" s="210"/>
      <c r="H45" s="211"/>
      <c r="I45" s="390"/>
      <c r="J45" s="390"/>
      <c r="K45" s="391"/>
      <c r="L45" s="391"/>
      <c r="M45" s="211"/>
    </row>
    <row r="46" spans="1:13" x14ac:dyDescent="0.25">
      <c r="A46" s="374"/>
      <c r="B46" s="374"/>
      <c r="C46" s="374"/>
      <c r="D46" s="376"/>
      <c r="E46" s="378"/>
      <c r="F46" s="389"/>
      <c r="G46" s="210"/>
      <c r="H46" s="211"/>
      <c r="I46" s="390"/>
      <c r="J46" s="390"/>
      <c r="K46" s="391"/>
      <c r="L46" s="391"/>
      <c r="M46" s="211"/>
    </row>
    <row r="47" spans="1:13" x14ac:dyDescent="0.25">
      <c r="A47" s="374"/>
      <c r="B47" s="374"/>
      <c r="C47" s="374"/>
      <c r="D47" s="376"/>
      <c r="E47" s="378"/>
      <c r="F47" s="389"/>
      <c r="G47" s="210"/>
      <c r="H47" s="211"/>
      <c r="I47" s="390"/>
      <c r="J47" s="390"/>
      <c r="K47" s="391"/>
      <c r="L47" s="391"/>
      <c r="M47" s="211"/>
    </row>
    <row r="48" spans="1:13" x14ac:dyDescent="0.25">
      <c r="A48" s="374"/>
      <c r="B48" s="374"/>
      <c r="C48" s="374"/>
      <c r="D48" s="376"/>
      <c r="E48" s="378"/>
      <c r="F48" s="389"/>
      <c r="G48" s="210"/>
      <c r="H48" s="211"/>
      <c r="I48" s="390"/>
      <c r="J48" s="390"/>
      <c r="K48" s="391"/>
      <c r="L48" s="391"/>
      <c r="M48" s="211"/>
    </row>
    <row r="49" spans="1:13" x14ac:dyDescent="0.25">
      <c r="A49" s="374"/>
      <c r="B49" s="374"/>
      <c r="C49" s="374"/>
      <c r="D49" s="376"/>
      <c r="E49" s="378"/>
      <c r="F49" s="389"/>
      <c r="G49" s="210"/>
      <c r="H49" s="211"/>
      <c r="I49" s="390"/>
      <c r="J49" s="390"/>
      <c r="K49" s="391"/>
      <c r="L49" s="391"/>
      <c r="M49" s="211"/>
    </row>
    <row r="50" spans="1:13" x14ac:dyDescent="0.25">
      <c r="A50" s="374">
        <f>'5. Mapa Final'!A50</f>
        <v>5</v>
      </c>
      <c r="B50" s="374" t="str">
        <f>'5. Mapa Final'!B50</f>
        <v>Ofrecer, prometer, entregar, aceptar o solicitar una ventaja indebida para ocultar o manipular información relacionada con denuncias o situaciones irregulares, favoreciendo intereses personales o de terceros.</v>
      </c>
      <c r="C50" s="374" t="str">
        <f>'5. Mapa Final'!C50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50" s="375" t="str">
        <f>'5. Mapa Final'!J50</f>
        <v>Muy Baja - 1</v>
      </c>
      <c r="E50" s="377" t="str">
        <f>'5. Mapa Final'!K50</f>
        <v>Leve - 1</v>
      </c>
      <c r="F50" s="389" t="str">
        <f>'5. Mapa Final'!M50</f>
        <v>Bajo - 1</v>
      </c>
      <c r="G50" s="210" t="s">
        <v>73</v>
      </c>
      <c r="H50" s="211" t="s">
        <v>291</v>
      </c>
      <c r="I50" s="390" t="s">
        <v>292</v>
      </c>
      <c r="J50" s="390"/>
      <c r="K50" s="391">
        <v>45383</v>
      </c>
      <c r="L50" s="391">
        <v>45473</v>
      </c>
      <c r="M50" s="211" t="s">
        <v>309</v>
      </c>
    </row>
    <row r="51" spans="1:13" x14ac:dyDescent="0.25">
      <c r="A51" s="374"/>
      <c r="B51" s="374"/>
      <c r="C51" s="374"/>
      <c r="D51" s="376"/>
      <c r="E51" s="378"/>
      <c r="F51" s="389"/>
      <c r="G51" s="210"/>
      <c r="H51" s="211"/>
      <c r="I51" s="390"/>
      <c r="J51" s="390"/>
      <c r="K51" s="391"/>
      <c r="L51" s="391"/>
      <c r="M51" s="211"/>
    </row>
    <row r="52" spans="1:13" x14ac:dyDescent="0.25">
      <c r="A52" s="374"/>
      <c r="B52" s="374"/>
      <c r="C52" s="374"/>
      <c r="D52" s="376"/>
      <c r="E52" s="378"/>
      <c r="F52" s="389"/>
      <c r="G52" s="210"/>
      <c r="H52" s="211"/>
      <c r="I52" s="390"/>
      <c r="J52" s="390"/>
      <c r="K52" s="391"/>
      <c r="L52" s="391"/>
      <c r="M52" s="211"/>
    </row>
    <row r="53" spans="1:13" x14ac:dyDescent="0.25">
      <c r="A53" s="374"/>
      <c r="B53" s="374"/>
      <c r="C53" s="374"/>
      <c r="D53" s="376"/>
      <c r="E53" s="378"/>
      <c r="F53" s="389"/>
      <c r="G53" s="210"/>
      <c r="H53" s="211"/>
      <c r="I53" s="390"/>
      <c r="J53" s="390"/>
      <c r="K53" s="391"/>
      <c r="L53" s="391"/>
      <c r="M53" s="211"/>
    </row>
    <row r="54" spans="1:13" x14ac:dyDescent="0.25">
      <c r="A54" s="374"/>
      <c r="B54" s="374"/>
      <c r="C54" s="374"/>
      <c r="D54" s="376"/>
      <c r="E54" s="378"/>
      <c r="F54" s="389"/>
      <c r="G54" s="210"/>
      <c r="H54" s="211"/>
      <c r="I54" s="390"/>
      <c r="J54" s="390"/>
      <c r="K54" s="391"/>
      <c r="L54" s="391"/>
      <c r="M54" s="211"/>
    </row>
    <row r="55" spans="1:13" x14ac:dyDescent="0.25">
      <c r="A55" s="374"/>
      <c r="B55" s="374"/>
      <c r="C55" s="374"/>
      <c r="D55" s="376"/>
      <c r="E55" s="378"/>
      <c r="F55" s="389"/>
      <c r="G55" s="210"/>
      <c r="H55" s="211"/>
      <c r="I55" s="390"/>
      <c r="J55" s="390"/>
      <c r="K55" s="391"/>
      <c r="L55" s="391"/>
      <c r="M55" s="211"/>
    </row>
    <row r="56" spans="1:13" x14ac:dyDescent="0.25">
      <c r="A56" s="374"/>
      <c r="B56" s="374"/>
      <c r="C56" s="374"/>
      <c r="D56" s="376"/>
      <c r="E56" s="378"/>
      <c r="F56" s="389"/>
      <c r="G56" s="210"/>
      <c r="H56" s="211"/>
      <c r="I56" s="390"/>
      <c r="J56" s="390"/>
      <c r="K56" s="391"/>
      <c r="L56" s="391"/>
      <c r="M56" s="211"/>
    </row>
    <row r="57" spans="1:13" x14ac:dyDescent="0.25">
      <c r="A57" s="374"/>
      <c r="B57" s="374"/>
      <c r="C57" s="374"/>
      <c r="D57" s="376"/>
      <c r="E57" s="378"/>
      <c r="F57" s="389"/>
      <c r="G57" s="210"/>
      <c r="H57" s="211"/>
      <c r="I57" s="390"/>
      <c r="J57" s="390"/>
      <c r="K57" s="391"/>
      <c r="L57" s="391"/>
      <c r="M57" s="211"/>
    </row>
    <row r="58" spans="1:13" x14ac:dyDescent="0.25">
      <c r="A58" s="374"/>
      <c r="B58" s="374"/>
      <c r="C58" s="374"/>
      <c r="D58" s="376"/>
      <c r="E58" s="378"/>
      <c r="F58" s="389"/>
      <c r="G58" s="210"/>
      <c r="H58" s="211"/>
      <c r="I58" s="390"/>
      <c r="J58" s="390"/>
      <c r="K58" s="391"/>
      <c r="L58" s="391"/>
      <c r="M58" s="211"/>
    </row>
    <row r="59" spans="1:13" x14ac:dyDescent="0.25">
      <c r="A59" s="374"/>
      <c r="B59" s="374"/>
      <c r="C59" s="374"/>
      <c r="D59" s="376"/>
      <c r="E59" s="378"/>
      <c r="F59" s="389"/>
      <c r="G59" s="210"/>
      <c r="H59" s="211"/>
      <c r="I59" s="390"/>
      <c r="J59" s="390"/>
      <c r="K59" s="391"/>
      <c r="L59" s="391"/>
      <c r="M59" s="211"/>
    </row>
  </sheetData>
  <mergeCells count="83">
    <mergeCell ref="A1:B2"/>
    <mergeCell ref="C1:J3"/>
    <mergeCell ref="K1:M3"/>
    <mergeCell ref="A4:B4"/>
    <mergeCell ref="C4:G4"/>
    <mergeCell ref="H4:J4"/>
    <mergeCell ref="A5:B5"/>
    <mergeCell ref="C5:G5"/>
    <mergeCell ref="A6:B6"/>
    <mergeCell ref="C6:G6"/>
    <mergeCell ref="A7:C7"/>
    <mergeCell ref="D7:F7"/>
    <mergeCell ref="G7:G8"/>
    <mergeCell ref="A10:A19"/>
    <mergeCell ref="B10:B19"/>
    <mergeCell ref="C10:C19"/>
    <mergeCell ref="D10:D19"/>
    <mergeCell ref="E10:E19"/>
    <mergeCell ref="H7:H8"/>
    <mergeCell ref="I7:J7"/>
    <mergeCell ref="K7:L7"/>
    <mergeCell ref="M7:M8"/>
    <mergeCell ref="A9:G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30:A39"/>
    <mergeCell ref="B30:B39"/>
    <mergeCell ref="C30:C39"/>
    <mergeCell ref="D30:D39"/>
    <mergeCell ref="E30:E39"/>
    <mergeCell ref="I20:I29"/>
    <mergeCell ref="J20:J29"/>
    <mergeCell ref="K20:K29"/>
    <mergeCell ref="L20:L29"/>
    <mergeCell ref="M20:M29"/>
    <mergeCell ref="L30:L39"/>
    <mergeCell ref="M30:M39"/>
    <mergeCell ref="A40:A49"/>
    <mergeCell ref="B40:B49"/>
    <mergeCell ref="C40:C49"/>
    <mergeCell ref="D40:D49"/>
    <mergeCell ref="E40:E49"/>
    <mergeCell ref="F40:F49"/>
    <mergeCell ref="G40:G49"/>
    <mergeCell ref="H40:H49"/>
    <mergeCell ref="F30:F39"/>
    <mergeCell ref="G30:G39"/>
    <mergeCell ref="H30:H39"/>
    <mergeCell ref="I30:I39"/>
    <mergeCell ref="J30:J39"/>
    <mergeCell ref="K30:K39"/>
    <mergeCell ref="A50:A59"/>
    <mergeCell ref="B50:B59"/>
    <mergeCell ref="C50:C59"/>
    <mergeCell ref="D50:D59"/>
    <mergeCell ref="E50:E59"/>
    <mergeCell ref="I40:I49"/>
    <mergeCell ref="J40:J49"/>
    <mergeCell ref="K40:K49"/>
    <mergeCell ref="L40:L49"/>
    <mergeCell ref="M40:M49"/>
    <mergeCell ref="L50:L59"/>
    <mergeCell ref="M50:M59"/>
    <mergeCell ref="F50:F59"/>
    <mergeCell ref="G50:G59"/>
    <mergeCell ref="H50:H59"/>
    <mergeCell ref="I50:I59"/>
    <mergeCell ref="J50:J59"/>
    <mergeCell ref="K50:K59"/>
  </mergeCells>
  <conditionalFormatting sqref="A7:B7 C8 A10:C10 A20:C20 A30:C30 A40:C40 A50:C50">
    <cfRule type="containsText" dxfId="179" priority="35" operator="containsText" text="3- Moderado">
      <formula>NOT(ISERROR(SEARCH("3- Moderado",A7)))</formula>
    </cfRule>
    <cfRule type="containsText" dxfId="178" priority="36" operator="containsText" text="6- Moderado">
      <formula>NOT(ISERROR(SEARCH("6- Moderado",A7)))</formula>
    </cfRule>
    <cfRule type="containsText" dxfId="177" priority="37" operator="containsText" text="4- Moderado">
      <formula>NOT(ISERROR(SEARCH("4- Moderado",A7)))</formula>
    </cfRule>
    <cfRule type="containsText" dxfId="176" priority="38" operator="containsText" text="3- Bajo">
      <formula>NOT(ISERROR(SEARCH("3- Bajo",A7)))</formula>
    </cfRule>
    <cfRule type="containsText" dxfId="175" priority="39" operator="containsText" text="4- Bajo">
      <formula>NOT(ISERROR(SEARCH("4- Bajo",A7)))</formula>
    </cfRule>
    <cfRule type="containsText" dxfId="174" priority="40" operator="containsText" text="1- Bajo">
      <formula>NOT(ISERROR(SEARCH("1- Bajo",A7)))</formula>
    </cfRule>
  </conditionalFormatting>
  <conditionalFormatting sqref="D10:E10 D20:E20 D30:E30 D40:E40 D50:E50">
    <cfRule type="containsText" dxfId="173" priority="29" operator="containsText" text="3- Moderado">
      <formula>NOT(ISERROR(SEARCH("3- Moderado",D10)))</formula>
    </cfRule>
    <cfRule type="containsText" dxfId="172" priority="30" operator="containsText" text="6- Moderado">
      <formula>NOT(ISERROR(SEARCH("6- Moderado",D10)))</formula>
    </cfRule>
    <cfRule type="containsText" dxfId="171" priority="31" operator="containsText" text="4- Moderado">
      <formula>NOT(ISERROR(SEARCH("4- Moderado",D10)))</formula>
    </cfRule>
    <cfRule type="containsText" dxfId="170" priority="32" operator="containsText" text="3- Bajo">
      <formula>NOT(ISERROR(SEARCH("3- Bajo",D10)))</formula>
    </cfRule>
    <cfRule type="containsText" dxfId="169" priority="33" operator="containsText" text="4- Bajo">
      <formula>NOT(ISERROR(SEARCH("4- Bajo",D10)))</formula>
    </cfRule>
    <cfRule type="containsText" dxfId="168" priority="34" operator="containsText" text="1- Bajo">
      <formula>NOT(ISERROR(SEARCH("1- Bajo",D10)))</formula>
    </cfRule>
  </conditionalFormatting>
  <conditionalFormatting sqref="E8">
    <cfRule type="containsText" dxfId="167" priority="23" operator="containsText" text="3- Moderado">
      <formula>NOT(ISERROR(SEARCH("3- Moderado",E8)))</formula>
    </cfRule>
    <cfRule type="containsText" dxfId="166" priority="24" operator="containsText" text="6- Moderado">
      <formula>NOT(ISERROR(SEARCH("6- Moderado",E8)))</formula>
    </cfRule>
    <cfRule type="containsText" dxfId="165" priority="25" operator="containsText" text="4- Moderado">
      <formula>NOT(ISERROR(SEARCH("4- Moderado",E8)))</formula>
    </cfRule>
    <cfRule type="containsText" dxfId="164" priority="26" operator="containsText" text="3- Bajo">
      <formula>NOT(ISERROR(SEARCH("3- Bajo",E8)))</formula>
    </cfRule>
    <cfRule type="containsText" dxfId="163" priority="27" operator="containsText" text="4- Bajo">
      <formula>NOT(ISERROR(SEARCH("4- Bajo",E8)))</formula>
    </cfRule>
    <cfRule type="containsText" dxfId="162" priority="28" operator="containsText" text="1- Bajo">
      <formula>NOT(ISERROR(SEARCH("1- Bajo",E8)))</formula>
    </cfRule>
  </conditionalFormatting>
  <conditionalFormatting sqref="F8">
    <cfRule type="containsText" dxfId="161" priority="17" operator="containsText" text="3- Moderado">
      <formula>NOT(ISERROR(SEARCH("3- Moderado",F8)))</formula>
    </cfRule>
    <cfRule type="containsText" dxfId="160" priority="18" operator="containsText" text="6- Moderado">
      <formula>NOT(ISERROR(SEARCH("6- Moderado",F8)))</formula>
    </cfRule>
    <cfRule type="containsText" dxfId="159" priority="19" operator="containsText" text="4- Moderado">
      <formula>NOT(ISERROR(SEARCH("4- Moderado",F8)))</formula>
    </cfRule>
    <cfRule type="containsText" dxfId="158" priority="20" operator="containsText" text="3- Bajo">
      <formula>NOT(ISERROR(SEARCH("3- Bajo",F8)))</formula>
    </cfRule>
    <cfRule type="containsText" dxfId="157" priority="21" operator="containsText" text="4- Bajo">
      <formula>NOT(ISERROR(SEARCH("4- Bajo",F8)))</formula>
    </cfRule>
    <cfRule type="containsText" dxfId="156" priority="22" operator="containsText" text="1- Bajo">
      <formula>NOT(ISERROR(SEARCH("1- Bajo",F8)))</formula>
    </cfRule>
  </conditionalFormatting>
  <conditionalFormatting sqref="D10:D59">
    <cfRule type="containsText" dxfId="155" priority="16" operator="containsText" text="Media">
      <formula>NOT(ISERROR(SEARCH("Media",D10)))</formula>
    </cfRule>
  </conditionalFormatting>
  <conditionalFormatting sqref="E10:E59">
    <cfRule type="containsText" dxfId="154" priority="15" operator="containsText" text="Moderado">
      <formula>NOT(ISERROR(SEARCH("Moderado",E10)))</formula>
    </cfRule>
  </conditionalFormatting>
  <conditionalFormatting sqref="D10:D59">
    <cfRule type="containsText" dxfId="153" priority="13" operator="containsText" text="Baja">
      <formula>NOT(ISERROR(SEARCH("Baja",D10)))</formula>
    </cfRule>
    <cfRule type="containsText" dxfId="152" priority="14" operator="containsText" text="Muy Baja">
      <formula>NOT(ISERROR(SEARCH("Muy Baja",D10)))</formula>
    </cfRule>
  </conditionalFormatting>
  <conditionalFormatting sqref="D10:D59">
    <cfRule type="containsText" dxfId="151" priority="11" operator="containsText" text="Muy Alta">
      <formula>NOT(ISERROR(SEARCH("Muy Alta",D10)))</formula>
    </cfRule>
    <cfRule type="containsText" dxfId="150" priority="12" operator="containsText" text="Alta">
      <formula>NOT(ISERROR(SEARCH("Alta",D10)))</formula>
    </cfRule>
  </conditionalFormatting>
  <conditionalFormatting sqref="E10:E59">
    <cfRule type="containsText" dxfId="149" priority="7" operator="containsText" text="Catastrófico">
      <formula>NOT(ISERROR(SEARCH("Catastrófico",E10)))</formula>
    </cfRule>
    <cfRule type="containsText" dxfId="148" priority="8" operator="containsText" text="Mayor">
      <formula>NOT(ISERROR(SEARCH("Mayor",E10)))</formula>
    </cfRule>
    <cfRule type="containsText" dxfId="147" priority="9" operator="containsText" text="Menor">
      <formula>NOT(ISERROR(SEARCH("Menor",E10)))</formula>
    </cfRule>
    <cfRule type="containsText" dxfId="146" priority="10"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59">
    <cfRule type="containsText" dxfId="139" priority="41" operator="containsText" text="Moderado">
      <formula>NOT(ISERROR(SEARCH("Moderado",F10)))</formula>
    </cfRule>
    <cfRule type="containsText" dxfId="138" priority="42" operator="containsText" text="Bajo">
      <formula>NOT(ISERROR(SEARCH("Bajo",F10)))</formula>
    </cfRule>
    <cfRule type="containsText" dxfId="137" priority="43" operator="containsText" text="Moderado">
      <formula>NOT(ISERROR(SEARCH("Moderado",F10)))</formula>
    </cfRule>
    <cfRule type="containsText" dxfId="136" priority="44" operator="containsText" text="Alto">
      <formula>NOT(ISERROR(SEARCH("Alto",F10)))</formula>
    </cfRule>
    <cfRule type="containsText" dxfId="135" priority="45" operator="containsText" text="Extremo">
      <formula>NOT(ISERROR(SEARCH("Extremo",F10)))</formula>
    </cfRule>
    <cfRule type="colorScale" priority="4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B2FE9EE-C8CB-41FF-BE66-E79948F62BD4}"/>
    <dataValidation allowBlank="1" showInputMessage="1" showErrorMessage="1" prompt="Describir las actividades que se van a desarrollar para el proyecto" sqref="H7" xr:uid="{E92AECDC-902E-4FF2-94DC-A53A4EBF2280}"/>
    <dataValidation allowBlank="1" showInputMessage="1" showErrorMessage="1" prompt="Seleccionar si el responsable es el responsable de las acciones es el nivel central" sqref="I7:I8" xr:uid="{62973CD2-63FC-47CC-8AAE-EF1C889FD1A5}"/>
    <dataValidation allowBlank="1" showInputMessage="1" showErrorMessage="1" prompt="seleccionar si el responsable de ejecutar las acciones es el nivel central" sqref="J8" xr:uid="{1630DEF5-B4F9-4EB4-B32C-ECF9380667DB}"/>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BF41AA9-D40F-47F2-B2FF-7FF3040C9948}">
          <x14:formula1>
            <xm:f>'7. Matriz de Calor'!$S$8:$S$11</xm:f>
          </x14:formula1>
          <xm:sqref>G10:G59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555AE-B5AB-4012-BBE8-F2472FFA2985}">
  <sheetPr>
    <tabColor theme="5" tint="0.39997558519241921"/>
  </sheetPr>
  <dimension ref="A1:JK59"/>
  <sheetViews>
    <sheetView zoomScale="71" zoomScaleNormal="71" workbookViewId="0">
      <selection activeCell="M64" sqref="M64"/>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0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7.28515625" customWidth="1"/>
    <col min="13" max="13" width="48.28515625" customWidth="1"/>
    <col min="14" max="169" width="11.42578125" style="3"/>
  </cols>
  <sheetData>
    <row r="1" spans="1:271" s="15" customFormat="1" ht="16.5" customHeight="1" x14ac:dyDescent="0.3">
      <c r="A1" s="353"/>
      <c r="B1" s="354"/>
      <c r="C1" s="357"/>
      <c r="D1" s="357"/>
      <c r="E1" s="357"/>
      <c r="F1" s="357"/>
      <c r="G1" s="357"/>
      <c r="H1" s="357"/>
      <c r="I1" s="357"/>
      <c r="J1" s="358"/>
      <c r="K1" s="361" t="s">
        <v>14</v>
      </c>
      <c r="L1" s="361"/>
      <c r="M1" s="361"/>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55"/>
      <c r="B2" s="356"/>
      <c r="C2" s="359"/>
      <c r="D2" s="359"/>
      <c r="E2" s="359"/>
      <c r="F2" s="359"/>
      <c r="G2" s="359"/>
      <c r="H2" s="359"/>
      <c r="I2" s="359"/>
      <c r="J2" s="360"/>
      <c r="K2" s="361"/>
      <c r="L2" s="361"/>
      <c r="M2" s="361"/>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59"/>
      <c r="D3" s="359"/>
      <c r="E3" s="359"/>
      <c r="F3" s="359"/>
      <c r="G3" s="359"/>
      <c r="H3" s="359"/>
      <c r="I3" s="359"/>
      <c r="J3" s="360"/>
      <c r="K3" s="361"/>
      <c r="L3" s="361"/>
      <c r="M3" s="361"/>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2" t="s">
        <v>0</v>
      </c>
      <c r="B4" s="363"/>
      <c r="C4" s="364" t="s">
        <v>214</v>
      </c>
      <c r="D4" s="364"/>
      <c r="E4" s="364"/>
      <c r="F4" s="364"/>
      <c r="G4" s="365"/>
      <c r="H4" s="366"/>
      <c r="I4" s="366"/>
      <c r="J4" s="366"/>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103.5" customHeight="1" x14ac:dyDescent="0.3">
      <c r="A5" s="362" t="s">
        <v>1</v>
      </c>
      <c r="B5" s="363"/>
      <c r="C5" s="367" t="s">
        <v>215</v>
      </c>
      <c r="D5" s="367"/>
      <c r="E5" s="367"/>
      <c r="F5" s="367"/>
      <c r="G5" s="36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2" t="s">
        <v>2</v>
      </c>
      <c r="B6" s="363"/>
      <c r="C6" s="367"/>
      <c r="D6" s="367"/>
      <c r="E6" s="367"/>
      <c r="F6" s="367"/>
      <c r="G6" s="36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69" t="s">
        <v>79</v>
      </c>
      <c r="B7" s="370"/>
      <c r="C7" s="371"/>
      <c r="D7" s="372" t="s">
        <v>80</v>
      </c>
      <c r="E7" s="372"/>
      <c r="F7" s="372"/>
      <c r="G7" s="373" t="s">
        <v>81</v>
      </c>
      <c r="H7" s="379" t="s">
        <v>82</v>
      </c>
      <c r="I7" s="381" t="s">
        <v>83</v>
      </c>
      <c r="J7" s="382"/>
      <c r="K7" s="381" t="s">
        <v>84</v>
      </c>
      <c r="L7" s="382"/>
      <c r="M7" s="383" t="s">
        <v>294</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146" t="s">
        <v>4</v>
      </c>
      <c r="D8" s="24" t="s">
        <v>86</v>
      </c>
      <c r="E8" s="24" t="s">
        <v>88</v>
      </c>
      <c r="F8" s="24" t="s">
        <v>87</v>
      </c>
      <c r="G8" s="373"/>
      <c r="H8" s="380"/>
      <c r="I8" s="25" t="s">
        <v>89</v>
      </c>
      <c r="J8" s="25" t="s">
        <v>90</v>
      </c>
      <c r="K8" s="25" t="s">
        <v>91</v>
      </c>
      <c r="L8" s="25" t="s">
        <v>92</v>
      </c>
      <c r="M8" s="38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x14ac:dyDescent="0.25">
      <c r="A9" s="384"/>
      <c r="B9" s="385"/>
      <c r="C9" s="385"/>
      <c r="D9" s="385"/>
      <c r="E9" s="385"/>
      <c r="F9" s="385"/>
      <c r="G9" s="38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74">
        <f>'5. Mapa Final'!A10</f>
        <v>1</v>
      </c>
      <c r="B10" s="374" t="str">
        <f>'5. Mapa Final'!B10</f>
        <v>Ofrecer, prometer, entregar, aceptar o solicitar una ventaja indebida para afectar la objetividad en la preparación y elaboración del programa anual de auditoría, que favorezca intereses personales o de terceros.</v>
      </c>
      <c r="C10" s="374" t="str">
        <f>'5. Mapa Final'!C10</f>
        <v>Posibilidad que durante la planeación, preparación y elaboración del programa anual de auditoría se incorporen o se excluyan ejercicios de auditoría, obedeciendo a intereses particulares y no institucionales.</v>
      </c>
      <c r="D10" s="375" t="str">
        <f>'5. Mapa Final'!J10</f>
        <v>Muy Baja - 1</v>
      </c>
      <c r="E10" s="377" t="str">
        <f>'5. Mapa Final'!K10</f>
        <v>Leve - 1</v>
      </c>
      <c r="F10" s="389" t="str">
        <f>'5. Mapa Final'!M10</f>
        <v>Bajo - 1</v>
      </c>
      <c r="G10" s="210" t="s">
        <v>207</v>
      </c>
      <c r="H10" s="211" t="s">
        <v>291</v>
      </c>
      <c r="I10" s="390" t="s">
        <v>292</v>
      </c>
      <c r="J10" s="390"/>
      <c r="K10" s="391">
        <v>45383</v>
      </c>
      <c r="L10" s="386">
        <v>45565</v>
      </c>
      <c r="M10" s="211" t="s">
        <v>310</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74"/>
      <c r="B11" s="374"/>
      <c r="C11" s="374"/>
      <c r="D11" s="376"/>
      <c r="E11" s="378"/>
      <c r="F11" s="389"/>
      <c r="G11" s="210"/>
      <c r="H11" s="211"/>
      <c r="I11" s="390"/>
      <c r="J11" s="390"/>
      <c r="K11" s="391"/>
      <c r="L11" s="387"/>
      <c r="M11" s="21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74"/>
      <c r="B12" s="374"/>
      <c r="C12" s="374"/>
      <c r="D12" s="376"/>
      <c r="E12" s="378"/>
      <c r="F12" s="389"/>
      <c r="G12" s="210"/>
      <c r="H12" s="211"/>
      <c r="I12" s="390"/>
      <c r="J12" s="390"/>
      <c r="K12" s="391"/>
      <c r="L12" s="387"/>
      <c r="M12" s="21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74"/>
      <c r="B13" s="374"/>
      <c r="C13" s="374"/>
      <c r="D13" s="376"/>
      <c r="E13" s="378"/>
      <c r="F13" s="389"/>
      <c r="G13" s="210"/>
      <c r="H13" s="211"/>
      <c r="I13" s="390"/>
      <c r="J13" s="390"/>
      <c r="K13" s="391"/>
      <c r="L13" s="387"/>
      <c r="M13" s="21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74"/>
      <c r="B14" s="374"/>
      <c r="C14" s="374"/>
      <c r="D14" s="376"/>
      <c r="E14" s="378"/>
      <c r="F14" s="389"/>
      <c r="G14" s="210"/>
      <c r="H14" s="211"/>
      <c r="I14" s="390"/>
      <c r="J14" s="390"/>
      <c r="K14" s="391"/>
      <c r="L14" s="387"/>
      <c r="M14" s="21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74"/>
      <c r="B15" s="374"/>
      <c r="C15" s="374"/>
      <c r="D15" s="376"/>
      <c r="E15" s="378"/>
      <c r="F15" s="389"/>
      <c r="G15" s="210"/>
      <c r="H15" s="211"/>
      <c r="I15" s="390"/>
      <c r="J15" s="390"/>
      <c r="K15" s="391"/>
      <c r="L15" s="387"/>
      <c r="M15" s="21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74"/>
      <c r="B16" s="374"/>
      <c r="C16" s="374"/>
      <c r="D16" s="376"/>
      <c r="E16" s="378"/>
      <c r="F16" s="389"/>
      <c r="G16" s="210"/>
      <c r="H16" s="211"/>
      <c r="I16" s="390"/>
      <c r="J16" s="390"/>
      <c r="K16" s="391"/>
      <c r="L16" s="387"/>
      <c r="M16" s="21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74"/>
      <c r="B17" s="374"/>
      <c r="C17" s="374"/>
      <c r="D17" s="376"/>
      <c r="E17" s="378"/>
      <c r="F17" s="389"/>
      <c r="G17" s="210"/>
      <c r="H17" s="211"/>
      <c r="I17" s="390"/>
      <c r="J17" s="390"/>
      <c r="K17" s="391"/>
      <c r="L17" s="387"/>
      <c r="M17" s="21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74"/>
      <c r="B18" s="374"/>
      <c r="C18" s="374"/>
      <c r="D18" s="376"/>
      <c r="E18" s="378"/>
      <c r="F18" s="389"/>
      <c r="G18" s="210"/>
      <c r="H18" s="211"/>
      <c r="I18" s="390"/>
      <c r="J18" s="390"/>
      <c r="K18" s="391"/>
      <c r="L18" s="387"/>
      <c r="M18" s="21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x14ac:dyDescent="0.2">
      <c r="A19" s="374"/>
      <c r="B19" s="374"/>
      <c r="C19" s="374"/>
      <c r="D19" s="376"/>
      <c r="E19" s="378"/>
      <c r="F19" s="389"/>
      <c r="G19" s="210"/>
      <c r="H19" s="211"/>
      <c r="I19" s="390"/>
      <c r="J19" s="390"/>
      <c r="K19" s="391"/>
      <c r="L19" s="388"/>
      <c r="M19" s="21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ustomHeight="1" x14ac:dyDescent="0.2">
      <c r="A20" s="374">
        <f>'5. Mapa Final'!A20</f>
        <v>2</v>
      </c>
      <c r="B20" s="374" t="str">
        <f>'5. Mapa Final'!B20</f>
        <v>Ofrecer, prometer, entregar, aceptar o solicitar una ventaja indebida para modificar el alcance de las auditorías, que permita el favorecimiento de intereses personales o de terceros.</v>
      </c>
      <c r="C20" s="374" t="str">
        <f>'5. Mapa Final'!C20</f>
        <v>Posibilidad que durante la planeación, preparación y elaboración de los planes de auditoría se determinen alcances sin utilidad y ni objetividad, buscando favorecer intereses particulares y no institucionales.</v>
      </c>
      <c r="D20" s="375" t="str">
        <f>'5. Mapa Final'!J20</f>
        <v>Muy Baja - 1</v>
      </c>
      <c r="E20" s="377" t="str">
        <f>'5. Mapa Final'!K20</f>
        <v>Leve - 1</v>
      </c>
      <c r="F20" s="389" t="str">
        <f>'5. Mapa Final'!M20</f>
        <v>Bajo - 1</v>
      </c>
      <c r="G20" s="210" t="s">
        <v>73</v>
      </c>
      <c r="H20" s="211" t="s">
        <v>291</v>
      </c>
      <c r="I20" s="390" t="s">
        <v>292</v>
      </c>
      <c r="J20" s="390"/>
      <c r="K20" s="391">
        <v>45383</v>
      </c>
      <c r="L20" s="386">
        <v>45565</v>
      </c>
      <c r="M20" s="211" t="s">
        <v>311</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74"/>
      <c r="B21" s="374"/>
      <c r="C21" s="374"/>
      <c r="D21" s="376"/>
      <c r="E21" s="378"/>
      <c r="F21" s="389"/>
      <c r="G21" s="210"/>
      <c r="H21" s="211"/>
      <c r="I21" s="390"/>
      <c r="J21" s="390"/>
      <c r="K21" s="391"/>
      <c r="L21" s="387"/>
      <c r="M21" s="21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74"/>
      <c r="B22" s="374"/>
      <c r="C22" s="374"/>
      <c r="D22" s="376"/>
      <c r="E22" s="378"/>
      <c r="F22" s="389"/>
      <c r="G22" s="210"/>
      <c r="H22" s="211"/>
      <c r="I22" s="390"/>
      <c r="J22" s="390"/>
      <c r="K22" s="391"/>
      <c r="L22" s="387"/>
      <c r="M22" s="21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74"/>
      <c r="B23" s="374"/>
      <c r="C23" s="374"/>
      <c r="D23" s="376"/>
      <c r="E23" s="378"/>
      <c r="F23" s="389"/>
      <c r="G23" s="210"/>
      <c r="H23" s="211"/>
      <c r="I23" s="390"/>
      <c r="J23" s="390"/>
      <c r="K23" s="391"/>
      <c r="L23" s="387"/>
      <c r="M23" s="21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74"/>
      <c r="B24" s="374"/>
      <c r="C24" s="374"/>
      <c r="D24" s="376"/>
      <c r="E24" s="378"/>
      <c r="F24" s="389"/>
      <c r="G24" s="210"/>
      <c r="H24" s="211"/>
      <c r="I24" s="390"/>
      <c r="J24" s="390"/>
      <c r="K24" s="391"/>
      <c r="L24" s="387"/>
      <c r="M24" s="21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74"/>
      <c r="B25" s="374"/>
      <c r="C25" s="374"/>
      <c r="D25" s="376"/>
      <c r="E25" s="378"/>
      <c r="F25" s="389"/>
      <c r="G25" s="210"/>
      <c r="H25" s="211"/>
      <c r="I25" s="390"/>
      <c r="J25" s="390"/>
      <c r="K25" s="391"/>
      <c r="L25" s="387"/>
      <c r="M25" s="211"/>
      <c r="N25" s="30"/>
      <c r="O25" s="30"/>
    </row>
    <row r="26" spans="1:169" x14ac:dyDescent="0.25">
      <c r="A26" s="374"/>
      <c r="B26" s="374"/>
      <c r="C26" s="374"/>
      <c r="D26" s="376"/>
      <c r="E26" s="378"/>
      <c r="F26" s="389"/>
      <c r="G26" s="210"/>
      <c r="H26" s="211"/>
      <c r="I26" s="390"/>
      <c r="J26" s="390"/>
      <c r="K26" s="391"/>
      <c r="L26" s="387"/>
      <c r="M26" s="211"/>
      <c r="N26" s="30"/>
      <c r="O26" s="30"/>
    </row>
    <row r="27" spans="1:169" x14ac:dyDescent="0.25">
      <c r="A27" s="374"/>
      <c r="B27" s="374"/>
      <c r="C27" s="374"/>
      <c r="D27" s="376"/>
      <c r="E27" s="378"/>
      <c r="F27" s="389"/>
      <c r="G27" s="210"/>
      <c r="H27" s="211"/>
      <c r="I27" s="390"/>
      <c r="J27" s="390"/>
      <c r="K27" s="391"/>
      <c r="L27" s="387"/>
      <c r="M27" s="211"/>
      <c r="N27" s="30"/>
      <c r="O27" s="30"/>
    </row>
    <row r="28" spans="1:169" x14ac:dyDescent="0.25">
      <c r="A28" s="374"/>
      <c r="B28" s="374"/>
      <c r="C28" s="374"/>
      <c r="D28" s="376"/>
      <c r="E28" s="378"/>
      <c r="F28" s="389"/>
      <c r="G28" s="210"/>
      <c r="H28" s="211"/>
      <c r="I28" s="390"/>
      <c r="J28" s="390"/>
      <c r="K28" s="391"/>
      <c r="L28" s="387"/>
      <c r="M28" s="211"/>
      <c r="N28" s="30"/>
      <c r="O28" s="30"/>
    </row>
    <row r="29" spans="1:169" x14ac:dyDescent="0.25">
      <c r="A29" s="374"/>
      <c r="B29" s="374"/>
      <c r="C29" s="374"/>
      <c r="D29" s="376"/>
      <c r="E29" s="378"/>
      <c r="F29" s="389"/>
      <c r="G29" s="210"/>
      <c r="H29" s="211"/>
      <c r="I29" s="390"/>
      <c r="J29" s="390"/>
      <c r="K29" s="391"/>
      <c r="L29" s="388"/>
      <c r="M29" s="211"/>
      <c r="N29" s="30"/>
      <c r="O29" s="30"/>
    </row>
    <row r="30" spans="1:169" ht="15" customHeight="1" x14ac:dyDescent="0.25">
      <c r="A30" s="374">
        <f>'5. Mapa Final'!A30</f>
        <v>3</v>
      </c>
      <c r="B30" s="374" t="str">
        <f>'5. Mapa Final'!B30</f>
        <v>Ofrecer, prometer, entregar, aceptar o solicitar una ventaja indebida para preparar o presentar Informes con datos inexactos, inoportunos y no confiables, que permita favorecer intereses personales o de terceros.</v>
      </c>
      <c r="C30" s="374" t="str">
        <f>'5. Mapa Final'!C30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30" s="375" t="str">
        <f>'5. Mapa Final'!J30</f>
        <v>Muy Baja - 1</v>
      </c>
      <c r="E30" s="377" t="str">
        <f>'5. Mapa Final'!K30</f>
        <v>Leve - 1</v>
      </c>
      <c r="F30" s="389" t="str">
        <f>'5. Mapa Final'!M30</f>
        <v>Bajo - 1</v>
      </c>
      <c r="G30" s="210" t="s">
        <v>73</v>
      </c>
      <c r="H30" s="211" t="s">
        <v>291</v>
      </c>
      <c r="I30" s="390" t="s">
        <v>292</v>
      </c>
      <c r="J30" s="390"/>
      <c r="K30" s="391">
        <v>45383</v>
      </c>
      <c r="L30" s="386">
        <v>45565</v>
      </c>
      <c r="M30" s="211" t="s">
        <v>312</v>
      </c>
    </row>
    <row r="31" spans="1:169" x14ac:dyDescent="0.25">
      <c r="A31" s="374"/>
      <c r="B31" s="374"/>
      <c r="C31" s="374"/>
      <c r="D31" s="376"/>
      <c r="E31" s="378"/>
      <c r="F31" s="389"/>
      <c r="G31" s="210"/>
      <c r="H31" s="211"/>
      <c r="I31" s="390"/>
      <c r="J31" s="390"/>
      <c r="K31" s="391"/>
      <c r="L31" s="387"/>
      <c r="M31" s="211"/>
    </row>
    <row r="32" spans="1:169" x14ac:dyDescent="0.25">
      <c r="A32" s="374"/>
      <c r="B32" s="374"/>
      <c r="C32" s="374"/>
      <c r="D32" s="376"/>
      <c r="E32" s="378"/>
      <c r="F32" s="389"/>
      <c r="G32" s="210"/>
      <c r="H32" s="211"/>
      <c r="I32" s="390"/>
      <c r="J32" s="390"/>
      <c r="K32" s="391"/>
      <c r="L32" s="387"/>
      <c r="M32" s="211"/>
    </row>
    <row r="33" spans="1:13" x14ac:dyDescent="0.25">
      <c r="A33" s="374"/>
      <c r="B33" s="374"/>
      <c r="C33" s="374"/>
      <c r="D33" s="376"/>
      <c r="E33" s="378"/>
      <c r="F33" s="389"/>
      <c r="G33" s="210"/>
      <c r="H33" s="211"/>
      <c r="I33" s="390"/>
      <c r="J33" s="390"/>
      <c r="K33" s="391"/>
      <c r="L33" s="387"/>
      <c r="M33" s="211"/>
    </row>
    <row r="34" spans="1:13" x14ac:dyDescent="0.25">
      <c r="A34" s="374"/>
      <c r="B34" s="374"/>
      <c r="C34" s="374"/>
      <c r="D34" s="376"/>
      <c r="E34" s="378"/>
      <c r="F34" s="389"/>
      <c r="G34" s="210"/>
      <c r="H34" s="211"/>
      <c r="I34" s="390"/>
      <c r="J34" s="390"/>
      <c r="K34" s="391"/>
      <c r="L34" s="387"/>
      <c r="M34" s="211"/>
    </row>
    <row r="35" spans="1:13" x14ac:dyDescent="0.25">
      <c r="A35" s="374"/>
      <c r="B35" s="374"/>
      <c r="C35" s="374"/>
      <c r="D35" s="376"/>
      <c r="E35" s="378"/>
      <c r="F35" s="389"/>
      <c r="G35" s="210"/>
      <c r="H35" s="211"/>
      <c r="I35" s="390"/>
      <c r="J35" s="390"/>
      <c r="K35" s="391"/>
      <c r="L35" s="387"/>
      <c r="M35" s="211"/>
    </row>
    <row r="36" spans="1:13" x14ac:dyDescent="0.25">
      <c r="A36" s="374"/>
      <c r="B36" s="374"/>
      <c r="C36" s="374"/>
      <c r="D36" s="376"/>
      <c r="E36" s="378"/>
      <c r="F36" s="389"/>
      <c r="G36" s="210"/>
      <c r="H36" s="211"/>
      <c r="I36" s="390"/>
      <c r="J36" s="390"/>
      <c r="K36" s="391"/>
      <c r="L36" s="387"/>
      <c r="M36" s="211"/>
    </row>
    <row r="37" spans="1:13" x14ac:dyDescent="0.25">
      <c r="A37" s="374"/>
      <c r="B37" s="374"/>
      <c r="C37" s="374"/>
      <c r="D37" s="376"/>
      <c r="E37" s="378"/>
      <c r="F37" s="389"/>
      <c r="G37" s="210"/>
      <c r="H37" s="211"/>
      <c r="I37" s="390"/>
      <c r="J37" s="390"/>
      <c r="K37" s="391"/>
      <c r="L37" s="387"/>
      <c r="M37" s="211"/>
    </row>
    <row r="38" spans="1:13" x14ac:dyDescent="0.25">
      <c r="A38" s="374"/>
      <c r="B38" s="374"/>
      <c r="C38" s="374"/>
      <c r="D38" s="376"/>
      <c r="E38" s="378"/>
      <c r="F38" s="389"/>
      <c r="G38" s="210"/>
      <c r="H38" s="211"/>
      <c r="I38" s="390"/>
      <c r="J38" s="390"/>
      <c r="K38" s="391"/>
      <c r="L38" s="387"/>
      <c r="M38" s="211"/>
    </row>
    <row r="39" spans="1:13" x14ac:dyDescent="0.25">
      <c r="A39" s="374"/>
      <c r="B39" s="374"/>
      <c r="C39" s="374"/>
      <c r="D39" s="376"/>
      <c r="E39" s="378"/>
      <c r="F39" s="389"/>
      <c r="G39" s="210"/>
      <c r="H39" s="211"/>
      <c r="I39" s="390"/>
      <c r="J39" s="390"/>
      <c r="K39" s="391"/>
      <c r="L39" s="388"/>
      <c r="M39" s="211"/>
    </row>
    <row r="40" spans="1:13" x14ac:dyDescent="0.25">
      <c r="A40" s="374">
        <f>'5. Mapa Final'!A40</f>
        <v>4</v>
      </c>
      <c r="B40" s="374" t="str">
        <f>'5. Mapa Final'!B40</f>
        <v>Ofrecer, prometer, entregar, aceptar o solicitar una ventaja indebida para manipular la información conocida por los auditores durante los ejercicios de auditoría, con el fin de favorecer intereses personales o de terceros.</v>
      </c>
      <c r="C40" s="374" t="str">
        <f>'5. Mapa Final'!C40</f>
        <v>Posibilidad que durante la realización de los ejercicios de auditoría, intencionalmente se utilice la información, documentación o las situaciones conocidas por los auditores, para el beneficio propio o de terceros.</v>
      </c>
      <c r="D40" s="375" t="str">
        <f>'5. Mapa Final'!J40</f>
        <v>Muy Baja - 1</v>
      </c>
      <c r="E40" s="377" t="str">
        <f>'5. Mapa Final'!K40</f>
        <v>Leve - 1</v>
      </c>
      <c r="F40" s="389" t="str">
        <f>'5. Mapa Final'!M40</f>
        <v>Bajo - 1</v>
      </c>
      <c r="G40" s="210" t="s">
        <v>73</v>
      </c>
      <c r="H40" s="211" t="s">
        <v>291</v>
      </c>
      <c r="I40" s="390" t="s">
        <v>292</v>
      </c>
      <c r="J40" s="390"/>
      <c r="K40" s="391">
        <v>45383</v>
      </c>
      <c r="L40" s="386">
        <v>45565</v>
      </c>
      <c r="M40" s="211" t="s">
        <v>313</v>
      </c>
    </row>
    <row r="41" spans="1:13" x14ac:dyDescent="0.25">
      <c r="A41" s="374"/>
      <c r="B41" s="374"/>
      <c r="C41" s="374"/>
      <c r="D41" s="376"/>
      <c r="E41" s="378"/>
      <c r="F41" s="389"/>
      <c r="G41" s="210"/>
      <c r="H41" s="211"/>
      <c r="I41" s="390"/>
      <c r="J41" s="390"/>
      <c r="K41" s="391"/>
      <c r="L41" s="387"/>
      <c r="M41" s="211"/>
    </row>
    <row r="42" spans="1:13" x14ac:dyDescent="0.25">
      <c r="A42" s="374"/>
      <c r="B42" s="374"/>
      <c r="C42" s="374"/>
      <c r="D42" s="376"/>
      <c r="E42" s="378"/>
      <c r="F42" s="389"/>
      <c r="G42" s="210"/>
      <c r="H42" s="211"/>
      <c r="I42" s="390"/>
      <c r="J42" s="390"/>
      <c r="K42" s="391"/>
      <c r="L42" s="387"/>
      <c r="M42" s="211"/>
    </row>
    <row r="43" spans="1:13" x14ac:dyDescent="0.25">
      <c r="A43" s="374"/>
      <c r="B43" s="374"/>
      <c r="C43" s="374"/>
      <c r="D43" s="376"/>
      <c r="E43" s="378"/>
      <c r="F43" s="389"/>
      <c r="G43" s="210"/>
      <c r="H43" s="211"/>
      <c r="I43" s="390"/>
      <c r="J43" s="390"/>
      <c r="K43" s="391"/>
      <c r="L43" s="387"/>
      <c r="M43" s="211"/>
    </row>
    <row r="44" spans="1:13" x14ac:dyDescent="0.25">
      <c r="A44" s="374"/>
      <c r="B44" s="374"/>
      <c r="C44" s="374"/>
      <c r="D44" s="376"/>
      <c r="E44" s="378"/>
      <c r="F44" s="389"/>
      <c r="G44" s="210"/>
      <c r="H44" s="211"/>
      <c r="I44" s="390"/>
      <c r="J44" s="390"/>
      <c r="K44" s="391"/>
      <c r="L44" s="387"/>
      <c r="M44" s="211"/>
    </row>
    <row r="45" spans="1:13" x14ac:dyDescent="0.25">
      <c r="A45" s="374"/>
      <c r="B45" s="374"/>
      <c r="C45" s="374"/>
      <c r="D45" s="376"/>
      <c r="E45" s="378"/>
      <c r="F45" s="389"/>
      <c r="G45" s="210"/>
      <c r="H45" s="211"/>
      <c r="I45" s="390"/>
      <c r="J45" s="390"/>
      <c r="K45" s="391"/>
      <c r="L45" s="387"/>
      <c r="M45" s="211"/>
    </row>
    <row r="46" spans="1:13" x14ac:dyDescent="0.25">
      <c r="A46" s="374"/>
      <c r="B46" s="374"/>
      <c r="C46" s="374"/>
      <c r="D46" s="376"/>
      <c r="E46" s="378"/>
      <c r="F46" s="389"/>
      <c r="G46" s="210"/>
      <c r="H46" s="211"/>
      <c r="I46" s="390"/>
      <c r="J46" s="390"/>
      <c r="K46" s="391"/>
      <c r="L46" s="387"/>
      <c r="M46" s="211"/>
    </row>
    <row r="47" spans="1:13" x14ac:dyDescent="0.25">
      <c r="A47" s="374"/>
      <c r="B47" s="374"/>
      <c r="C47" s="374"/>
      <c r="D47" s="376"/>
      <c r="E47" s="378"/>
      <c r="F47" s="389"/>
      <c r="G47" s="210"/>
      <c r="H47" s="211"/>
      <c r="I47" s="390"/>
      <c r="J47" s="390"/>
      <c r="K47" s="391"/>
      <c r="L47" s="387"/>
      <c r="M47" s="211"/>
    </row>
    <row r="48" spans="1:13" x14ac:dyDescent="0.25">
      <c r="A48" s="374"/>
      <c r="B48" s="374"/>
      <c r="C48" s="374"/>
      <c r="D48" s="376"/>
      <c r="E48" s="378"/>
      <c r="F48" s="389"/>
      <c r="G48" s="210"/>
      <c r="H48" s="211"/>
      <c r="I48" s="390"/>
      <c r="J48" s="390"/>
      <c r="K48" s="391"/>
      <c r="L48" s="387"/>
      <c r="M48" s="211"/>
    </row>
    <row r="49" spans="1:13" x14ac:dyDescent="0.25">
      <c r="A49" s="374"/>
      <c r="B49" s="374"/>
      <c r="C49" s="374"/>
      <c r="D49" s="376"/>
      <c r="E49" s="378"/>
      <c r="F49" s="389"/>
      <c r="G49" s="210"/>
      <c r="H49" s="211"/>
      <c r="I49" s="390"/>
      <c r="J49" s="390"/>
      <c r="K49" s="391"/>
      <c r="L49" s="388"/>
      <c r="M49" s="211"/>
    </row>
    <row r="50" spans="1:13" x14ac:dyDescent="0.25">
      <c r="A50" s="374">
        <f>'5. Mapa Final'!A50</f>
        <v>5</v>
      </c>
      <c r="B50" s="374" t="str">
        <f>'5. Mapa Final'!B50</f>
        <v>Ofrecer, prometer, entregar, aceptar o solicitar una ventaja indebida para ocultar o manipular información relacionada con denuncias o situaciones irregulares, favoreciendo intereses personales o de terceros.</v>
      </c>
      <c r="C50" s="374" t="str">
        <f>'5. Mapa Final'!C50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50" s="375" t="str">
        <f>'5. Mapa Final'!J50</f>
        <v>Muy Baja - 1</v>
      </c>
      <c r="E50" s="377" t="str">
        <f>'5. Mapa Final'!K50</f>
        <v>Leve - 1</v>
      </c>
      <c r="F50" s="389" t="str">
        <f>'5. Mapa Final'!M50</f>
        <v>Bajo - 1</v>
      </c>
      <c r="G50" s="210" t="s">
        <v>73</v>
      </c>
      <c r="H50" s="211" t="s">
        <v>291</v>
      </c>
      <c r="I50" s="390" t="s">
        <v>292</v>
      </c>
      <c r="J50" s="390"/>
      <c r="K50" s="391">
        <v>45383</v>
      </c>
      <c r="L50" s="386">
        <v>45565</v>
      </c>
      <c r="M50" s="211" t="s">
        <v>314</v>
      </c>
    </row>
    <row r="51" spans="1:13" x14ac:dyDescent="0.25">
      <c r="A51" s="374"/>
      <c r="B51" s="374"/>
      <c r="C51" s="374"/>
      <c r="D51" s="376"/>
      <c r="E51" s="378"/>
      <c r="F51" s="389"/>
      <c r="G51" s="210"/>
      <c r="H51" s="211"/>
      <c r="I51" s="390"/>
      <c r="J51" s="390"/>
      <c r="K51" s="391"/>
      <c r="L51" s="387"/>
      <c r="M51" s="211"/>
    </row>
    <row r="52" spans="1:13" x14ac:dyDescent="0.25">
      <c r="A52" s="374"/>
      <c r="B52" s="374"/>
      <c r="C52" s="374"/>
      <c r="D52" s="376"/>
      <c r="E52" s="378"/>
      <c r="F52" s="389"/>
      <c r="G52" s="210"/>
      <c r="H52" s="211"/>
      <c r="I52" s="390"/>
      <c r="J52" s="390"/>
      <c r="K52" s="391"/>
      <c r="L52" s="387"/>
      <c r="M52" s="211"/>
    </row>
    <row r="53" spans="1:13" x14ac:dyDescent="0.25">
      <c r="A53" s="374"/>
      <c r="B53" s="374"/>
      <c r="C53" s="374"/>
      <c r="D53" s="376"/>
      <c r="E53" s="378"/>
      <c r="F53" s="389"/>
      <c r="G53" s="210"/>
      <c r="H53" s="211"/>
      <c r="I53" s="390"/>
      <c r="J53" s="390"/>
      <c r="K53" s="391"/>
      <c r="L53" s="387"/>
      <c r="M53" s="211"/>
    </row>
    <row r="54" spans="1:13" x14ac:dyDescent="0.25">
      <c r="A54" s="374"/>
      <c r="B54" s="374"/>
      <c r="C54" s="374"/>
      <c r="D54" s="376"/>
      <c r="E54" s="378"/>
      <c r="F54" s="389"/>
      <c r="G54" s="210"/>
      <c r="H54" s="211"/>
      <c r="I54" s="390"/>
      <c r="J54" s="390"/>
      <c r="K54" s="391"/>
      <c r="L54" s="387"/>
      <c r="M54" s="211"/>
    </row>
    <row r="55" spans="1:13" x14ac:dyDescent="0.25">
      <c r="A55" s="374"/>
      <c r="B55" s="374"/>
      <c r="C55" s="374"/>
      <c r="D55" s="376"/>
      <c r="E55" s="378"/>
      <c r="F55" s="389"/>
      <c r="G55" s="210"/>
      <c r="H55" s="211"/>
      <c r="I55" s="390"/>
      <c r="J55" s="390"/>
      <c r="K55" s="391"/>
      <c r="L55" s="387"/>
      <c r="M55" s="211"/>
    </row>
    <row r="56" spans="1:13" x14ac:dyDescent="0.25">
      <c r="A56" s="374"/>
      <c r="B56" s="374"/>
      <c r="C56" s="374"/>
      <c r="D56" s="376"/>
      <c r="E56" s="378"/>
      <c r="F56" s="389"/>
      <c r="G56" s="210"/>
      <c r="H56" s="211"/>
      <c r="I56" s="390"/>
      <c r="J56" s="390"/>
      <c r="K56" s="391"/>
      <c r="L56" s="387"/>
      <c r="M56" s="211"/>
    </row>
    <row r="57" spans="1:13" x14ac:dyDescent="0.25">
      <c r="A57" s="374"/>
      <c r="B57" s="374"/>
      <c r="C57" s="374"/>
      <c r="D57" s="376"/>
      <c r="E57" s="378"/>
      <c r="F57" s="389"/>
      <c r="G57" s="210"/>
      <c r="H57" s="211"/>
      <c r="I57" s="390"/>
      <c r="J57" s="390"/>
      <c r="K57" s="391"/>
      <c r="L57" s="387"/>
      <c r="M57" s="211"/>
    </row>
    <row r="58" spans="1:13" x14ac:dyDescent="0.25">
      <c r="A58" s="374"/>
      <c r="B58" s="374"/>
      <c r="C58" s="374"/>
      <c r="D58" s="376"/>
      <c r="E58" s="378"/>
      <c r="F58" s="389"/>
      <c r="G58" s="210"/>
      <c r="H58" s="211"/>
      <c r="I58" s="390"/>
      <c r="J58" s="390"/>
      <c r="K58" s="391"/>
      <c r="L58" s="387"/>
      <c r="M58" s="211"/>
    </row>
    <row r="59" spans="1:13" x14ac:dyDescent="0.25">
      <c r="A59" s="374"/>
      <c r="B59" s="374"/>
      <c r="C59" s="374"/>
      <c r="D59" s="376"/>
      <c r="E59" s="378"/>
      <c r="F59" s="389"/>
      <c r="G59" s="210"/>
      <c r="H59" s="211"/>
      <c r="I59" s="390"/>
      <c r="J59" s="390"/>
      <c r="K59" s="391"/>
      <c r="L59" s="388"/>
      <c r="M59" s="211"/>
    </row>
  </sheetData>
  <mergeCells count="83">
    <mergeCell ref="L50:L59"/>
    <mergeCell ref="M50:M59"/>
    <mergeCell ref="F50:F59"/>
    <mergeCell ref="G50:G59"/>
    <mergeCell ref="H50:H59"/>
    <mergeCell ref="I50:I59"/>
    <mergeCell ref="J50:J59"/>
    <mergeCell ref="K50:K59"/>
    <mergeCell ref="I40:I49"/>
    <mergeCell ref="J40:J49"/>
    <mergeCell ref="K40:K49"/>
    <mergeCell ref="L40:L49"/>
    <mergeCell ref="M40:M49"/>
    <mergeCell ref="A50:A59"/>
    <mergeCell ref="B50:B59"/>
    <mergeCell ref="C50:C59"/>
    <mergeCell ref="D50:D59"/>
    <mergeCell ref="E50:E59"/>
    <mergeCell ref="L30:L39"/>
    <mergeCell ref="M30:M39"/>
    <mergeCell ref="A40:A49"/>
    <mergeCell ref="B40:B49"/>
    <mergeCell ref="C40:C49"/>
    <mergeCell ref="D40:D49"/>
    <mergeCell ref="E40:E49"/>
    <mergeCell ref="F40:F49"/>
    <mergeCell ref="G40:G49"/>
    <mergeCell ref="H40:H49"/>
    <mergeCell ref="F30:F39"/>
    <mergeCell ref="G30:G39"/>
    <mergeCell ref="H30:H39"/>
    <mergeCell ref="I30:I39"/>
    <mergeCell ref="J30:J39"/>
    <mergeCell ref="K30:K39"/>
    <mergeCell ref="I20:I29"/>
    <mergeCell ref="J20:J29"/>
    <mergeCell ref="K20:K29"/>
    <mergeCell ref="L20:L29"/>
    <mergeCell ref="M20:M29"/>
    <mergeCell ref="A30:A39"/>
    <mergeCell ref="B30:B39"/>
    <mergeCell ref="C30:C39"/>
    <mergeCell ref="D30:D39"/>
    <mergeCell ref="E30:E3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H7:H8"/>
    <mergeCell ref="I7:J7"/>
    <mergeCell ref="K7:L7"/>
    <mergeCell ref="M7:M8"/>
    <mergeCell ref="A9:G9"/>
    <mergeCell ref="A10:A19"/>
    <mergeCell ref="B10:B19"/>
    <mergeCell ref="C10:C19"/>
    <mergeCell ref="D10:D19"/>
    <mergeCell ref="E10:E19"/>
    <mergeCell ref="A5:B5"/>
    <mergeCell ref="C5:G5"/>
    <mergeCell ref="A6:B6"/>
    <mergeCell ref="C6:G6"/>
    <mergeCell ref="A7:C7"/>
    <mergeCell ref="D7:F7"/>
    <mergeCell ref="G7:G8"/>
    <mergeCell ref="A1:B2"/>
    <mergeCell ref="C1:J3"/>
    <mergeCell ref="K1:M3"/>
    <mergeCell ref="A4:B4"/>
    <mergeCell ref="C4:G4"/>
    <mergeCell ref="H4:J4"/>
  </mergeCells>
  <conditionalFormatting sqref="A7:B7 C8 A10:C10 A20:C20 A30:C30 A40:C40 A50:C50">
    <cfRule type="containsText" dxfId="134" priority="35" operator="containsText" text="3- Moderado">
      <formula>NOT(ISERROR(SEARCH("3- Moderado",A7)))</formula>
    </cfRule>
    <cfRule type="containsText" dxfId="133" priority="36" operator="containsText" text="6- Moderado">
      <formula>NOT(ISERROR(SEARCH("6- Moderado",A7)))</formula>
    </cfRule>
    <cfRule type="containsText" dxfId="132" priority="37" operator="containsText" text="4- Moderado">
      <formula>NOT(ISERROR(SEARCH("4- Moderado",A7)))</formula>
    </cfRule>
    <cfRule type="containsText" dxfId="131" priority="38" operator="containsText" text="3- Bajo">
      <formula>NOT(ISERROR(SEARCH("3- Bajo",A7)))</formula>
    </cfRule>
    <cfRule type="containsText" dxfId="130" priority="39" operator="containsText" text="4- Bajo">
      <formula>NOT(ISERROR(SEARCH("4- Bajo",A7)))</formula>
    </cfRule>
    <cfRule type="containsText" dxfId="129" priority="40" operator="containsText" text="1- Bajo">
      <formula>NOT(ISERROR(SEARCH("1- Bajo",A7)))</formula>
    </cfRule>
  </conditionalFormatting>
  <conditionalFormatting sqref="D10:E10 D20:E20 D30:E30 D40:E40 D50:E50">
    <cfRule type="containsText" dxfId="128" priority="29" operator="containsText" text="3- Moderado">
      <formula>NOT(ISERROR(SEARCH("3- Moderado",D10)))</formula>
    </cfRule>
    <cfRule type="containsText" dxfId="127" priority="30" operator="containsText" text="6- Moderado">
      <formula>NOT(ISERROR(SEARCH("6- Moderado",D10)))</formula>
    </cfRule>
    <cfRule type="containsText" dxfId="126" priority="31" operator="containsText" text="4- Moderado">
      <formula>NOT(ISERROR(SEARCH("4- Moderado",D10)))</formula>
    </cfRule>
    <cfRule type="containsText" dxfId="125" priority="32" operator="containsText" text="3- Bajo">
      <formula>NOT(ISERROR(SEARCH("3- Bajo",D10)))</formula>
    </cfRule>
    <cfRule type="containsText" dxfId="124" priority="33" operator="containsText" text="4- Bajo">
      <formula>NOT(ISERROR(SEARCH("4- Bajo",D10)))</formula>
    </cfRule>
    <cfRule type="containsText" dxfId="123" priority="34" operator="containsText" text="1- Bajo">
      <formula>NOT(ISERROR(SEARCH("1- Bajo",D10)))</formula>
    </cfRule>
  </conditionalFormatting>
  <conditionalFormatting sqref="E8">
    <cfRule type="containsText" dxfId="122" priority="23" operator="containsText" text="3- Moderado">
      <formula>NOT(ISERROR(SEARCH("3- Moderado",E8)))</formula>
    </cfRule>
    <cfRule type="containsText" dxfId="121" priority="24" operator="containsText" text="6- Moderado">
      <formula>NOT(ISERROR(SEARCH("6- Moderado",E8)))</formula>
    </cfRule>
    <cfRule type="containsText" dxfId="120" priority="25" operator="containsText" text="4- Moderado">
      <formula>NOT(ISERROR(SEARCH("4- Moderado",E8)))</formula>
    </cfRule>
    <cfRule type="containsText" dxfId="119" priority="26" operator="containsText" text="3- Bajo">
      <formula>NOT(ISERROR(SEARCH("3- Bajo",E8)))</formula>
    </cfRule>
    <cfRule type="containsText" dxfId="118" priority="27" operator="containsText" text="4- Bajo">
      <formula>NOT(ISERROR(SEARCH("4- Bajo",E8)))</formula>
    </cfRule>
    <cfRule type="containsText" dxfId="117" priority="28" operator="containsText" text="1- Bajo">
      <formula>NOT(ISERROR(SEARCH("1- Bajo",E8)))</formula>
    </cfRule>
  </conditionalFormatting>
  <conditionalFormatting sqref="F8">
    <cfRule type="containsText" dxfId="116" priority="17" operator="containsText" text="3- Moderado">
      <formula>NOT(ISERROR(SEARCH("3- Moderado",F8)))</formula>
    </cfRule>
    <cfRule type="containsText" dxfId="115" priority="18" operator="containsText" text="6- Moderado">
      <formula>NOT(ISERROR(SEARCH("6- Moderado",F8)))</formula>
    </cfRule>
    <cfRule type="containsText" dxfId="114" priority="19" operator="containsText" text="4- Moderado">
      <formula>NOT(ISERROR(SEARCH("4- Moderado",F8)))</formula>
    </cfRule>
    <cfRule type="containsText" dxfId="113" priority="20" operator="containsText" text="3- Bajo">
      <formula>NOT(ISERROR(SEARCH("3- Bajo",F8)))</formula>
    </cfRule>
    <cfRule type="containsText" dxfId="112" priority="21" operator="containsText" text="4- Bajo">
      <formula>NOT(ISERROR(SEARCH("4- Bajo",F8)))</formula>
    </cfRule>
    <cfRule type="containsText" dxfId="111" priority="22" operator="containsText" text="1- Bajo">
      <formula>NOT(ISERROR(SEARCH("1- Bajo",F8)))</formula>
    </cfRule>
  </conditionalFormatting>
  <conditionalFormatting sqref="D10:D59">
    <cfRule type="containsText" dxfId="110" priority="16" operator="containsText" text="Media">
      <formula>NOT(ISERROR(SEARCH("Media",D10)))</formula>
    </cfRule>
  </conditionalFormatting>
  <conditionalFormatting sqref="E10:E59">
    <cfRule type="containsText" dxfId="109" priority="15" operator="containsText" text="Moderado">
      <formula>NOT(ISERROR(SEARCH("Moderado",E10)))</formula>
    </cfRule>
  </conditionalFormatting>
  <conditionalFormatting sqref="D10:D59">
    <cfRule type="containsText" dxfId="108" priority="13" operator="containsText" text="Baja">
      <formula>NOT(ISERROR(SEARCH("Baja",D10)))</formula>
    </cfRule>
    <cfRule type="containsText" dxfId="107" priority="14" operator="containsText" text="Muy Baja">
      <formula>NOT(ISERROR(SEARCH("Muy Baja",D10)))</formula>
    </cfRule>
  </conditionalFormatting>
  <conditionalFormatting sqref="D10:D59">
    <cfRule type="containsText" dxfId="106" priority="11" operator="containsText" text="Muy Alta">
      <formula>NOT(ISERROR(SEARCH("Muy Alta",D10)))</formula>
    </cfRule>
    <cfRule type="containsText" dxfId="105" priority="12" operator="containsText" text="Alta">
      <formula>NOT(ISERROR(SEARCH("Alta",D10)))</formula>
    </cfRule>
  </conditionalFormatting>
  <conditionalFormatting sqref="E10:E59">
    <cfRule type="containsText" dxfId="104" priority="7" operator="containsText" text="Catastrófico">
      <formula>NOT(ISERROR(SEARCH("Catastrófico",E10)))</formula>
    </cfRule>
    <cfRule type="containsText" dxfId="103" priority="8" operator="containsText" text="Mayor">
      <formula>NOT(ISERROR(SEARCH("Mayor",E10)))</formula>
    </cfRule>
    <cfRule type="containsText" dxfId="102" priority="9" operator="containsText" text="Menor">
      <formula>NOT(ISERROR(SEARCH("Menor",E10)))</formula>
    </cfRule>
    <cfRule type="containsText" dxfId="101" priority="10" operator="containsText" text="Leve">
      <formula>NOT(ISERROR(SEARCH("Leve",E10)))</formula>
    </cfRule>
  </conditionalFormatting>
  <conditionalFormatting sqref="D8">
    <cfRule type="containsText" dxfId="100" priority="1" operator="containsText" text="3- Moderado">
      <formula>NOT(ISERROR(SEARCH("3- Moderado",D8)))</formula>
    </cfRule>
    <cfRule type="containsText" dxfId="99" priority="2" operator="containsText" text="6- Moderado">
      <formula>NOT(ISERROR(SEARCH("6- Moderado",D8)))</formula>
    </cfRule>
    <cfRule type="containsText" dxfId="98" priority="3" operator="containsText" text="4- Moderado">
      <formula>NOT(ISERROR(SEARCH("4- Moderado",D8)))</formula>
    </cfRule>
    <cfRule type="containsText" dxfId="97" priority="4" operator="containsText" text="3- Bajo">
      <formula>NOT(ISERROR(SEARCH("3- Bajo",D8)))</formula>
    </cfRule>
    <cfRule type="containsText" dxfId="96" priority="5" operator="containsText" text="4- Bajo">
      <formula>NOT(ISERROR(SEARCH("4- Bajo",D8)))</formula>
    </cfRule>
    <cfRule type="containsText" dxfId="95" priority="6" operator="containsText" text="1- Bajo">
      <formula>NOT(ISERROR(SEARCH("1- Bajo",D8)))</formula>
    </cfRule>
  </conditionalFormatting>
  <conditionalFormatting sqref="F10:F59">
    <cfRule type="containsText" dxfId="94" priority="41" operator="containsText" text="Moderado">
      <formula>NOT(ISERROR(SEARCH("Moderado",F10)))</formula>
    </cfRule>
    <cfRule type="containsText" dxfId="93" priority="42" operator="containsText" text="Bajo">
      <formula>NOT(ISERROR(SEARCH("Bajo",F10)))</formula>
    </cfRule>
    <cfRule type="containsText" dxfId="92" priority="43" operator="containsText" text="Moderado">
      <formula>NOT(ISERROR(SEARCH("Moderado",F10)))</formula>
    </cfRule>
    <cfRule type="containsText" dxfId="91" priority="44" operator="containsText" text="Alto">
      <formula>NOT(ISERROR(SEARCH("Alto",F10)))</formula>
    </cfRule>
    <cfRule type="containsText" dxfId="90" priority="45" operator="containsText" text="Extremo">
      <formula>NOT(ISERROR(SEARCH("Extremo",F10)))</formula>
    </cfRule>
    <cfRule type="colorScale" priority="4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C029D15-1C96-4B9D-B1D5-61E886C44598}"/>
    <dataValidation allowBlank="1" showInputMessage="1" showErrorMessage="1" prompt="Seleccionar si el responsable es el responsable de las acciones es el nivel central" sqref="I7:I8" xr:uid="{197EFE27-0FB0-4167-8B06-EA5FE125B04D}"/>
    <dataValidation allowBlank="1" showInputMessage="1" showErrorMessage="1" prompt="Describir las actividades que se van a desarrollar para el proyecto" sqref="H7" xr:uid="{66DDC84A-D282-42EB-AD67-64ABF5AE2965}"/>
    <dataValidation allowBlank="1" showInputMessage="1" showErrorMessage="1" prompt="Registrar qué factor  que ocasina el riesgo: un facot identtficado el contexto._x000a_O  personas, recursos, estilo de direccion , factores externos, , codiciones ambientales" sqref="C8" xr:uid="{0B843299-F110-4059-9C73-44727994AEE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96CA3C2-1780-4060-A674-4EFA5B7892FB}">
          <x14:formula1>
            <xm:f>'7. Matriz de Calor'!$S$8:$S$11</xm:f>
          </x14:formula1>
          <xm:sqref>G10:G59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109"/>
  <sheetViews>
    <sheetView zoomScale="71" zoomScaleNormal="71" workbookViewId="0">
      <selection activeCell="C5" sqref="C5:G5"/>
    </sheetView>
  </sheetViews>
  <sheetFormatPr baseColWidth="10" defaultColWidth="11.42578125" defaultRowHeight="15" x14ac:dyDescent="0.25"/>
  <cols>
    <col min="1" max="2" width="18.42578125" style="10" customWidth="1"/>
    <col min="3" max="3" width="40.28515625" customWidth="1"/>
    <col min="4" max="4" width="16.85546875" style="10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53"/>
      <c r="B1" s="354"/>
      <c r="C1" s="357"/>
      <c r="D1" s="357"/>
      <c r="E1" s="357"/>
      <c r="F1" s="357"/>
      <c r="G1" s="357"/>
      <c r="H1" s="357"/>
      <c r="I1" s="357"/>
      <c r="J1" s="358"/>
      <c r="K1" s="361" t="s">
        <v>14</v>
      </c>
      <c r="L1" s="361"/>
      <c r="M1" s="361"/>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55"/>
      <c r="B2" s="356"/>
      <c r="C2" s="359"/>
      <c r="D2" s="359"/>
      <c r="E2" s="359"/>
      <c r="F2" s="359"/>
      <c r="G2" s="359"/>
      <c r="H2" s="359"/>
      <c r="I2" s="359"/>
      <c r="J2" s="360"/>
      <c r="K2" s="361"/>
      <c r="L2" s="361"/>
      <c r="M2" s="361"/>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59"/>
      <c r="D3" s="359"/>
      <c r="E3" s="359"/>
      <c r="F3" s="359"/>
      <c r="G3" s="359"/>
      <c r="H3" s="359"/>
      <c r="I3" s="359"/>
      <c r="J3" s="360"/>
      <c r="K3" s="361"/>
      <c r="L3" s="361"/>
      <c r="M3" s="361"/>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2" t="s">
        <v>0</v>
      </c>
      <c r="B4" s="363"/>
      <c r="C4" s="364" t="s">
        <v>214</v>
      </c>
      <c r="D4" s="364"/>
      <c r="E4" s="364"/>
      <c r="F4" s="364"/>
      <c r="G4" s="365"/>
      <c r="H4" s="366"/>
      <c r="I4" s="366"/>
      <c r="J4" s="366"/>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117" customHeight="1" x14ac:dyDescent="0.3">
      <c r="A5" s="362" t="s">
        <v>1</v>
      </c>
      <c r="B5" s="363"/>
      <c r="C5" s="367" t="s">
        <v>215</v>
      </c>
      <c r="D5" s="367"/>
      <c r="E5" s="367"/>
      <c r="F5" s="367"/>
      <c r="G5" s="36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2" t="s">
        <v>2</v>
      </c>
      <c r="B6" s="363"/>
      <c r="C6" s="367"/>
      <c r="D6" s="367"/>
      <c r="E6" s="367"/>
      <c r="F6" s="367"/>
      <c r="G6" s="36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69" t="s">
        <v>79</v>
      </c>
      <c r="B7" s="370"/>
      <c r="C7" s="371"/>
      <c r="D7" s="372" t="s">
        <v>80</v>
      </c>
      <c r="E7" s="372"/>
      <c r="F7" s="372"/>
      <c r="G7" s="373" t="s">
        <v>81</v>
      </c>
      <c r="H7" s="379" t="s">
        <v>82</v>
      </c>
      <c r="I7" s="381" t="s">
        <v>83</v>
      </c>
      <c r="J7" s="382"/>
      <c r="K7" s="381" t="s">
        <v>84</v>
      </c>
      <c r="L7" s="382"/>
      <c r="M7" s="383"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32" t="s">
        <v>4</v>
      </c>
      <c r="D8" s="24" t="s">
        <v>86</v>
      </c>
      <c r="E8" s="24" t="s">
        <v>88</v>
      </c>
      <c r="F8" s="24" t="s">
        <v>87</v>
      </c>
      <c r="G8" s="373"/>
      <c r="H8" s="380"/>
      <c r="I8" s="25" t="s">
        <v>89</v>
      </c>
      <c r="J8" s="25" t="s">
        <v>90</v>
      </c>
      <c r="K8" s="25" t="s">
        <v>91</v>
      </c>
      <c r="L8" s="25" t="s">
        <v>92</v>
      </c>
      <c r="M8" s="38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407"/>
      <c r="B9" s="408"/>
      <c r="C9" s="408"/>
      <c r="D9" s="408"/>
      <c r="E9" s="408"/>
      <c r="F9" s="408"/>
      <c r="G9" s="408"/>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95">
        <f>'5. Mapa Final'!A10</f>
        <v>1</v>
      </c>
      <c r="B10" s="395" t="str">
        <f>'5. Mapa Final'!B10</f>
        <v>Ofrecer, prometer, entregar, aceptar o solicitar una ventaja indebida para afectar la objetividad en la preparación y elaboración del programa anual de auditoría, que favorezca intereses personales o de terceros.</v>
      </c>
      <c r="C10" s="395" t="str">
        <f>'5. Mapa Final'!C10</f>
        <v>Posibilidad que durante la planeación, preparación y elaboración del programa anual de auditoría se incorporen o se excluyan ejercicios de auditoría, obedeciendo a intereses particulares y no institucionales.</v>
      </c>
      <c r="D10" s="398" t="str">
        <f>'5. Mapa Final'!J10</f>
        <v>Muy Baja - 1</v>
      </c>
      <c r="E10" s="401" t="str">
        <f>'5. Mapa Final'!K10</f>
        <v>Leve - 1</v>
      </c>
      <c r="F10" s="404" t="str">
        <f>'5. Mapa Final'!M10</f>
        <v>Bajo - 1</v>
      </c>
      <c r="G10" s="221" t="s">
        <v>207</v>
      </c>
      <c r="H10" s="392"/>
      <c r="I10" s="392"/>
      <c r="J10" s="392"/>
      <c r="K10" s="392"/>
      <c r="L10" s="392"/>
      <c r="M10" s="39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96"/>
      <c r="B11" s="396"/>
      <c r="C11" s="396"/>
      <c r="D11" s="376"/>
      <c r="E11" s="378"/>
      <c r="F11" s="405"/>
      <c r="G11" s="221"/>
      <c r="H11" s="393"/>
      <c r="I11" s="393"/>
      <c r="J11" s="393"/>
      <c r="K11" s="393"/>
      <c r="L11" s="393"/>
      <c r="M11" s="39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96"/>
      <c r="B12" s="396"/>
      <c r="C12" s="396"/>
      <c r="D12" s="376"/>
      <c r="E12" s="378"/>
      <c r="F12" s="405"/>
      <c r="G12" s="221"/>
      <c r="H12" s="393"/>
      <c r="I12" s="393"/>
      <c r="J12" s="393"/>
      <c r="K12" s="393"/>
      <c r="L12" s="393"/>
      <c r="M12" s="39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96"/>
      <c r="B13" s="396"/>
      <c r="C13" s="396"/>
      <c r="D13" s="376"/>
      <c r="E13" s="378"/>
      <c r="F13" s="405"/>
      <c r="G13" s="221"/>
      <c r="H13" s="393"/>
      <c r="I13" s="393"/>
      <c r="J13" s="393"/>
      <c r="K13" s="393"/>
      <c r="L13" s="393"/>
      <c r="M13" s="39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96"/>
      <c r="B14" s="396"/>
      <c r="C14" s="396"/>
      <c r="D14" s="376"/>
      <c r="E14" s="378"/>
      <c r="F14" s="405"/>
      <c r="G14" s="221"/>
      <c r="H14" s="393"/>
      <c r="I14" s="393"/>
      <c r="J14" s="393"/>
      <c r="K14" s="393"/>
      <c r="L14" s="393"/>
      <c r="M14" s="39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96"/>
      <c r="B15" s="396"/>
      <c r="C15" s="396"/>
      <c r="D15" s="376"/>
      <c r="E15" s="378"/>
      <c r="F15" s="405"/>
      <c r="G15" s="221"/>
      <c r="H15" s="393"/>
      <c r="I15" s="393"/>
      <c r="J15" s="393"/>
      <c r="K15" s="393"/>
      <c r="L15" s="393"/>
      <c r="M15" s="39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96"/>
      <c r="B16" s="396"/>
      <c r="C16" s="396"/>
      <c r="D16" s="376"/>
      <c r="E16" s="378"/>
      <c r="F16" s="405"/>
      <c r="G16" s="221"/>
      <c r="H16" s="393"/>
      <c r="I16" s="393"/>
      <c r="J16" s="393"/>
      <c r="K16" s="393"/>
      <c r="L16" s="393"/>
      <c r="M16" s="39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96"/>
      <c r="B17" s="396"/>
      <c r="C17" s="396"/>
      <c r="D17" s="399"/>
      <c r="E17" s="402"/>
      <c r="F17" s="405"/>
      <c r="G17" s="221"/>
      <c r="H17" s="393"/>
      <c r="I17" s="393"/>
      <c r="J17" s="393"/>
      <c r="K17" s="393"/>
      <c r="L17" s="393"/>
      <c r="M17" s="39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96"/>
      <c r="B18" s="396"/>
      <c r="C18" s="396"/>
      <c r="D18" s="399"/>
      <c r="E18" s="402"/>
      <c r="F18" s="405"/>
      <c r="G18" s="221"/>
      <c r="H18" s="393"/>
      <c r="I18" s="393"/>
      <c r="J18" s="393"/>
      <c r="K18" s="393"/>
      <c r="L18" s="393"/>
      <c r="M18" s="39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97"/>
      <c r="B19" s="397"/>
      <c r="C19" s="397"/>
      <c r="D19" s="400"/>
      <c r="E19" s="403"/>
      <c r="F19" s="406"/>
      <c r="G19" s="218"/>
      <c r="H19" s="394"/>
      <c r="I19" s="394"/>
      <c r="J19" s="394"/>
      <c r="K19" s="394"/>
      <c r="L19" s="394"/>
      <c r="M19" s="39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95">
        <f>'5. Mapa Final'!A20</f>
        <v>2</v>
      </c>
      <c r="B20" s="395" t="str">
        <f>'5. Mapa Final'!B20</f>
        <v>Ofrecer, prometer, entregar, aceptar o solicitar una ventaja indebida para modificar el alcance de las auditorías, que permita el favorecimiento de intereses personales o de terceros.</v>
      </c>
      <c r="C20" s="395" t="str">
        <f>'5. Mapa Final'!C20</f>
        <v>Posibilidad que durante la planeación, preparación y elaboración de los planes de auditoría se determinen alcances sin utilidad y ni objetividad, buscando favorecer intereses particulares y no institucionales.</v>
      </c>
      <c r="D20" s="398" t="str">
        <f>'5. Mapa Final'!J20</f>
        <v>Muy Baja - 1</v>
      </c>
      <c r="E20" s="401" t="str">
        <f>'5. Mapa Final'!K20</f>
        <v>Leve - 1</v>
      </c>
      <c r="F20" s="404" t="str">
        <f>'5. Mapa Final'!M20</f>
        <v>Bajo - 1</v>
      </c>
      <c r="G20" s="221" t="s">
        <v>73</v>
      </c>
      <c r="H20" s="392"/>
      <c r="I20" s="392"/>
      <c r="J20" s="392"/>
      <c r="K20" s="392"/>
      <c r="L20" s="392"/>
      <c r="M20" s="39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96"/>
      <c r="B21" s="396"/>
      <c r="C21" s="396"/>
      <c r="D21" s="376"/>
      <c r="E21" s="378"/>
      <c r="F21" s="405"/>
      <c r="G21" s="221"/>
      <c r="H21" s="393"/>
      <c r="I21" s="393"/>
      <c r="J21" s="393"/>
      <c r="K21" s="393"/>
      <c r="L21" s="393"/>
      <c r="M21" s="39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96"/>
      <c r="B22" s="396"/>
      <c r="C22" s="396"/>
      <c r="D22" s="376"/>
      <c r="E22" s="378"/>
      <c r="F22" s="405"/>
      <c r="G22" s="221"/>
      <c r="H22" s="393"/>
      <c r="I22" s="393"/>
      <c r="J22" s="393"/>
      <c r="K22" s="393"/>
      <c r="L22" s="393"/>
      <c r="M22" s="39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96"/>
      <c r="B23" s="396"/>
      <c r="C23" s="396"/>
      <c r="D23" s="376"/>
      <c r="E23" s="378"/>
      <c r="F23" s="405"/>
      <c r="G23" s="221"/>
      <c r="H23" s="393"/>
      <c r="I23" s="393"/>
      <c r="J23" s="393"/>
      <c r="K23" s="393"/>
      <c r="L23" s="393"/>
      <c r="M23" s="39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96"/>
      <c r="B24" s="396"/>
      <c r="C24" s="396"/>
      <c r="D24" s="376"/>
      <c r="E24" s="378"/>
      <c r="F24" s="405"/>
      <c r="G24" s="221"/>
      <c r="H24" s="393"/>
      <c r="I24" s="393"/>
      <c r="J24" s="393"/>
      <c r="K24" s="393"/>
      <c r="L24" s="393"/>
      <c r="M24" s="39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96"/>
      <c r="B25" s="396"/>
      <c r="C25" s="396"/>
      <c r="D25" s="376"/>
      <c r="E25" s="378"/>
      <c r="F25" s="405"/>
      <c r="G25" s="221"/>
      <c r="H25" s="393"/>
      <c r="I25" s="393"/>
      <c r="J25" s="393"/>
      <c r="K25" s="393"/>
      <c r="L25" s="393"/>
      <c r="M25" s="393"/>
      <c r="N25" s="30"/>
      <c r="O25" s="30"/>
    </row>
    <row r="26" spans="1:169" x14ac:dyDescent="0.25">
      <c r="A26" s="396"/>
      <c r="B26" s="396"/>
      <c r="C26" s="396"/>
      <c r="D26" s="376"/>
      <c r="E26" s="378"/>
      <c r="F26" s="405"/>
      <c r="G26" s="221"/>
      <c r="H26" s="393"/>
      <c r="I26" s="393"/>
      <c r="J26" s="393"/>
      <c r="K26" s="393"/>
      <c r="L26" s="393"/>
      <c r="M26" s="393"/>
      <c r="N26" s="30"/>
      <c r="O26" s="30"/>
    </row>
    <row r="27" spans="1:169" x14ac:dyDescent="0.25">
      <c r="A27" s="396"/>
      <c r="B27" s="396"/>
      <c r="C27" s="396"/>
      <c r="D27" s="399"/>
      <c r="E27" s="402"/>
      <c r="F27" s="405"/>
      <c r="G27" s="221"/>
      <c r="H27" s="393"/>
      <c r="I27" s="393"/>
      <c r="J27" s="393"/>
      <c r="K27" s="393"/>
      <c r="L27" s="393"/>
      <c r="M27" s="393"/>
      <c r="N27" s="30"/>
      <c r="O27" s="30"/>
    </row>
    <row r="28" spans="1:169" x14ac:dyDescent="0.25">
      <c r="A28" s="396"/>
      <c r="B28" s="396"/>
      <c r="C28" s="396"/>
      <c r="D28" s="399"/>
      <c r="E28" s="402"/>
      <c r="F28" s="405"/>
      <c r="G28" s="221"/>
      <c r="H28" s="393"/>
      <c r="I28" s="393"/>
      <c r="J28" s="393"/>
      <c r="K28" s="393"/>
      <c r="L28" s="393"/>
      <c r="M28" s="393"/>
      <c r="N28" s="30"/>
      <c r="O28" s="30"/>
    </row>
    <row r="29" spans="1:169" ht="15.75" thickBot="1" x14ac:dyDescent="0.3">
      <c r="A29" s="397"/>
      <c r="B29" s="397"/>
      <c r="C29" s="397"/>
      <c r="D29" s="400"/>
      <c r="E29" s="403"/>
      <c r="F29" s="406"/>
      <c r="G29" s="218"/>
      <c r="H29" s="394"/>
      <c r="I29" s="394"/>
      <c r="J29" s="394"/>
      <c r="K29" s="394"/>
      <c r="L29" s="394"/>
      <c r="M29" s="394"/>
      <c r="N29" s="30"/>
      <c r="O29" s="30"/>
    </row>
    <row r="30" spans="1:169" x14ac:dyDescent="0.25">
      <c r="A30" s="395" t="e">
        <f>'5. Mapa Final'!#REF!</f>
        <v>#REF!</v>
      </c>
      <c r="B30" s="395" t="e">
        <f>'5. Mapa Final'!#REF!</f>
        <v>#REF!</v>
      </c>
      <c r="C30" s="395" t="e">
        <f>'5. Mapa Final'!#REF!</f>
        <v>#REF!</v>
      </c>
      <c r="D30" s="398" t="e">
        <f>'5. Mapa Final'!#REF!</f>
        <v>#REF!</v>
      </c>
      <c r="E30" s="401" t="e">
        <f>'5. Mapa Final'!#REF!</f>
        <v>#REF!</v>
      </c>
      <c r="F30" s="404" t="e">
        <f>'5. Mapa Final'!#REF!</f>
        <v>#REF!</v>
      </c>
      <c r="G30" s="221" t="s">
        <v>206</v>
      </c>
      <c r="H30" s="392"/>
      <c r="I30" s="392"/>
      <c r="J30" s="392"/>
      <c r="K30" s="392"/>
      <c r="L30" s="392"/>
      <c r="M30" s="392"/>
    </row>
    <row r="31" spans="1:169" x14ac:dyDescent="0.25">
      <c r="A31" s="396"/>
      <c r="B31" s="396"/>
      <c r="C31" s="396"/>
      <c r="D31" s="376"/>
      <c r="E31" s="378"/>
      <c r="F31" s="405"/>
      <c r="G31" s="221"/>
      <c r="H31" s="393"/>
      <c r="I31" s="393"/>
      <c r="J31" s="393"/>
      <c r="K31" s="393"/>
      <c r="L31" s="393"/>
      <c r="M31" s="393"/>
    </row>
    <row r="32" spans="1:169" x14ac:dyDescent="0.25">
      <c r="A32" s="396"/>
      <c r="B32" s="396"/>
      <c r="C32" s="396"/>
      <c r="D32" s="376"/>
      <c r="E32" s="378"/>
      <c r="F32" s="405"/>
      <c r="G32" s="221"/>
      <c r="H32" s="393"/>
      <c r="I32" s="393"/>
      <c r="J32" s="393"/>
      <c r="K32" s="393"/>
      <c r="L32" s="393"/>
      <c r="M32" s="393"/>
    </row>
    <row r="33" spans="1:13" x14ac:dyDescent="0.25">
      <c r="A33" s="396"/>
      <c r="B33" s="396"/>
      <c r="C33" s="396"/>
      <c r="D33" s="376"/>
      <c r="E33" s="378"/>
      <c r="F33" s="405"/>
      <c r="G33" s="221"/>
      <c r="H33" s="393"/>
      <c r="I33" s="393"/>
      <c r="J33" s="393"/>
      <c r="K33" s="393"/>
      <c r="L33" s="393"/>
      <c r="M33" s="393"/>
    </row>
    <row r="34" spans="1:13" x14ac:dyDescent="0.25">
      <c r="A34" s="396"/>
      <c r="B34" s="396"/>
      <c r="C34" s="396"/>
      <c r="D34" s="376"/>
      <c r="E34" s="378"/>
      <c r="F34" s="405"/>
      <c r="G34" s="221"/>
      <c r="H34" s="393"/>
      <c r="I34" s="393"/>
      <c r="J34" s="393"/>
      <c r="K34" s="393"/>
      <c r="L34" s="393"/>
      <c r="M34" s="393"/>
    </row>
    <row r="35" spans="1:13" x14ac:dyDescent="0.25">
      <c r="A35" s="396"/>
      <c r="B35" s="396"/>
      <c r="C35" s="396"/>
      <c r="D35" s="376"/>
      <c r="E35" s="378"/>
      <c r="F35" s="405"/>
      <c r="G35" s="221"/>
      <c r="H35" s="393"/>
      <c r="I35" s="393"/>
      <c r="J35" s="393"/>
      <c r="K35" s="393"/>
      <c r="L35" s="393"/>
      <c r="M35" s="393"/>
    </row>
    <row r="36" spans="1:13" x14ac:dyDescent="0.25">
      <c r="A36" s="396"/>
      <c r="B36" s="396"/>
      <c r="C36" s="396"/>
      <c r="D36" s="376"/>
      <c r="E36" s="378"/>
      <c r="F36" s="405"/>
      <c r="G36" s="221"/>
      <c r="H36" s="393"/>
      <c r="I36" s="393"/>
      <c r="J36" s="393"/>
      <c r="K36" s="393"/>
      <c r="L36" s="393"/>
      <c r="M36" s="393"/>
    </row>
    <row r="37" spans="1:13" x14ac:dyDescent="0.25">
      <c r="A37" s="396"/>
      <c r="B37" s="396"/>
      <c r="C37" s="396"/>
      <c r="D37" s="399"/>
      <c r="E37" s="402"/>
      <c r="F37" s="405"/>
      <c r="G37" s="221"/>
      <c r="H37" s="393"/>
      <c r="I37" s="393"/>
      <c r="J37" s="393"/>
      <c r="K37" s="393"/>
      <c r="L37" s="393"/>
      <c r="M37" s="393"/>
    </row>
    <row r="38" spans="1:13" x14ac:dyDescent="0.25">
      <c r="A38" s="396"/>
      <c r="B38" s="396"/>
      <c r="C38" s="396"/>
      <c r="D38" s="399"/>
      <c r="E38" s="402"/>
      <c r="F38" s="405"/>
      <c r="G38" s="221"/>
      <c r="H38" s="393"/>
      <c r="I38" s="393"/>
      <c r="J38" s="393"/>
      <c r="K38" s="393"/>
      <c r="L38" s="393"/>
      <c r="M38" s="393"/>
    </row>
    <row r="39" spans="1:13" ht="15.75" thickBot="1" x14ac:dyDescent="0.3">
      <c r="A39" s="397"/>
      <c r="B39" s="397"/>
      <c r="C39" s="397"/>
      <c r="D39" s="400"/>
      <c r="E39" s="403"/>
      <c r="F39" s="406"/>
      <c r="G39" s="218"/>
      <c r="H39" s="394"/>
      <c r="I39" s="394"/>
      <c r="J39" s="394"/>
      <c r="K39" s="394"/>
      <c r="L39" s="394"/>
      <c r="M39" s="394"/>
    </row>
    <row r="40" spans="1:13" x14ac:dyDescent="0.25">
      <c r="A40" s="395" t="e">
        <f>'5. Mapa Final'!#REF!</f>
        <v>#REF!</v>
      </c>
      <c r="B40" s="395" t="e">
        <f>'5. Mapa Final'!#REF!</f>
        <v>#REF!</v>
      </c>
      <c r="C40" s="395" t="e">
        <f>'5. Mapa Final'!#REF!</f>
        <v>#REF!</v>
      </c>
      <c r="D40" s="398" t="e">
        <f>'5. Mapa Final'!#REF!</f>
        <v>#REF!</v>
      </c>
      <c r="E40" s="401" t="e">
        <f>'5. Mapa Final'!#REF!</f>
        <v>#REF!</v>
      </c>
      <c r="F40" s="404" t="e">
        <f>'5. Mapa Final'!#REF!</f>
        <v>#REF!</v>
      </c>
      <c r="G40" s="221" t="s">
        <v>93</v>
      </c>
      <c r="H40" s="392"/>
      <c r="I40" s="392"/>
      <c r="J40" s="392"/>
      <c r="K40" s="392"/>
      <c r="L40" s="392"/>
      <c r="M40" s="392"/>
    </row>
    <row r="41" spans="1:13" x14ac:dyDescent="0.25">
      <c r="A41" s="396"/>
      <c r="B41" s="396"/>
      <c r="C41" s="396"/>
      <c r="D41" s="376"/>
      <c r="E41" s="378"/>
      <c r="F41" s="405"/>
      <c r="G41" s="221"/>
      <c r="H41" s="393"/>
      <c r="I41" s="393"/>
      <c r="J41" s="393"/>
      <c r="K41" s="393"/>
      <c r="L41" s="393"/>
      <c r="M41" s="393"/>
    </row>
    <row r="42" spans="1:13" x14ac:dyDescent="0.25">
      <c r="A42" s="396"/>
      <c r="B42" s="396"/>
      <c r="C42" s="396"/>
      <c r="D42" s="376"/>
      <c r="E42" s="378"/>
      <c r="F42" s="405"/>
      <c r="G42" s="221"/>
      <c r="H42" s="393"/>
      <c r="I42" s="393"/>
      <c r="J42" s="393"/>
      <c r="K42" s="393"/>
      <c r="L42" s="393"/>
      <c r="M42" s="393"/>
    </row>
    <row r="43" spans="1:13" x14ac:dyDescent="0.25">
      <c r="A43" s="396"/>
      <c r="B43" s="396"/>
      <c r="C43" s="396"/>
      <c r="D43" s="376"/>
      <c r="E43" s="378"/>
      <c r="F43" s="405"/>
      <c r="G43" s="221"/>
      <c r="H43" s="393"/>
      <c r="I43" s="393"/>
      <c r="J43" s="393"/>
      <c r="K43" s="393"/>
      <c r="L43" s="393"/>
      <c r="M43" s="393"/>
    </row>
    <row r="44" spans="1:13" x14ac:dyDescent="0.25">
      <c r="A44" s="396"/>
      <c r="B44" s="396"/>
      <c r="C44" s="396"/>
      <c r="D44" s="376"/>
      <c r="E44" s="378"/>
      <c r="F44" s="405"/>
      <c r="G44" s="221"/>
      <c r="H44" s="393"/>
      <c r="I44" s="393"/>
      <c r="J44" s="393"/>
      <c r="K44" s="393"/>
      <c r="L44" s="393"/>
      <c r="M44" s="393"/>
    </row>
    <row r="45" spans="1:13" x14ac:dyDescent="0.25">
      <c r="A45" s="396"/>
      <c r="B45" s="396"/>
      <c r="C45" s="396"/>
      <c r="D45" s="376"/>
      <c r="E45" s="378"/>
      <c r="F45" s="405"/>
      <c r="G45" s="221"/>
      <c r="H45" s="393"/>
      <c r="I45" s="393"/>
      <c r="J45" s="393"/>
      <c r="K45" s="393"/>
      <c r="L45" s="393"/>
      <c r="M45" s="393"/>
    </row>
    <row r="46" spans="1:13" x14ac:dyDescent="0.25">
      <c r="A46" s="396"/>
      <c r="B46" s="396"/>
      <c r="C46" s="396"/>
      <c r="D46" s="376"/>
      <c r="E46" s="378"/>
      <c r="F46" s="405"/>
      <c r="G46" s="221"/>
      <c r="H46" s="393"/>
      <c r="I46" s="393"/>
      <c r="J46" s="393"/>
      <c r="K46" s="393"/>
      <c r="L46" s="393"/>
      <c r="M46" s="393"/>
    </row>
    <row r="47" spans="1:13" x14ac:dyDescent="0.25">
      <c r="A47" s="396"/>
      <c r="B47" s="396"/>
      <c r="C47" s="396"/>
      <c r="D47" s="399"/>
      <c r="E47" s="402"/>
      <c r="F47" s="405"/>
      <c r="G47" s="221"/>
      <c r="H47" s="393"/>
      <c r="I47" s="393"/>
      <c r="J47" s="393"/>
      <c r="K47" s="393"/>
      <c r="L47" s="393"/>
      <c r="M47" s="393"/>
    </row>
    <row r="48" spans="1:13" x14ac:dyDescent="0.25">
      <c r="A48" s="396"/>
      <c r="B48" s="396"/>
      <c r="C48" s="396"/>
      <c r="D48" s="399"/>
      <c r="E48" s="402"/>
      <c r="F48" s="405"/>
      <c r="G48" s="221"/>
      <c r="H48" s="393"/>
      <c r="I48" s="393"/>
      <c r="J48" s="393"/>
      <c r="K48" s="393"/>
      <c r="L48" s="393"/>
      <c r="M48" s="393"/>
    </row>
    <row r="49" spans="1:13" ht="15.75" thickBot="1" x14ac:dyDescent="0.3">
      <c r="A49" s="397"/>
      <c r="B49" s="397"/>
      <c r="C49" s="397"/>
      <c r="D49" s="400"/>
      <c r="E49" s="403"/>
      <c r="F49" s="406"/>
      <c r="G49" s="218"/>
      <c r="H49" s="394"/>
      <c r="I49" s="394"/>
      <c r="J49" s="394"/>
      <c r="K49" s="394"/>
      <c r="L49" s="394"/>
      <c r="M49" s="394"/>
    </row>
    <row r="50" spans="1:13" x14ac:dyDescent="0.25">
      <c r="A50" s="395" t="e">
        <f>'5. Mapa Final'!#REF!</f>
        <v>#REF!</v>
      </c>
      <c r="B50" s="395" t="e">
        <f>'5. Mapa Final'!#REF!</f>
        <v>#REF!</v>
      </c>
      <c r="C50" s="395" t="e">
        <f>'5. Mapa Final'!#REF!</f>
        <v>#REF!</v>
      </c>
      <c r="D50" s="398" t="e">
        <f>'5. Mapa Final'!#REF!</f>
        <v>#REF!</v>
      </c>
      <c r="E50" s="401" t="e">
        <f>'5. Mapa Final'!#REF!</f>
        <v>#REF!</v>
      </c>
      <c r="F50" s="404" t="e">
        <f>'5. Mapa Final'!#REF!</f>
        <v>#REF!</v>
      </c>
      <c r="G50" s="221" t="s">
        <v>93</v>
      </c>
      <c r="H50" s="392"/>
      <c r="I50" s="392"/>
      <c r="J50" s="392"/>
      <c r="K50" s="392"/>
      <c r="L50" s="392"/>
      <c r="M50" s="392"/>
    </row>
    <row r="51" spans="1:13" x14ac:dyDescent="0.25">
      <c r="A51" s="396"/>
      <c r="B51" s="396"/>
      <c r="C51" s="396"/>
      <c r="D51" s="376"/>
      <c r="E51" s="378"/>
      <c r="F51" s="405"/>
      <c r="G51" s="221"/>
      <c r="H51" s="393"/>
      <c r="I51" s="393"/>
      <c r="J51" s="393"/>
      <c r="K51" s="393"/>
      <c r="L51" s="393"/>
      <c r="M51" s="393"/>
    </row>
    <row r="52" spans="1:13" x14ac:dyDescent="0.25">
      <c r="A52" s="396"/>
      <c r="B52" s="396"/>
      <c r="C52" s="396"/>
      <c r="D52" s="376"/>
      <c r="E52" s="378"/>
      <c r="F52" s="405"/>
      <c r="G52" s="221"/>
      <c r="H52" s="393"/>
      <c r="I52" s="393"/>
      <c r="J52" s="393"/>
      <c r="K52" s="393"/>
      <c r="L52" s="393"/>
      <c r="M52" s="393"/>
    </row>
    <row r="53" spans="1:13" x14ac:dyDescent="0.25">
      <c r="A53" s="396"/>
      <c r="B53" s="396"/>
      <c r="C53" s="396"/>
      <c r="D53" s="376"/>
      <c r="E53" s="378"/>
      <c r="F53" s="405"/>
      <c r="G53" s="221"/>
      <c r="H53" s="393"/>
      <c r="I53" s="393"/>
      <c r="J53" s="393"/>
      <c r="K53" s="393"/>
      <c r="L53" s="393"/>
      <c r="M53" s="393"/>
    </row>
    <row r="54" spans="1:13" x14ac:dyDescent="0.25">
      <c r="A54" s="396"/>
      <c r="B54" s="396"/>
      <c r="C54" s="396"/>
      <c r="D54" s="376"/>
      <c r="E54" s="378"/>
      <c r="F54" s="405"/>
      <c r="G54" s="221"/>
      <c r="H54" s="393"/>
      <c r="I54" s="393"/>
      <c r="J54" s="393"/>
      <c r="K54" s="393"/>
      <c r="L54" s="393"/>
      <c r="M54" s="393"/>
    </row>
    <row r="55" spans="1:13" x14ac:dyDescent="0.25">
      <c r="A55" s="396"/>
      <c r="B55" s="396"/>
      <c r="C55" s="396"/>
      <c r="D55" s="376"/>
      <c r="E55" s="378"/>
      <c r="F55" s="405"/>
      <c r="G55" s="221"/>
      <c r="H55" s="393"/>
      <c r="I55" s="393"/>
      <c r="J55" s="393"/>
      <c r="K55" s="393"/>
      <c r="L55" s="393"/>
      <c r="M55" s="393"/>
    </row>
    <row r="56" spans="1:13" x14ac:dyDescent="0.25">
      <c r="A56" s="396"/>
      <c r="B56" s="396"/>
      <c r="C56" s="396"/>
      <c r="D56" s="376"/>
      <c r="E56" s="378"/>
      <c r="F56" s="405"/>
      <c r="G56" s="221"/>
      <c r="H56" s="393"/>
      <c r="I56" s="393"/>
      <c r="J56" s="393"/>
      <c r="K56" s="393"/>
      <c r="L56" s="393"/>
      <c r="M56" s="393"/>
    </row>
    <row r="57" spans="1:13" x14ac:dyDescent="0.25">
      <c r="A57" s="396"/>
      <c r="B57" s="396"/>
      <c r="C57" s="396"/>
      <c r="D57" s="399"/>
      <c r="E57" s="402"/>
      <c r="F57" s="405"/>
      <c r="G57" s="221"/>
      <c r="H57" s="393"/>
      <c r="I57" s="393"/>
      <c r="J57" s="393"/>
      <c r="K57" s="393"/>
      <c r="L57" s="393"/>
      <c r="M57" s="393"/>
    </row>
    <row r="58" spans="1:13" x14ac:dyDescent="0.25">
      <c r="A58" s="396"/>
      <c r="B58" s="396"/>
      <c r="C58" s="396"/>
      <c r="D58" s="399"/>
      <c r="E58" s="402"/>
      <c r="F58" s="405"/>
      <c r="G58" s="221"/>
      <c r="H58" s="393"/>
      <c r="I58" s="393"/>
      <c r="J58" s="393"/>
      <c r="K58" s="393"/>
      <c r="L58" s="393"/>
      <c r="M58" s="393"/>
    </row>
    <row r="59" spans="1:13" ht="15.75" thickBot="1" x14ac:dyDescent="0.3">
      <c r="A59" s="397"/>
      <c r="B59" s="397"/>
      <c r="C59" s="397"/>
      <c r="D59" s="400"/>
      <c r="E59" s="403"/>
      <c r="F59" s="406"/>
      <c r="G59" s="218"/>
      <c r="H59" s="394"/>
      <c r="I59" s="394"/>
      <c r="J59" s="394"/>
      <c r="K59" s="394"/>
      <c r="L59" s="394"/>
      <c r="M59" s="394"/>
    </row>
    <row r="60" spans="1:13" x14ac:dyDescent="0.25">
      <c r="A60" s="395" t="e">
        <f>'5. Mapa Final'!#REF!</f>
        <v>#REF!</v>
      </c>
      <c r="B60" s="395" t="e">
        <f>'5. Mapa Final'!#REF!</f>
        <v>#REF!</v>
      </c>
      <c r="C60" s="395" t="e">
        <f>'5. Mapa Final'!#REF!</f>
        <v>#REF!</v>
      </c>
      <c r="D60" s="398" t="e">
        <f>'5. Mapa Final'!#REF!</f>
        <v>#REF!</v>
      </c>
      <c r="E60" s="401" t="e">
        <f>'5. Mapa Final'!#REF!</f>
        <v>#REF!</v>
      </c>
      <c r="F60" s="404" t="e">
        <f>'5. Mapa Final'!#REF!</f>
        <v>#REF!</v>
      </c>
      <c r="G60" s="221" t="s">
        <v>93</v>
      </c>
      <c r="H60" s="392"/>
      <c r="I60" s="392"/>
      <c r="J60" s="392"/>
      <c r="K60" s="392"/>
      <c r="L60" s="392"/>
      <c r="M60" s="392"/>
    </row>
    <row r="61" spans="1:13" x14ac:dyDescent="0.25">
      <c r="A61" s="396"/>
      <c r="B61" s="396"/>
      <c r="C61" s="396"/>
      <c r="D61" s="376"/>
      <c r="E61" s="378"/>
      <c r="F61" s="405"/>
      <c r="G61" s="221"/>
      <c r="H61" s="393"/>
      <c r="I61" s="393"/>
      <c r="J61" s="393"/>
      <c r="K61" s="393"/>
      <c r="L61" s="393"/>
      <c r="M61" s="393"/>
    </row>
    <row r="62" spans="1:13" x14ac:dyDescent="0.25">
      <c r="A62" s="396"/>
      <c r="B62" s="396"/>
      <c r="C62" s="396"/>
      <c r="D62" s="376"/>
      <c r="E62" s="378"/>
      <c r="F62" s="405"/>
      <c r="G62" s="221"/>
      <c r="H62" s="393"/>
      <c r="I62" s="393"/>
      <c r="J62" s="393"/>
      <c r="K62" s="393"/>
      <c r="L62" s="393"/>
      <c r="M62" s="393"/>
    </row>
    <row r="63" spans="1:13" x14ac:dyDescent="0.25">
      <c r="A63" s="396"/>
      <c r="B63" s="396"/>
      <c r="C63" s="396"/>
      <c r="D63" s="376"/>
      <c r="E63" s="378"/>
      <c r="F63" s="405"/>
      <c r="G63" s="221"/>
      <c r="H63" s="393"/>
      <c r="I63" s="393"/>
      <c r="J63" s="393"/>
      <c r="K63" s="393"/>
      <c r="L63" s="393"/>
      <c r="M63" s="393"/>
    </row>
    <row r="64" spans="1:13" x14ac:dyDescent="0.25">
      <c r="A64" s="396"/>
      <c r="B64" s="396"/>
      <c r="C64" s="396"/>
      <c r="D64" s="376"/>
      <c r="E64" s="378"/>
      <c r="F64" s="405"/>
      <c r="G64" s="221"/>
      <c r="H64" s="393"/>
      <c r="I64" s="393"/>
      <c r="J64" s="393"/>
      <c r="K64" s="393"/>
      <c r="L64" s="393"/>
      <c r="M64" s="393"/>
    </row>
    <row r="65" spans="1:13" x14ac:dyDescent="0.25">
      <c r="A65" s="396"/>
      <c r="B65" s="396"/>
      <c r="C65" s="396"/>
      <c r="D65" s="376"/>
      <c r="E65" s="378"/>
      <c r="F65" s="405"/>
      <c r="G65" s="221"/>
      <c r="H65" s="393"/>
      <c r="I65" s="393"/>
      <c r="J65" s="393"/>
      <c r="K65" s="393"/>
      <c r="L65" s="393"/>
      <c r="M65" s="393"/>
    </row>
    <row r="66" spans="1:13" x14ac:dyDescent="0.25">
      <c r="A66" s="396"/>
      <c r="B66" s="396"/>
      <c r="C66" s="396"/>
      <c r="D66" s="376"/>
      <c r="E66" s="378"/>
      <c r="F66" s="405"/>
      <c r="G66" s="221"/>
      <c r="H66" s="393"/>
      <c r="I66" s="393"/>
      <c r="J66" s="393"/>
      <c r="K66" s="393"/>
      <c r="L66" s="393"/>
      <c r="M66" s="393"/>
    </row>
    <row r="67" spans="1:13" x14ac:dyDescent="0.25">
      <c r="A67" s="396"/>
      <c r="B67" s="396"/>
      <c r="C67" s="396"/>
      <c r="D67" s="399"/>
      <c r="E67" s="402"/>
      <c r="F67" s="405"/>
      <c r="G67" s="221"/>
      <c r="H67" s="393"/>
      <c r="I67" s="393"/>
      <c r="J67" s="393"/>
      <c r="K67" s="393"/>
      <c r="L67" s="393"/>
      <c r="M67" s="393"/>
    </row>
    <row r="68" spans="1:13" x14ac:dyDescent="0.25">
      <c r="A68" s="396"/>
      <c r="B68" s="396"/>
      <c r="C68" s="396"/>
      <c r="D68" s="399"/>
      <c r="E68" s="402"/>
      <c r="F68" s="405"/>
      <c r="G68" s="221"/>
      <c r="H68" s="393"/>
      <c r="I68" s="393"/>
      <c r="J68" s="393"/>
      <c r="K68" s="393"/>
      <c r="L68" s="393"/>
      <c r="M68" s="393"/>
    </row>
    <row r="69" spans="1:13" ht="15.75" thickBot="1" x14ac:dyDescent="0.3">
      <c r="A69" s="397"/>
      <c r="B69" s="397"/>
      <c r="C69" s="397"/>
      <c r="D69" s="400"/>
      <c r="E69" s="403"/>
      <c r="F69" s="406"/>
      <c r="G69" s="218"/>
      <c r="H69" s="394"/>
      <c r="I69" s="394"/>
      <c r="J69" s="394"/>
      <c r="K69" s="394"/>
      <c r="L69" s="394"/>
      <c r="M69" s="394"/>
    </row>
    <row r="70" spans="1:13" x14ac:dyDescent="0.25">
      <c r="A70" s="395" t="e">
        <f>'5. Mapa Final'!#REF!</f>
        <v>#REF!</v>
      </c>
      <c r="B70" s="395" t="e">
        <f>'5. Mapa Final'!#REF!</f>
        <v>#REF!</v>
      </c>
      <c r="C70" s="395" t="e">
        <f>'5. Mapa Final'!#REF!</f>
        <v>#REF!</v>
      </c>
      <c r="D70" s="398" t="e">
        <f>'5. Mapa Final'!#REF!</f>
        <v>#REF!</v>
      </c>
      <c r="E70" s="401" t="e">
        <f>'5. Mapa Final'!#REF!</f>
        <v>#REF!</v>
      </c>
      <c r="F70" s="404" t="e">
        <f>'5. Mapa Final'!#REF!</f>
        <v>#REF!</v>
      </c>
      <c r="G70" s="221" t="s">
        <v>93</v>
      </c>
      <c r="H70" s="392"/>
      <c r="I70" s="392"/>
      <c r="J70" s="392"/>
      <c r="K70" s="392"/>
      <c r="L70" s="392"/>
      <c r="M70" s="392"/>
    </row>
    <row r="71" spans="1:13" x14ac:dyDescent="0.25">
      <c r="A71" s="396"/>
      <c r="B71" s="396"/>
      <c r="C71" s="396"/>
      <c r="D71" s="376"/>
      <c r="E71" s="378"/>
      <c r="F71" s="405"/>
      <c r="G71" s="221"/>
      <c r="H71" s="393"/>
      <c r="I71" s="393"/>
      <c r="J71" s="393"/>
      <c r="K71" s="393"/>
      <c r="L71" s="393"/>
      <c r="M71" s="393"/>
    </row>
    <row r="72" spans="1:13" x14ac:dyDescent="0.25">
      <c r="A72" s="396"/>
      <c r="B72" s="396"/>
      <c r="C72" s="396"/>
      <c r="D72" s="376"/>
      <c r="E72" s="378"/>
      <c r="F72" s="405"/>
      <c r="G72" s="221"/>
      <c r="H72" s="393"/>
      <c r="I72" s="393"/>
      <c r="J72" s="393"/>
      <c r="K72" s="393"/>
      <c r="L72" s="393"/>
      <c r="M72" s="393"/>
    </row>
    <row r="73" spans="1:13" x14ac:dyDescent="0.25">
      <c r="A73" s="396"/>
      <c r="B73" s="396"/>
      <c r="C73" s="396"/>
      <c r="D73" s="376"/>
      <c r="E73" s="378"/>
      <c r="F73" s="405"/>
      <c r="G73" s="221"/>
      <c r="H73" s="393"/>
      <c r="I73" s="393"/>
      <c r="J73" s="393"/>
      <c r="K73" s="393"/>
      <c r="L73" s="393"/>
      <c r="M73" s="393"/>
    </row>
    <row r="74" spans="1:13" x14ac:dyDescent="0.25">
      <c r="A74" s="396"/>
      <c r="B74" s="396"/>
      <c r="C74" s="396"/>
      <c r="D74" s="376"/>
      <c r="E74" s="378"/>
      <c r="F74" s="405"/>
      <c r="G74" s="221"/>
      <c r="H74" s="393"/>
      <c r="I74" s="393"/>
      <c r="J74" s="393"/>
      <c r="K74" s="393"/>
      <c r="L74" s="393"/>
      <c r="M74" s="393"/>
    </row>
    <row r="75" spans="1:13" x14ac:dyDescent="0.25">
      <c r="A75" s="396"/>
      <c r="B75" s="396"/>
      <c r="C75" s="396"/>
      <c r="D75" s="376"/>
      <c r="E75" s="378"/>
      <c r="F75" s="405"/>
      <c r="G75" s="221"/>
      <c r="H75" s="393"/>
      <c r="I75" s="393"/>
      <c r="J75" s="393"/>
      <c r="K75" s="393"/>
      <c r="L75" s="393"/>
      <c r="M75" s="393"/>
    </row>
    <row r="76" spans="1:13" x14ac:dyDescent="0.25">
      <c r="A76" s="396"/>
      <c r="B76" s="396"/>
      <c r="C76" s="396"/>
      <c r="D76" s="376"/>
      <c r="E76" s="378"/>
      <c r="F76" s="405"/>
      <c r="G76" s="221"/>
      <c r="H76" s="393"/>
      <c r="I76" s="393"/>
      <c r="J76" s="393"/>
      <c r="K76" s="393"/>
      <c r="L76" s="393"/>
      <c r="M76" s="393"/>
    </row>
    <row r="77" spans="1:13" x14ac:dyDescent="0.25">
      <c r="A77" s="396"/>
      <c r="B77" s="396"/>
      <c r="C77" s="396"/>
      <c r="D77" s="399"/>
      <c r="E77" s="402"/>
      <c r="F77" s="405"/>
      <c r="G77" s="221"/>
      <c r="H77" s="393"/>
      <c r="I77" s="393"/>
      <c r="J77" s="393"/>
      <c r="K77" s="393"/>
      <c r="L77" s="393"/>
      <c r="M77" s="393"/>
    </row>
    <row r="78" spans="1:13" x14ac:dyDescent="0.25">
      <c r="A78" s="396"/>
      <c r="B78" s="396"/>
      <c r="C78" s="396"/>
      <c r="D78" s="399"/>
      <c r="E78" s="402"/>
      <c r="F78" s="405"/>
      <c r="G78" s="221"/>
      <c r="H78" s="393"/>
      <c r="I78" s="393"/>
      <c r="J78" s="393"/>
      <c r="K78" s="393"/>
      <c r="L78" s="393"/>
      <c r="M78" s="393"/>
    </row>
    <row r="79" spans="1:13" ht="15.75" thickBot="1" x14ac:dyDescent="0.3">
      <c r="A79" s="397"/>
      <c r="B79" s="397"/>
      <c r="C79" s="397"/>
      <c r="D79" s="400"/>
      <c r="E79" s="403"/>
      <c r="F79" s="406"/>
      <c r="G79" s="218"/>
      <c r="H79" s="394"/>
      <c r="I79" s="394"/>
      <c r="J79" s="394"/>
      <c r="K79" s="394"/>
      <c r="L79" s="394"/>
      <c r="M79" s="394"/>
    </row>
    <row r="80" spans="1:13" x14ac:dyDescent="0.25">
      <c r="A80" s="395" t="e">
        <f>'5. Mapa Final'!#REF!</f>
        <v>#REF!</v>
      </c>
      <c r="B80" s="395" t="e">
        <f>'5. Mapa Final'!#REF!</f>
        <v>#REF!</v>
      </c>
      <c r="C80" s="395" t="e">
        <f>'5. Mapa Final'!#REF!</f>
        <v>#REF!</v>
      </c>
      <c r="D80" s="398" t="e">
        <f>'5. Mapa Final'!#REF!</f>
        <v>#REF!</v>
      </c>
      <c r="E80" s="401" t="e">
        <f>'5. Mapa Final'!#REF!</f>
        <v>#REF!</v>
      </c>
      <c r="F80" s="404" t="e">
        <f>'5. Mapa Final'!#REF!</f>
        <v>#REF!</v>
      </c>
      <c r="G80" s="221" t="s">
        <v>93</v>
      </c>
      <c r="H80" s="392"/>
      <c r="I80" s="392"/>
      <c r="J80" s="392"/>
      <c r="K80" s="392"/>
      <c r="L80" s="392"/>
      <c r="M80" s="392"/>
    </row>
    <row r="81" spans="1:13" x14ac:dyDescent="0.25">
      <c r="A81" s="396"/>
      <c r="B81" s="396"/>
      <c r="C81" s="396"/>
      <c r="D81" s="376"/>
      <c r="E81" s="378"/>
      <c r="F81" s="405"/>
      <c r="G81" s="221"/>
      <c r="H81" s="393"/>
      <c r="I81" s="393"/>
      <c r="J81" s="393"/>
      <c r="K81" s="393"/>
      <c r="L81" s="393"/>
      <c r="M81" s="393"/>
    </row>
    <row r="82" spans="1:13" x14ac:dyDescent="0.25">
      <c r="A82" s="396"/>
      <c r="B82" s="396"/>
      <c r="C82" s="396"/>
      <c r="D82" s="376"/>
      <c r="E82" s="378"/>
      <c r="F82" s="405"/>
      <c r="G82" s="221"/>
      <c r="H82" s="393"/>
      <c r="I82" s="393"/>
      <c r="J82" s="393"/>
      <c r="K82" s="393"/>
      <c r="L82" s="393"/>
      <c r="M82" s="393"/>
    </row>
    <row r="83" spans="1:13" x14ac:dyDescent="0.25">
      <c r="A83" s="396"/>
      <c r="B83" s="396"/>
      <c r="C83" s="396"/>
      <c r="D83" s="376"/>
      <c r="E83" s="378"/>
      <c r="F83" s="405"/>
      <c r="G83" s="221"/>
      <c r="H83" s="393"/>
      <c r="I83" s="393"/>
      <c r="J83" s="393"/>
      <c r="K83" s="393"/>
      <c r="L83" s="393"/>
      <c r="M83" s="393"/>
    </row>
    <row r="84" spans="1:13" x14ac:dyDescent="0.25">
      <c r="A84" s="396"/>
      <c r="B84" s="396"/>
      <c r="C84" s="396"/>
      <c r="D84" s="376"/>
      <c r="E84" s="378"/>
      <c r="F84" s="405"/>
      <c r="G84" s="221"/>
      <c r="H84" s="393"/>
      <c r="I84" s="393"/>
      <c r="J84" s="393"/>
      <c r="K84" s="393"/>
      <c r="L84" s="393"/>
      <c r="M84" s="393"/>
    </row>
    <row r="85" spans="1:13" x14ac:dyDescent="0.25">
      <c r="A85" s="396"/>
      <c r="B85" s="396"/>
      <c r="C85" s="396"/>
      <c r="D85" s="376"/>
      <c r="E85" s="378"/>
      <c r="F85" s="405"/>
      <c r="G85" s="221"/>
      <c r="H85" s="393"/>
      <c r="I85" s="393"/>
      <c r="J85" s="393"/>
      <c r="K85" s="393"/>
      <c r="L85" s="393"/>
      <c r="M85" s="393"/>
    </row>
    <row r="86" spans="1:13" x14ac:dyDescent="0.25">
      <c r="A86" s="396"/>
      <c r="B86" s="396"/>
      <c r="C86" s="396"/>
      <c r="D86" s="376"/>
      <c r="E86" s="378"/>
      <c r="F86" s="405"/>
      <c r="G86" s="221"/>
      <c r="H86" s="393"/>
      <c r="I86" s="393"/>
      <c r="J86" s="393"/>
      <c r="K86" s="393"/>
      <c r="L86" s="393"/>
      <c r="M86" s="393"/>
    </row>
    <row r="87" spans="1:13" x14ac:dyDescent="0.25">
      <c r="A87" s="396"/>
      <c r="B87" s="396"/>
      <c r="C87" s="396"/>
      <c r="D87" s="399"/>
      <c r="E87" s="402"/>
      <c r="F87" s="405"/>
      <c r="G87" s="221"/>
      <c r="H87" s="393"/>
      <c r="I87" s="393"/>
      <c r="J87" s="393"/>
      <c r="K87" s="393"/>
      <c r="L87" s="393"/>
      <c r="M87" s="393"/>
    </row>
    <row r="88" spans="1:13" x14ac:dyDescent="0.25">
      <c r="A88" s="396"/>
      <c r="B88" s="396"/>
      <c r="C88" s="396"/>
      <c r="D88" s="399"/>
      <c r="E88" s="402"/>
      <c r="F88" s="405"/>
      <c r="G88" s="221"/>
      <c r="H88" s="393"/>
      <c r="I88" s="393"/>
      <c r="J88" s="393"/>
      <c r="K88" s="393"/>
      <c r="L88" s="393"/>
      <c r="M88" s="393"/>
    </row>
    <row r="89" spans="1:13" ht="15.75" thickBot="1" x14ac:dyDescent="0.3">
      <c r="A89" s="397"/>
      <c r="B89" s="397"/>
      <c r="C89" s="397"/>
      <c r="D89" s="400"/>
      <c r="E89" s="403"/>
      <c r="F89" s="406"/>
      <c r="G89" s="218"/>
      <c r="H89" s="394"/>
      <c r="I89" s="394"/>
      <c r="J89" s="394"/>
      <c r="K89" s="394"/>
      <c r="L89" s="394"/>
      <c r="M89" s="394"/>
    </row>
    <row r="90" spans="1:13" x14ac:dyDescent="0.25">
      <c r="A90" s="395" t="e">
        <f>'5. Mapa Final'!#REF!</f>
        <v>#REF!</v>
      </c>
      <c r="B90" s="395" t="e">
        <f>'5. Mapa Final'!#REF!</f>
        <v>#REF!</v>
      </c>
      <c r="C90" s="395" t="e">
        <f>'5. Mapa Final'!#REF!</f>
        <v>#REF!</v>
      </c>
      <c r="D90" s="398" t="e">
        <f>'5. Mapa Final'!#REF!</f>
        <v>#REF!</v>
      </c>
      <c r="E90" s="401" t="e">
        <f>'5. Mapa Final'!#REF!</f>
        <v>#REF!</v>
      </c>
      <c r="F90" s="404" t="e">
        <f>'5. Mapa Final'!#REF!</f>
        <v>#REF!</v>
      </c>
      <c r="G90" s="221" t="s">
        <v>93</v>
      </c>
      <c r="H90" s="392"/>
      <c r="I90" s="392"/>
      <c r="J90" s="392"/>
      <c r="K90" s="392"/>
      <c r="L90" s="392"/>
      <c r="M90" s="392"/>
    </row>
    <row r="91" spans="1:13" x14ac:dyDescent="0.25">
      <c r="A91" s="396"/>
      <c r="B91" s="396"/>
      <c r="C91" s="396"/>
      <c r="D91" s="376"/>
      <c r="E91" s="378"/>
      <c r="F91" s="405"/>
      <c r="G91" s="221"/>
      <c r="H91" s="393"/>
      <c r="I91" s="393"/>
      <c r="J91" s="393"/>
      <c r="K91" s="393"/>
      <c r="L91" s="393"/>
      <c r="M91" s="393"/>
    </row>
    <row r="92" spans="1:13" x14ac:dyDescent="0.25">
      <c r="A92" s="396"/>
      <c r="B92" s="396"/>
      <c r="C92" s="396"/>
      <c r="D92" s="376"/>
      <c r="E92" s="378"/>
      <c r="F92" s="405"/>
      <c r="G92" s="221"/>
      <c r="H92" s="393"/>
      <c r="I92" s="393"/>
      <c r="J92" s="393"/>
      <c r="K92" s="393"/>
      <c r="L92" s="393"/>
      <c r="M92" s="393"/>
    </row>
    <row r="93" spans="1:13" x14ac:dyDescent="0.25">
      <c r="A93" s="396"/>
      <c r="B93" s="396"/>
      <c r="C93" s="396"/>
      <c r="D93" s="376"/>
      <c r="E93" s="378"/>
      <c r="F93" s="405"/>
      <c r="G93" s="221"/>
      <c r="H93" s="393"/>
      <c r="I93" s="393"/>
      <c r="J93" s="393"/>
      <c r="K93" s="393"/>
      <c r="L93" s="393"/>
      <c r="M93" s="393"/>
    </row>
    <row r="94" spans="1:13" x14ac:dyDescent="0.25">
      <c r="A94" s="396"/>
      <c r="B94" s="396"/>
      <c r="C94" s="396"/>
      <c r="D94" s="376"/>
      <c r="E94" s="378"/>
      <c r="F94" s="405"/>
      <c r="G94" s="221"/>
      <c r="H94" s="393"/>
      <c r="I94" s="393"/>
      <c r="J94" s="393"/>
      <c r="K94" s="393"/>
      <c r="L94" s="393"/>
      <c r="M94" s="393"/>
    </row>
    <row r="95" spans="1:13" x14ac:dyDescent="0.25">
      <c r="A95" s="396"/>
      <c r="B95" s="396"/>
      <c r="C95" s="396"/>
      <c r="D95" s="376"/>
      <c r="E95" s="378"/>
      <c r="F95" s="405"/>
      <c r="G95" s="221"/>
      <c r="H95" s="393"/>
      <c r="I95" s="393"/>
      <c r="J95" s="393"/>
      <c r="K95" s="393"/>
      <c r="L95" s="393"/>
      <c r="M95" s="393"/>
    </row>
    <row r="96" spans="1:13" x14ac:dyDescent="0.25">
      <c r="A96" s="396"/>
      <c r="B96" s="396"/>
      <c r="C96" s="396"/>
      <c r="D96" s="376"/>
      <c r="E96" s="378"/>
      <c r="F96" s="405"/>
      <c r="G96" s="221"/>
      <c r="H96" s="393"/>
      <c r="I96" s="393"/>
      <c r="J96" s="393"/>
      <c r="K96" s="393"/>
      <c r="L96" s="393"/>
      <c r="M96" s="393"/>
    </row>
    <row r="97" spans="1:13" x14ac:dyDescent="0.25">
      <c r="A97" s="396"/>
      <c r="B97" s="396"/>
      <c r="C97" s="396"/>
      <c r="D97" s="399"/>
      <c r="E97" s="402"/>
      <c r="F97" s="405"/>
      <c r="G97" s="221"/>
      <c r="H97" s="393"/>
      <c r="I97" s="393"/>
      <c r="J97" s="393"/>
      <c r="K97" s="393"/>
      <c r="L97" s="393"/>
      <c r="M97" s="393"/>
    </row>
    <row r="98" spans="1:13" x14ac:dyDescent="0.25">
      <c r="A98" s="396"/>
      <c r="B98" s="396"/>
      <c r="C98" s="396"/>
      <c r="D98" s="399"/>
      <c r="E98" s="402"/>
      <c r="F98" s="405"/>
      <c r="G98" s="221"/>
      <c r="H98" s="393"/>
      <c r="I98" s="393"/>
      <c r="J98" s="393"/>
      <c r="K98" s="393"/>
      <c r="L98" s="393"/>
      <c r="M98" s="393"/>
    </row>
    <row r="99" spans="1:13" ht="15.75" thickBot="1" x14ac:dyDescent="0.3">
      <c r="A99" s="397"/>
      <c r="B99" s="397"/>
      <c r="C99" s="397"/>
      <c r="D99" s="400"/>
      <c r="E99" s="403"/>
      <c r="F99" s="406"/>
      <c r="G99" s="218"/>
      <c r="H99" s="394"/>
      <c r="I99" s="394"/>
      <c r="J99" s="394"/>
      <c r="K99" s="394"/>
      <c r="L99" s="394"/>
      <c r="M99" s="394"/>
    </row>
    <row r="100" spans="1:13" x14ac:dyDescent="0.25">
      <c r="A100" s="395" t="e">
        <f>'5. Mapa Final'!#REF!</f>
        <v>#REF!</v>
      </c>
      <c r="B100" s="395" t="e">
        <f>'5. Mapa Final'!#REF!</f>
        <v>#REF!</v>
      </c>
      <c r="C100" s="395" t="e">
        <f>'5. Mapa Final'!#REF!</f>
        <v>#REF!</v>
      </c>
      <c r="D100" s="398" t="e">
        <f>'5. Mapa Final'!#REF!</f>
        <v>#REF!</v>
      </c>
      <c r="E100" s="401" t="e">
        <f>'5. Mapa Final'!#REF!</f>
        <v>#REF!</v>
      </c>
      <c r="F100" s="404" t="e">
        <f>'5. Mapa Final'!#REF!</f>
        <v>#REF!</v>
      </c>
      <c r="G100" s="221" t="s">
        <v>93</v>
      </c>
      <c r="H100" s="392"/>
      <c r="I100" s="392"/>
      <c r="J100" s="392"/>
      <c r="K100" s="392"/>
      <c r="L100" s="392"/>
      <c r="M100" s="392"/>
    </row>
    <row r="101" spans="1:13" x14ac:dyDescent="0.25">
      <c r="A101" s="396"/>
      <c r="B101" s="396"/>
      <c r="C101" s="396"/>
      <c r="D101" s="376"/>
      <c r="E101" s="378"/>
      <c r="F101" s="405"/>
      <c r="G101" s="221"/>
      <c r="H101" s="393"/>
      <c r="I101" s="393"/>
      <c r="J101" s="393"/>
      <c r="K101" s="393"/>
      <c r="L101" s="393"/>
      <c r="M101" s="393"/>
    </row>
    <row r="102" spans="1:13" x14ac:dyDescent="0.25">
      <c r="A102" s="396"/>
      <c r="B102" s="396"/>
      <c r="C102" s="396"/>
      <c r="D102" s="376"/>
      <c r="E102" s="378"/>
      <c r="F102" s="405"/>
      <c r="G102" s="221"/>
      <c r="H102" s="393"/>
      <c r="I102" s="393"/>
      <c r="J102" s="393"/>
      <c r="K102" s="393"/>
      <c r="L102" s="393"/>
      <c r="M102" s="393"/>
    </row>
    <row r="103" spans="1:13" x14ac:dyDescent="0.25">
      <c r="A103" s="396"/>
      <c r="B103" s="396"/>
      <c r="C103" s="396"/>
      <c r="D103" s="376"/>
      <c r="E103" s="378"/>
      <c r="F103" s="405"/>
      <c r="G103" s="221"/>
      <c r="H103" s="393"/>
      <c r="I103" s="393"/>
      <c r="J103" s="393"/>
      <c r="K103" s="393"/>
      <c r="L103" s="393"/>
      <c r="M103" s="393"/>
    </row>
    <row r="104" spans="1:13" x14ac:dyDescent="0.25">
      <c r="A104" s="396"/>
      <c r="B104" s="396"/>
      <c r="C104" s="396"/>
      <c r="D104" s="376"/>
      <c r="E104" s="378"/>
      <c r="F104" s="405"/>
      <c r="G104" s="221"/>
      <c r="H104" s="393"/>
      <c r="I104" s="393"/>
      <c r="J104" s="393"/>
      <c r="K104" s="393"/>
      <c r="L104" s="393"/>
      <c r="M104" s="393"/>
    </row>
    <row r="105" spans="1:13" x14ac:dyDescent="0.25">
      <c r="A105" s="396"/>
      <c r="B105" s="396"/>
      <c r="C105" s="396"/>
      <c r="D105" s="376"/>
      <c r="E105" s="378"/>
      <c r="F105" s="405"/>
      <c r="G105" s="221"/>
      <c r="H105" s="393"/>
      <c r="I105" s="393"/>
      <c r="J105" s="393"/>
      <c r="K105" s="393"/>
      <c r="L105" s="393"/>
      <c r="M105" s="393"/>
    </row>
    <row r="106" spans="1:13" x14ac:dyDescent="0.25">
      <c r="A106" s="396"/>
      <c r="B106" s="396"/>
      <c r="C106" s="396"/>
      <c r="D106" s="376"/>
      <c r="E106" s="378"/>
      <c r="F106" s="405"/>
      <c r="G106" s="221"/>
      <c r="H106" s="393"/>
      <c r="I106" s="393"/>
      <c r="J106" s="393"/>
      <c r="K106" s="393"/>
      <c r="L106" s="393"/>
      <c r="M106" s="393"/>
    </row>
    <row r="107" spans="1:13" x14ac:dyDescent="0.25">
      <c r="A107" s="396"/>
      <c r="B107" s="396"/>
      <c r="C107" s="396"/>
      <c r="D107" s="399"/>
      <c r="E107" s="402"/>
      <c r="F107" s="405"/>
      <c r="G107" s="221"/>
      <c r="H107" s="393"/>
      <c r="I107" s="393"/>
      <c r="J107" s="393"/>
      <c r="K107" s="393"/>
      <c r="L107" s="393"/>
      <c r="M107" s="393"/>
    </row>
    <row r="108" spans="1:13" x14ac:dyDescent="0.25">
      <c r="A108" s="396"/>
      <c r="B108" s="396"/>
      <c r="C108" s="396"/>
      <c r="D108" s="399"/>
      <c r="E108" s="402"/>
      <c r="F108" s="405"/>
      <c r="G108" s="221"/>
      <c r="H108" s="393"/>
      <c r="I108" s="393"/>
      <c r="J108" s="393"/>
      <c r="K108" s="393"/>
      <c r="L108" s="393"/>
      <c r="M108" s="393"/>
    </row>
    <row r="109" spans="1:13" ht="15.75" thickBot="1" x14ac:dyDescent="0.3">
      <c r="A109" s="397"/>
      <c r="B109" s="397"/>
      <c r="C109" s="397"/>
      <c r="D109" s="400"/>
      <c r="E109" s="403"/>
      <c r="F109" s="406"/>
      <c r="G109" s="218"/>
      <c r="H109" s="394"/>
      <c r="I109" s="394"/>
      <c r="J109" s="394"/>
      <c r="K109" s="394"/>
      <c r="L109" s="394"/>
      <c r="M109" s="394"/>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D40:E40 D50:E50 D60:E60 D70:E70 D80:E80 D90:E90 D100:E10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F10:F109">
    <cfRule type="containsText" dxfId="65" priority="17" operator="containsText" text="Moderado">
      <formula>NOT(ISERROR(SEARCH("Moderado",F10)))</formula>
    </cfRule>
    <cfRule type="containsText" dxfId="64" priority="18" operator="containsText" text="Bajo">
      <formula>NOT(ISERROR(SEARCH("Bajo",F10)))</formula>
    </cfRule>
    <cfRule type="containsText" dxfId="63" priority="19" operator="containsText" text="Moderado">
      <formula>NOT(ISERROR(SEARCH("Moderado",F10)))</formula>
    </cfRule>
    <cfRule type="containsText" dxfId="62" priority="20" operator="containsText" text="Alto">
      <formula>NOT(ISERROR(SEARCH("Alto",F10)))</formula>
    </cfRule>
    <cfRule type="containsText" dxfId="61"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60" priority="16" operator="containsText" text="Media">
      <formula>NOT(ISERROR(SEARCH("Media",D10)))</formula>
    </cfRule>
  </conditionalFormatting>
  <conditionalFormatting sqref="E10:E109">
    <cfRule type="containsText" dxfId="59" priority="15" operator="containsText" text="Moderado">
      <formula>NOT(ISERROR(SEARCH("Moderado",E10)))</formula>
    </cfRule>
  </conditionalFormatting>
  <conditionalFormatting sqref="D10:D109">
    <cfRule type="containsText" dxfId="58" priority="13" operator="containsText" text="Baja">
      <formula>NOT(ISERROR(SEARCH("Baja",D10)))</formula>
    </cfRule>
    <cfRule type="containsText" dxfId="57" priority="14" operator="containsText" text="Muy Baja">
      <formula>NOT(ISERROR(SEARCH("Muy Baja",D10)))</formula>
    </cfRule>
  </conditionalFormatting>
  <conditionalFormatting sqref="D10:D109">
    <cfRule type="containsText" dxfId="56" priority="11" operator="containsText" text="Muy Alta">
      <formula>NOT(ISERROR(SEARCH("Muy Alta",D10)))</formula>
    </cfRule>
    <cfRule type="containsText" dxfId="55" priority="12" operator="containsText" text="Alta">
      <formula>NOT(ISERROR(SEARCH("Alta",D10)))</formula>
    </cfRule>
  </conditionalFormatting>
  <conditionalFormatting sqref="E10:E109">
    <cfRule type="containsText" dxfId="54" priority="7" operator="containsText" text="Catastrófico">
      <formula>NOT(ISERROR(SEARCH("Catastrófico",E10)))</formula>
    </cfRule>
    <cfRule type="containsText" dxfId="53" priority="8" operator="containsText" text="Mayor">
      <formula>NOT(ISERROR(SEARCH("Mayor",E10)))</formula>
    </cfRule>
    <cfRule type="containsText" dxfId="52" priority="9" operator="containsText" text="Menor">
      <formula>NOT(ISERROR(SEARCH("Menor",E10)))</formula>
    </cfRule>
    <cfRule type="containsText" dxfId="51" priority="10" operator="containsText" text="Leve">
      <formula>NOT(ISERROR(SEARCH("Leve",E10)))</formula>
    </cfRule>
  </conditionalFormatting>
  <conditionalFormatting sqref="D8">
    <cfRule type="containsText" dxfId="50" priority="1" operator="containsText" text="3- Moderado">
      <formula>NOT(ISERROR(SEARCH("3- Moderado",D8)))</formula>
    </cfRule>
    <cfRule type="containsText" dxfId="49" priority="2" operator="containsText" text="6- Moderado">
      <formula>NOT(ISERROR(SEARCH("6- Moderado",D8)))</formula>
    </cfRule>
    <cfRule type="containsText" dxfId="48" priority="3" operator="containsText" text="4- Moderado">
      <formula>NOT(ISERROR(SEARCH("4- Moderado",D8)))</formula>
    </cfRule>
    <cfRule type="containsText" dxfId="47" priority="4" operator="containsText" text="3- Bajo">
      <formula>NOT(ISERROR(SEARCH("3- Bajo",D8)))</formula>
    </cfRule>
    <cfRule type="containsText" dxfId="46" priority="5" operator="containsText" text="4- Bajo">
      <formula>NOT(ISERROR(SEARCH("4- Bajo",D8)))</formula>
    </cfRule>
    <cfRule type="containsText" dxfId="45" priority="6" operator="containsText" text="1- Bajo">
      <formula>NOT(ISERROR(SEARCH("1- Bajo",D8)))</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P58"/>
  <sheetViews>
    <sheetView view="pageBreakPreview" zoomScale="60" zoomScaleNormal="71" workbookViewId="0">
      <selection activeCell="T29" sqref="T29"/>
    </sheetView>
  </sheetViews>
  <sheetFormatPr baseColWidth="10" defaultColWidth="11.42578125" defaultRowHeight="15" x14ac:dyDescent="0.25"/>
  <cols>
    <col min="1" max="1" width="6.7109375" style="10" customWidth="1"/>
    <col min="2" max="2" width="35.85546875" style="10" customWidth="1"/>
    <col min="3" max="3" width="40.28515625" customWidth="1"/>
    <col min="4" max="4" width="16.85546875" style="104" customWidth="1"/>
    <col min="5" max="5" width="18.5703125" style="23" customWidth="1"/>
    <col min="6" max="6" width="18.28515625" style="23" bestFit="1" customWidth="1"/>
    <col min="7" max="7" width="17" customWidth="1"/>
    <col min="8" max="8" width="25.5703125" customWidth="1"/>
    <col min="9" max="9" width="16.5703125" customWidth="1"/>
    <col min="10" max="10" width="14.28515625" customWidth="1"/>
    <col min="11" max="11" width="17.7109375" customWidth="1"/>
    <col min="12" max="12" width="16.28515625" customWidth="1"/>
    <col min="13" max="16" width="20.7109375" customWidth="1"/>
  </cols>
  <sheetData>
    <row r="1" spans="1:16" s="15" customFormat="1" ht="16.5" customHeight="1" x14ac:dyDescent="0.3">
      <c r="A1" s="353"/>
      <c r="B1" s="354"/>
      <c r="C1" s="357"/>
      <c r="D1" s="357"/>
      <c r="E1" s="357"/>
      <c r="F1" s="357"/>
      <c r="G1" s="357"/>
      <c r="H1" s="357"/>
      <c r="I1" s="357"/>
      <c r="J1" s="358"/>
      <c r="K1" s="361" t="s">
        <v>14</v>
      </c>
      <c r="L1" s="361"/>
      <c r="M1" s="361"/>
      <c r="N1" s="14"/>
      <c r="O1" s="14"/>
      <c r="P1" s="14"/>
    </row>
    <row r="2" spans="1:16" s="15" customFormat="1" ht="39.75" customHeight="1" x14ac:dyDescent="0.3">
      <c r="A2" s="355"/>
      <c r="B2" s="356"/>
      <c r="C2" s="359"/>
      <c r="D2" s="359"/>
      <c r="E2" s="359"/>
      <c r="F2" s="359"/>
      <c r="G2" s="359"/>
      <c r="H2" s="359"/>
      <c r="I2" s="359"/>
      <c r="J2" s="360"/>
      <c r="K2" s="361"/>
      <c r="L2" s="361"/>
      <c r="M2" s="361"/>
      <c r="N2" s="14"/>
      <c r="O2" s="14"/>
      <c r="P2" s="14"/>
    </row>
    <row r="3" spans="1:16" s="15" customFormat="1" ht="41.25" customHeight="1" x14ac:dyDescent="0.3">
      <c r="A3" s="362" t="s">
        <v>0</v>
      </c>
      <c r="B3" s="363"/>
      <c r="C3" s="364" t="s">
        <v>214</v>
      </c>
      <c r="D3" s="364"/>
      <c r="E3" s="364"/>
      <c r="F3" s="364"/>
      <c r="G3" s="365"/>
      <c r="H3" s="366"/>
      <c r="I3" s="366"/>
      <c r="J3" s="366"/>
      <c r="K3" s="1"/>
      <c r="L3" s="1"/>
      <c r="M3" s="1"/>
      <c r="N3" s="1"/>
      <c r="O3" s="1"/>
      <c r="P3" s="1"/>
    </row>
    <row r="4" spans="1:16" s="15" customFormat="1" ht="103.5" customHeight="1" x14ac:dyDescent="0.3">
      <c r="A4" s="362" t="s">
        <v>1</v>
      </c>
      <c r="B4" s="363"/>
      <c r="C4" s="367" t="s">
        <v>215</v>
      </c>
      <c r="D4" s="367"/>
      <c r="E4" s="367"/>
      <c r="F4" s="367"/>
      <c r="G4" s="368"/>
      <c r="H4" s="1"/>
      <c r="I4" s="1"/>
      <c r="J4" s="1"/>
      <c r="K4" s="1"/>
      <c r="L4" s="1"/>
      <c r="M4" s="1"/>
      <c r="N4" s="1"/>
      <c r="O4" s="1"/>
      <c r="P4" s="1"/>
    </row>
    <row r="5" spans="1:16" s="15" customFormat="1" ht="32.25" customHeight="1" thickBot="1" x14ac:dyDescent="0.35">
      <c r="A5" s="362" t="s">
        <v>2</v>
      </c>
      <c r="B5" s="363"/>
      <c r="C5" s="367"/>
      <c r="D5" s="367"/>
      <c r="E5" s="367"/>
      <c r="F5" s="367"/>
      <c r="G5" s="368"/>
      <c r="H5" s="1"/>
      <c r="I5" s="1"/>
      <c r="J5" s="1"/>
      <c r="K5" s="1"/>
      <c r="L5" s="1"/>
      <c r="M5" s="1"/>
      <c r="N5" s="1"/>
      <c r="O5" s="1"/>
      <c r="P5" s="1"/>
    </row>
    <row r="6" spans="1:16" s="19" customFormat="1" ht="40.5" customHeight="1" thickTop="1" thickBot="1" x14ac:dyDescent="0.3">
      <c r="A6" s="369" t="s">
        <v>79</v>
      </c>
      <c r="B6" s="370"/>
      <c r="C6" s="371"/>
      <c r="D6" s="372" t="s">
        <v>80</v>
      </c>
      <c r="E6" s="372"/>
      <c r="F6" s="372"/>
      <c r="G6" s="373" t="s">
        <v>81</v>
      </c>
      <c r="H6" s="379" t="s">
        <v>82</v>
      </c>
      <c r="I6" s="381" t="s">
        <v>83</v>
      </c>
      <c r="J6" s="382"/>
      <c r="K6" s="381" t="s">
        <v>84</v>
      </c>
      <c r="L6" s="382"/>
      <c r="M6" s="383" t="s">
        <v>85</v>
      </c>
      <c r="N6" s="383" t="s">
        <v>293</v>
      </c>
      <c r="O6" s="383" t="s">
        <v>294</v>
      </c>
      <c r="P6" s="383" t="s">
        <v>297</v>
      </c>
    </row>
    <row r="7" spans="1:16" s="20" customFormat="1" ht="108" customHeight="1" thickTop="1" thickBot="1" x14ac:dyDescent="0.3">
      <c r="A7" s="145" t="s">
        <v>44</v>
      </c>
      <c r="B7" s="145" t="s">
        <v>95</v>
      </c>
      <c r="C7" s="145" t="s">
        <v>4</v>
      </c>
      <c r="D7" s="24" t="s">
        <v>86</v>
      </c>
      <c r="E7" s="24" t="s">
        <v>88</v>
      </c>
      <c r="F7" s="24" t="s">
        <v>87</v>
      </c>
      <c r="G7" s="373"/>
      <c r="H7" s="380"/>
      <c r="I7" s="25" t="s">
        <v>89</v>
      </c>
      <c r="J7" s="25" t="s">
        <v>90</v>
      </c>
      <c r="K7" s="25" t="s">
        <v>91</v>
      </c>
      <c r="L7" s="25" t="s">
        <v>92</v>
      </c>
      <c r="M7" s="383"/>
      <c r="N7" s="383"/>
      <c r="O7" s="383"/>
      <c r="P7" s="383"/>
    </row>
    <row r="8" spans="1:16" s="21" customFormat="1" ht="21.75" customHeight="1" thickTop="1" x14ac:dyDescent="0.25">
      <c r="A8" s="384"/>
      <c r="B8" s="385"/>
      <c r="C8" s="385"/>
      <c r="D8" s="385"/>
      <c r="E8" s="385"/>
      <c r="F8" s="385"/>
      <c r="G8" s="385"/>
      <c r="M8" s="26"/>
      <c r="N8" s="26"/>
      <c r="O8" s="26"/>
      <c r="P8" s="26"/>
    </row>
    <row r="9" spans="1:16" s="22" customFormat="1" ht="15" customHeight="1" x14ac:dyDescent="0.2">
      <c r="A9" s="374">
        <f>'5. Mapa Final'!A10</f>
        <v>1</v>
      </c>
      <c r="B9" s="374" t="str">
        <f>'5. Mapa Final'!B10</f>
        <v>Ofrecer, prometer, entregar, aceptar o solicitar una ventaja indebida para afectar la objetividad en la preparación y elaboración del programa anual de auditoría, que favorezca intereses personales o de terceros.</v>
      </c>
      <c r="C9" s="374" t="str">
        <f>'5. Mapa Final'!C10</f>
        <v>Posibilidad que durante la planeación, preparación y elaboración del programa anual de auditoría se incorporen o se excluyan ejercicios de auditoría, obedeciendo a intereses particulares y no institucionales.</v>
      </c>
      <c r="D9" s="375" t="str">
        <f>'5. Mapa Final'!J10</f>
        <v>Muy Baja - 1</v>
      </c>
      <c r="E9" s="377" t="str">
        <f>'5. Mapa Final'!K10</f>
        <v>Leve - 1</v>
      </c>
      <c r="F9" s="389" t="str">
        <f>'5. Mapa Final'!M10</f>
        <v>Bajo - 1</v>
      </c>
      <c r="G9" s="210" t="s">
        <v>207</v>
      </c>
      <c r="H9" s="211" t="s">
        <v>291</v>
      </c>
      <c r="I9" s="390" t="s">
        <v>292</v>
      </c>
      <c r="J9" s="390"/>
      <c r="K9" s="148" t="s">
        <v>295</v>
      </c>
      <c r="L9" s="148" t="s">
        <v>295</v>
      </c>
      <c r="M9" s="219"/>
      <c r="N9" s="219"/>
      <c r="O9" s="219"/>
      <c r="P9" s="211"/>
    </row>
    <row r="10" spans="1:16" s="22" customFormat="1" ht="13.5" customHeight="1" x14ac:dyDescent="0.2">
      <c r="A10" s="374"/>
      <c r="B10" s="374"/>
      <c r="C10" s="374"/>
      <c r="D10" s="376"/>
      <c r="E10" s="378"/>
      <c r="F10" s="389"/>
      <c r="G10" s="210"/>
      <c r="H10" s="211"/>
      <c r="I10" s="390"/>
      <c r="J10" s="390"/>
      <c r="K10" s="148">
        <v>45292</v>
      </c>
      <c r="L10" s="148">
        <v>45382</v>
      </c>
      <c r="M10" s="224"/>
      <c r="N10" s="224"/>
      <c r="O10" s="224"/>
      <c r="P10" s="211"/>
    </row>
    <row r="11" spans="1:16" s="22" customFormat="1" ht="13.5" customHeight="1" x14ac:dyDescent="0.2">
      <c r="A11" s="374"/>
      <c r="B11" s="374"/>
      <c r="C11" s="374"/>
      <c r="D11" s="376"/>
      <c r="E11" s="378"/>
      <c r="F11" s="389"/>
      <c r="G11" s="210"/>
      <c r="H11" s="211"/>
      <c r="I11" s="390"/>
      <c r="J11" s="390"/>
      <c r="K11" s="148" t="s">
        <v>298</v>
      </c>
      <c r="L11" s="148" t="s">
        <v>298</v>
      </c>
      <c r="M11" s="224"/>
      <c r="N11" s="224"/>
      <c r="O11" s="224"/>
      <c r="P11" s="211"/>
    </row>
    <row r="12" spans="1:16" s="22" customFormat="1" ht="13.5" customHeight="1" x14ac:dyDescent="0.2">
      <c r="A12" s="374"/>
      <c r="B12" s="374"/>
      <c r="C12" s="374"/>
      <c r="D12" s="376"/>
      <c r="E12" s="378"/>
      <c r="F12" s="389"/>
      <c r="G12" s="210"/>
      <c r="H12" s="211"/>
      <c r="I12" s="390"/>
      <c r="J12" s="390"/>
      <c r="K12" s="391">
        <v>45383</v>
      </c>
      <c r="L12" s="391">
        <v>45473</v>
      </c>
      <c r="M12" s="224"/>
      <c r="N12" s="224"/>
      <c r="O12" s="224"/>
      <c r="P12" s="211"/>
    </row>
    <row r="13" spans="1:16" s="22" customFormat="1" ht="13.5" customHeight="1" x14ac:dyDescent="0.2">
      <c r="A13" s="374"/>
      <c r="B13" s="374"/>
      <c r="C13" s="374"/>
      <c r="D13" s="376"/>
      <c r="E13" s="378"/>
      <c r="F13" s="389"/>
      <c r="G13" s="210"/>
      <c r="H13" s="211"/>
      <c r="I13" s="390"/>
      <c r="J13" s="390"/>
      <c r="K13" s="391"/>
      <c r="L13" s="391"/>
      <c r="M13" s="224"/>
      <c r="N13" s="224"/>
      <c r="O13" s="224"/>
      <c r="P13" s="211"/>
    </row>
    <row r="14" spans="1:16" s="22" customFormat="1" ht="13.5" customHeight="1" x14ac:dyDescent="0.2">
      <c r="A14" s="374"/>
      <c r="B14" s="374"/>
      <c r="C14" s="374"/>
      <c r="D14" s="376"/>
      <c r="E14" s="378"/>
      <c r="F14" s="389"/>
      <c r="G14" s="210"/>
      <c r="H14" s="211"/>
      <c r="I14" s="390"/>
      <c r="J14" s="390"/>
      <c r="K14" s="148" t="s">
        <v>296</v>
      </c>
      <c r="L14" s="148" t="s">
        <v>296</v>
      </c>
      <c r="M14" s="224"/>
      <c r="N14" s="224"/>
      <c r="O14" s="224"/>
      <c r="P14" s="211"/>
    </row>
    <row r="15" spans="1:16" s="22" customFormat="1" ht="13.5" customHeight="1" x14ac:dyDescent="0.2">
      <c r="A15" s="374"/>
      <c r="B15" s="374"/>
      <c r="C15" s="374"/>
      <c r="D15" s="376"/>
      <c r="E15" s="378"/>
      <c r="F15" s="389"/>
      <c r="G15" s="210"/>
      <c r="H15" s="211"/>
      <c r="I15" s="390"/>
      <c r="J15" s="390"/>
      <c r="K15" s="148">
        <v>45474</v>
      </c>
      <c r="L15" s="148">
        <v>45565</v>
      </c>
      <c r="M15" s="224"/>
      <c r="N15" s="224"/>
      <c r="O15" s="224"/>
      <c r="P15" s="211"/>
    </row>
    <row r="16" spans="1:16" s="22" customFormat="1" ht="13.5" customHeight="1" x14ac:dyDescent="0.2">
      <c r="A16" s="374"/>
      <c r="B16" s="374"/>
      <c r="C16" s="374"/>
      <c r="D16" s="376"/>
      <c r="E16" s="378"/>
      <c r="F16" s="389"/>
      <c r="G16" s="210"/>
      <c r="H16" s="211"/>
      <c r="I16" s="390"/>
      <c r="J16" s="390"/>
      <c r="K16" s="148" t="s">
        <v>299</v>
      </c>
      <c r="L16" s="148" t="s">
        <v>299</v>
      </c>
      <c r="M16" s="224"/>
      <c r="N16" s="224"/>
      <c r="O16" s="224"/>
      <c r="P16" s="211"/>
    </row>
    <row r="17" spans="1:16" s="22" customFormat="1" ht="12.75" customHeight="1" x14ac:dyDescent="0.2">
      <c r="A17" s="374"/>
      <c r="B17" s="374"/>
      <c r="C17" s="374"/>
      <c r="D17" s="376"/>
      <c r="E17" s="378"/>
      <c r="F17" s="389"/>
      <c r="G17" s="210"/>
      <c r="H17" s="211"/>
      <c r="I17" s="390"/>
      <c r="J17" s="390"/>
      <c r="K17" s="391"/>
      <c r="L17" s="391"/>
      <c r="M17" s="224"/>
      <c r="N17" s="224"/>
      <c r="O17" s="224"/>
      <c r="P17" s="211"/>
    </row>
    <row r="18" spans="1:16" s="22" customFormat="1" ht="12.75" customHeight="1" x14ac:dyDescent="0.2">
      <c r="A18" s="374"/>
      <c r="B18" s="374"/>
      <c r="C18" s="374"/>
      <c r="D18" s="376"/>
      <c r="E18" s="378"/>
      <c r="F18" s="389"/>
      <c r="G18" s="210"/>
      <c r="H18" s="211"/>
      <c r="I18" s="390"/>
      <c r="J18" s="390"/>
      <c r="K18" s="391"/>
      <c r="L18" s="391"/>
      <c r="M18" s="220"/>
      <c r="N18" s="220"/>
      <c r="O18" s="220"/>
      <c r="P18" s="211"/>
    </row>
    <row r="19" spans="1:16" s="22" customFormat="1" ht="12.75" customHeight="1" x14ac:dyDescent="0.2">
      <c r="A19" s="374">
        <f>'5. Mapa Final'!A20</f>
        <v>2</v>
      </c>
      <c r="B19" s="374" t="str">
        <f>'5. Mapa Final'!B20</f>
        <v>Ofrecer, prometer, entregar, aceptar o solicitar una ventaja indebida para modificar el alcance de las auditorías, que permita el favorecimiento de intereses personales o de terceros.</v>
      </c>
      <c r="C19" s="374" t="str">
        <f>'5. Mapa Final'!C20</f>
        <v>Posibilidad que durante la planeación, preparación y elaboración de los planes de auditoría se determinen alcances sin utilidad y ni objetividad, buscando favorecer intereses particulares y no institucionales.</v>
      </c>
      <c r="D19" s="375" t="str">
        <f>'5. Mapa Final'!J20</f>
        <v>Muy Baja - 1</v>
      </c>
      <c r="E19" s="377" t="str">
        <f>'5. Mapa Final'!K20</f>
        <v>Leve - 1</v>
      </c>
      <c r="F19" s="389" t="str">
        <f>'5. Mapa Final'!M20</f>
        <v>Bajo - 1</v>
      </c>
      <c r="G19" s="210" t="s">
        <v>73</v>
      </c>
      <c r="H19" s="211" t="s">
        <v>291</v>
      </c>
      <c r="I19" s="390" t="s">
        <v>292</v>
      </c>
      <c r="J19" s="390"/>
      <c r="K19" s="148" t="s">
        <v>295</v>
      </c>
      <c r="L19" s="148" t="s">
        <v>295</v>
      </c>
      <c r="M19" s="211"/>
      <c r="N19" s="211"/>
      <c r="O19" s="211"/>
      <c r="P19" s="211"/>
    </row>
    <row r="20" spans="1:16" s="22" customFormat="1" ht="12.75" x14ac:dyDescent="0.2">
      <c r="A20" s="374"/>
      <c r="B20" s="374"/>
      <c r="C20" s="374"/>
      <c r="D20" s="376"/>
      <c r="E20" s="378"/>
      <c r="F20" s="389"/>
      <c r="G20" s="210"/>
      <c r="H20" s="211"/>
      <c r="I20" s="390"/>
      <c r="J20" s="390"/>
      <c r="K20" s="148">
        <v>45292</v>
      </c>
      <c r="L20" s="148">
        <v>45382</v>
      </c>
      <c r="M20" s="211"/>
      <c r="N20" s="211"/>
      <c r="O20" s="211"/>
      <c r="P20" s="211"/>
    </row>
    <row r="21" spans="1:16" s="22" customFormat="1" ht="12.75" x14ac:dyDescent="0.2">
      <c r="A21" s="374"/>
      <c r="B21" s="374"/>
      <c r="C21" s="374"/>
      <c r="D21" s="376"/>
      <c r="E21" s="378"/>
      <c r="F21" s="389"/>
      <c r="G21" s="210"/>
      <c r="H21" s="211"/>
      <c r="I21" s="390"/>
      <c r="J21" s="390"/>
      <c r="K21" s="148" t="s">
        <v>298</v>
      </c>
      <c r="L21" s="148" t="s">
        <v>298</v>
      </c>
      <c r="M21" s="211"/>
      <c r="N21" s="211"/>
      <c r="O21" s="211"/>
      <c r="P21" s="211"/>
    </row>
    <row r="22" spans="1:16" s="22" customFormat="1" ht="12.75" x14ac:dyDescent="0.2">
      <c r="A22" s="374"/>
      <c r="B22" s="374"/>
      <c r="C22" s="374"/>
      <c r="D22" s="376"/>
      <c r="E22" s="378"/>
      <c r="F22" s="389"/>
      <c r="G22" s="210"/>
      <c r="H22" s="211"/>
      <c r="I22" s="390"/>
      <c r="J22" s="390"/>
      <c r="K22" s="391">
        <v>45383</v>
      </c>
      <c r="L22" s="391">
        <v>45473</v>
      </c>
      <c r="M22" s="211"/>
      <c r="N22" s="211"/>
      <c r="O22" s="211"/>
      <c r="P22" s="211"/>
    </row>
    <row r="23" spans="1:16" s="22" customFormat="1" ht="13.5" customHeight="1" x14ac:dyDescent="0.2">
      <c r="A23" s="374"/>
      <c r="B23" s="374"/>
      <c r="C23" s="374"/>
      <c r="D23" s="376"/>
      <c r="E23" s="378"/>
      <c r="F23" s="389"/>
      <c r="G23" s="210"/>
      <c r="H23" s="211"/>
      <c r="I23" s="390"/>
      <c r="J23" s="390"/>
      <c r="K23" s="391"/>
      <c r="L23" s="391"/>
      <c r="M23" s="211"/>
      <c r="N23" s="211"/>
      <c r="O23" s="211"/>
      <c r="P23" s="211"/>
    </row>
    <row r="24" spans="1:16" x14ac:dyDescent="0.25">
      <c r="A24" s="374"/>
      <c r="B24" s="374"/>
      <c r="C24" s="374"/>
      <c r="D24" s="376"/>
      <c r="E24" s="378"/>
      <c r="F24" s="389"/>
      <c r="G24" s="210"/>
      <c r="H24" s="211"/>
      <c r="I24" s="390"/>
      <c r="J24" s="390"/>
      <c r="K24" s="148" t="s">
        <v>296</v>
      </c>
      <c r="L24" s="148" t="s">
        <v>296</v>
      </c>
      <c r="M24" s="211"/>
      <c r="N24" s="211"/>
      <c r="O24" s="211"/>
      <c r="P24" s="211"/>
    </row>
    <row r="25" spans="1:16" x14ac:dyDescent="0.25">
      <c r="A25" s="374"/>
      <c r="B25" s="374"/>
      <c r="C25" s="374"/>
      <c r="D25" s="376"/>
      <c r="E25" s="378"/>
      <c r="F25" s="389"/>
      <c r="G25" s="210"/>
      <c r="H25" s="211"/>
      <c r="I25" s="390"/>
      <c r="J25" s="390"/>
      <c r="K25" s="148">
        <v>45474</v>
      </c>
      <c r="L25" s="148">
        <v>45565</v>
      </c>
      <c r="M25" s="211"/>
      <c r="N25" s="211"/>
      <c r="O25" s="211"/>
      <c r="P25" s="211"/>
    </row>
    <row r="26" spans="1:16" x14ac:dyDescent="0.25">
      <c r="A26" s="374"/>
      <c r="B26" s="374"/>
      <c r="C26" s="374"/>
      <c r="D26" s="376"/>
      <c r="E26" s="378"/>
      <c r="F26" s="389"/>
      <c r="G26" s="210"/>
      <c r="H26" s="211"/>
      <c r="I26" s="390"/>
      <c r="J26" s="390"/>
      <c r="K26" s="148" t="s">
        <v>299</v>
      </c>
      <c r="L26" s="148" t="s">
        <v>299</v>
      </c>
      <c r="M26" s="211"/>
      <c r="N26" s="211"/>
      <c r="O26" s="211"/>
      <c r="P26" s="211"/>
    </row>
    <row r="27" spans="1:16" x14ac:dyDescent="0.25">
      <c r="A27" s="374"/>
      <c r="B27" s="374"/>
      <c r="C27" s="374"/>
      <c r="D27" s="376"/>
      <c r="E27" s="378"/>
      <c r="F27" s="389"/>
      <c r="G27" s="210"/>
      <c r="H27" s="211"/>
      <c r="I27" s="390"/>
      <c r="J27" s="390"/>
      <c r="K27" s="391"/>
      <c r="L27" s="391"/>
      <c r="M27" s="211"/>
      <c r="N27" s="211"/>
      <c r="O27" s="211"/>
      <c r="P27" s="211"/>
    </row>
    <row r="28" spans="1:16" x14ac:dyDescent="0.25">
      <c r="A28" s="374"/>
      <c r="B28" s="374"/>
      <c r="C28" s="374"/>
      <c r="D28" s="376"/>
      <c r="E28" s="378"/>
      <c r="F28" s="389"/>
      <c r="G28" s="210"/>
      <c r="H28" s="211"/>
      <c r="I28" s="390"/>
      <c r="J28" s="390"/>
      <c r="K28" s="391"/>
      <c r="L28" s="391"/>
      <c r="M28" s="211"/>
      <c r="N28" s="211"/>
      <c r="O28" s="211"/>
      <c r="P28" s="211"/>
    </row>
    <row r="29" spans="1:16" x14ac:dyDescent="0.25">
      <c r="A29" s="374">
        <f>'5. Mapa Final'!A30</f>
        <v>3</v>
      </c>
      <c r="B29" s="374" t="str">
        <f>'5. Mapa Final'!B30</f>
        <v>Ofrecer, prometer, entregar, aceptar o solicitar una ventaja indebida para preparar o presentar Informes con datos inexactos, inoportunos y no confiables, que permita favorecer intereses personales o de terceros.</v>
      </c>
      <c r="C29" s="374" t="str">
        <f>'5. Mapa Final'!C30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29" s="375" t="str">
        <f>'5. Mapa Final'!J30</f>
        <v>Muy Baja - 1</v>
      </c>
      <c r="E29" s="377" t="str">
        <f>'5. Mapa Final'!K30</f>
        <v>Leve - 1</v>
      </c>
      <c r="F29" s="389" t="str">
        <f>'5. Mapa Final'!M30</f>
        <v>Bajo - 1</v>
      </c>
      <c r="G29" s="210" t="s">
        <v>73</v>
      </c>
      <c r="H29" s="211" t="s">
        <v>291</v>
      </c>
      <c r="I29" s="390" t="s">
        <v>292</v>
      </c>
      <c r="J29" s="390"/>
      <c r="K29" s="148" t="s">
        <v>295</v>
      </c>
      <c r="L29" s="148" t="s">
        <v>295</v>
      </c>
      <c r="M29" s="211"/>
      <c r="N29" s="211"/>
      <c r="O29" s="211"/>
      <c r="P29" s="211"/>
    </row>
    <row r="30" spans="1:16" x14ac:dyDescent="0.25">
      <c r="A30" s="374"/>
      <c r="B30" s="374"/>
      <c r="C30" s="374"/>
      <c r="D30" s="376"/>
      <c r="E30" s="378"/>
      <c r="F30" s="389"/>
      <c r="G30" s="210"/>
      <c r="H30" s="211"/>
      <c r="I30" s="390"/>
      <c r="J30" s="390"/>
      <c r="K30" s="148">
        <v>45292</v>
      </c>
      <c r="L30" s="148">
        <v>45382</v>
      </c>
      <c r="M30" s="211"/>
      <c r="N30" s="211"/>
      <c r="O30" s="211"/>
      <c r="P30" s="211"/>
    </row>
    <row r="31" spans="1:16" x14ac:dyDescent="0.25">
      <c r="A31" s="374"/>
      <c r="B31" s="374"/>
      <c r="C31" s="374"/>
      <c r="D31" s="376"/>
      <c r="E31" s="378"/>
      <c r="F31" s="389"/>
      <c r="G31" s="210"/>
      <c r="H31" s="211"/>
      <c r="I31" s="390"/>
      <c r="J31" s="390"/>
      <c r="K31" s="148" t="s">
        <v>298</v>
      </c>
      <c r="L31" s="148" t="s">
        <v>298</v>
      </c>
      <c r="M31" s="211"/>
      <c r="N31" s="211"/>
      <c r="O31" s="211"/>
      <c r="P31" s="211"/>
    </row>
    <row r="32" spans="1:16" x14ac:dyDescent="0.25">
      <c r="A32" s="374"/>
      <c r="B32" s="374"/>
      <c r="C32" s="374"/>
      <c r="D32" s="376"/>
      <c r="E32" s="378"/>
      <c r="F32" s="389"/>
      <c r="G32" s="210"/>
      <c r="H32" s="211"/>
      <c r="I32" s="390"/>
      <c r="J32" s="390"/>
      <c r="K32" s="391">
        <v>45383</v>
      </c>
      <c r="L32" s="391">
        <v>45473</v>
      </c>
      <c r="M32" s="211"/>
      <c r="N32" s="211"/>
      <c r="O32" s="211"/>
      <c r="P32" s="211"/>
    </row>
    <row r="33" spans="1:16" x14ac:dyDescent="0.25">
      <c r="A33" s="374"/>
      <c r="B33" s="374"/>
      <c r="C33" s="374"/>
      <c r="D33" s="376"/>
      <c r="E33" s="378"/>
      <c r="F33" s="389"/>
      <c r="G33" s="210"/>
      <c r="H33" s="211"/>
      <c r="I33" s="390"/>
      <c r="J33" s="390"/>
      <c r="K33" s="391"/>
      <c r="L33" s="391"/>
      <c r="M33" s="211"/>
      <c r="N33" s="211"/>
      <c r="O33" s="211"/>
      <c r="P33" s="211"/>
    </row>
    <row r="34" spans="1:16" x14ac:dyDescent="0.25">
      <c r="A34" s="374"/>
      <c r="B34" s="374"/>
      <c r="C34" s="374"/>
      <c r="D34" s="376"/>
      <c r="E34" s="378"/>
      <c r="F34" s="389"/>
      <c r="G34" s="210"/>
      <c r="H34" s="211"/>
      <c r="I34" s="390"/>
      <c r="J34" s="390"/>
      <c r="K34" s="148" t="s">
        <v>296</v>
      </c>
      <c r="L34" s="148" t="s">
        <v>296</v>
      </c>
      <c r="M34" s="211"/>
      <c r="N34" s="211"/>
      <c r="O34" s="211"/>
      <c r="P34" s="211"/>
    </row>
    <row r="35" spans="1:16" x14ac:dyDescent="0.25">
      <c r="A35" s="374"/>
      <c r="B35" s="374"/>
      <c r="C35" s="374"/>
      <c r="D35" s="376"/>
      <c r="E35" s="378"/>
      <c r="F35" s="389"/>
      <c r="G35" s="210"/>
      <c r="H35" s="211"/>
      <c r="I35" s="390"/>
      <c r="J35" s="390"/>
      <c r="K35" s="148">
        <v>45474</v>
      </c>
      <c r="L35" s="148">
        <v>45565</v>
      </c>
      <c r="M35" s="211"/>
      <c r="N35" s="211"/>
      <c r="O35" s="211"/>
      <c r="P35" s="211"/>
    </row>
    <row r="36" spans="1:16" x14ac:dyDescent="0.25">
      <c r="A36" s="374"/>
      <c r="B36" s="374"/>
      <c r="C36" s="374"/>
      <c r="D36" s="376"/>
      <c r="E36" s="378"/>
      <c r="F36" s="389"/>
      <c r="G36" s="210"/>
      <c r="H36" s="211"/>
      <c r="I36" s="390"/>
      <c r="J36" s="390"/>
      <c r="K36" s="148" t="s">
        <v>299</v>
      </c>
      <c r="L36" s="148" t="s">
        <v>299</v>
      </c>
      <c r="M36" s="211"/>
      <c r="N36" s="211"/>
      <c r="O36" s="211"/>
      <c r="P36" s="211"/>
    </row>
    <row r="37" spans="1:16" x14ac:dyDescent="0.25">
      <c r="A37" s="374"/>
      <c r="B37" s="374"/>
      <c r="C37" s="374"/>
      <c r="D37" s="376"/>
      <c r="E37" s="378"/>
      <c r="F37" s="389"/>
      <c r="G37" s="210"/>
      <c r="H37" s="211"/>
      <c r="I37" s="390"/>
      <c r="J37" s="390"/>
      <c r="K37" s="391"/>
      <c r="L37" s="391"/>
      <c r="M37" s="211"/>
      <c r="N37" s="211"/>
      <c r="O37" s="211"/>
      <c r="P37" s="211"/>
    </row>
    <row r="38" spans="1:16" x14ac:dyDescent="0.25">
      <c r="A38" s="374"/>
      <c r="B38" s="374"/>
      <c r="C38" s="374"/>
      <c r="D38" s="376"/>
      <c r="E38" s="378"/>
      <c r="F38" s="389"/>
      <c r="G38" s="210"/>
      <c r="H38" s="211"/>
      <c r="I38" s="390"/>
      <c r="J38" s="390"/>
      <c r="K38" s="391"/>
      <c r="L38" s="391"/>
      <c r="M38" s="211"/>
      <c r="N38" s="211"/>
      <c r="O38" s="211"/>
      <c r="P38" s="211"/>
    </row>
    <row r="39" spans="1:16" ht="15" customHeight="1" x14ac:dyDescent="0.25">
      <c r="A39" s="374">
        <f>'5. Mapa Final'!A40</f>
        <v>4</v>
      </c>
      <c r="B39" s="374" t="str">
        <f>'5. Mapa Final'!B40</f>
        <v>Ofrecer, prometer, entregar, aceptar o solicitar una ventaja indebida para manipular la información conocida por los auditores durante los ejercicios de auditoría, con el fin de favorecer intereses personales o de terceros.</v>
      </c>
      <c r="C39" s="374" t="str">
        <f>'5. Mapa Final'!C40</f>
        <v>Posibilidad que durante la realización de los ejercicios de auditoría, intencionalmente se utilice la información, documentación o las situaciones conocidas por los auditores, para el beneficio propio o de terceros.</v>
      </c>
      <c r="D39" s="375" t="str">
        <f>'5. Mapa Final'!J40</f>
        <v>Muy Baja - 1</v>
      </c>
      <c r="E39" s="377" t="str">
        <f>'5. Mapa Final'!K40</f>
        <v>Leve - 1</v>
      </c>
      <c r="F39" s="389" t="str">
        <f>'5. Mapa Final'!M40</f>
        <v>Bajo - 1</v>
      </c>
      <c r="G39" s="210" t="s">
        <v>73</v>
      </c>
      <c r="H39" s="211" t="s">
        <v>291</v>
      </c>
      <c r="I39" s="390" t="s">
        <v>292</v>
      </c>
      <c r="J39" s="390"/>
      <c r="K39" s="148" t="s">
        <v>295</v>
      </c>
      <c r="L39" s="148" t="s">
        <v>295</v>
      </c>
      <c r="M39" s="211"/>
      <c r="N39" s="211"/>
      <c r="O39" s="211"/>
      <c r="P39" s="211"/>
    </row>
    <row r="40" spans="1:16" x14ac:dyDescent="0.25">
      <c r="A40" s="374"/>
      <c r="B40" s="374"/>
      <c r="C40" s="374"/>
      <c r="D40" s="376"/>
      <c r="E40" s="378"/>
      <c r="F40" s="389"/>
      <c r="G40" s="210"/>
      <c r="H40" s="211"/>
      <c r="I40" s="390"/>
      <c r="J40" s="390"/>
      <c r="K40" s="148">
        <v>45292</v>
      </c>
      <c r="L40" s="148">
        <v>45382</v>
      </c>
      <c r="M40" s="211"/>
      <c r="N40" s="211"/>
      <c r="O40" s="211"/>
      <c r="P40" s="211"/>
    </row>
    <row r="41" spans="1:16" x14ac:dyDescent="0.25">
      <c r="A41" s="374"/>
      <c r="B41" s="374"/>
      <c r="C41" s="374"/>
      <c r="D41" s="376"/>
      <c r="E41" s="378"/>
      <c r="F41" s="389"/>
      <c r="G41" s="210"/>
      <c r="H41" s="211"/>
      <c r="I41" s="390"/>
      <c r="J41" s="390"/>
      <c r="K41" s="148" t="s">
        <v>298</v>
      </c>
      <c r="L41" s="148" t="s">
        <v>298</v>
      </c>
      <c r="M41" s="211"/>
      <c r="N41" s="211"/>
      <c r="O41" s="211"/>
      <c r="P41" s="211"/>
    </row>
    <row r="42" spans="1:16" x14ac:dyDescent="0.25">
      <c r="A42" s="374"/>
      <c r="B42" s="374"/>
      <c r="C42" s="374"/>
      <c r="D42" s="376"/>
      <c r="E42" s="378"/>
      <c r="F42" s="389"/>
      <c r="G42" s="210"/>
      <c r="H42" s="211"/>
      <c r="I42" s="390"/>
      <c r="J42" s="390"/>
      <c r="K42" s="391">
        <v>45383</v>
      </c>
      <c r="L42" s="391">
        <v>45473</v>
      </c>
      <c r="M42" s="211"/>
      <c r="N42" s="211"/>
      <c r="O42" s="211"/>
      <c r="P42" s="211"/>
    </row>
    <row r="43" spans="1:16" x14ac:dyDescent="0.25">
      <c r="A43" s="374"/>
      <c r="B43" s="374"/>
      <c r="C43" s="374"/>
      <c r="D43" s="376"/>
      <c r="E43" s="378"/>
      <c r="F43" s="389"/>
      <c r="G43" s="210"/>
      <c r="H43" s="211"/>
      <c r="I43" s="390"/>
      <c r="J43" s="390"/>
      <c r="K43" s="391"/>
      <c r="L43" s="391"/>
      <c r="M43" s="211"/>
      <c r="N43" s="211"/>
      <c r="O43" s="211"/>
      <c r="P43" s="211"/>
    </row>
    <row r="44" spans="1:16" x14ac:dyDescent="0.25">
      <c r="A44" s="374"/>
      <c r="B44" s="374"/>
      <c r="C44" s="374"/>
      <c r="D44" s="376"/>
      <c r="E44" s="378"/>
      <c r="F44" s="389"/>
      <c r="G44" s="210"/>
      <c r="H44" s="211"/>
      <c r="I44" s="390"/>
      <c r="J44" s="390"/>
      <c r="K44" s="148" t="s">
        <v>296</v>
      </c>
      <c r="L44" s="148" t="s">
        <v>296</v>
      </c>
      <c r="M44" s="211"/>
      <c r="N44" s="211"/>
      <c r="O44" s="211"/>
      <c r="P44" s="211"/>
    </row>
    <row r="45" spans="1:16" x14ac:dyDescent="0.25">
      <c r="A45" s="374"/>
      <c r="B45" s="374"/>
      <c r="C45" s="374"/>
      <c r="D45" s="376"/>
      <c r="E45" s="378"/>
      <c r="F45" s="389"/>
      <c r="G45" s="210"/>
      <c r="H45" s="211"/>
      <c r="I45" s="390"/>
      <c r="J45" s="390"/>
      <c r="K45" s="148">
        <v>45474</v>
      </c>
      <c r="L45" s="148">
        <v>45565</v>
      </c>
      <c r="M45" s="211"/>
      <c r="N45" s="211"/>
      <c r="O45" s="211"/>
      <c r="P45" s="211"/>
    </row>
    <row r="46" spans="1:16" x14ac:dyDescent="0.25">
      <c r="A46" s="374"/>
      <c r="B46" s="374"/>
      <c r="C46" s="374"/>
      <c r="D46" s="376"/>
      <c r="E46" s="378"/>
      <c r="F46" s="389"/>
      <c r="G46" s="210"/>
      <c r="H46" s="211"/>
      <c r="I46" s="390"/>
      <c r="J46" s="390"/>
      <c r="K46" s="148" t="s">
        <v>299</v>
      </c>
      <c r="L46" s="148" t="s">
        <v>299</v>
      </c>
      <c r="M46" s="211"/>
      <c r="N46" s="211"/>
      <c r="O46" s="211"/>
      <c r="P46" s="211"/>
    </row>
    <row r="47" spans="1:16" x14ac:dyDescent="0.25">
      <c r="A47" s="374"/>
      <c r="B47" s="374"/>
      <c r="C47" s="374"/>
      <c r="D47" s="376"/>
      <c r="E47" s="378"/>
      <c r="F47" s="389"/>
      <c r="G47" s="210"/>
      <c r="H47" s="211"/>
      <c r="I47" s="390"/>
      <c r="J47" s="390"/>
      <c r="K47" s="391"/>
      <c r="L47" s="391"/>
      <c r="M47" s="211"/>
      <c r="N47" s="211"/>
      <c r="O47" s="211"/>
      <c r="P47" s="211"/>
    </row>
    <row r="48" spans="1:16" x14ac:dyDescent="0.25">
      <c r="A48" s="374"/>
      <c r="B48" s="374"/>
      <c r="C48" s="374"/>
      <c r="D48" s="376"/>
      <c r="E48" s="378"/>
      <c r="F48" s="389"/>
      <c r="G48" s="210"/>
      <c r="H48" s="211"/>
      <c r="I48" s="390"/>
      <c r="J48" s="390"/>
      <c r="K48" s="391"/>
      <c r="L48" s="391"/>
      <c r="M48" s="211"/>
      <c r="N48" s="211"/>
      <c r="O48" s="211"/>
      <c r="P48" s="211"/>
    </row>
    <row r="49" spans="1:16" ht="15" customHeight="1" x14ac:dyDescent="0.25">
      <c r="A49" s="374">
        <f>'5. Mapa Final'!A50</f>
        <v>5</v>
      </c>
      <c r="B49" s="374" t="str">
        <f>'5. Mapa Final'!B50</f>
        <v>Ofrecer, prometer, entregar, aceptar o solicitar una ventaja indebida para ocultar o manipular información relacionada con denuncias o situaciones irregulares, favoreciendo intereses personales o de terceros.</v>
      </c>
      <c r="C49" s="374" t="str">
        <f>'5. Mapa Final'!C50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49" s="375" t="str">
        <f>'5. Mapa Final'!J50</f>
        <v>Muy Baja - 1</v>
      </c>
      <c r="E49" s="377" t="str">
        <f>'5. Mapa Final'!K50</f>
        <v>Leve - 1</v>
      </c>
      <c r="F49" s="389" t="str">
        <f>'5. Mapa Final'!M50</f>
        <v>Bajo - 1</v>
      </c>
      <c r="G49" s="210" t="s">
        <v>73</v>
      </c>
      <c r="H49" s="211" t="s">
        <v>291</v>
      </c>
      <c r="I49" s="390" t="s">
        <v>292</v>
      </c>
      <c r="J49" s="390"/>
      <c r="K49" s="148" t="s">
        <v>295</v>
      </c>
      <c r="L49" s="148" t="s">
        <v>295</v>
      </c>
      <c r="M49" s="211"/>
      <c r="N49" s="211"/>
      <c r="O49" s="211"/>
      <c r="P49" s="211"/>
    </row>
    <row r="50" spans="1:16" x14ac:dyDescent="0.25">
      <c r="A50" s="374"/>
      <c r="B50" s="374"/>
      <c r="C50" s="374"/>
      <c r="D50" s="376"/>
      <c r="E50" s="378"/>
      <c r="F50" s="389"/>
      <c r="G50" s="210"/>
      <c r="H50" s="211"/>
      <c r="I50" s="390"/>
      <c r="J50" s="390"/>
      <c r="K50" s="148">
        <v>45292</v>
      </c>
      <c r="L50" s="148">
        <v>45382</v>
      </c>
      <c r="M50" s="211"/>
      <c r="N50" s="211"/>
      <c r="O50" s="211"/>
      <c r="P50" s="211"/>
    </row>
    <row r="51" spans="1:16" x14ac:dyDescent="0.25">
      <c r="A51" s="374"/>
      <c r="B51" s="374"/>
      <c r="C51" s="374"/>
      <c r="D51" s="376"/>
      <c r="E51" s="378"/>
      <c r="F51" s="389"/>
      <c r="G51" s="210"/>
      <c r="H51" s="211"/>
      <c r="I51" s="390"/>
      <c r="J51" s="390"/>
      <c r="K51" s="148" t="s">
        <v>298</v>
      </c>
      <c r="L51" s="148" t="s">
        <v>298</v>
      </c>
      <c r="M51" s="211"/>
      <c r="N51" s="211"/>
      <c r="O51" s="211"/>
      <c r="P51" s="211"/>
    </row>
    <row r="52" spans="1:16" x14ac:dyDescent="0.25">
      <c r="A52" s="374"/>
      <c r="B52" s="374"/>
      <c r="C52" s="374"/>
      <c r="D52" s="376"/>
      <c r="E52" s="378"/>
      <c r="F52" s="389"/>
      <c r="G52" s="210"/>
      <c r="H52" s="211"/>
      <c r="I52" s="390"/>
      <c r="J52" s="390"/>
      <c r="K52" s="391">
        <v>45383</v>
      </c>
      <c r="L52" s="391">
        <v>45473</v>
      </c>
      <c r="M52" s="211"/>
      <c r="N52" s="211"/>
      <c r="O52" s="211"/>
      <c r="P52" s="211"/>
    </row>
    <row r="53" spans="1:16" x14ac:dyDescent="0.25">
      <c r="A53" s="374"/>
      <c r="B53" s="374"/>
      <c r="C53" s="374"/>
      <c r="D53" s="376"/>
      <c r="E53" s="378"/>
      <c r="F53" s="389"/>
      <c r="G53" s="210"/>
      <c r="H53" s="211"/>
      <c r="I53" s="390"/>
      <c r="J53" s="390"/>
      <c r="K53" s="391"/>
      <c r="L53" s="391"/>
      <c r="M53" s="211"/>
      <c r="N53" s="211"/>
      <c r="O53" s="211"/>
      <c r="P53" s="211"/>
    </row>
    <row r="54" spans="1:16" x14ac:dyDescent="0.25">
      <c r="A54" s="374"/>
      <c r="B54" s="374"/>
      <c r="C54" s="374"/>
      <c r="D54" s="376"/>
      <c r="E54" s="378"/>
      <c r="F54" s="389"/>
      <c r="G54" s="210"/>
      <c r="H54" s="211"/>
      <c r="I54" s="390"/>
      <c r="J54" s="390"/>
      <c r="K54" s="148" t="s">
        <v>296</v>
      </c>
      <c r="L54" s="148" t="s">
        <v>296</v>
      </c>
      <c r="M54" s="211"/>
      <c r="N54" s="211"/>
      <c r="O54" s="211"/>
      <c r="P54" s="211"/>
    </row>
    <row r="55" spans="1:16" x14ac:dyDescent="0.25">
      <c r="A55" s="374"/>
      <c r="B55" s="374"/>
      <c r="C55" s="374"/>
      <c r="D55" s="376"/>
      <c r="E55" s="378"/>
      <c r="F55" s="389"/>
      <c r="G55" s="210"/>
      <c r="H55" s="211"/>
      <c r="I55" s="390"/>
      <c r="J55" s="390"/>
      <c r="K55" s="148">
        <v>45474</v>
      </c>
      <c r="L55" s="148">
        <v>45565</v>
      </c>
      <c r="M55" s="211"/>
      <c r="N55" s="211"/>
      <c r="O55" s="211"/>
      <c r="P55" s="211"/>
    </row>
    <row r="56" spans="1:16" x14ac:dyDescent="0.25">
      <c r="A56" s="374"/>
      <c r="B56" s="374"/>
      <c r="C56" s="374"/>
      <c r="D56" s="376"/>
      <c r="E56" s="378"/>
      <c r="F56" s="389"/>
      <c r="G56" s="210"/>
      <c r="H56" s="211"/>
      <c r="I56" s="390"/>
      <c r="J56" s="390"/>
      <c r="K56" s="148" t="s">
        <v>299</v>
      </c>
      <c r="L56" s="148" t="s">
        <v>299</v>
      </c>
      <c r="M56" s="211"/>
      <c r="N56" s="211"/>
      <c r="O56" s="211"/>
      <c r="P56" s="211"/>
    </row>
    <row r="57" spans="1:16" x14ac:dyDescent="0.25">
      <c r="A57" s="374"/>
      <c r="B57" s="374"/>
      <c r="C57" s="374"/>
      <c r="D57" s="376"/>
      <c r="E57" s="378"/>
      <c r="F57" s="389"/>
      <c r="G57" s="210"/>
      <c r="H57" s="211"/>
      <c r="I57" s="390"/>
      <c r="J57" s="390"/>
      <c r="K57" s="391"/>
      <c r="L57" s="391"/>
      <c r="M57" s="211"/>
      <c r="N57" s="211"/>
      <c r="O57" s="211"/>
      <c r="P57" s="211"/>
    </row>
    <row r="58" spans="1:16" x14ac:dyDescent="0.25">
      <c r="A58" s="374"/>
      <c r="B58" s="374"/>
      <c r="C58" s="374"/>
      <c r="D58" s="376"/>
      <c r="E58" s="378"/>
      <c r="F58" s="389"/>
      <c r="G58" s="210"/>
      <c r="H58" s="211"/>
      <c r="I58" s="390"/>
      <c r="J58" s="390"/>
      <c r="K58" s="391"/>
      <c r="L58" s="391"/>
      <c r="M58" s="211"/>
      <c r="N58" s="211"/>
      <c r="O58" s="211"/>
      <c r="P58" s="211"/>
    </row>
  </sheetData>
  <mergeCells count="111">
    <mergeCell ref="K22:K23"/>
    <mergeCell ref="L22:L23"/>
    <mergeCell ref="K27:K28"/>
    <mergeCell ref="L27:L28"/>
    <mergeCell ref="K32:K33"/>
    <mergeCell ref="L32:L33"/>
    <mergeCell ref="K37:K38"/>
    <mergeCell ref="L37:L38"/>
    <mergeCell ref="P6:P7"/>
    <mergeCell ref="P9:P18"/>
    <mergeCell ref="P19:P28"/>
    <mergeCell ref="P29:P38"/>
    <mergeCell ref="P39:P48"/>
    <mergeCell ref="K42:K43"/>
    <mergeCell ref="L42:L43"/>
    <mergeCell ref="N49:N58"/>
    <mergeCell ref="O6:O7"/>
    <mergeCell ref="O9:O18"/>
    <mergeCell ref="O19:O28"/>
    <mergeCell ref="O29:O38"/>
    <mergeCell ref="O39:O48"/>
    <mergeCell ref="O49:O58"/>
    <mergeCell ref="N6:N7"/>
    <mergeCell ref="N9:N18"/>
    <mergeCell ref="N19:N28"/>
    <mergeCell ref="N29:N38"/>
    <mergeCell ref="N39:N48"/>
    <mergeCell ref="P49:P58"/>
    <mergeCell ref="K12:K13"/>
    <mergeCell ref="L12:L13"/>
    <mergeCell ref="K17:K18"/>
    <mergeCell ref="L17:L18"/>
    <mergeCell ref="H6:H7"/>
    <mergeCell ref="I6:J6"/>
    <mergeCell ref="K6:L6"/>
    <mergeCell ref="M6:M7"/>
    <mergeCell ref="A5:B5"/>
    <mergeCell ref="C5:G5"/>
    <mergeCell ref="A6:C6"/>
    <mergeCell ref="D6:F6"/>
    <mergeCell ref="G6:G7"/>
    <mergeCell ref="K1:M2"/>
    <mergeCell ref="A3:B3"/>
    <mergeCell ref="C3:G3"/>
    <mergeCell ref="H3:J3"/>
    <mergeCell ref="A4:B4"/>
    <mergeCell ref="C4:G4"/>
    <mergeCell ref="A1:B2"/>
    <mergeCell ref="C1:J2"/>
    <mergeCell ref="J29:J38"/>
    <mergeCell ref="M29:M38"/>
    <mergeCell ref="A8:G8"/>
    <mergeCell ref="A9:A18"/>
    <mergeCell ref="C9:C18"/>
    <mergeCell ref="M9:M18"/>
    <mergeCell ref="F9:F18"/>
    <mergeCell ref="G9:G18"/>
    <mergeCell ref="H9:H18"/>
    <mergeCell ref="I9:I18"/>
    <mergeCell ref="J9:J18"/>
    <mergeCell ref="J19:J28"/>
    <mergeCell ref="M19:M28"/>
    <mergeCell ref="B9:B18"/>
    <mergeCell ref="B19:B28"/>
    <mergeCell ref="F19:F28"/>
    <mergeCell ref="A19:A28"/>
    <mergeCell ref="C19:C28"/>
    <mergeCell ref="D9:D18"/>
    <mergeCell ref="E9:E18"/>
    <mergeCell ref="B29:B38"/>
    <mergeCell ref="C29:C38"/>
    <mergeCell ref="D19:D28"/>
    <mergeCell ref="E19:E28"/>
    <mergeCell ref="D29:D38"/>
    <mergeCell ref="E29:E38"/>
    <mergeCell ref="G19:G28"/>
    <mergeCell ref="H19:H28"/>
    <mergeCell ref="I19:I28"/>
    <mergeCell ref="G29:G38"/>
    <mergeCell ref="H29:H38"/>
    <mergeCell ref="I29:I38"/>
    <mergeCell ref="A39:A48"/>
    <mergeCell ref="A49:A58"/>
    <mergeCell ref="B39:B48"/>
    <mergeCell ref="B49:B58"/>
    <mergeCell ref="F29:F38"/>
    <mergeCell ref="A29:A38"/>
    <mergeCell ref="C39:C48"/>
    <mergeCell ref="C49:C58"/>
    <mergeCell ref="D39:D48"/>
    <mergeCell ref="E39:E48"/>
    <mergeCell ref="F39:F48"/>
    <mergeCell ref="G39:G48"/>
    <mergeCell ref="D49:D58"/>
    <mergeCell ref="E49:E58"/>
    <mergeCell ref="F49:F58"/>
    <mergeCell ref="G49:G58"/>
    <mergeCell ref="H39:H48"/>
    <mergeCell ref="H49:H58"/>
    <mergeCell ref="I39:I48"/>
    <mergeCell ref="J39:J48"/>
    <mergeCell ref="K47:K48"/>
    <mergeCell ref="K52:K53"/>
    <mergeCell ref="K57:K58"/>
    <mergeCell ref="M39:M48"/>
    <mergeCell ref="I49:I58"/>
    <mergeCell ref="J49:J58"/>
    <mergeCell ref="M49:M58"/>
    <mergeCell ref="L47:L48"/>
    <mergeCell ref="L52:L53"/>
    <mergeCell ref="L57:L58"/>
  </mergeCells>
  <conditionalFormatting sqref="A6:B6 C7 A9:C9 A19:C19 A29:C29 A39:C39 A49:C49">
    <cfRule type="containsText" dxfId="44" priority="669" operator="containsText" text="3- Moderado">
      <formula>NOT(ISERROR(SEARCH("3- Moderado",A6)))</formula>
    </cfRule>
    <cfRule type="containsText" dxfId="43" priority="670" operator="containsText" text="6- Moderado">
      <formula>NOT(ISERROR(SEARCH("6- Moderado",A6)))</formula>
    </cfRule>
    <cfRule type="containsText" dxfId="42" priority="671" operator="containsText" text="4- Moderado">
      <formula>NOT(ISERROR(SEARCH("4- Moderado",A6)))</formula>
    </cfRule>
    <cfRule type="containsText" dxfId="41" priority="672" operator="containsText" text="3- Bajo">
      <formula>NOT(ISERROR(SEARCH("3- Bajo",A6)))</formula>
    </cfRule>
    <cfRule type="containsText" dxfId="40" priority="673" operator="containsText" text="4- Bajo">
      <formula>NOT(ISERROR(SEARCH("4- Bajo",A6)))</formula>
    </cfRule>
    <cfRule type="containsText" dxfId="39" priority="674" operator="containsText" text="1- Bajo">
      <formula>NOT(ISERROR(SEARCH("1- Bajo",A6)))</formula>
    </cfRule>
  </conditionalFormatting>
  <conditionalFormatting sqref="D9:E9 D19:E19 D29:E29 D39:E39 D49:E49">
    <cfRule type="containsText" dxfId="38" priority="645" operator="containsText" text="3- Moderado">
      <formula>NOT(ISERROR(SEARCH("3- Moderado",D9)))</formula>
    </cfRule>
    <cfRule type="containsText" dxfId="37" priority="646" operator="containsText" text="6- Moderado">
      <formula>NOT(ISERROR(SEARCH("6- Moderado",D9)))</formula>
    </cfRule>
    <cfRule type="containsText" dxfId="36" priority="647" operator="containsText" text="4- Moderado">
      <formula>NOT(ISERROR(SEARCH("4- Moderado",D9)))</formula>
    </cfRule>
    <cfRule type="containsText" dxfId="35" priority="648" operator="containsText" text="3- Bajo">
      <formula>NOT(ISERROR(SEARCH("3- Bajo",D9)))</formula>
    </cfRule>
    <cfRule type="containsText" dxfId="34" priority="649" operator="containsText" text="4- Bajo">
      <formula>NOT(ISERROR(SEARCH("4- Bajo",D9)))</formula>
    </cfRule>
    <cfRule type="containsText" dxfId="33" priority="650" operator="containsText" text="1- Bajo">
      <formula>NOT(ISERROR(SEARCH("1- Bajo",D9)))</formula>
    </cfRule>
  </conditionalFormatting>
  <conditionalFormatting sqref="E7">
    <cfRule type="containsText" dxfId="32" priority="615" operator="containsText" text="3- Moderado">
      <formula>NOT(ISERROR(SEARCH("3- Moderado",E7)))</formula>
    </cfRule>
    <cfRule type="containsText" dxfId="31" priority="616" operator="containsText" text="6- Moderado">
      <formula>NOT(ISERROR(SEARCH("6- Moderado",E7)))</formula>
    </cfRule>
    <cfRule type="containsText" dxfId="30" priority="617" operator="containsText" text="4- Moderado">
      <formula>NOT(ISERROR(SEARCH("4- Moderado",E7)))</formula>
    </cfRule>
    <cfRule type="containsText" dxfId="29" priority="618" operator="containsText" text="3- Bajo">
      <formula>NOT(ISERROR(SEARCH("3- Bajo",E7)))</formula>
    </cfRule>
    <cfRule type="containsText" dxfId="28" priority="619" operator="containsText" text="4- Bajo">
      <formula>NOT(ISERROR(SEARCH("4- Bajo",E7)))</formula>
    </cfRule>
    <cfRule type="containsText" dxfId="27" priority="620" operator="containsText" text="1- Bajo">
      <formula>NOT(ISERROR(SEARCH("1- Bajo",E7)))</formula>
    </cfRule>
  </conditionalFormatting>
  <conditionalFormatting sqref="F7">
    <cfRule type="containsText" dxfId="26" priority="609" operator="containsText" text="3- Moderado">
      <formula>NOT(ISERROR(SEARCH("3- Moderado",F7)))</formula>
    </cfRule>
    <cfRule type="containsText" dxfId="25" priority="610" operator="containsText" text="6- Moderado">
      <formula>NOT(ISERROR(SEARCH("6- Moderado",F7)))</formula>
    </cfRule>
    <cfRule type="containsText" dxfId="24" priority="611" operator="containsText" text="4- Moderado">
      <formula>NOT(ISERROR(SEARCH("4- Moderado",F7)))</formula>
    </cfRule>
    <cfRule type="containsText" dxfId="23" priority="612" operator="containsText" text="3- Bajo">
      <formula>NOT(ISERROR(SEARCH("3- Bajo",F7)))</formula>
    </cfRule>
    <cfRule type="containsText" dxfId="22" priority="613" operator="containsText" text="4- Bajo">
      <formula>NOT(ISERROR(SEARCH("4- Bajo",F7)))</formula>
    </cfRule>
    <cfRule type="containsText" dxfId="21" priority="614" operator="containsText" text="1- Bajo">
      <formula>NOT(ISERROR(SEARCH("1- Bajo",F7)))</formula>
    </cfRule>
  </conditionalFormatting>
  <conditionalFormatting sqref="D9:D58">
    <cfRule type="containsText" dxfId="20" priority="578" operator="containsText" text="Media">
      <formula>NOT(ISERROR(SEARCH("Media",D9)))</formula>
    </cfRule>
  </conditionalFormatting>
  <conditionalFormatting sqref="E9:E58">
    <cfRule type="containsText" dxfId="19" priority="577" operator="containsText" text="Moderado">
      <formula>NOT(ISERROR(SEARCH("Moderado",E9)))</formula>
    </cfRule>
  </conditionalFormatting>
  <conditionalFormatting sqref="D9:D58">
    <cfRule type="containsText" dxfId="18" priority="560" operator="containsText" text="Baja">
      <formula>NOT(ISERROR(SEARCH("Baja",D9)))</formula>
    </cfRule>
    <cfRule type="containsText" dxfId="17" priority="561" operator="containsText" text="Muy Baja">
      <formula>NOT(ISERROR(SEARCH("Muy Baja",D9)))</formula>
    </cfRule>
  </conditionalFormatting>
  <conditionalFormatting sqref="D9:D58">
    <cfRule type="containsText" dxfId="16" priority="558" operator="containsText" text="Muy Alta">
      <formula>NOT(ISERROR(SEARCH("Muy Alta",D9)))</formula>
    </cfRule>
    <cfRule type="containsText" dxfId="15" priority="559" operator="containsText" text="Alta">
      <formula>NOT(ISERROR(SEARCH("Alta",D9)))</formula>
    </cfRule>
  </conditionalFormatting>
  <conditionalFormatting sqref="E9:E58">
    <cfRule type="containsText" dxfId="14" priority="554" operator="containsText" text="Catastrófico">
      <formula>NOT(ISERROR(SEARCH("Catastrófico",E9)))</formula>
    </cfRule>
    <cfRule type="containsText" dxfId="13" priority="555" operator="containsText" text="Mayor">
      <formula>NOT(ISERROR(SEARCH("Mayor",E9)))</formula>
    </cfRule>
    <cfRule type="containsText" dxfId="12" priority="556" operator="containsText" text="Menor">
      <formula>NOT(ISERROR(SEARCH("Menor",E9)))</formula>
    </cfRule>
    <cfRule type="containsText" dxfId="11" priority="557" operator="containsText" text="Leve">
      <formula>NOT(ISERROR(SEARCH("Leve",E9)))</formula>
    </cfRule>
  </conditionalFormatting>
  <conditionalFormatting sqref="D7">
    <cfRule type="containsText" dxfId="10" priority="1" operator="containsText" text="3- Moderado">
      <formula>NOT(ISERROR(SEARCH("3- Moderado",D7)))</formula>
    </cfRule>
    <cfRule type="containsText" dxfId="9" priority="2" operator="containsText" text="6- Moderado">
      <formula>NOT(ISERROR(SEARCH("6- Moderado",D7)))</formula>
    </cfRule>
    <cfRule type="containsText" dxfId="8" priority="3" operator="containsText" text="4- Moderado">
      <formula>NOT(ISERROR(SEARCH("4- Moderado",D7)))</formula>
    </cfRule>
    <cfRule type="containsText" dxfId="7" priority="4" operator="containsText" text="3- Bajo">
      <formula>NOT(ISERROR(SEARCH("3- Bajo",D7)))</formula>
    </cfRule>
    <cfRule type="containsText" dxfId="6" priority="5" operator="containsText" text="4- Bajo">
      <formula>NOT(ISERROR(SEARCH("4- Bajo",D7)))</formula>
    </cfRule>
    <cfRule type="containsText" dxfId="5" priority="6" operator="containsText" text="1- Bajo">
      <formula>NOT(ISERROR(SEARCH("1- Bajo",D7)))</formula>
    </cfRule>
  </conditionalFormatting>
  <conditionalFormatting sqref="F9:F58">
    <cfRule type="containsText" dxfId="4" priority="713" operator="containsText" text="Moderado">
      <formula>NOT(ISERROR(SEARCH("Moderado",F9)))</formula>
    </cfRule>
    <cfRule type="containsText" dxfId="3" priority="714" operator="containsText" text="Bajo">
      <formula>NOT(ISERROR(SEARCH("Bajo",F9)))</formula>
    </cfRule>
    <cfRule type="containsText" dxfId="2" priority="715" operator="containsText" text="Moderado">
      <formula>NOT(ISERROR(SEARCH("Moderado",F9)))</formula>
    </cfRule>
    <cfRule type="containsText" dxfId="1" priority="716" operator="containsText" text="Alto">
      <formula>NOT(ISERROR(SEARCH("Alto",F9)))</formula>
    </cfRule>
    <cfRule type="containsText" dxfId="0" priority="717" operator="containsText" text="Extremo">
      <formula>NOT(ISERROR(SEARCH("Extremo",F9)))</formula>
    </cfRule>
    <cfRule type="colorScale" priority="718">
      <colorScale>
        <cfvo type="min"/>
        <cfvo type="max"/>
        <color rgb="FFFF7128"/>
        <color rgb="FFFFEF9C"/>
      </colorScale>
    </cfRule>
  </conditionalFormatting>
  <dataValidations disablePrompts="1" count="4">
    <dataValidation allowBlank="1" showInputMessage="1" showErrorMessage="1" prompt="seleccionar si el responsable de ejecutar las acciones es el nivel central" sqref="J7" xr:uid="{00000000-0002-0000-0700-000000000000}"/>
    <dataValidation allowBlank="1" showInputMessage="1" showErrorMessage="1" prompt="Seleccionar si el responsable es el responsable de las acciones es el nivel central" sqref="I6:I7" xr:uid="{00000000-0002-0000-0700-000001000000}"/>
    <dataValidation allowBlank="1" showInputMessage="1" showErrorMessage="1" prompt="Describir las actividades que se van a desarrollar para el proyecto" sqref="H6"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700-000003000000}"/>
  </dataValidations>
  <printOptions horizontalCentered="1"/>
  <pageMargins left="0.19685039370078741" right="0.19685039370078741" top="0.39370078740157483" bottom="0.19685039370078741" header="0.19685039370078741" footer="0.19685039370078741"/>
  <pageSetup paperSize="5" scale="52" orientation="landscape" horizontalDpi="4294967293" verticalDpi="4294967293"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4000000}">
          <x14:formula1>
            <xm:f>'7. Matriz de Calor'!$S$8:$S$11</xm:f>
          </x14:formula1>
          <xm:sqref>G9:G58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Conceptos</vt:lpstr>
      <vt:lpstr>Instructivo Riesgos </vt:lpstr>
      <vt:lpstr>3. Identificación de Riesgos</vt:lpstr>
      <vt:lpstr>4. Valoración Controles</vt:lpstr>
      <vt:lpstr>5. Mapa Final</vt:lpstr>
      <vt:lpstr>6. Criterio</vt:lpstr>
      <vt:lpstr>7. Matriz de Calor</vt:lpstr>
      <vt:lpstr>Seguimiento 1 Trimestre</vt:lpstr>
      <vt:lpstr>Seguimiento 2 Trimestre</vt:lpstr>
      <vt:lpstr>Seguimiento 3 Trimestre</vt:lpstr>
      <vt:lpstr>Seguimiento 4 Trimestre</vt:lpstr>
      <vt:lpstr>Seguimiento</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 Antonio Gonzalez Tobito</cp:lastModifiedBy>
  <cp:lastPrinted>2024-10-04T20:54:59Z</cp:lastPrinted>
  <dcterms:created xsi:type="dcterms:W3CDTF">2021-04-16T16:11:31Z</dcterms:created>
  <dcterms:modified xsi:type="dcterms:W3CDTF">2024-10-07T14:00:13Z</dcterms:modified>
</cp:coreProperties>
</file>