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hidePivotFieldList="1" defaultThemeVersion="166925"/>
  <mc:AlternateContent xmlns:mc="http://schemas.openxmlformats.org/markup-compatibility/2006">
    <mc:Choice Requires="x15">
      <x15ac:absPath xmlns:x15ac="http://schemas.microsoft.com/office/spreadsheetml/2010/11/ac" url="https://etbcsj.sharepoint.com/teams/DespachoDirectorUnidadAdministrativa/Documentos compartidos/Riesgos (SIGCMA)/2025/"/>
    </mc:Choice>
  </mc:AlternateContent>
  <xr:revisionPtr revIDLastSave="392" documentId="13_ncr:1_{CEC08611-E10A-45BA-8BA3-72E7791AB8CF}" xr6:coauthVersionLast="47" xr6:coauthVersionMax="47" xr10:uidLastSave="{1F008501-EA35-45FE-8D24-24A99F9AEBC2}"/>
  <bookViews>
    <workbookView xWindow="-120" yWindow="-120" windowWidth="25440" windowHeight="15270" tabRatio="898" firstSheet="10" activeTab="10" xr2:uid="{00000000-000D-0000-FFFF-FFFF00000000}"/>
  </bookViews>
  <sheets>
    <sheet name="1- Presentacion " sheetId="10" r:id="rId1"/>
    <sheet name="Conceptos 37001" sheetId="37" r:id="rId2"/>
    <sheet name="2- Aná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s>
  <externalReferences>
    <externalReference r:id="rId12"/>
    <externalReference r:id="rId13"/>
    <externalReference r:id="rId14"/>
  </externalReferences>
  <definedNames>
    <definedName name="_xlnm.Print_Area" localSheetId="2">'2- Análisis de Contexto'!$A$1:$F$40</definedName>
    <definedName name="_xlnm.Print_Area" localSheetId="3">'3- Estrategias'!$A$1:$G$11</definedName>
    <definedName name="_xlnm.Print_Area" localSheetId="5">'5- Identificación de Riesgos'!$A$1:$N$14</definedName>
    <definedName name="_xlnm.Print_Area" localSheetId="6">'6- Valoración Controles'!$A$1:$V$14</definedName>
    <definedName name="_xlnm.Print_Area" localSheetId="7">'7- Mapa Final'!$A$1:$N$19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18" l="1"/>
  <c r="C69" i="18"/>
  <c r="L60" i="28"/>
  <c r="L59" i="28"/>
  <c r="L58" i="28"/>
  <c r="L57" i="28"/>
  <c r="C57" i="28"/>
  <c r="C59" i="28"/>
  <c r="C56" i="28"/>
  <c r="L55" i="28"/>
  <c r="L54" i="28"/>
  <c r="L51" i="28"/>
  <c r="R51" i="28"/>
  <c r="L50" i="28"/>
  <c r="B41" i="28"/>
  <c r="G19" i="18" l="1"/>
  <c r="H19" i="18"/>
  <c r="G29" i="18"/>
  <c r="H29" i="18"/>
  <c r="G39" i="18"/>
  <c r="H39" i="18"/>
  <c r="G49" i="18"/>
  <c r="H49" i="18"/>
  <c r="G59" i="18"/>
  <c r="H59" i="18"/>
  <c r="G69" i="18"/>
  <c r="H69" i="18"/>
  <c r="G79" i="18"/>
  <c r="H79" i="18"/>
  <c r="G89" i="18"/>
  <c r="H89" i="18"/>
  <c r="G99" i="18"/>
  <c r="H99" i="18"/>
  <c r="G109" i="18"/>
  <c r="H109" i="18"/>
  <c r="G119" i="18"/>
  <c r="H119" i="18"/>
  <c r="G129" i="18"/>
  <c r="H129" i="18"/>
  <c r="H9" i="18"/>
  <c r="G9" i="18"/>
  <c r="L60" i="27" l="1"/>
  <c r="K60" i="27" s="1"/>
  <c r="L59" i="27"/>
  <c r="K59" i="27" s="1"/>
  <c r="L58" i="27"/>
  <c r="K58" i="27" s="1"/>
  <c r="L57" i="27"/>
  <c r="K57" i="27" s="1"/>
  <c r="L56" i="27"/>
  <c r="K56" i="27" s="1"/>
  <c r="L55" i="27"/>
  <c r="K55" i="27" s="1"/>
  <c r="L54" i="27"/>
  <c r="K54" i="27" s="1"/>
  <c r="L53" i="27"/>
  <c r="K53" i="27" s="1"/>
  <c r="L51" i="27"/>
  <c r="K51" i="27" s="1"/>
  <c r="L50" i="27"/>
  <c r="K50" i="27" s="1"/>
  <c r="L49" i="27"/>
  <c r="K49" i="27" s="1"/>
  <c r="L80" i="29"/>
  <c r="R58" i="28"/>
  <c r="L49" i="28"/>
  <c r="L53" i="28"/>
  <c r="L56" i="28"/>
  <c r="C60" i="28"/>
  <c r="C58" i="28"/>
  <c r="C54" i="28"/>
  <c r="C55" i="28"/>
  <c r="R48" i="28" l="1"/>
  <c r="L48" i="28"/>
  <c r="J48" i="28"/>
  <c r="C48" i="28"/>
  <c r="R47" i="28"/>
  <c r="L47" i="28"/>
  <c r="J47" i="28"/>
  <c r="C47" i="28"/>
  <c r="R46" i="28"/>
  <c r="L46" i="28"/>
  <c r="J46" i="28"/>
  <c r="C46" i="28"/>
  <c r="B46" i="28"/>
  <c r="A46" i="28"/>
  <c r="G41" i="27"/>
  <c r="L43" i="27"/>
  <c r="K43" i="27" s="1"/>
  <c r="L42" i="27"/>
  <c r="K42" i="27" s="1"/>
  <c r="J45" i="28"/>
  <c r="C45" i="28"/>
  <c r="J44" i="28"/>
  <c r="C44" i="28"/>
  <c r="R43" i="28"/>
  <c r="L43" i="28"/>
  <c r="J43" i="28"/>
  <c r="C43" i="28"/>
  <c r="R42" i="28"/>
  <c r="L42" i="28"/>
  <c r="J42" i="28"/>
  <c r="C42" i="28"/>
  <c r="R41" i="28"/>
  <c r="L41" i="28"/>
  <c r="J41" i="28"/>
  <c r="C41" i="28"/>
  <c r="A41" i="28"/>
  <c r="R40" i="28"/>
  <c r="R39" i="28"/>
  <c r="L39" i="28"/>
  <c r="L40" i="28"/>
  <c r="J40" i="28"/>
  <c r="J39" i="28"/>
  <c r="C39" i="28"/>
  <c r="C40" i="28"/>
  <c r="L39" i="27"/>
  <c r="K39" i="27" s="1"/>
  <c r="L40" i="27"/>
  <c r="K40" i="27" s="1"/>
  <c r="R36" i="28"/>
  <c r="L36" i="28"/>
  <c r="L37" i="28"/>
  <c r="J36" i="28"/>
  <c r="S46" i="28" l="1"/>
  <c r="K46" i="28"/>
  <c r="K41" i="28"/>
  <c r="S41" i="28"/>
  <c r="C36" i="28" l="1"/>
  <c r="L36" i="27"/>
  <c r="K36" i="27" s="1"/>
  <c r="L28" i="28" l="1"/>
  <c r="R18" i="28"/>
  <c r="L18" i="28"/>
  <c r="L17" i="28"/>
  <c r="L16" i="28"/>
  <c r="L21" i="28"/>
  <c r="R17" i="28"/>
  <c r="L15" i="28"/>
  <c r="G15" i="27" l="1"/>
  <c r="C31" i="28" l="1"/>
  <c r="C32" i="28"/>
  <c r="C33" i="28"/>
  <c r="C34" i="28"/>
  <c r="C35" i="28"/>
  <c r="C38" i="28"/>
  <c r="C49" i="28"/>
  <c r="C50" i="28"/>
  <c r="C51" i="28"/>
  <c r="C52" i="28"/>
  <c r="C53" i="28"/>
  <c r="C11" i="28"/>
  <c r="C12" i="28"/>
  <c r="C13" i="28"/>
  <c r="C14" i="28"/>
  <c r="C15" i="28"/>
  <c r="C16" i="28"/>
  <c r="C17" i="28"/>
  <c r="C18" i="28"/>
  <c r="C19" i="28"/>
  <c r="C20" i="28"/>
  <c r="C21" i="28"/>
  <c r="C22" i="28"/>
  <c r="C23" i="28"/>
  <c r="C24" i="28"/>
  <c r="C25" i="28"/>
  <c r="C26" i="28"/>
  <c r="C27" i="28"/>
  <c r="C28" i="28"/>
  <c r="C29" i="28"/>
  <c r="C30" i="28"/>
  <c r="J10" i="28" l="1"/>
  <c r="L20" i="29" l="1"/>
  <c r="L30" i="29"/>
  <c r="L40" i="29"/>
  <c r="L50" i="29"/>
  <c r="L60" i="29"/>
  <c r="L70" i="29"/>
  <c r="L90" i="29"/>
  <c r="L100" i="29"/>
  <c r="L110" i="29"/>
  <c r="L120" i="29"/>
  <c r="L130" i="29"/>
  <c r="A130" i="29"/>
  <c r="B130" i="29"/>
  <c r="C130" i="29"/>
  <c r="E130" i="29"/>
  <c r="E131" i="29"/>
  <c r="E132" i="29"/>
  <c r="E133" i="29"/>
  <c r="E134" i="29"/>
  <c r="E135" i="29"/>
  <c r="E136" i="29"/>
  <c r="E137" i="29"/>
  <c r="E138" i="29"/>
  <c r="E139" i="29"/>
  <c r="A20" i="29"/>
  <c r="B20" i="29"/>
  <c r="C20" i="29"/>
  <c r="A30" i="29"/>
  <c r="B30" i="29"/>
  <c r="C30" i="29"/>
  <c r="A40" i="29"/>
  <c r="B40" i="29"/>
  <c r="C40" i="29"/>
  <c r="A50" i="29"/>
  <c r="B50" i="29"/>
  <c r="C50" i="29"/>
  <c r="A60" i="29"/>
  <c r="B60" i="29"/>
  <c r="C60" i="29"/>
  <c r="A70" i="29"/>
  <c r="B70" i="29"/>
  <c r="C70" i="29"/>
  <c r="A80" i="29"/>
  <c r="B80" i="29"/>
  <c r="C80" i="29"/>
  <c r="A90" i="29"/>
  <c r="B90" i="29"/>
  <c r="C90" i="29"/>
  <c r="A100" i="29"/>
  <c r="B100" i="29"/>
  <c r="C100" i="29"/>
  <c r="A110" i="29"/>
  <c r="B110" i="29"/>
  <c r="C110" i="29"/>
  <c r="A120" i="29"/>
  <c r="B120" i="29"/>
  <c r="C120" i="29"/>
  <c r="B15" i="28"/>
  <c r="B20" i="28"/>
  <c r="B25" i="28"/>
  <c r="B30" i="28"/>
  <c r="B35" i="28"/>
  <c r="B38" i="28"/>
  <c r="B49" i="28"/>
  <c r="B53" i="28"/>
  <c r="B56" i="28"/>
  <c r="B59" i="28"/>
  <c r="A59" i="28"/>
  <c r="J59" i="28"/>
  <c r="R59" i="28"/>
  <c r="J60" i="28"/>
  <c r="R60" i="28"/>
  <c r="A20" i="28"/>
  <c r="A25" i="28"/>
  <c r="A30" i="28"/>
  <c r="A35" i="28"/>
  <c r="A38" i="28"/>
  <c r="A49" i="28"/>
  <c r="A53" i="28"/>
  <c r="A56" i="28"/>
  <c r="K52" i="27"/>
  <c r="G49" i="27"/>
  <c r="C119" i="18" l="1"/>
  <c r="B119" i="18"/>
  <c r="A119" i="18"/>
  <c r="C109" i="18"/>
  <c r="B109" i="18"/>
  <c r="A109" i="18"/>
  <c r="C99" i="18"/>
  <c r="B99" i="18"/>
  <c r="A99" i="18"/>
  <c r="C89" i="18"/>
  <c r="B89" i="18"/>
  <c r="A89" i="18"/>
  <c r="C79" i="18"/>
  <c r="B79" i="18"/>
  <c r="A79" i="18"/>
  <c r="B69" i="18"/>
  <c r="A69" i="18"/>
  <c r="C59" i="18"/>
  <c r="B59" i="18"/>
  <c r="A59" i="18"/>
  <c r="C49" i="18"/>
  <c r="B49" i="18"/>
  <c r="A49" i="18"/>
  <c r="C39" i="18"/>
  <c r="B39" i="18"/>
  <c r="A39" i="18"/>
  <c r="C29" i="18"/>
  <c r="B29" i="18"/>
  <c r="A29" i="18"/>
  <c r="C19" i="18"/>
  <c r="B19" i="18"/>
  <c r="A19" i="18"/>
  <c r="C129" i="18"/>
  <c r="B129" i="18"/>
  <c r="A129" i="18"/>
  <c r="K59" i="28"/>
  <c r="F100" i="29"/>
  <c r="S59" i="28"/>
  <c r="M49" i="27"/>
  <c r="O49" i="27" s="1"/>
  <c r="N49" i="27" l="1"/>
  <c r="H100" i="29" s="1"/>
  <c r="G100" i="29"/>
  <c r="R57" i="28"/>
  <c r="R56" i="28"/>
  <c r="R55" i="28"/>
  <c r="R54" i="28"/>
  <c r="R53" i="28"/>
  <c r="R50" i="28"/>
  <c r="R49" i="28"/>
  <c r="R38" i="28"/>
  <c r="R37" i="28"/>
  <c r="R35" i="28"/>
  <c r="R33" i="28"/>
  <c r="R32" i="28"/>
  <c r="R31" i="28"/>
  <c r="R30" i="28"/>
  <c r="J58" i="28"/>
  <c r="J57" i="28"/>
  <c r="J56" i="28"/>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L38" i="28"/>
  <c r="L35" i="28"/>
  <c r="L33" i="28"/>
  <c r="L32" i="28"/>
  <c r="L31" i="28"/>
  <c r="L30" i="28"/>
  <c r="L27" i="28"/>
  <c r="L26" i="28"/>
  <c r="L25" i="28"/>
  <c r="L20" i="28"/>
  <c r="J55" i="28"/>
  <c r="J54" i="28"/>
  <c r="J53" i="28"/>
  <c r="J52" i="28"/>
  <c r="J51" i="28"/>
  <c r="J50" i="28"/>
  <c r="J49" i="28"/>
  <c r="G59" i="27"/>
  <c r="H59" i="27" s="1"/>
  <c r="G56" i="27"/>
  <c r="H56" i="27" s="1"/>
  <c r="G53" i="27"/>
  <c r="H53" i="27" s="1"/>
  <c r="K56" i="28" l="1"/>
  <c r="T56" i="28" s="1"/>
  <c r="K53" i="28"/>
  <c r="T53" i="28" s="1"/>
  <c r="K49" i="28"/>
  <c r="T49" i="28" s="1"/>
  <c r="J100" i="29" s="1"/>
  <c r="M59" i="27"/>
  <c r="N59" i="27" s="1"/>
  <c r="H130" i="29" s="1"/>
  <c r="F110" i="29"/>
  <c r="M53" i="27"/>
  <c r="F120" i="29"/>
  <c r="M56" i="27"/>
  <c r="F130" i="29"/>
  <c r="T59" i="28"/>
  <c r="S30" i="28"/>
  <c r="S56" i="28"/>
  <c r="S53" i="28"/>
  <c r="S49" i="28"/>
  <c r="U49" i="28" s="1"/>
  <c r="S38" i="28"/>
  <c r="S35" i="28"/>
  <c r="D99" i="18" l="1"/>
  <c r="U59" i="28"/>
  <c r="K130" i="29" s="1"/>
  <c r="G130" i="29"/>
  <c r="K100" i="29"/>
  <c r="V49" i="28"/>
  <c r="M100" i="29" s="1"/>
  <c r="J110" i="29"/>
  <c r="J130" i="29"/>
  <c r="N56" i="27"/>
  <c r="H120" i="29" s="1"/>
  <c r="G120" i="29"/>
  <c r="U56" i="28"/>
  <c r="K120" i="29" s="1"/>
  <c r="J120" i="29"/>
  <c r="G110" i="29"/>
  <c r="U53" i="28"/>
  <c r="N53" i="27"/>
  <c r="H110" i="29" s="1"/>
  <c r="O59" i="27"/>
  <c r="O56" i="27"/>
  <c r="O53" i="27"/>
  <c r="E119" i="18" l="1"/>
  <c r="D129" i="18"/>
  <c r="D109" i="18"/>
  <c r="F99" i="18"/>
  <c r="E99" i="18"/>
  <c r="E129" i="18"/>
  <c r="V59" i="28"/>
  <c r="M130" i="29" s="1"/>
  <c r="V56" i="28"/>
  <c r="M120" i="29" s="1"/>
  <c r="K110" i="29"/>
  <c r="V53" i="28"/>
  <c r="M110" i="29" s="1"/>
  <c r="L37" i="27"/>
  <c r="K37" i="27" s="1"/>
  <c r="L35" i="27"/>
  <c r="G35" i="27"/>
  <c r="H35" i="27" s="1"/>
  <c r="F109" i="18" l="1"/>
  <c r="E109" i="18"/>
  <c r="F119" i="18"/>
  <c r="F129" i="18"/>
  <c r="M35" i="27"/>
  <c r="N35" i="27" s="1"/>
  <c r="H60" i="29" s="1"/>
  <c r="F60" i="29"/>
  <c r="K35" i="27"/>
  <c r="G60" i="29" l="1"/>
  <c r="U35" i="28"/>
  <c r="K60" i="29" s="1"/>
  <c r="O35" i="27"/>
  <c r="E59" i="18" l="1"/>
  <c r="J38" i="28"/>
  <c r="L48" i="27"/>
  <c r="K48" i="27" s="1"/>
  <c r="L47" i="27"/>
  <c r="K47" i="27" s="1"/>
  <c r="L46" i="27"/>
  <c r="K46" i="27" s="1"/>
  <c r="G46" i="27"/>
  <c r="H46" i="27" s="1"/>
  <c r="T46" i="28" s="1"/>
  <c r="L45" i="27"/>
  <c r="K45" i="27" s="1"/>
  <c r="L44" i="27"/>
  <c r="K44" i="27" s="1"/>
  <c r="L41" i="27"/>
  <c r="H41" i="27"/>
  <c r="T41" i="28" s="1"/>
  <c r="J80" i="29" s="1"/>
  <c r="D79" i="18" l="1"/>
  <c r="M90" i="29"/>
  <c r="J90" i="29"/>
  <c r="M41" i="27"/>
  <c r="K38" i="28"/>
  <c r="F80" i="29"/>
  <c r="F90" i="29"/>
  <c r="M46" i="27"/>
  <c r="U46" i="28" s="1"/>
  <c r="K41" i="27"/>
  <c r="D89" i="18" l="1"/>
  <c r="F89" i="18"/>
  <c r="V46" i="28"/>
  <c r="K90" i="29"/>
  <c r="N41" i="27"/>
  <c r="H80" i="29" s="1"/>
  <c r="U41" i="28"/>
  <c r="G80" i="29"/>
  <c r="G90" i="29"/>
  <c r="N46" i="27"/>
  <c r="H90" i="29" s="1"/>
  <c r="O41" i="27"/>
  <c r="O46" i="27"/>
  <c r="E89" i="18" l="1"/>
  <c r="V41" i="28"/>
  <c r="M80" i="29" s="1"/>
  <c r="K80" i="29"/>
  <c r="G30" i="27"/>
  <c r="E79" i="18" l="1"/>
  <c r="F79" i="18"/>
  <c r="C10" i="28"/>
  <c r="E14" i="29" l="1"/>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L16" i="27"/>
  <c r="K16" i="27" s="1"/>
  <c r="L17" i="27"/>
  <c r="K17" i="27" s="1"/>
  <c r="L18" i="27"/>
  <c r="K18" i="27" s="1"/>
  <c r="L19" i="27"/>
  <c r="K19" i="27" s="1"/>
  <c r="L20" i="27"/>
  <c r="L21" i="27"/>
  <c r="K21" i="27" s="1"/>
  <c r="L22" i="27"/>
  <c r="K22" i="27" s="1"/>
  <c r="L23" i="27"/>
  <c r="K23" i="27" s="1"/>
  <c r="L24" i="27"/>
  <c r="K24" i="27" s="1"/>
  <c r="L25" i="27"/>
  <c r="L26" i="27"/>
  <c r="K26" i="27" s="1"/>
  <c r="L27" i="27"/>
  <c r="K27" i="27" s="1"/>
  <c r="L28" i="27"/>
  <c r="K28" i="27" s="1"/>
  <c r="L29" i="27"/>
  <c r="K29" i="27" s="1"/>
  <c r="L30" i="27"/>
  <c r="L31" i="27"/>
  <c r="K31" i="27" s="1"/>
  <c r="L32" i="27"/>
  <c r="K32" i="27" s="1"/>
  <c r="L33" i="27"/>
  <c r="K33" i="27" s="1"/>
  <c r="L34" i="27"/>
  <c r="K34" i="27" s="1"/>
  <c r="L38" i="27"/>
  <c r="M38" i="27" s="1"/>
  <c r="K38" i="27" l="1"/>
  <c r="K30" i="27"/>
  <c r="M30" i="27"/>
  <c r="K25" i="27"/>
  <c r="M25" i="27"/>
  <c r="K20" i="27"/>
  <c r="M20" i="27"/>
  <c r="K15" i="27"/>
  <c r="M15" i="27"/>
  <c r="J37" i="28"/>
  <c r="J35" i="28"/>
  <c r="G20" i="29" l="1"/>
  <c r="G30" i="29"/>
  <c r="G40" i="29"/>
  <c r="G50" i="29"/>
  <c r="U30" i="28"/>
  <c r="K50" i="29" s="1"/>
  <c r="G70" i="29"/>
  <c r="U38" i="28"/>
  <c r="K70" i="29" s="1"/>
  <c r="K35" i="28"/>
  <c r="T35" i="28" s="1"/>
  <c r="G25" i="27"/>
  <c r="H25" i="27" s="1"/>
  <c r="E69" i="18" l="1"/>
  <c r="E49" i="18"/>
  <c r="F40" i="29"/>
  <c r="N25" i="27"/>
  <c r="H40" i="29" s="1"/>
  <c r="V35" i="28"/>
  <c r="M60" i="29" s="1"/>
  <c r="J60" i="29"/>
  <c r="O25" i="27"/>
  <c r="D59" i="18" l="1"/>
  <c r="F59" i="18"/>
  <c r="L11" i="28"/>
  <c r="H30" i="27" l="1"/>
  <c r="G10" i="27"/>
  <c r="H10" i="27" s="1"/>
  <c r="F50" i="29" l="1"/>
  <c r="N30" i="27"/>
  <c r="H50" i="29" s="1"/>
  <c r="O30" i="27"/>
  <c r="J15" i="28" l="1"/>
  <c r="R15" i="28"/>
  <c r="J16" i="28"/>
  <c r="R16" i="28"/>
  <c r="J17" i="28"/>
  <c r="J18" i="28"/>
  <c r="J19" i="28"/>
  <c r="J20" i="28"/>
  <c r="R20" i="28"/>
  <c r="J21" i="28"/>
  <c r="R21" i="28"/>
  <c r="J22" i="28"/>
  <c r="J23" i="28"/>
  <c r="J24" i="28"/>
  <c r="J34" i="28"/>
  <c r="J33" i="28"/>
  <c r="J32" i="28"/>
  <c r="J31" i="28"/>
  <c r="J30" i="28"/>
  <c r="J29" i="28"/>
  <c r="R28" i="28"/>
  <c r="J28" i="28"/>
  <c r="R27" i="28"/>
  <c r="J27" i="28"/>
  <c r="R26" i="28"/>
  <c r="J26" i="28"/>
  <c r="R25" i="28"/>
  <c r="J25" i="28"/>
  <c r="S20" i="28" l="1"/>
  <c r="U20" i="28" s="1"/>
  <c r="K30" i="29" s="1"/>
  <c r="K20" i="28"/>
  <c r="S15" i="28"/>
  <c r="U15" i="28" s="1"/>
  <c r="K20" i="29" s="1"/>
  <c r="K15" i="28"/>
  <c r="S25" i="28"/>
  <c r="U25" i="28" s="1"/>
  <c r="K40" i="29" s="1"/>
  <c r="K30" i="28"/>
  <c r="T30" i="28" s="1"/>
  <c r="K25" i="28"/>
  <c r="T25" i="28" s="1"/>
  <c r="E39" i="18" l="1"/>
  <c r="E19" i="18"/>
  <c r="E29" i="18"/>
  <c r="J40" i="29"/>
  <c r="V25" i="28"/>
  <c r="M40" i="29" s="1"/>
  <c r="J50" i="29"/>
  <c r="V30" i="28"/>
  <c r="M50" i="29" s="1"/>
  <c r="G38" i="27"/>
  <c r="H38" i="27" s="1"/>
  <c r="N38" i="27" s="1"/>
  <c r="H15" i="27"/>
  <c r="F49" i="18" l="1"/>
  <c r="D49" i="18"/>
  <c r="F39" i="18"/>
  <c r="D39" i="18"/>
  <c r="F20" i="29"/>
  <c r="T15" i="28"/>
  <c r="N15" i="27"/>
  <c r="H20" i="29" s="1"/>
  <c r="F70" i="29"/>
  <c r="T38" i="28"/>
  <c r="J70" i="29" s="1"/>
  <c r="H70" i="29"/>
  <c r="G20" i="27"/>
  <c r="H20" i="27" s="1"/>
  <c r="D69" i="18" l="1"/>
  <c r="F30" i="29"/>
  <c r="T20" i="28"/>
  <c r="N20" i="27"/>
  <c r="H30" i="29" s="1"/>
  <c r="V38" i="28"/>
  <c r="M70" i="29" s="1"/>
  <c r="V15" i="28"/>
  <c r="M20" i="29" s="1"/>
  <c r="J20" i="29"/>
  <c r="O15" i="27"/>
  <c r="O38" i="27"/>
  <c r="D19" i="18" l="1"/>
  <c r="F19" i="18"/>
  <c r="F69" i="18"/>
  <c r="V20" i="28"/>
  <c r="M30" i="29" s="1"/>
  <c r="J30" i="29"/>
  <c r="O20" i="27"/>
  <c r="D29" i="18" l="1"/>
  <c r="F29" i="18"/>
  <c r="A10" i="28"/>
  <c r="B10" i="28"/>
  <c r="I33" i="5" a="1"/>
  <c r="I33" i="5" s="1"/>
  <c r="C10" i="29" l="1"/>
  <c r="I27" i="5" a="1"/>
  <c r="I27" i="5" l="1"/>
  <c r="L10" i="28"/>
  <c r="L10" i="27" l="1"/>
  <c r="I21" i="5"/>
  <c r="I22" i="5"/>
  <c r="M10" i="27" l="1"/>
  <c r="K10" i="27"/>
  <c r="C9" i="18"/>
  <c r="G10" i="29" l="1"/>
  <c r="E11" i="29"/>
  <c r="E12" i="29"/>
  <c r="E13" i="29"/>
  <c r="R11" i="28"/>
  <c r="R10" i="28"/>
  <c r="J11" i="28"/>
  <c r="J12" i="28"/>
  <c r="J13" i="28"/>
  <c r="J14" i="28"/>
  <c r="K10" i="28" l="1"/>
  <c r="S10" i="28"/>
  <c r="U10" i="28" s="1"/>
  <c r="O10" i="27" l="1"/>
  <c r="N10" i="27"/>
  <c r="H10" i="29" s="1"/>
  <c r="T10" i="28"/>
  <c r="V10" i="28" s="1"/>
  <c r="M10" i="29" s="1"/>
  <c r="E10" i="29"/>
  <c r="B10" i="29"/>
  <c r="A10" i="29"/>
  <c r="F9" i="18" l="1"/>
  <c r="B9" i="18"/>
  <c r="A9" i="18"/>
  <c r="L10" i="29" l="1"/>
  <c r="K10" i="29" l="1"/>
  <c r="E9" i="18" l="1"/>
  <c r="F10" i="29" l="1"/>
  <c r="J10" i="29" l="1"/>
  <c r="D9"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<sst xmlns="http://schemas.openxmlformats.org/spreadsheetml/2006/main" count="1210" uniqueCount="563">
  <si>
    <t xml:space="preserve"> MAPA DE RIESGOS SIGCMA 2025</t>
  </si>
  <si>
    <t>DEPENDENCIA (Unidad misional del CSJ o Unidad de la DEAJ o Seccional o CSJ en caso de despachos judiciales certificados)</t>
  </si>
  <si>
    <t>UNIDAD ADMINISTRATIVA</t>
  </si>
  <si>
    <t>PROCESO (indique el tipo de proceso si es Estratégico. Misional, Apoyo, Evaluación y Mejora y especifique el nombre del proceso)</t>
  </si>
  <si>
    <t>Apoyo</t>
  </si>
  <si>
    <t>GESTIÓN ADMINISTRATIVA</t>
  </si>
  <si>
    <t>CONSEJO SUPERIOR DE LA JUDICATURA</t>
  </si>
  <si>
    <t>DIRECCIÓN EJECUTIVA DE ADMINISTRACIÓN JUDICIAL</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</si>
  <si>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</si>
  <si>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</si>
  <si>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</si>
  <si>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</si>
  <si>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</si>
  <si>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</si>
  <si>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</si>
  <si>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</si>
  <si>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</si>
  <si>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</si>
  <si>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</si>
  <si>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</si>
  <si>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</si>
  <si>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</si>
  <si>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</si>
  <si>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</si>
  <si>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</si>
  <si>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9"/>
        <color theme="4"/>
        <rFont val="Arial"/>
        <family val="2"/>
      </rPr>
      <t>Oferta</t>
    </r>
    <r>
      <rPr>
        <sz val="9"/>
        <color theme="1"/>
        <rFont val="Arial"/>
        <family val="2"/>
      </rPr>
      <t xml:space="preserve">, </t>
    </r>
    <r>
      <rPr>
        <sz val="9"/>
        <color theme="5"/>
        <rFont val="Arial"/>
        <family val="2"/>
      </rPr>
      <t>promesa</t>
    </r>
    <r>
      <rPr>
        <sz val="9"/>
        <color theme="1"/>
        <rFont val="Arial"/>
        <family val="2"/>
      </rPr>
      <t xml:space="preserve">, </t>
    </r>
    <r>
      <rPr>
        <sz val="9"/>
        <color theme="9"/>
        <rFont val="Arial"/>
        <family val="2"/>
      </rPr>
      <t>entrega</t>
    </r>
    <r>
      <rPr>
        <sz val="9"/>
        <color theme="1"/>
        <rFont val="Arial"/>
        <family val="2"/>
      </rPr>
      <t xml:space="preserve">, </t>
    </r>
    <r>
      <rPr>
        <sz val="9"/>
        <rFont val="Arial"/>
        <family val="2"/>
      </rPr>
      <t>aceptación</t>
    </r>
    <r>
      <rPr>
        <sz val="9"/>
        <color theme="1"/>
        <rFont val="Arial"/>
        <family val="2"/>
      </rPr>
      <t xml:space="preserve"> o </t>
    </r>
    <r>
      <rPr>
        <sz val="9"/>
        <color rgb="FF7030A0"/>
        <rFont val="Arial"/>
        <family val="2"/>
      </rPr>
      <t>solicitud</t>
    </r>
    <r>
      <rPr>
        <sz val="9"/>
        <color theme="1"/>
        <rFont val="Arial"/>
        <family val="2"/>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</si>
  <si>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</si>
  <si>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</si>
  <si>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</si>
  <si>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 2025</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</si>
  <si>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</si>
  <si>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</si>
  <si>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</si>
  <si>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</si>
  <si>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</si>
  <si>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</si>
  <si>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</si>
  <si>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</si>
  <si>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</si>
  <si>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</si>
  <si>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</si>
  <si>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</si>
  <si>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</si>
  <si>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</si>
  <si>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</si>
  <si>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</si>
  <si>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</si>
  <si>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</si>
  <si>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</si>
  <si>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</si>
  <si>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</si>
  <si>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</si>
  <si>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</si>
  <si>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</si>
  <si>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 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</si>
  <si>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</si>
  <si>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</si>
  <si>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</si>
  <si>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</si>
  <si>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</si>
  <si>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(estándares nacionales, internacionales, regulación)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</si>
  <si>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</si>
  <si>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</si>
  <si>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</si>
  <si>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</si>
  <si>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</si>
  <si>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</si>
  <si>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</si>
  <si>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DEBILIDADES  (Factores específicos)  </t>
  </si>
  <si>
    <t>FORTALEZAS(Factores específicos)</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</si>
  <si>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</si>
  <si>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</si>
  <si>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</si>
  <si>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</si>
  <si>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</si>
  <si>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</si>
  <si>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</si>
  <si>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</si>
  <si>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en el trabajo)</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</si>
  <si>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</si>
  <si>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</si>
  <si>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</si>
  <si>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</si>
  <si>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</si>
  <si>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</si>
  <si>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</si>
  <si>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</si>
  <si>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</si>
  <si>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</si>
  <si>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</si>
  <si>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</si>
  <si>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</si>
  <si>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</si>
  <si>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</si>
  <si>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</si>
  <si>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</si>
  <si>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</si>
  <si>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 herramientas)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</si>
  <si>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</si>
  <si>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</si>
  <si>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</si>
  <si>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</si>
  <si>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</si>
  <si>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ESTRATEGIAS 2024</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</si>
  <si>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</si>
  <si>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</si>
  <si>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</si>
  <si>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</si>
  <si>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</si>
  <si>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</si>
  <si>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</si>
  <si>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</si>
  <si>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</si>
  <si>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</si>
  <si>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</si>
  <si>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2, 3, 7</t>
  </si>
  <si>
    <t>9, 10, 11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</si>
  <si>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</si>
  <si>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</si>
  <si>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</si>
  <si>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</si>
  <si>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</si>
  <si>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</si>
  <si>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1, 4, 6</t>
  </si>
  <si>
    <t>1, 4, 5, 6</t>
  </si>
  <si>
    <t>Aplicar instrumentos de la gestión documental en los archivos de la Dirección Ejecutiva de Administración Judicial</t>
  </si>
  <si>
    <t>2, 3</t>
  </si>
  <si>
    <t>9, 10</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</si>
  <si>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</si>
  <si>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</si>
  <si>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</si>
  <si>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</si>
  <si>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</si>
  <si>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(Hoja 1. Análisis de Contexto)  y revisado todos los elementos del proceso: </t>
    </r>
    <r>
      <rPr>
        <b/>
        <sz val="9"/>
        <rFont val="Arial"/>
        <family val="2"/>
      </rPr>
      <t xml:space="preserve"> objetivo, alcance, actividades, y en especial los productos y servicios que entrega.</t>
    </r>
  </si>
  <si>
    <t>El archivo contiene las siguientes hojas:
-   Hoja 1 Presentación 
    Conceptos 37001
 -  Hoja 2 Análisis de Contexto (Se toma para el Plan de Acción y para Riesgos)
 -  Hoja 3 Estrategias DOFA
 -  Hoja 4  Este instructivo</t>
  </si>
  <si>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</si>
  <si>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</si>
  <si>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</si>
  <si>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</si>
  <si>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</si>
  <si>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</si>
  <si>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(Ver caracterización del proceso)</t>
  </si>
  <si>
    <t>Alcance</t>
  </si>
  <si>
    <t>Diligenciar el alcance del proceso.(Ver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</si>
  <si>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</si>
  <si>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</si>
  <si>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</si>
  <si>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</si>
  <si>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</si>
  <si>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</si>
  <si>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</si>
  <si>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</si>
  <si>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</si>
  <si>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proyectar de acuerdo con el conocimiento que se tiene del proceso.</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</si>
  <si>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</si>
  <si>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</si>
  <si>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</si>
  <si>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</si>
  <si>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</si>
  <si>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en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</si>
  <si>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</si>
  <si>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</si>
  <si>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</si>
  <si>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</si>
  <si>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</si>
  <si>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</si>
  <si>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</si>
  <si>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</si>
  <si>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</si>
  <si>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Probabilidad inherente por probabilidad residual </t>
  </si>
  <si>
    <r>
      <rPr>
        <b/>
        <sz val="9"/>
        <rFont val="Arial"/>
        <family val="2"/>
      </rPr>
      <t>NOTA</t>
    </r>
    <r>
      <rPr>
        <sz val="9"/>
        <rFont val="Arial"/>
        <family val="2"/>
      </rPr>
      <t>: Si desea adicionar mas riesgos, copie las filas del riesgo anterior.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</si>
  <si>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</si>
  <si>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</si>
  <si>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</si>
  <si>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</si>
  <si>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</si>
  <si>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</si>
  <si>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</si>
  <si>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</si>
  <si>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</si>
  <si>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</si>
  <si>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</si>
  <si>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</si>
  <si>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</si>
  <si>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</si>
  <si>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</si>
  <si>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</si>
  <si>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</si>
  <si>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</si>
  <si>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</si>
  <si>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</si>
  <si>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</si>
  <si>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</si>
  <si>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</si>
  <si>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</si>
  <si>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</si>
  <si>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</si>
  <si>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</si>
  <si>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</si>
  <si>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 </t>
    </r>
    <r>
      <rPr>
        <b/>
        <sz val="9"/>
        <rFont val="Arial"/>
        <family val="2"/>
      </rPr>
      <t xml:space="preserve"> Hoja7  Mapa Final</t>
    </r>
    <r>
      <rPr>
        <sz val="9"/>
        <rFont val="Arial"/>
        <family val="2"/>
      </rPr>
      <t>. Resumen del análisis de riesgo inherente , riesgo residual y tratamiento a ejecutar</t>
    </r>
  </si>
  <si>
    <r>
      <t xml:space="preserve"> - </t>
    </r>
    <r>
      <rPr>
        <b/>
        <sz val="9"/>
        <rFont val="Arial"/>
        <family val="2"/>
      </rPr>
      <t xml:space="preserve"> Hoja 7 Tabla de Clasificación Riesgo: </t>
    </r>
    <r>
      <rPr>
        <sz val="9"/>
        <rFont val="Arial"/>
        <family val="2"/>
      </rPr>
      <t>Tabla referente para todos los cálculos (no se diligencia)</t>
    </r>
  </si>
  <si>
    <r>
      <t xml:space="preserve"> - </t>
    </r>
    <r>
      <rPr>
        <b/>
        <sz val="9"/>
        <rFont val="Arial"/>
        <family val="2"/>
      </rPr>
      <t xml:space="preserve"> Hoja 8 Políticas de administración. </t>
    </r>
    <r>
      <rPr>
        <sz val="9"/>
        <rFont val="Arial"/>
        <family val="2"/>
      </rPr>
      <t>Se establecen los criterios de probabilidad e impacto (según apetito y tolerancia de riesgo)</t>
    </r>
  </si>
  <si>
    <r>
      <t xml:space="preserve"> - </t>
    </r>
    <r>
      <rPr>
        <b/>
        <sz val="9"/>
        <rFont val="Arial"/>
        <family val="2"/>
      </rPr>
      <t xml:space="preserve"> Hoja 9 Matriz de Calor :  </t>
    </r>
    <r>
      <rPr>
        <sz val="9"/>
        <rFont val="Arial"/>
        <family val="2"/>
      </rPr>
      <t>Criterios  según política para el tratamiento de riesgos acorde con su evaluación</t>
    </r>
  </si>
  <si>
    <r>
      <t xml:space="preserve"> -  </t>
    </r>
    <r>
      <rPr>
        <b/>
        <sz val="9"/>
        <rFont val="Arial"/>
        <family val="2"/>
      </rPr>
      <t>Hoja 10 a la 13 Seguimientos Trimestrales</t>
    </r>
    <r>
      <rPr>
        <sz val="9"/>
        <rFont val="Arial"/>
        <family val="2"/>
      </rPr>
      <t>: En estas hojas de cálculo se realiza el seguimiento trimestral a las acciones formuladas para gestionar  los riesgos residuales</t>
    </r>
  </si>
  <si>
    <t>Proceso:</t>
  </si>
  <si>
    <t>Objetivo:</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</si>
  <si>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 y antisoborno.</t>
  </si>
  <si>
    <t>Alcance:</t>
  </si>
  <si>
    <t xml:space="preserve">Nivel Central - Seccional </t>
  </si>
  <si>
    <t>IDENTIFICACIÓN DEL RIESGO</t>
  </si>
  <si>
    <t>CAUSAS</t>
  </si>
  <si>
    <t>PROBABILIDAD INHERENTE</t>
  </si>
  <si>
    <t>IMPACTO INHERENTE</t>
  </si>
  <si>
    <t>RIESGO INHERENTE</t>
  </si>
  <si>
    <t>N.</t>
  </si>
  <si>
    <t>RIESGO 
(Posibilidad de…..)</t>
  </si>
  <si>
    <t>DESCRIPCIÓN DEL RIESGO</t>
  </si>
  <si>
    <t>Número de veces que se realizó la actividad en un año o se proyecta realizar</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</si>
  <si>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</si>
  <si>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</si>
  <si>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</si>
  <si>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</si>
  <si>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</si>
  <si>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</si>
  <si>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</si>
  <si>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</si>
  <si>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</si>
  <si>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</si>
  <si>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</si>
  <si>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Inoportunidad en la liquidación de contratos y en el cierre de los expedientes contractuales</t>
  </si>
  <si>
    <t>Caso probable en que no se realice a tiempo la liquidación de contratos a cargo y/o se haga se haga el cierre de expedientes contractuales de manera extemporánea</t>
  </si>
  <si>
    <t>1. Falta de planeación, seguimiento y control de los contratos que hayan terminado.</t>
  </si>
  <si>
    <t>Incumplimiento de las metas establecidas</t>
  </si>
  <si>
    <t>Incumplimiento del 20% de los indicadores del proceso</t>
  </si>
  <si>
    <t>2. Ausencia o cambio de la persona encargada de desarrollar estas funciones (Enfermedad, licencia, retiro, etc.)</t>
  </si>
  <si>
    <t>Afectación Económica</t>
  </si>
  <si>
    <t>Afectación al presupuesto en un valor ≥0,5%.</t>
  </si>
  <si>
    <t>3. Negligencia del contratista</t>
  </si>
  <si>
    <t>4. Carencia de personal con las competencias necesarias para el desarrollo de estas actividades.</t>
  </si>
  <si>
    <t>5. Demora en la expedición de documentos requeridos para la liquidación del contrato</t>
  </si>
  <si>
    <t>No salvaguardar los bienes e intereses asegurables de la Entidad</t>
  </si>
  <si>
    <t>No atender los requisitos legales y normativos establecidos para el adecuado aseguramiento de los bienes e intereses de la Entidad</t>
  </si>
  <si>
    <t>1. Desconocimiento del marco normativo en materia de seguros para la Entidad.</t>
  </si>
  <si>
    <t>Interrupción o afectación en la prestación del servicio administrativo</t>
  </si>
  <si>
    <t>Entre e 97 a 192 horas habiles al año o afectación baja</t>
  </si>
  <si>
    <t>2. Comunicación no asertiva entre los actores que intervienen en las actividades de aseguramiento y su actualización, prevención de pérdidas y siniestralidad.</t>
  </si>
  <si>
    <t>Afectación al presupuesto en un valor &lt;0,5% y ≥1%.</t>
  </si>
  <si>
    <t>3. Incumplimiento de las obligaciones contenidas en los contratos suscritos para la implementación del plan de seguros de la Entidad.</t>
  </si>
  <si>
    <t>4. Imprecisión en la información recibida en el trámite de los siniestros.</t>
  </si>
  <si>
    <t>Interrupción o afectación en la prestación del servicio judicial</t>
  </si>
  <si>
    <t xml:space="preserve">Entre 49 a 96 horas habiles al año </t>
  </si>
  <si>
    <t>5. Sobre carga de trabajo que no permite atender las dinámicas de aseguramiento, prevención de pérdidas y siniestralidad.</t>
  </si>
  <si>
    <t>Perdida parcial o total de la información</t>
  </si>
  <si>
    <t>Posibilidad de pérdida de la documentación en los procesos internos del área, debido al traslado de la documentación a otras dependencias. Igualmente, el no registro en el aplicativo de correspondencia de las solicitudes remitidas a la entidad a través de correo electrónico o de manera física</t>
  </si>
  <si>
    <t>1. Diferencias en la visualización de la información registrada en el correo  electrónico (ambiente web y escritorio) que pueden generar el no registro de algunas solicitudes.</t>
  </si>
  <si>
    <t>Entre 193 a 288 horas habiles al año o afectación media</t>
  </si>
  <si>
    <t xml:space="preserve">2. Pérdida de documentos cuando son entregados para realizar un proceso en otra dependencia </t>
  </si>
  <si>
    <t>Afectación de reputacion,imagén, credibilidad, satisfacción de usuarios y PI</t>
  </si>
  <si>
    <t xml:space="preserve">De un área del nivel central, seccional o despacho judicial </t>
  </si>
  <si>
    <t xml:space="preserve">3. Posibles daños y pérdida de documentos o información recibida para radicar, entregar o enviar por correo o a la mano; por factores humanos y ambientales. </t>
  </si>
  <si>
    <t>4.Desconocimiento del procedimiento de procesos de Archivo en la recepción, almacenamiento y distribución de los documentos</t>
  </si>
  <si>
    <t>5. Alto volumen de carga laboral</t>
  </si>
  <si>
    <t>Suspensión de los Servicios Públicos Domiciliarios y/o de Telefonía Móvil Celular (TMC)</t>
  </si>
  <si>
    <t>Pérdida de los beneficios obtenidos mediante el uso de los Servicios Públicos domiciliarios y Servicios TMC.</t>
  </si>
  <si>
    <t>1. No dar trámite de pago oportuno.</t>
  </si>
  <si>
    <t xml:space="preserve">Entre 0 a 48 horas habiles al año </t>
  </si>
  <si>
    <t>2. Saldos pendientes que no corresponden en su pago a la Rama Judicial</t>
  </si>
  <si>
    <t>Entre 0 a 96 horas habiles al año o afectación minima</t>
  </si>
  <si>
    <t>3. Fallas en la comunicación con el operador del servicio.</t>
  </si>
  <si>
    <t>4. No aplicación o aplicación extemporánea de pagos por parte del operador.</t>
  </si>
  <si>
    <t>5. Transición en la aplicación de las disposiciones legales en materia de austeridad en el gasto frente a la contratación de Servicios TMC.</t>
  </si>
  <si>
    <t>Tener registros desactualizados del parque automotor de la Rama Judicial (Hojas de vida de los vehículos, reporte de novedades) y/o pérdida de la información anexa documentada.</t>
  </si>
  <si>
    <t>Falta de información para realizar seguimiento en términos de cumplimiento, detección y análisis de las novedades de los vehículos.</t>
  </si>
  <si>
    <t>1. Registros y novedades recibidas pendientes de actualiza.</t>
  </si>
  <si>
    <t>2. Registros y novedades no recibidas para la actualización del registro.</t>
  </si>
  <si>
    <t>3. Bases de datos sin criterios unificados.</t>
  </si>
  <si>
    <t>4. Falta de respaldo de la base de datos y/o registros físicos de los vehículos</t>
  </si>
  <si>
    <t>Afectación al presupuesto en un valor &lt;1% y ≥5%.</t>
  </si>
  <si>
    <t>5. Fallas en el software de los equipos de cómputo.</t>
  </si>
  <si>
    <t>Afectación de los aspectos ambientales</t>
  </si>
  <si>
    <t>Falta de información para que los desarrollos administrativos incluyan los enfoques ambientales.</t>
  </si>
  <si>
    <t>1. Desconocimiento del Sistema de Gestión Ambiental que aplica para la Rama Judicial a Nivel Central y Seccional.</t>
  </si>
  <si>
    <t xml:space="preserve">PARA LOS RIESGOS DE CORRUPCIÓN POR POLÍTICA EL IMPACTO SIEMPRE SERÁ MAYOR O CATASTRÓFICO Y SU REDACCÓN DEBE CONSERVAR EL MODELO PROPUESTO </t>
  </si>
  <si>
    <t>2. No hay accesibilidad de forma oportuna a la información base para el cálculo de indicadores</t>
  </si>
  <si>
    <t>Incumplimiento del 60% de los indicadores del proceso</t>
  </si>
  <si>
    <t xml:space="preserve">De la entidad y sector justicia a nivel nacional </t>
  </si>
  <si>
    <t>Suspensión de actividades en las sedes por emergencias, fenómenos naturales o de orden publico</t>
  </si>
  <si>
    <t>Pérdidas humanas, materiales y económicas por eventos asociados a la ocurrencia de una emergencia, desastre o fenómenos naturales o de orden publico</t>
  </si>
  <si>
    <t xml:space="preserve">1 . Incendio por vandalismo (bomba molotov), que entre en contacto con fuentes de ignición (corto circuito) material combustible como papel, muebles almacenados y en uso, insumos de construcción, insumos de aseo, tanque de ACPM, conexión de gas natural, residuos </t>
  </si>
  <si>
    <t xml:space="preserve">Entre e 193 a 240 horas habiles al año </t>
  </si>
  <si>
    <t>2. Incendio por sobrecarga debido al uso de electrodomésticos en las instalaciones</t>
  </si>
  <si>
    <t>Afectación al presupuesto en un valor ≥50%.</t>
  </si>
  <si>
    <t>3. Inundaciones por lluvias torrenciales en la temporada invernal, por el desnivel de las vías se forman arroyos, parte de los cuales desembocan en las edificaciones y/o por efecto del incremento del nivel freático.</t>
  </si>
  <si>
    <t>Diferencias entre el inventario Físico y el Kardex (SICOF)</t>
  </si>
  <si>
    <t>El sistema de información para el control de almacén e inventarios del almacén no refleja la realidad física del inventario de bienes en uso y en bodega</t>
  </si>
  <si>
    <t xml:space="preserve">1. Mala ejecucion en la toma de inventarios </t>
  </si>
  <si>
    <t xml:space="preserve">2. No registro en el el sistema </t>
  </si>
  <si>
    <t xml:space="preserve">3. Entrega informal de bienes y sin registro en el sicof </t>
  </si>
  <si>
    <t>Afectación Ambiental</t>
  </si>
  <si>
    <t xml:space="preserve">Si el hecho llegara a presentarse, tendría medianas consecuencias o efectos sobre la entidad.
</t>
  </si>
  <si>
    <t xml:space="preserve">4. Falta de tiempo y personal calificado </t>
  </si>
  <si>
    <t>5. No cumplimiento de politicas de inventarios en la Entidad</t>
  </si>
  <si>
    <t>Daños en los equipos instalados en los inmuebles a cargo del Nivel Central, por falta de mantenimiento</t>
  </si>
  <si>
    <t>Posibilidad de cortes en servicios de energía, agua, ascensores, que afecten el normal funcionamiento de las dependencias ubicadas en los inmuebles a cargo del nivel centra</t>
  </si>
  <si>
    <t xml:space="preserve">1. No cumplimiento de los contratos suscritos para el mantenimiento de equipos.
</t>
  </si>
  <si>
    <t>Afectación al presupuesto  en un valor  &lt;1% y ≥5%.</t>
  </si>
  <si>
    <t xml:space="preserve">2. Falta de oportunidad en los procesos de contratación
</t>
  </si>
  <si>
    <t xml:space="preserve">Entre  97 a 144 horas   habiles al año  </t>
  </si>
  <si>
    <t>3. Desconocimiento de los planes de mantenimiento</t>
  </si>
  <si>
    <t>Afectación de reputacion,imagén,  credibilidad, satisfacción de usuarios y PI</t>
  </si>
  <si>
    <r>
      <rPr>
        <sz val="10"/>
        <color rgb="FF000000"/>
        <rFont val="Arial"/>
        <family val="2"/>
      </rPr>
      <t xml:space="preserve">Ofrecer, prometer, entregar, aceptar o solicitar una ventaja indebida para: 
</t>
    </r>
    <r>
      <rPr>
        <sz val="10"/>
        <color rgb="FFFF0000"/>
        <rFont val="Arial"/>
        <family val="2"/>
      </rPr>
      <t xml:space="preserve">
Afectar la seguridad o confidencialidad de la información </t>
    </r>
  </si>
  <si>
    <t>Recibir dádivas o beneficios a nombre propio o de terceros por revelar información confidencial, alterar, retener o no publicar información.</t>
  </si>
  <si>
    <t>1. Falta de ética de los servidores públicos (Debilidades en principios y valores)</t>
  </si>
  <si>
    <t>Muy Baja - 1</t>
  </si>
  <si>
    <t>2. Insuficientes programas de capacitación para la toma de conciencia debido al desconocimiento de la ley antisoborno (ISO 37001:2016), Plan Anticorrupción y de los valores y principios propios de la entidad.</t>
  </si>
  <si>
    <t>3. Desconocimiento del Código de Etica y Buen Gobierno.</t>
  </si>
  <si>
    <t>4. Falta o inaplicación de controles.</t>
  </si>
  <si>
    <t/>
  </si>
  <si>
    <r>
      <rPr>
        <sz val="11"/>
        <color rgb="FF000000"/>
        <rFont val="Arial"/>
        <family val="2"/>
      </rPr>
      <t xml:space="preserve">Ofrecer, prometer, entregar, aceptar o solicitar una ventaja indebida para:
</t>
    </r>
    <r>
      <rPr>
        <sz val="11"/>
        <color rgb="FFFF0000"/>
        <rFont val="Arial"/>
        <family val="2"/>
      </rPr>
      <t>Solicitar la contratación de bienes y servicios a cargo</t>
    </r>
  </si>
  <si>
    <t>Incorporar condiciones o requisitos que favorezcan a un proveedor en particular y/o una característica o cualidad de un bien o servicio en especial</t>
  </si>
  <si>
    <t>2. Falta de ética de terceros interesados (Debilidades principios y valores)</t>
  </si>
  <si>
    <t>3. Debilidad en los controles de los procedimientos por no determinar y/o aplicar la lista de chequeo de los productos y especificaciones.</t>
  </si>
  <si>
    <r>
      <rPr>
        <sz val="11"/>
        <color rgb="FF000000"/>
        <rFont val="Arial"/>
        <family val="2"/>
      </rPr>
      <t xml:space="preserve">Ofrecer, prometer, entregar, aceptar o solicitar una ventaja indebida para:
</t>
    </r>
    <r>
      <rPr>
        <sz val="11"/>
        <color rgb="FFFF0000"/>
        <rFont val="Arial"/>
        <family val="2"/>
      </rPr>
      <t>Recibir bienes o servicios que no satisfacen las condiciones establecidas en los contratos y especificaciones técnicas</t>
    </r>
  </si>
  <si>
    <t xml:space="preserve">Cuando el supervisor y/o interventor en menoscabo de los intereses Institucionales y/o del Estado desvíe, manipule, oculte, o se abstenga de brindar información sobre incumplimientos técnicos, financieros, contables, jurídicos y/o administrativos en la ejecución del contrato
 </t>
  </si>
  <si>
    <t>3. Debilidad en los controles contractuales del Interventor y/o Supervisor sobre el cumplimiento de las obligaciones establecidas y los mecanismos de verificación que garanticen la integralidad y calidad del bien, producto o servicio, según especificaciones pactadas.</t>
  </si>
  <si>
    <r>
      <rPr>
        <sz val="11"/>
        <color rgb="FF000000"/>
        <rFont val="Arial"/>
        <family val="2"/>
      </rPr>
      <t xml:space="preserve">Ofrecer, prometer, entregar, aceptar o solicitar una ventaja indebida para:
</t>
    </r>
    <r>
      <rPr>
        <sz val="11"/>
        <color rgb="FFFF0000"/>
        <rFont val="Arial"/>
        <family val="2"/>
      </rPr>
      <t>Permitir el uso de los bienes muebles e inmuebles, equipos y consumibles de la entidad con destino diferente a lo establecido.</t>
    </r>
  </si>
  <si>
    <t xml:space="preserve">Consentir el uso o destinación de los bienes muebles, inmuebles, equipos y consumibles de la entidad con propósito diferente a lo establecido </t>
  </si>
  <si>
    <t>2. Debilidad en los controles de los procedimientos para el manejo de los bienes muebles, equipos y consumibles</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</si>
  <si>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</si>
  <si>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</si>
  <si>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</si>
  <si>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</si>
  <si>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</si>
  <si>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</si>
  <si>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</si>
  <si>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</si>
  <si>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</si>
  <si>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</si>
  <si>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</si>
  <si>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</si>
  <si>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</si>
  <si>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</si>
  <si>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</si>
  <si>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</si>
  <si>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La Directora de la Unidad Administrativa mensualmente efectúa el seguimiento a las liquidaciones y cierres contractuales, a través de la matriz de control a la gestión de los contratos que satisfacen las necesidades a cargo de la Unidad Administrativa y sus dependencias adscritas.</t>
  </si>
  <si>
    <t>NO</t>
  </si>
  <si>
    <t>SI</t>
  </si>
  <si>
    <t xml:space="preserve">Análisis de indicadores y acciones correctivas </t>
  </si>
  <si>
    <t>La Directora de la Unidad Administrativa y/o el Director Administrativo de la División que satisfacen las necesidades a través de un contrato, informa oportunamente la(s) novedad administrativa para que se realice la sustitución del supervisor y/o apoyo a la supervisión.</t>
  </si>
  <si>
    <t>Pólizas de calidad y cumplimiento</t>
  </si>
  <si>
    <t>Al finalizar el contrato, el supervisor y/o apoyo a la supervisión, informa al contratista sobre los lineamientos de la Entidad para tramitar liquidación de forma oportuna.</t>
  </si>
  <si>
    <t>El supervisor y/o apoyo a la supervisión, consulta la información documentada relacionada con las liquidaciones y cierres contractuales; así como, participa activa y constantemente en capacitaciones que sobre la materia imparte la Unidad de Compras Públicas.</t>
  </si>
  <si>
    <t>El Director Administrativo de la División de Servicios Administrativos y/o el equipo de apoyo a la supervisión, periodicamente realiza capacitaciones del Manual del Plan de Seguros y del Programa de Prevención y Control de Pérdidas.</t>
  </si>
  <si>
    <t>El Director Administrativo de la División de Servicios Administrativos y/o el equipo de apoyo a la supervisión, periodicamnte aplica de la Matriz de Comunicaciones establecida en el Plan de Seguros de la Entidad.</t>
  </si>
  <si>
    <t>El Director Administrativo de la División de Servicios Administrativos y/o el equipo de apoyo a la supervisión, mensualmente realiza reuniones y comités administrativos de seguimiento a los contratos que conforman el Plan de Seguros.</t>
  </si>
  <si>
    <t>El equipo de apoyo a la supervisión mensualmente efectúa el seguimiento de los siniestros avisados y formalizados a través de una herramienta digital realiza los mejoramientos que surjan en el software dispuesto para el reporte y seguimiento de los siniestros.</t>
  </si>
  <si>
    <t>La Directora de la Unidad Administrativa y/o el Director Administrativo de la División de Servicios Administrativos, en caso de ser requerido, facilita más personal al equipo que apoya la supervisión de los contratos que conforman el Plan de Seguros.</t>
  </si>
  <si>
    <t>La Jefe de la Sección Centro de Documentación y su equipo de trabajo trabajaran el correo electrónico bajo ambiente web y cuando sea necesario solicitarán al CENDOJ o la Unidad Informática los ajustes necesarios de acuerdo con la  infraestructura tecnológica que maneja la Entidad.</t>
  </si>
  <si>
    <t>La Jefe de la Sección Centro de Documentación y/o su equipo de trabajo, mensualmente realiza el seguimiento y control a los respectivos soportes para la entrega de documentación tanto a las dependencias de la entidad como la que es transferida al archivo central para su custodia.</t>
  </si>
  <si>
    <t>La Jefe de la Sección Centro de Documentación y/o su equipo de trabajo, mensualmente, monitorea que las planillas, actas y demás documentos en los cuales se deja constancia del traslado de documentos se encuentran debidamente firmadas y sin anotaciones de faltantes de documentos, así como la radicación de los correos electrónicos.</t>
  </si>
  <si>
    <t xml:space="preserve">El equipo de trabajo de la Sección Centro de Documentación, participa de las capacitaciones que suministra la entidad y que sirven para afianzar los conocimientos requeridos para la realización de las actividades que desarrollan </t>
  </si>
  <si>
    <t>La Directora de la Unidad Administrativa, el Director Administrativo de la División de Servicios Administrativos y/o la Jefe de la Sección Centro de Documentación, realiza la redistribución de funciones y carga laboral asignados al personal asignado, cuando la necesidad del servicio lo requiera.</t>
  </si>
  <si>
    <t>El Director Administrativo de la División de Servicios Administrativos y/o el Jefe de la Sección de Servicios Técnicos, remite oportunamente las comunicaciones de obligación de pago de los servicios públicos, al supervisor del contrato, responsable de obras e intervenciones físicas en sedes judiciales.</t>
  </si>
  <si>
    <t>Pago extemporaneo de servicios</t>
  </si>
  <si>
    <t xml:space="preserve">El Director Administrativo de la División de Servicios Administrativos y/o el Jefe de la Sección de Servicios Técnicos, hace la transferencia directa de las facturas (SIGOBius) al responsable de tramitar los pagos. Debe tener activados los SIGOBius del personal de la cadena presupuestal (Por parte de la mesa de ayuda se eliminó esta habilitación). </t>
  </si>
  <si>
    <t>El Director Administrativo de la División de Servicios Administrativos, el Jefe de la Sección de Servicios Técnicos y/o el equipo de trabajo realizan la socialización, implementación y consulta permanente del instrumento documentado para tal fin.</t>
  </si>
  <si>
    <t>El Director Administrativo de la División de Servicios Administrativos y/o el Jefe de la Sección de Servicios Técnicos, realiza la asignación específica de servidores judiciales para realizar el seguimiento periódico y oportuno a los pagos realizados.</t>
  </si>
  <si>
    <t>el Jefe de la Sección de Servicios Técnicos y/o el equipo de trabajo realiza la solicitud de concepto de viabilidad (seguridad), acerca de las disposiciones legales en materia de austeridad en el gasto, frente al desmonte gradual de los servicios TMC.</t>
  </si>
  <si>
    <t>El Director Administrativo de la División de Servicios Administrativos y/o el Jefe de la Sección de Transportes, realiza el cruce de información con la División de Almacén e Inventario y el Plan de Seguros institucional.</t>
  </si>
  <si>
    <t>El Jefe de la Sección de Transportes, efectúa la revisión de actualización de los registros y anexos que realizan los integrantes del equipo de trabajo, de acuerdo con lo reportado por los contratistas.</t>
  </si>
  <si>
    <t>El equipo de trabajo de la Sección de Transportes registra las novedades a los responsables del parque automotor, de acuerdo con lo reportado por los contratistas.</t>
  </si>
  <si>
    <t>El Director Administrativo de la División de Servicios Administrativos y/o el Jefe de la Sección de Transportes revisan la consistencia de los datos registrados del parque automotor.</t>
  </si>
  <si>
    <t>El Jefe de la Sección de Servicios Técnicos y/o el equipo de trabajo realizan la búsqueda e implementación de alternativas tecnológicas para el manejo de la información con respaldo.</t>
  </si>
  <si>
    <t>La Coordinación Nacional Ambiental, en armonía con la Coordinación Nacional el SIGCMA, generar actividades de socialización de casos de uso prácticos y sensibilización virtual de desarrollos administrativos y misionales de la entidad, con enfoque ambiental.</t>
  </si>
  <si>
    <t>Sesiones de capacitación y talleres prácticos</t>
  </si>
  <si>
    <t>La Coordinación Nacional Ambiental genera una cultura de transferencia de conocimiento a través de gestores de cambio en materia ambiental para la optimización de los procesos.</t>
  </si>
  <si>
    <t>La Coordinación Nacional Ambienta junto con el equipo de trabajo y los intervinientes del sistema, consolidan diferentes fuentes de análisis y mejora del desempeño plan de gestión ambiental.</t>
  </si>
  <si>
    <t>La Directora de la Unidad Administrativa y/o los directores administrativos de las divisiones adscritas, en armonía con las coordinaciones administrativas realizan estudios en procura de adquirir edificaciones adecuadas técnicamente para el almacenamiento de acuerdo con las características de cada caso.</t>
  </si>
  <si>
    <t>Planes de Emergencias y Contingencias por sede</t>
  </si>
  <si>
    <t>La Coordinación Nacional Ambiental del SIGCMA en armonía con los coordinadores administrativos de cada sede realizan campañas de concientización para evitar el uso de electrodomésticos en las instalaciones de la Rama Judicial.</t>
  </si>
  <si>
    <t>La Directora de la Unidad Administrativa y/o los directores administrativos de las divisiones adscritas formulan planes, programas o proyectos para adecuar las instalaciones existentes.</t>
  </si>
  <si>
    <t>El Director Administrativo de la División de Almacén e Inventarios valida y consolida con los profesionales a cargo la información de las tomas físicas de inventarios, para contar con una información adecuada.</t>
  </si>
  <si>
    <t>El Director Administrativo de la División de Almacén e Inventarios realiza prueba aleatoria de los datos se registran en el sistema de información para el control de almacén e inventarios del almacén con el fin de encontrar desviaciones o desaciertos.</t>
  </si>
  <si>
    <t>Los profesionales de la División de Almacén e Inventarios verifican que todas los ingresos y salida de las bodegas del almacén cuenten con el registro dentro del sistema de información para el control de almacén e inventarios del almacén.</t>
  </si>
  <si>
    <t>Plan de gestion integral de residuos solidos</t>
  </si>
  <si>
    <t>La Directora de la Unidad Administrativa y/o el Director Administrativo de la División de Almacén e Inventarios formulan programas de formación para fortalecer las competencias del equipo a cargo.</t>
  </si>
  <si>
    <t>La Directora de la Unidad Administrativa y/o el Director Administrativo de la División de Almacén e Inventarios verifican que se dé cumplimiento a la información documentada sobre la administración y control de activos bienes muebles de la rama Judicial.</t>
  </si>
  <si>
    <t>La Directora de la Unidad Administrativa y/o el Director Administrativo de la División de Mejoramiento y Mantenimiento de Infraestructura realiza el seguimiento mensual al cumplimiento de los contratos suscrito para el mantenimiento de los diferentes equipos.</t>
  </si>
  <si>
    <t>La Directora de la Unidad Administrativa y/o el Director Administrativo de la División de Mejoramiento y Mantenimiento de Infraestructura efectúa el seguimiento al pago mensual de  los contratos de mantenimiento de equipos.</t>
  </si>
  <si>
    <t>La Directora de la Unidad Administrativa y/o el Director Administrativo de la División de Mejoramiento y Mantenimiento de Infraestructura realizan el seguimiento a las solicitudes de procesos de selección para que se realicen con la oportunidad establecida en el Plan Anual de Adquisiciones</t>
  </si>
  <si>
    <t>Seguimiento a la ejecución del Plan Anual de Adquisiciones de la vigencia</t>
  </si>
  <si>
    <t>Desde la vinculación de personal la Dirección Ejecutiva de Administración Judicial previene la presencia de riesgos éticos y legales de los servidores judiciales; por lo que se establece la inexistencia de antecedentes penales, sanciones disciplinarias, conflictos de interés o conductas incompatibles con los valores de la organización.</t>
  </si>
  <si>
    <t>Procesos investigativos administrativos, disciplinarios, fiscales y/o penales claros, imparciales y confidenciales para determinar los hechos y responsabilidades.</t>
  </si>
  <si>
    <t>Los líderes de dependencia, producto o servicio a cargo de la Unidad Administrativa procuran anticiparse a las faltas éticas incentivando la auto formación continua sobre ética, integridad, valores institucionales y dilemas éticos, a través de los mecanismos institucionales establecidos para tal fin: Transparencia y Derecho de Acceso a la Información Pública, Plan anticorrupción y de atención al ciudadano, Sistema de Gestión Antisoborno
https://www.ramajudicial.gov.co/web/ley-de-transparencia-y-del-derecho-de-acceso-a-la-informacion-publica-nacional/informacion-de-interes</t>
  </si>
  <si>
    <t>Formulación de acciones de gestión que fortalezcan la toma de conciencia sobre la ética, principios y valores institucionales; así como de los instrumentos sobre el manejo de la información institucional</t>
  </si>
  <si>
    <t>Los líderes de dependencia, producto o servicio a cargo de la Unidad Administrativa promueven la lectura e interiorización del Código de Ética y buen Gobierno; así como del Código Iberoamericano de Ética Judicial, disponible en los sitios de consulta institucionales: Transparencia y Derecho de Acceso a la Información Pública.
https://www.ramajudicial.gov.co/web/ley-de-transparencia-y-del-derecho-de-acceso-a-la-informacion-publica-nacional/informacion-de-interes</t>
  </si>
  <si>
    <t>Formulación de acciones de gestión que fortalezcan la aplicación de los controles establecidos</t>
  </si>
  <si>
    <t xml:space="preserve">La Directora de la Unidad Administrativa y/o los directores administrativos de las divisiones adscritas realizan el seguimiento periodico que ha establecido a institución  al cumplimiento de las actividades que mitigan los riesgos previstos </t>
  </si>
  <si>
    <t>Para prevenir la presencia de riesgos éticos y legales de los terceros interesados, los responsables de la formulación de futuras contrataciones realizan estudios de mercado abiertos y variados que permiten la pluralidad de oferentes, productos y/o servicios requeridos.</t>
  </si>
  <si>
    <t>La Directora de la Unidad Administrativa y/o los directores administrativos de las divisiones adscritas realiza la verificación de la aplicación de las listas de chequeo en las solicitudes de contratación, previo a su envío.</t>
  </si>
  <si>
    <t>Los responsables de recibir las obras, bienes o servicios adquiridos con los contratos aplican las leyes, decretos, manuales, procedimientos y demás instrucciones institucionales en materia de supervisión contractual.</t>
  </si>
  <si>
    <t>Vigilar permanentemente la correcta ejecución del objeto contratado a través del seguimiento técnico, administrativo, financiero, contable, y/o jurídico, según le corresponda al responsable de recibir las obras, bienes o servicios adquiridos, sobre el cumplimiento del objeto del contrato.</t>
  </si>
  <si>
    <t>Los servidores a cargo bienes muebles e inmuebles, equipos y consumibles adquiridos por la entidad controlan que se les dé el uso apropiado y establecido mediante la aplicación de los lineamientos, procedimientos y/o instrucciones legales e institucionales.</t>
  </si>
  <si>
    <t xml:space="preserve">Nivel Central </t>
  </si>
  <si>
    <t>IDENTIFICACIÓN DEL RIEGO</t>
  </si>
  <si>
    <t>VALORACIÓN  DEL RIESGO - NIVEL DEL RIESGO RESIDUAL</t>
  </si>
  <si>
    <t>DESCRIPCIÓN  DEL RIESGO</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</si>
  <si>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</si>
  <si>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</si>
  <si>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</si>
  <si>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</si>
  <si>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</si>
  <si>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</si>
  <si>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</si>
  <si>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</si>
  <si>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</si>
  <si>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</si>
  <si>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</si>
  <si>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</si>
  <si>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Efectuar el seguimiento y control a la liquidación y cierre contractual que satisface las necesidades a cargo de la Unidad Administrativa y sus dependencias adscritas.</t>
  </si>
  <si>
    <t>Directora Unidad Administrativa</t>
  </si>
  <si>
    <t>Realizar el seguimiento y control a las actividades del plan de seguros de la entidad, a fin de garantizar su calidad y oportunidad</t>
  </si>
  <si>
    <t>Director Administrativo de la División de Servicios Administrativos</t>
  </si>
  <si>
    <t>- Intervención de archivos (clasificación, organización, foliado, FUID, etc.) de la Dirección Ejecutiva
- Revisión planillas de entrega de correspondencia para verificar si reporta inconsistencia en la entrega de la documentación</t>
  </si>
  <si>
    <t>Jefe de la Sección de Centro de Documentación</t>
  </si>
  <si>
    <t>Informe de los servicios administrativos y generales a cargo de la dependencia</t>
  </si>
  <si>
    <t>Jefe de la Sección de Servicios Técnicos</t>
  </si>
  <si>
    <t>Informe de administración, mantenimiento, control y suministro de insumos para el parque automotor</t>
  </si>
  <si>
    <t>Jefe de la Sección de Transportes</t>
  </si>
  <si>
    <t>Reducir (Mitigar)</t>
  </si>
  <si>
    <t>Ejecución del plan de trabajo anual ambiental</t>
  </si>
  <si>
    <t>Informe trimestral de los servicios administrativos y generales a cargo de la dependencia</t>
  </si>
  <si>
    <t>Director Administrativo del Centro de Administración del Palacio</t>
  </si>
  <si>
    <t>Informe sobre la administración y control de los bienes muebles</t>
  </si>
  <si>
    <t>Director Administrativo de la División de Almacén e Inventarios</t>
  </si>
  <si>
    <t>Informe de seguimiento y control al mejoramiento y mantenimiento de la infraestructura física</t>
  </si>
  <si>
    <t>Director Administrativo de la División de Mejoramiento y Mantenimiento de Infraestructura</t>
  </si>
  <si>
    <t>Informe trimestral de la Implementación del Programa de Gestión Documental, Plan Institucional de Archivos y Sistema Integrado de Conservación en la DEAJ</t>
  </si>
  <si>
    <t>Informe trimestral de las solicitudes de contratación de bienes y servicios a cargo</t>
  </si>
  <si>
    <t>Informe trimestral de seguimiento al cumplimiento de la ejecución del objeto contratado de las obras, bienes o servicios a cargo</t>
  </si>
  <si>
    <t>Informe semestral sobre la administración y control de los bienes muebles en uso y en bodega</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</si>
  <si>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</si>
  <si>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</si>
  <si>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</si>
  <si>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</si>
  <si>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</si>
  <si>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</si>
  <si>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</si>
  <si>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</si>
  <si>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</si>
  <si>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</si>
  <si>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Puede ocurrir en algún momento</t>
  </si>
  <si>
    <t>Media</t>
  </si>
  <si>
    <t>Resultados entre 10%- 29%</t>
  </si>
  <si>
    <t>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</si>
  <si>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</si>
  <si>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</si>
  <si>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</si>
  <si>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</si>
  <si>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</si>
  <si>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</si>
  <si>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</si>
  <si>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</si>
  <si>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</si>
  <si>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 xml:space="preserve">De la entidad, seccional, despachos a nivel local o municipal </t>
  </si>
  <si>
    <t>Moderado</t>
  </si>
  <si>
    <t xml:space="preserve">De la entidad, seccional, despachos a nivel departamental </t>
  </si>
  <si>
    <t>Mayor</t>
  </si>
  <si>
    <t>Catastrófico</t>
  </si>
  <si>
    <t xml:space="preserve">De la entidad y sector justicia a nivel internacional </t>
  </si>
  <si>
    <t>Afectación al  presupuesto en un valor  &lt;5% y  ≥20%.</t>
  </si>
  <si>
    <t>Incumplimiento del 40%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</si>
  <si>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</si>
  <si>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</si>
  <si>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</si>
  <si>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</si>
  <si>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</si>
  <si>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</si>
  <si>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</si>
  <si>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</si>
  <si>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</si>
  <si>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</si>
  <si>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</si>
  <si>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</si>
  <si>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</si>
  <si>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</si>
  <si>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</si>
  <si>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</si>
  <si>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</si>
  <si>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</si>
  <si>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</si>
  <si>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</si>
  <si>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</si>
  <si>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</si>
  <si>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</si>
  <si>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</si>
  <si>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</si>
  <si>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</si>
  <si>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</si>
  <si>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</si>
  <si>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</si>
  <si>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</si>
  <si>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</si>
  <si>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</si>
  <si>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</si>
  <si>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</si>
  <si>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</si>
  <si>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</si>
  <si>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</si>
  <si>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</si>
  <si>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</si>
  <si>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</si>
  <si>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</si>
  <si>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</si>
  <si>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</si>
  <si>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</si>
  <si>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</si>
  <si>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</si>
  <si>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</si>
  <si>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</si>
  <si>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</si>
  <si>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</si>
  <si>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</si>
  <si>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</si>
  <si>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</si>
  <si>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</si>
  <si>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</si>
  <si>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</si>
  <si>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</si>
  <si>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</si>
  <si>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</si>
  <si>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</si>
  <si>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</si>
  <si>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</si>
  <si>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</si>
  <si>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</si>
  <si>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</si>
  <si>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</si>
  <si>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</si>
  <si>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</si>
  <si>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</si>
  <si>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</si>
  <si>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</si>
  <si>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</si>
  <si>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</si>
  <si>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</si>
  <si>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</si>
  <si>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</si>
  <si>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</si>
  <si>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</si>
  <si>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Con el seguimiento mensual a las liquidaciones, cierres contractuales y novedades administrativas de supervisor y/o apoyo a la supervisión; así como, informar al contratista sobre los lineamientos de la Entidad para tramitar liquidación de forma oportuna, se controló la oportunidad de la liquidación y cierre de los expedientes contractuales.</t>
  </si>
  <si>
    <t>Las capacitaciones periódicas sobre el Manual del Plan de Seguros y del Programa de Prevención y Control de Pérdidas, las reuniones y comités administrativos de seguimiento al plan, la aplicación de la Matriz de Comunicaciones y el control mensual de los siniestros avisados y formalizados facilitaron la salvaguarda de los bienes e intereses asegurables de la Entidad.</t>
  </si>
  <si>
    <t>El seguimiento y control a los respectivos soportes para la entrega de documentación tanto a las dependencias de la entidad como la que es transferida al archivo central para su custodia, el monitoreo a las planillas, actas y demás documentos en los cuales se deja constancia del traslado de documentos debidamente firmadas y sin anotaciones de faltantes de documentos, junto con las capacitaciones que suministra la entidad, el correo electrónico bajo ambiente web y la redistribución de funciones y carga laboral asignados al personal asignado, han prevenido el riesgo de pérdida parcial o total de la información institucional.</t>
  </si>
  <si>
    <t>La remisión de las comunicaciones de obligación de pago de los servicios públicos, al supervisor del contrato, responsable de obras e intervenciones físicas en sedes judiciales, la transferencia directa de las facturas (SIGOBius) al responsable de tramitar los pagos, la socialización, implementación y consulta permanente del instrumento documentado para tal fin y la asignación específica de servidores judiciales para realizar el seguimiento periódico y oportuno a los pagos realizados, previene la suspensión de los Servicios Públicos Domiciliarios y/o de Telefonía Móvil Celular (TMC).</t>
  </si>
  <si>
    <t>El cruce de información con la División de Almacén e Inventario y el Plan de Seguros institucional, la revisión de actualización de los registros reportados por los contratistas, las novedades a los responsables del parque automotor, la revisión de la consistencia de los datos registrados del parque automotor y la búsqueda e implementación de alternativas tecnológicas para el manejo de la información con respaldo facilitó contar con registros e información actualizada del parque automotor de la Rama Judicial (Hojas de vida de los vehículos, reporte de novedades) y/o pérdida de la información anexa documentada.</t>
  </si>
  <si>
    <t>La socialización de casos de uso prácticos y sensibilización virtual de desarrollos administrativos y misionales de la entidad, con enfoque ambiental, la generación de una cultura de transferencia de conocimiento a través de gestores de cambio en materia ambiental para la optimización de los procesos y la consolidación de diferentes fuentes de análisis y mejora del desempeño plan de gestión ambiental.</t>
  </si>
  <si>
    <t>No se registraron emergencias, desastres ni fenómenos derivados de eventos naturales o de orden público que impidieran la realización de las actividades en las diferentes sedes de la zona central. Asimismo, no se reportaron pérdidas humanas, materiales ni económicas en las sedes a Nivel Central.</t>
  </si>
  <si>
    <t>La validación y consolidación de la información de las tomas físicas de inventarios, las pruebas aleatorias de los datos se registran en el sistema de información para el control de almacén e inventarios del almacén con el fin de encontrar desviaciones o desaciertos, la verificación de los ingresos y salida de las bodegas del almacén el programa de formación para fortalecer las competencias del equipo a cargo y la revisión del cumplimiento a la información documentada sobre la administración y control de activos bienes muebles de la rama Judicial, controló el riesgo de tener diferencias entre el inventario Físico y el Kardex (SICOF).</t>
  </si>
  <si>
    <t>El seguimiento mensual al cumplimiento de los contratos suscrito para el mantenimiento de los diferentes equipos; así como, el seguimiento al pago mensual de  los contratos de mantenimiento de equipos y a las solicitudes de procesos de selección para que se realicen con la oportunidad establecida en el Plan Anual de Adquisiciones, previenen que se materialice el riesgo de daños en los equipos instalados en los inmuebles a cargo del Nivel Central, por falta de mantenimiento.</t>
  </si>
  <si>
    <t>El seguimiento periódico a la Implementación del Programa de Gestión Documental, Plan Institucional de Archivos y Sistema Integrado de Conservación en la DEAJ facilita la prevención al riesgo de soborno que afecte la seguridad o confidencialidad de la información.</t>
  </si>
  <si>
    <t>El seguimiento periódico a las solicitudes de contratación de bienes y servicios a cargo previene el ofrecimiento, promesa, entrega, aceptación o solicitud de ventajas indebidas para la contratación de bienes y servicios a cargo.</t>
  </si>
  <si>
    <t>El seguimiento al cumplimiento de la ejecución del objeto contratado de las obras, bienes o servicios a cargo facilita minimiza la probabilidad de ocurrencia del riesgo de soborno para recibir bienes o servicios que no satisfacen las condiciones establecidas en los contratos y especificaciones técnicas.</t>
  </si>
  <si>
    <t>El control periódico sobre los bienes muebles en uso y en bodega, previene el riesgo de soborno para consentir el uso o destinación de los bienes muebles, inmuebles, equipos y consumibles de la entidad con propósito diferente a lo establecido.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</si>
</sst>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240A]d&quot; de &quot;mmmm&quot; de &quot;yyyy;@"/>
    <numFmt numFmtId="165" formatCode="0.0"/>
  </numFmts>
  <fonts count="88">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i/>
      <sz val="16"/>
      <name val="Calibri"/>
      <family val="2"/>
      <scheme val="minor"/>
    </font>
    <font>
      <sz val="10"/>
      <color theme="1"/>
      <name val="Roboto"/>
    </font>
    <font>
      <sz val="11"/>
      <color theme="0"/>
      <name val="Arial Narrow"/>
      <family val="2"/>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9"/>
      <name val="Arial"/>
      <family val="2"/>
    </font>
    <font>
      <b/>
      <sz val="12"/>
      <color theme="0"/>
      <name val="Calibri"/>
      <family val="2"/>
    </font>
    <font>
      <b/>
      <sz val="24"/>
      <color theme="1"/>
      <name val="Calibri"/>
      <family val="2"/>
      <scheme val="minor"/>
    </font>
    <font>
      <b/>
      <sz val="9"/>
      <name val="Arial"/>
      <family val="2"/>
    </font>
    <font>
      <b/>
      <sz val="9"/>
      <color theme="0"/>
      <name val="Arial"/>
      <family val="2"/>
    </font>
    <font>
      <sz val="9"/>
      <color theme="1"/>
      <name val="Arial"/>
      <family val="2"/>
    </font>
    <font>
      <b/>
      <sz val="9"/>
      <color theme="1"/>
      <name val="Arial"/>
      <family val="2"/>
    </font>
    <font>
      <sz val="9"/>
      <color theme="0"/>
      <name val="Arial"/>
      <family val="2"/>
    </font>
    <font>
      <b/>
      <i/>
      <sz val="9"/>
      <color theme="1"/>
      <name val="Arial"/>
      <family val="2"/>
    </font>
    <font>
      <sz val="9"/>
      <color theme="4"/>
      <name val="Arial"/>
      <family val="2"/>
    </font>
    <font>
      <sz val="9"/>
      <color theme="5"/>
      <name val="Arial"/>
      <family val="2"/>
    </font>
    <font>
      <sz val="9"/>
      <color theme="9"/>
      <name val="Arial"/>
      <family val="2"/>
    </font>
    <font>
      <sz val="9"/>
      <color rgb="FF7030A0"/>
      <name val="Arial"/>
      <family val="2"/>
    </font>
    <font>
      <b/>
      <u/>
      <sz val="9"/>
      <name val="Arial"/>
      <family val="2"/>
    </font>
    <font>
      <b/>
      <sz val="10"/>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26"/>
      <color theme="1"/>
      <name val="Calibri"/>
      <family val="2"/>
      <scheme val="minor"/>
    </font>
    <font>
      <b/>
      <u/>
      <sz val="9"/>
      <color theme="1"/>
      <name val="Arial"/>
      <family val="2"/>
    </font>
    <font>
      <b/>
      <sz val="9"/>
      <color rgb="FF000000"/>
      <name val="Times New Roman"/>
      <family val="1"/>
    </font>
    <font>
      <b/>
      <sz val="9"/>
      <color rgb="FF767171"/>
      <name val="Times New Roman"/>
      <family val="1"/>
    </font>
    <font>
      <sz val="14"/>
      <color rgb="FF004D6D"/>
      <name val="Azo Sans Medium"/>
    </font>
    <font>
      <sz val="10"/>
      <color theme="1"/>
      <name val="Arial"/>
      <family val="2"/>
    </font>
    <font>
      <b/>
      <sz val="16"/>
      <color theme="0"/>
      <name val="Arial"/>
      <family val="2"/>
    </font>
    <font>
      <sz val="11"/>
      <color theme="0"/>
      <name val="Arial"/>
      <family val="2"/>
    </font>
    <font>
      <b/>
      <sz val="14"/>
      <color theme="0"/>
      <name val="Arial"/>
      <family val="2"/>
    </font>
    <font>
      <sz val="14"/>
      <name val="Arial"/>
      <family val="2"/>
    </font>
    <font>
      <sz val="14"/>
      <color theme="1"/>
      <name val="Arial"/>
      <family val="2"/>
    </font>
    <font>
      <b/>
      <sz val="11"/>
      <color theme="0"/>
      <name val="Arial"/>
      <family val="2"/>
    </font>
    <font>
      <b/>
      <sz val="11"/>
      <color rgb="FFFF0000"/>
      <name val="Arial"/>
      <family val="2"/>
    </font>
    <font>
      <b/>
      <sz val="22"/>
      <color theme="0"/>
      <name val="Arial"/>
      <family val="2"/>
    </font>
    <font>
      <b/>
      <sz val="22"/>
      <color theme="4" tint="-0.499984740745262"/>
      <name val="Arial"/>
      <family val="2"/>
    </font>
    <font>
      <sz val="11"/>
      <name val="Arial"/>
      <family val="2"/>
    </font>
    <font>
      <sz val="10"/>
      <color theme="0"/>
      <name val="Arial"/>
      <family val="2"/>
    </font>
    <font>
      <sz val="12"/>
      <name val="Arial"/>
      <family val="2"/>
    </font>
    <font>
      <sz val="22"/>
      <name val="Arial"/>
      <family val="2"/>
    </font>
    <font>
      <b/>
      <sz val="10"/>
      <color theme="0"/>
      <name val="Arial"/>
      <family val="2"/>
    </font>
    <font>
      <b/>
      <sz val="10"/>
      <color theme="2"/>
      <name val="Arial"/>
      <family val="2"/>
    </font>
    <font>
      <b/>
      <sz val="10"/>
      <color theme="1"/>
      <name val="Arial"/>
      <family val="2"/>
    </font>
    <font>
      <sz val="11"/>
      <color rgb="FF00B050"/>
      <name val="Arial"/>
      <family val="2"/>
    </font>
    <font>
      <sz val="10"/>
      <color rgb="FF000000"/>
      <name val="Arial"/>
      <family val="2"/>
    </font>
    <font>
      <sz val="10"/>
      <color rgb="FF000000"/>
      <name val="Arial"/>
      <family val="2"/>
      <charset val="1"/>
    </font>
    <font>
      <sz val="10"/>
      <color rgb="FFFF0000"/>
      <name val="Arial"/>
      <family val="2"/>
    </font>
    <font>
      <sz val="11"/>
      <color rgb="FF000000"/>
      <name val="Arial"/>
      <family val="2"/>
    </font>
    <font>
      <sz val="11"/>
      <color rgb="FFFF000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4" tint="-0.499984740745262"/>
        <bgColor indexed="64"/>
      </patternFill>
    </fill>
    <fill>
      <patternFill patternType="solid">
        <fgColor theme="9" tint="0.79998168889431442"/>
        <bgColor indexed="64"/>
      </patternFill>
    </fill>
  </fills>
  <borders count="136">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theme="1"/>
      </left>
      <right/>
      <top style="thick">
        <color theme="1"/>
      </top>
      <bottom/>
      <diagonal/>
    </border>
    <border>
      <left/>
      <right/>
      <top style="thick">
        <color theme="1"/>
      </top>
      <bottom/>
      <diagonal/>
    </border>
    <border>
      <left style="thin">
        <color theme="0"/>
      </left>
      <right/>
      <top style="thick">
        <color theme="1"/>
      </top>
      <bottom style="thin">
        <color theme="0"/>
      </bottom>
      <diagonal/>
    </border>
    <border>
      <left/>
      <right/>
      <top style="thick">
        <color theme="1"/>
      </top>
      <bottom style="thin">
        <color theme="0"/>
      </bottom>
      <diagonal/>
    </border>
    <border>
      <left/>
      <right style="thin">
        <color theme="0"/>
      </right>
      <top style="thick">
        <color theme="1"/>
      </top>
      <bottom style="thin">
        <color theme="0"/>
      </bottom>
      <diagonal/>
    </border>
    <border>
      <left style="thin">
        <color theme="0"/>
      </left>
      <right/>
      <top style="thick">
        <color theme="1"/>
      </top>
      <bottom style="thick">
        <color theme="0"/>
      </bottom>
      <diagonal/>
    </border>
    <border>
      <left/>
      <right/>
      <top style="thick">
        <color theme="1"/>
      </top>
      <bottom style="thick">
        <color theme="0"/>
      </bottom>
      <diagonal/>
    </border>
    <border>
      <left/>
      <right style="thick">
        <color theme="0"/>
      </right>
      <top style="thick">
        <color theme="1"/>
      </top>
      <bottom style="thick">
        <color theme="0"/>
      </bottom>
      <diagonal/>
    </border>
    <border>
      <left style="thick">
        <color theme="0"/>
      </left>
      <right/>
      <top style="thick">
        <color theme="1"/>
      </top>
      <bottom style="thick">
        <color theme="0"/>
      </bottom>
      <diagonal/>
    </border>
    <border>
      <left/>
      <right style="thick">
        <color theme="1"/>
      </right>
      <top style="thick">
        <color theme="1"/>
      </top>
      <bottom style="thick">
        <color theme="0"/>
      </bottom>
      <diagonal/>
    </border>
    <border>
      <left style="thick">
        <color theme="1"/>
      </left>
      <right style="thick">
        <color theme="0"/>
      </right>
      <top style="thick">
        <color theme="0"/>
      </top>
      <bottom/>
      <diagonal/>
    </border>
    <border>
      <left style="thick">
        <color theme="0"/>
      </left>
      <right style="thick">
        <color theme="1"/>
      </right>
      <top style="thick">
        <color theme="0"/>
      </top>
      <bottom/>
      <diagonal/>
    </border>
    <border>
      <left style="thick">
        <color theme="1"/>
      </left>
      <right style="thick">
        <color theme="0"/>
      </right>
      <top/>
      <bottom style="thick">
        <color theme="1"/>
      </bottom>
      <diagonal/>
    </border>
    <border>
      <left/>
      <right/>
      <top/>
      <bottom style="thick">
        <color theme="1"/>
      </bottom>
      <diagonal/>
    </border>
    <border>
      <left style="thick">
        <color theme="0"/>
      </left>
      <right style="thick">
        <color theme="0"/>
      </right>
      <top style="dashed">
        <color theme="9" tint="-0.24994659260841701"/>
      </top>
      <bottom style="thick">
        <color theme="1"/>
      </bottom>
      <diagonal/>
    </border>
    <border>
      <left style="thick">
        <color theme="0"/>
      </left>
      <right style="thick">
        <color theme="0"/>
      </right>
      <top/>
      <bottom style="thick">
        <color theme="1"/>
      </bottom>
      <diagonal/>
    </border>
    <border>
      <left style="thick">
        <color theme="0"/>
      </left>
      <right style="thick">
        <color theme="1"/>
      </right>
      <top/>
      <bottom style="thick">
        <color theme="1"/>
      </bottom>
      <diagonal/>
    </border>
    <border>
      <left style="thin">
        <color rgb="FF000000"/>
      </left>
      <right style="thin">
        <color rgb="FF000000"/>
      </right>
      <top style="thin">
        <color rgb="FF000000"/>
      </top>
      <bottom style="thin">
        <color rgb="FF000000"/>
      </bottom>
      <diagonal/>
    </border>
    <border>
      <left style="medium">
        <color indexed="64"/>
      </left>
      <right/>
      <top style="thick">
        <color theme="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0" fontId="7" fillId="0" borderId="0"/>
    <xf numFmtId="0" fontId="8" fillId="0" borderId="0"/>
    <xf numFmtId="43" fontId="23" fillId="0" borderId="0" applyFont="0" applyFill="0" applyBorder="0" applyAlignment="0" applyProtection="0"/>
    <xf numFmtId="9" fontId="23" fillId="0" borderId="0" applyFont="0" applyFill="0" applyBorder="0" applyAlignment="0" applyProtection="0"/>
  </cellStyleXfs>
  <cellXfs count="654">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6" fillId="3" borderId="0" xfId="0" applyFont="1" applyFill="1"/>
    <xf numFmtId="0" fontId="10" fillId="3" borderId="0" xfId="0" applyFont="1" applyFill="1"/>
    <xf numFmtId="0" fontId="19" fillId="3" borderId="0" xfId="0" applyFont="1" applyFill="1"/>
    <xf numFmtId="0" fontId="19" fillId="0" borderId="0" xfId="0" applyFont="1"/>
    <xf numFmtId="0" fontId="3" fillId="2" borderId="0" xfId="0" applyFont="1" applyFill="1" applyAlignment="1">
      <alignment horizontal="center" vertical="center"/>
    </xf>
    <xf numFmtId="0" fontId="10" fillId="0" borderId="0" xfId="0" applyFont="1"/>
    <xf numFmtId="2" fontId="0" fillId="0" borderId="0" xfId="0" applyNumberFormat="1"/>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20"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8"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24" fillId="0" borderId="0" xfId="0" applyFont="1" applyAlignment="1">
      <alignment horizontal="center" vertical="center"/>
    </xf>
    <xf numFmtId="0" fontId="25" fillId="0" borderId="0" xfId="0" applyFont="1" applyAlignment="1">
      <alignment horizontal="center" vertical="center" wrapText="1"/>
    </xf>
    <xf numFmtId="0" fontId="27" fillId="7" borderId="2" xfId="0" applyFont="1" applyFill="1" applyBorder="1" applyAlignment="1">
      <alignment horizontal="center" vertical="center" wrapText="1" readingOrder="1"/>
    </xf>
    <xf numFmtId="0" fontId="27" fillId="8" borderId="2" xfId="0" applyFont="1" applyFill="1" applyBorder="1" applyAlignment="1">
      <alignment horizontal="center" vertical="center" wrapText="1" readingOrder="1"/>
    </xf>
    <xf numFmtId="0" fontId="27" fillId="9" borderId="2" xfId="0" applyFont="1" applyFill="1" applyBorder="1" applyAlignment="1">
      <alignment horizontal="center" vertical="center" wrapText="1" readingOrder="1"/>
    </xf>
    <xf numFmtId="0" fontId="27" fillId="10" borderId="2" xfId="0" applyFont="1" applyFill="1" applyBorder="1" applyAlignment="1">
      <alignment horizontal="center" vertical="center" wrapText="1" readingOrder="1"/>
    </xf>
    <xf numFmtId="0" fontId="28" fillId="11" borderId="2" xfId="0" applyFont="1" applyFill="1" applyBorder="1" applyAlignment="1">
      <alignment horizontal="center" vertical="center" wrapText="1" readingOrder="1"/>
    </xf>
    <xf numFmtId="0" fontId="27" fillId="3" borderId="0" xfId="0" applyFont="1" applyFill="1" applyAlignment="1">
      <alignment horizontal="justify" vertical="center" wrapText="1" readingOrder="1"/>
    </xf>
    <xf numFmtId="0" fontId="29" fillId="3" borderId="0" xfId="0" applyFont="1" applyFill="1"/>
    <xf numFmtId="0" fontId="25" fillId="3" borderId="0" xfId="0" applyFont="1" applyFill="1" applyAlignment="1">
      <alignment horizontal="center" vertical="center" wrapText="1"/>
    </xf>
    <xf numFmtId="0" fontId="29" fillId="0" borderId="0" xfId="0" applyFont="1"/>
    <xf numFmtId="0" fontId="27" fillId="7" borderId="17" xfId="0" applyFont="1" applyFill="1" applyBorder="1" applyAlignment="1">
      <alignment horizontal="center" vertical="center" wrapText="1" readingOrder="1"/>
    </xf>
    <xf numFmtId="0" fontId="27" fillId="8" borderId="18" xfId="0" applyFont="1" applyFill="1" applyBorder="1" applyAlignment="1">
      <alignment horizontal="center" vertical="center" wrapText="1" readingOrder="1"/>
    </xf>
    <xf numFmtId="0" fontId="27" fillId="9" borderId="18" xfId="0" applyFont="1" applyFill="1" applyBorder="1" applyAlignment="1">
      <alignment horizontal="center" vertical="center" wrapText="1" readingOrder="1"/>
    </xf>
    <xf numFmtId="0" fontId="27" fillId="10" borderId="18" xfId="0" applyFont="1" applyFill="1" applyBorder="1" applyAlignment="1">
      <alignment horizontal="center" vertical="center" wrapText="1" readingOrder="1"/>
    </xf>
    <xf numFmtId="0" fontId="28" fillId="11" borderId="18" xfId="0" applyFont="1" applyFill="1" applyBorder="1" applyAlignment="1">
      <alignment horizontal="center" vertical="center" wrapText="1" readingOrder="1"/>
    </xf>
    <xf numFmtId="0" fontId="30" fillId="3" borderId="0" xfId="0" applyFont="1" applyFill="1"/>
    <xf numFmtId="1" fontId="29" fillId="3" borderId="0" xfId="0" applyNumberFormat="1" applyFont="1" applyFill="1" applyAlignment="1">
      <alignment horizontal="center"/>
    </xf>
    <xf numFmtId="0" fontId="31" fillId="3" borderId="0" xfId="0" applyFont="1" applyFill="1" applyAlignment="1">
      <alignment vertical="center"/>
    </xf>
    <xf numFmtId="0" fontId="3" fillId="3" borderId="44" xfId="0" applyFont="1" applyFill="1" applyBorder="1" applyAlignment="1">
      <alignment horizontal="center" vertical="center"/>
    </xf>
    <xf numFmtId="0" fontId="0" fillId="0" borderId="2" xfId="0" applyBorder="1" applyAlignment="1">
      <alignment vertical="center" wrapText="1"/>
    </xf>
    <xf numFmtId="0" fontId="9" fillId="5" borderId="0" xfId="0" applyFont="1" applyFill="1" applyAlignment="1">
      <alignment horizontal="center" vertical="center"/>
    </xf>
    <xf numFmtId="0" fontId="25" fillId="3" borderId="2" xfId="0" applyFont="1" applyFill="1" applyBorder="1" applyAlignment="1">
      <alignment horizontal="center" vertical="center" wrapText="1"/>
    </xf>
    <xf numFmtId="0" fontId="29" fillId="3" borderId="2" xfId="0" applyFont="1" applyFill="1" applyBorder="1"/>
    <xf numFmtId="1" fontId="27" fillId="0" borderId="2" xfId="3" applyNumberFormat="1" applyFont="1" applyBorder="1" applyAlignment="1">
      <alignment horizontal="center" vertical="center" wrapText="1" readingOrder="1"/>
    </xf>
    <xf numFmtId="0" fontId="14" fillId="14" borderId="60" xfId="0" applyFont="1" applyFill="1" applyBorder="1" applyAlignment="1" applyProtection="1">
      <alignment horizontal="center" vertical="center" wrapText="1" readingOrder="1"/>
      <protection hidden="1"/>
    </xf>
    <xf numFmtId="0" fontId="0" fillId="3" borderId="14" xfId="0" applyFill="1" applyBorder="1"/>
    <xf numFmtId="0" fontId="20" fillId="0" borderId="14" xfId="0" applyFont="1" applyBorder="1" applyAlignment="1">
      <alignment horizontal="center" vertical="center" wrapText="1"/>
    </xf>
    <xf numFmtId="0" fontId="20" fillId="0" borderId="63" xfId="0" applyFont="1" applyBorder="1" applyAlignment="1">
      <alignment horizontal="center" vertical="center" wrapText="1"/>
    </xf>
    <xf numFmtId="0" fontId="33" fillId="0" borderId="0" xfId="0" applyFont="1" applyAlignment="1" applyProtection="1">
      <alignment horizontal="center" vertical="center" wrapText="1" readingOrder="1"/>
      <protection hidden="1"/>
    </xf>
    <xf numFmtId="0" fontId="32" fillId="3" borderId="7" xfId="1" applyFont="1" applyFill="1" applyBorder="1" applyAlignment="1">
      <alignment horizontal="left" vertical="center" wrapText="1"/>
    </xf>
    <xf numFmtId="0" fontId="35" fillId="3" borderId="0" xfId="0" applyFont="1" applyFill="1" applyAlignment="1">
      <alignment horizontal="center" vertical="center" wrapText="1"/>
    </xf>
    <xf numFmtId="0" fontId="35" fillId="3" borderId="0" xfId="0" applyFont="1" applyFill="1" applyAlignment="1">
      <alignment horizontal="left" vertical="center" wrapText="1"/>
    </xf>
    <xf numFmtId="0" fontId="32" fillId="3" borderId="0" xfId="1" applyFont="1" applyFill="1" applyAlignment="1">
      <alignment horizontal="justify" vertical="center" wrapText="1"/>
    </xf>
    <xf numFmtId="0" fontId="16" fillId="0" borderId="2" xfId="0" applyFont="1" applyBorder="1" applyAlignment="1">
      <alignment horizontal="justify" vertical="center" wrapText="1"/>
    </xf>
    <xf numFmtId="0" fontId="16" fillId="0" borderId="20" xfId="0" applyFont="1" applyBorder="1" applyAlignment="1">
      <alignment horizontal="justify" vertical="center" wrapText="1"/>
    </xf>
    <xf numFmtId="4" fontId="0" fillId="0" borderId="31" xfId="0" applyNumberFormat="1" applyBorder="1" applyAlignment="1">
      <alignment horizontal="center" vertical="center" wrapText="1"/>
    </xf>
    <xf numFmtId="4" fontId="0" fillId="0" borderId="19" xfId="0" applyNumberFormat="1" applyBorder="1" applyAlignment="1">
      <alignment horizontal="center" vertical="center" wrapText="1"/>
    </xf>
    <xf numFmtId="0" fontId="35" fillId="3" borderId="57" xfId="0" applyFont="1" applyFill="1" applyBorder="1" applyAlignment="1">
      <alignment vertical="center" wrapText="1"/>
    </xf>
    <xf numFmtId="0" fontId="35" fillId="3" borderId="13" xfId="0" applyFont="1" applyFill="1" applyBorder="1" applyAlignment="1">
      <alignment vertical="center" wrapText="1"/>
    </xf>
    <xf numFmtId="0" fontId="37" fillId="0" borderId="0" xfId="0" applyFont="1"/>
    <xf numFmtId="0" fontId="38"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40" fillId="0" borderId="0" xfId="0" applyFont="1" applyAlignment="1">
      <alignment horizontal="center"/>
    </xf>
    <xf numFmtId="0" fontId="36" fillId="4" borderId="0" xfId="0" applyFont="1" applyFill="1" applyAlignment="1" applyProtection="1">
      <alignment horizontal="left" vertical="center" wrapText="1"/>
      <protection locked="0"/>
    </xf>
    <xf numFmtId="0" fontId="38" fillId="15" borderId="0" xfId="0" applyFont="1" applyFill="1" applyAlignment="1" applyProtection="1">
      <alignment vertical="center" wrapText="1"/>
      <protection locked="0"/>
    </xf>
    <xf numFmtId="0" fontId="37" fillId="0" borderId="0" xfId="0" applyFont="1" applyAlignment="1">
      <alignment horizontal="left"/>
    </xf>
    <xf numFmtId="0" fontId="36" fillId="4" borderId="0" xfId="0" applyFont="1" applyFill="1" applyAlignment="1" applyProtection="1">
      <alignment vertical="center" wrapText="1"/>
      <protection locked="0"/>
    </xf>
    <xf numFmtId="0" fontId="37" fillId="3" borderId="0" xfId="0" applyFont="1" applyFill="1"/>
    <xf numFmtId="0" fontId="37" fillId="3" borderId="0" xfId="0" applyFont="1" applyFill="1" applyAlignment="1">
      <alignment horizontal="center" vertical="center"/>
    </xf>
    <xf numFmtId="0" fontId="45" fillId="3" borderId="7" xfId="1" quotePrefix="1" applyFont="1" applyFill="1" applyBorder="1" applyAlignment="1">
      <alignment horizontal="left" vertical="top" wrapText="1"/>
    </xf>
    <xf numFmtId="0" fontId="32" fillId="3" borderId="14" xfId="1" applyFont="1" applyFill="1" applyBorder="1"/>
    <xf numFmtId="0" fontId="32" fillId="3" borderId="15" xfId="1" applyFont="1" applyFill="1" applyBorder="1" applyAlignment="1">
      <alignment horizontal="center" vertical="center"/>
    </xf>
    <xf numFmtId="0" fontId="35" fillId="3" borderId="15" xfId="1" applyFont="1" applyFill="1" applyBorder="1" applyAlignment="1">
      <alignment horizontal="left" vertical="center" wrapText="1"/>
    </xf>
    <xf numFmtId="0" fontId="32" fillId="3" borderId="15" xfId="1" applyFont="1" applyFill="1" applyBorder="1" applyAlignment="1">
      <alignment horizontal="left" vertical="center" wrapText="1"/>
    </xf>
    <xf numFmtId="0" fontId="32" fillId="3" borderId="39" xfId="1" applyFont="1" applyFill="1" applyBorder="1"/>
    <xf numFmtId="0" fontId="36" fillId="4" borderId="31" xfId="1" applyFont="1" applyFill="1" applyBorder="1" applyAlignment="1">
      <alignment horizontal="center" vertical="center"/>
    </xf>
    <xf numFmtId="0" fontId="32" fillId="3" borderId="41" xfId="1" applyFont="1" applyFill="1" applyBorder="1"/>
    <xf numFmtId="0" fontId="32" fillId="3" borderId="2" xfId="1" applyFont="1" applyFill="1" applyBorder="1" applyAlignment="1">
      <alignment horizontal="center" vertical="center"/>
    </xf>
    <xf numFmtId="0" fontId="37" fillId="3" borderId="7" xfId="0" applyFont="1" applyFill="1" applyBorder="1"/>
    <xf numFmtId="0" fontId="37" fillId="3" borderId="81" xfId="0" applyFont="1" applyFill="1" applyBorder="1" applyAlignment="1">
      <alignment horizontal="center" vertical="center"/>
    </xf>
    <xf numFmtId="0" fontId="32" fillId="3" borderId="7" xfId="1" applyFont="1" applyFill="1" applyBorder="1"/>
    <xf numFmtId="0" fontId="32" fillId="3" borderId="0" xfId="1" applyFont="1" applyFill="1" applyAlignment="1">
      <alignment horizontal="center" vertical="center"/>
    </xf>
    <xf numFmtId="0" fontId="45" fillId="3" borderId="0" xfId="1" quotePrefix="1" applyFont="1" applyFill="1" applyAlignment="1">
      <alignment horizontal="center" vertical="center" wrapText="1"/>
    </xf>
    <xf numFmtId="0" fontId="35" fillId="3" borderId="0" xfId="1" quotePrefix="1" applyFont="1" applyFill="1" applyAlignment="1">
      <alignment horizontal="center" vertical="center" wrapText="1"/>
    </xf>
    <xf numFmtId="0" fontId="35" fillId="3" borderId="0" xfId="1" quotePrefix="1" applyFont="1" applyFill="1" applyAlignment="1">
      <alignment horizontal="left" vertical="top" wrapText="1"/>
    </xf>
    <xf numFmtId="0" fontId="35" fillId="3" borderId="8" xfId="1" quotePrefix="1" applyFont="1" applyFill="1" applyBorder="1" applyAlignment="1">
      <alignment horizontal="left" vertical="top" wrapText="1"/>
    </xf>
    <xf numFmtId="0" fontId="32" fillId="3" borderId="16" xfId="1" applyFont="1" applyFill="1" applyBorder="1" applyAlignment="1">
      <alignment horizontal="left" vertical="center" wrapText="1"/>
    </xf>
    <xf numFmtId="0" fontId="26" fillId="6" borderId="2" xfId="0" applyFont="1" applyFill="1" applyBorder="1" applyAlignment="1">
      <alignment horizontal="center" vertical="center" wrapText="1" readingOrder="1"/>
    </xf>
    <xf numFmtId="0" fontId="0" fillId="3" borderId="27" xfId="0" applyFill="1" applyBorder="1"/>
    <xf numFmtId="0" fontId="27" fillId="0" borderId="2" xfId="0" applyFont="1" applyBorder="1" applyAlignment="1">
      <alignment horizontal="left" vertical="center" wrapText="1" readingOrder="1"/>
    </xf>
    <xf numFmtId="9" fontId="27" fillId="0" borderId="2" xfId="4" applyFont="1" applyBorder="1" applyAlignment="1">
      <alignment horizontal="center" vertical="center" wrapText="1" readingOrder="1"/>
    </xf>
    <xf numFmtId="0" fontId="27" fillId="0" borderId="2" xfId="0" applyFont="1" applyBorder="1" applyAlignment="1">
      <alignment horizontal="justify" vertical="center" wrapText="1" readingOrder="1"/>
    </xf>
    <xf numFmtId="0" fontId="26" fillId="6" borderId="25" xfId="0" applyFont="1" applyFill="1" applyBorder="1" applyAlignment="1">
      <alignment vertical="center" wrapText="1" readingOrder="1"/>
    </xf>
    <xf numFmtId="0" fontId="26" fillId="6" borderId="27" xfId="0" applyFont="1" applyFill="1" applyBorder="1" applyAlignment="1">
      <alignment vertical="center" wrapText="1" readingOrder="1"/>
    </xf>
    <xf numFmtId="0" fontId="47" fillId="0" borderId="0" xfId="0" applyFont="1" applyAlignment="1" applyProtection="1">
      <alignment vertical="center"/>
      <protection locked="0"/>
    </xf>
    <xf numFmtId="0" fontId="47" fillId="0" borderId="0" xfId="0" applyFont="1" applyProtection="1">
      <protection locked="0"/>
    </xf>
    <xf numFmtId="0" fontId="47" fillId="0" borderId="0" xfId="0" applyFont="1"/>
    <xf numFmtId="0" fontId="49" fillId="19" borderId="88" xfId="0" applyFont="1" applyFill="1" applyBorder="1" applyAlignment="1" applyProtection="1">
      <alignment horizontal="left" vertical="center" wrapText="1"/>
      <protection locked="0"/>
    </xf>
    <xf numFmtId="0" fontId="49" fillId="19" borderId="88" xfId="0" applyFont="1" applyFill="1" applyBorder="1" applyAlignment="1" applyProtection="1">
      <alignment horizontal="center" vertical="center"/>
      <protection locked="0"/>
    </xf>
    <xf numFmtId="0" fontId="50" fillId="5" borderId="88" xfId="0" applyFont="1" applyFill="1" applyBorder="1" applyAlignment="1" applyProtection="1">
      <alignment horizontal="center" vertical="center" wrapText="1"/>
      <protection locked="0"/>
    </xf>
    <xf numFmtId="0" fontId="47"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protection locked="0"/>
    </xf>
    <xf numFmtId="0" fontId="47" fillId="0" borderId="0" xfId="0" applyFont="1" applyAlignment="1" applyProtection="1">
      <alignment horizontal="center"/>
      <protection locked="0"/>
    </xf>
    <xf numFmtId="0" fontId="51" fillId="20" borderId="91" xfId="0" applyFont="1" applyFill="1" applyBorder="1" applyAlignment="1">
      <alignment horizontal="center" vertical="center" wrapText="1" readingOrder="1"/>
    </xf>
    <xf numFmtId="0" fontId="53" fillId="3" borderId="91" xfId="0" applyFont="1" applyFill="1" applyBorder="1" applyAlignment="1">
      <alignment horizontal="center" vertical="center" wrapText="1" readingOrder="1"/>
    </xf>
    <xf numFmtId="0" fontId="53" fillId="3" borderId="91" xfId="0" applyFont="1" applyFill="1" applyBorder="1" applyAlignment="1">
      <alignment horizontal="left" vertical="center" wrapText="1"/>
    </xf>
    <xf numFmtId="0" fontId="53" fillId="3" borderId="91" xfId="0" applyFont="1" applyFill="1" applyBorder="1" applyAlignment="1">
      <alignment horizontal="center" vertical="center" wrapText="1"/>
    </xf>
    <xf numFmtId="0" fontId="47" fillId="3" borderId="0" xfId="0" applyFont="1" applyFill="1"/>
    <xf numFmtId="0" fontId="53" fillId="0" borderId="91" xfId="0" applyFont="1" applyBorder="1" applyAlignment="1">
      <alignment horizontal="center" vertical="center" wrapText="1" readingOrder="1"/>
    </xf>
    <xf numFmtId="0" fontId="53" fillId="0" borderId="91" xfId="0" applyFont="1" applyBorder="1" applyAlignment="1">
      <alignment horizontal="left" vertical="center" wrapText="1"/>
    </xf>
    <xf numFmtId="0" fontId="53" fillId="3" borderId="91" xfId="0" applyFont="1" applyFill="1" applyBorder="1" applyAlignment="1">
      <alignment horizontal="left" vertical="center" wrapText="1" readingOrder="1"/>
    </xf>
    <xf numFmtId="0" fontId="49" fillId="0" borderId="0" xfId="0" applyFont="1"/>
    <xf numFmtId="0" fontId="53" fillId="3" borderId="91" xfId="0" applyFont="1" applyFill="1" applyBorder="1" applyAlignment="1">
      <alignment vertical="center" wrapText="1"/>
    </xf>
    <xf numFmtId="0" fontId="47" fillId="0" borderId="0" xfId="0" applyFont="1" applyAlignment="1">
      <alignment horizontal="left"/>
    </xf>
    <xf numFmtId="0" fontId="47" fillId="0" borderId="0" xfId="0" applyFont="1" applyAlignment="1">
      <alignment horizontal="center"/>
    </xf>
    <xf numFmtId="0" fontId="54" fillId="0" borderId="0" xfId="0" applyFont="1" applyAlignment="1">
      <alignment wrapText="1"/>
    </xf>
    <xf numFmtId="0" fontId="55" fillId="0" borderId="0" xfId="0" applyFont="1"/>
    <xf numFmtId="0" fontId="57" fillId="5" borderId="88" xfId="0" applyFont="1" applyFill="1" applyBorder="1" applyAlignment="1">
      <alignment horizontal="center" vertical="center"/>
    </xf>
    <xf numFmtId="0" fontId="57" fillId="5" borderId="88" xfId="0" applyFont="1" applyFill="1" applyBorder="1" applyAlignment="1">
      <alignment vertical="center" wrapText="1"/>
    </xf>
    <xf numFmtId="0" fontId="58" fillId="3" borderId="88" xfId="0" applyFont="1" applyFill="1" applyBorder="1" applyAlignment="1">
      <alignment horizontal="center" vertical="center" wrapText="1"/>
    </xf>
    <xf numFmtId="0" fontId="59" fillId="3" borderId="88" xfId="0" applyFont="1" applyFill="1" applyBorder="1" applyAlignment="1">
      <alignment horizontal="center" vertical="center" wrapText="1"/>
    </xf>
    <xf numFmtId="0" fontId="59" fillId="3" borderId="88" xfId="0" applyFont="1" applyFill="1" applyBorder="1" applyAlignment="1">
      <alignment horizontal="left" vertical="center"/>
    </xf>
    <xf numFmtId="0" fontId="58" fillId="3" borderId="88" xfId="0" applyFont="1" applyFill="1" applyBorder="1" applyAlignment="1">
      <alignment horizontal="center" vertical="center"/>
    </xf>
    <xf numFmtId="0" fontId="59" fillId="3" borderId="88" xfId="0" applyFont="1" applyFill="1" applyBorder="1" applyAlignment="1">
      <alignment horizontal="center" vertical="center"/>
    </xf>
    <xf numFmtId="0" fontId="57" fillId="3" borderId="88" xfId="0" applyFont="1" applyFill="1" applyBorder="1" applyAlignment="1">
      <alignment horizontal="left" vertical="center" wrapText="1"/>
    </xf>
    <xf numFmtId="0" fontId="57" fillId="0" borderId="88" xfId="0" applyFont="1" applyBorder="1" applyAlignment="1">
      <alignment horizontal="left" vertical="center" wrapText="1"/>
    </xf>
    <xf numFmtId="0" fontId="59" fillId="0" borderId="88" xfId="0" applyFont="1" applyBorder="1" applyAlignment="1">
      <alignment horizontal="left" vertical="center"/>
    </xf>
    <xf numFmtId="0" fontId="55" fillId="0" borderId="0" xfId="0" applyFont="1" applyAlignment="1">
      <alignment horizontal="left"/>
    </xf>
    <xf numFmtId="0" fontId="54" fillId="0" borderId="0" xfId="0" applyFont="1" applyAlignment="1">
      <alignment horizontal="center"/>
    </xf>
    <xf numFmtId="0" fontId="55" fillId="0" borderId="0" xfId="0" applyFont="1" applyAlignment="1">
      <alignment horizontal="center"/>
    </xf>
    <xf numFmtId="0" fontId="6" fillId="3" borderId="0" xfId="0" applyFont="1" applyFill="1" applyAlignment="1">
      <alignment vertical="center"/>
    </xf>
    <xf numFmtId="0" fontId="5" fillId="3" borderId="29" xfId="0" applyFont="1" applyFill="1" applyBorder="1" applyAlignment="1">
      <alignment vertical="center"/>
    </xf>
    <xf numFmtId="0" fontId="5" fillId="3" borderId="6" xfId="0" applyFont="1" applyFill="1" applyBorder="1" applyAlignment="1">
      <alignment vertical="center"/>
    </xf>
    <xf numFmtId="0" fontId="5" fillId="3" borderId="30" xfId="0" applyFont="1" applyFill="1" applyBorder="1" applyAlignment="1">
      <alignment vertical="center"/>
    </xf>
    <xf numFmtId="0" fontId="5" fillId="3" borderId="0" xfId="0" applyFont="1" applyFill="1" applyAlignment="1">
      <alignment vertical="center"/>
    </xf>
    <xf numFmtId="0" fontId="5" fillId="3" borderId="85" xfId="0" applyFont="1" applyFill="1" applyBorder="1" applyAlignment="1">
      <alignment vertical="center"/>
    </xf>
    <xf numFmtId="0" fontId="5" fillId="3" borderId="10" xfId="0" applyFont="1" applyFill="1" applyBorder="1" applyAlignment="1">
      <alignment vertical="center"/>
    </xf>
    <xf numFmtId="0" fontId="51" fillId="0" borderId="91" xfId="0" applyFont="1" applyBorder="1" applyAlignment="1">
      <alignment horizontal="center" vertical="center" wrapText="1" readingOrder="1"/>
    </xf>
    <xf numFmtId="0" fontId="51" fillId="0" borderId="92" xfId="0" applyFont="1" applyBorder="1" applyAlignment="1">
      <alignment horizontal="center" vertical="center" wrapText="1" readingOrder="1"/>
    </xf>
    <xf numFmtId="0" fontId="57" fillId="20" borderId="88" xfId="0" applyFont="1" applyFill="1" applyBorder="1" applyAlignment="1">
      <alignment horizontal="center" vertical="center"/>
    </xf>
    <xf numFmtId="0" fontId="62" fillId="0" borderId="86" xfId="0" applyFont="1" applyBorder="1" applyAlignment="1">
      <alignment horizontal="center" vertical="center" wrapText="1"/>
    </xf>
    <xf numFmtId="0" fontId="62" fillId="0" borderId="65" xfId="0" applyFont="1" applyBorder="1" applyAlignment="1">
      <alignment horizontal="center" vertical="center" wrapText="1"/>
    </xf>
    <xf numFmtId="0" fontId="63" fillId="0" borderId="63" xfId="0" applyFont="1" applyBorder="1" applyAlignment="1">
      <alignment horizontal="center" vertical="center" wrapText="1"/>
    </xf>
    <xf numFmtId="0" fontId="63" fillId="0" borderId="16"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8" xfId="0" applyFont="1" applyBorder="1" applyAlignment="1">
      <alignment horizontal="center" vertical="center" wrapText="1"/>
    </xf>
    <xf numFmtId="0" fontId="47" fillId="0" borderId="0" xfId="0" applyFont="1" applyAlignment="1">
      <alignment wrapText="1"/>
    </xf>
    <xf numFmtId="0" fontId="49" fillId="0" borderId="0" xfId="0" applyFont="1" applyAlignment="1">
      <alignment wrapText="1"/>
    </xf>
    <xf numFmtId="0" fontId="47" fillId="3" borderId="0" xfId="0" applyFont="1" applyFill="1" applyAlignment="1">
      <alignment wrapText="1"/>
    </xf>
    <xf numFmtId="0" fontId="57" fillId="0" borderId="88" xfId="0" applyFont="1" applyBorder="1" applyAlignment="1">
      <alignment vertical="center" wrapText="1"/>
    </xf>
    <xf numFmtId="0" fontId="16" fillId="0" borderId="2" xfId="0" applyFont="1" applyBorder="1" applyAlignment="1">
      <alignment horizontal="justify" vertical="center"/>
    </xf>
    <xf numFmtId="0" fontId="7" fillId="0" borderId="3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66" fillId="3" borderId="49" xfId="0" applyFont="1" applyFill="1" applyBorder="1" applyAlignment="1">
      <alignment vertical="center"/>
    </xf>
    <xf numFmtId="0" fontId="66" fillId="3" borderId="0" xfId="0" applyFont="1" applyFill="1" applyAlignment="1">
      <alignment vertical="center"/>
    </xf>
    <xf numFmtId="0" fontId="67" fillId="3" borderId="0" xfId="0" applyFont="1" applyFill="1"/>
    <xf numFmtId="0" fontId="67" fillId="0" borderId="0" xfId="0" applyFont="1"/>
    <xf numFmtId="0" fontId="71" fillId="4" borderId="45" xfId="0" applyFont="1" applyFill="1" applyBorder="1" applyAlignment="1">
      <alignment horizontal="center" vertical="center"/>
    </xf>
    <xf numFmtId="0" fontId="71" fillId="4" borderId="53" xfId="0" applyFont="1" applyFill="1" applyBorder="1" applyAlignment="1">
      <alignment horizontal="center" vertical="center" textRotation="90" wrapText="1"/>
    </xf>
    <xf numFmtId="0" fontId="71" fillId="4" borderId="54" xfId="0" applyFont="1" applyFill="1" applyBorder="1" applyAlignment="1">
      <alignment horizontal="center" vertical="center" textRotation="90" wrapText="1"/>
    </xf>
    <xf numFmtId="0" fontId="71" fillId="4" borderId="55" xfId="0" applyFont="1" applyFill="1" applyBorder="1" applyAlignment="1">
      <alignment horizontal="center" vertical="center" wrapText="1"/>
    </xf>
    <xf numFmtId="0" fontId="71" fillId="4" borderId="35" xfId="0" applyFont="1" applyFill="1" applyBorder="1" applyAlignment="1">
      <alignment horizontal="center" vertical="center" textRotation="90" wrapText="1"/>
    </xf>
    <xf numFmtId="0" fontId="72" fillId="4" borderId="35" xfId="0" applyFont="1" applyFill="1" applyBorder="1" applyAlignment="1">
      <alignment horizontal="center" vertical="center" textRotation="90"/>
    </xf>
    <xf numFmtId="0" fontId="71" fillId="4" borderId="35" xfId="0" applyFont="1" applyFill="1" applyBorder="1" applyAlignment="1">
      <alignment horizontal="center" vertical="center" wrapText="1"/>
    </xf>
    <xf numFmtId="0" fontId="71" fillId="4" borderId="51" xfId="0" applyFont="1" applyFill="1" applyBorder="1" applyAlignment="1">
      <alignment horizontal="center" vertical="center" textRotation="90" wrapText="1"/>
    </xf>
    <xf numFmtId="0" fontId="71" fillId="4" borderId="1" xfId="0" applyFont="1" applyFill="1" applyBorder="1" applyAlignment="1">
      <alignment horizontal="center" vertical="center" textRotation="90" wrapText="1"/>
    </xf>
    <xf numFmtId="0" fontId="71" fillId="2" borderId="0" xfId="0" applyFont="1" applyFill="1" applyAlignment="1">
      <alignment horizontal="center" vertical="center"/>
    </xf>
    <xf numFmtId="3" fontId="16" fillId="0" borderId="2" xfId="0" applyNumberFormat="1" applyFont="1" applyBorder="1" applyAlignment="1">
      <alignment horizontal="justify" vertical="center" wrapText="1"/>
    </xf>
    <xf numFmtId="0" fontId="16" fillId="0" borderId="102" xfId="0" applyFont="1" applyBorder="1" applyAlignment="1">
      <alignment horizontal="justify" vertical="center" wrapText="1"/>
    </xf>
    <xf numFmtId="0" fontId="16" fillId="0" borderId="106" xfId="0" applyFont="1" applyBorder="1" applyAlignment="1">
      <alignment horizontal="center" vertical="center" wrapText="1"/>
    </xf>
    <xf numFmtId="0" fontId="16" fillId="0" borderId="31" xfId="0" applyFont="1" applyBorder="1" applyAlignment="1">
      <alignment horizontal="center" vertical="center" wrapText="1"/>
    </xf>
    <xf numFmtId="2" fontId="16" fillId="0" borderId="31" xfId="3" applyNumberFormat="1" applyFont="1" applyBorder="1" applyAlignment="1">
      <alignment horizontal="center" vertical="center" wrapText="1"/>
    </xf>
    <xf numFmtId="0" fontId="16" fillId="0" borderId="25" xfId="0" applyFont="1" applyBorder="1" applyAlignment="1">
      <alignment horizontal="justify" vertical="center" wrapText="1"/>
    </xf>
    <xf numFmtId="0" fontId="16" fillId="0" borderId="69" xfId="0" applyFont="1" applyBorder="1" applyAlignment="1">
      <alignment horizontal="center" vertical="center" wrapText="1"/>
    </xf>
    <xf numFmtId="0" fontId="16" fillId="0" borderId="19" xfId="0" applyFont="1" applyBorder="1" applyAlignment="1">
      <alignment horizontal="center" vertical="center" wrapText="1"/>
    </xf>
    <xf numFmtId="2" fontId="16" fillId="0" borderId="2" xfId="3"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7" xfId="0" applyFont="1" applyBorder="1" applyAlignment="1">
      <alignment horizontal="center" vertical="center" wrapText="1"/>
    </xf>
    <xf numFmtId="3" fontId="16" fillId="0" borderId="0" xfId="0" applyNumberFormat="1" applyFont="1" applyAlignment="1">
      <alignment horizontal="left"/>
    </xf>
    <xf numFmtId="2" fontId="16" fillId="0" borderId="0" xfId="3" applyNumberFormat="1" applyFont="1"/>
    <xf numFmtId="165" fontId="16" fillId="0" borderId="0" xfId="3" applyNumberFormat="1" applyFont="1" applyAlignment="1">
      <alignment horizontal="center"/>
    </xf>
    <xf numFmtId="165" fontId="16" fillId="0" borderId="0" xfId="3" applyNumberFormat="1" applyFont="1"/>
    <xf numFmtId="3" fontId="16" fillId="0" borderId="28" xfId="0" applyNumberFormat="1" applyFont="1" applyBorder="1" applyAlignment="1">
      <alignment horizontal="justify" vertical="center" wrapText="1"/>
    </xf>
    <xf numFmtId="0" fontId="16" fillId="0" borderId="29" xfId="0" applyFont="1" applyBorder="1" applyAlignment="1">
      <alignment horizontal="justify" vertical="center" wrapText="1"/>
    </xf>
    <xf numFmtId="0" fontId="16" fillId="0" borderId="33" xfId="0" applyFont="1" applyBorder="1" applyAlignment="1">
      <alignment horizontal="center" vertical="center" wrapText="1"/>
    </xf>
    <xf numFmtId="0" fontId="16" fillId="0" borderId="28" xfId="0" applyFont="1" applyBorder="1" applyAlignment="1">
      <alignment horizontal="center" vertical="center" wrapText="1"/>
    </xf>
    <xf numFmtId="2" fontId="16" fillId="0" borderId="28" xfId="3" applyNumberFormat="1" applyFont="1" applyBorder="1" applyAlignment="1">
      <alignment horizontal="center" vertical="center" wrapText="1"/>
    </xf>
    <xf numFmtId="0" fontId="16" fillId="0" borderId="20" xfId="0" applyFont="1" applyBorder="1" applyAlignment="1">
      <alignment horizontal="center" vertical="center" wrapText="1"/>
    </xf>
    <xf numFmtId="2" fontId="16" fillId="0" borderId="20" xfId="3" applyNumberFormat="1" applyFont="1" applyBorder="1" applyAlignment="1">
      <alignment horizontal="center" vertical="center" wrapText="1"/>
    </xf>
    <xf numFmtId="0" fontId="16" fillId="0" borderId="31" xfId="0" applyFont="1" applyBorder="1" applyAlignment="1">
      <alignment horizontal="justify" vertical="center" wrapText="1"/>
    </xf>
    <xf numFmtId="0" fontId="7" fillId="0" borderId="2" xfId="0" applyFont="1" applyBorder="1" applyAlignment="1" applyProtection="1">
      <alignment horizontal="left" vertical="center" wrapText="1"/>
      <protection locked="0"/>
    </xf>
    <xf numFmtId="0" fontId="7" fillId="0" borderId="20" xfId="0" applyFont="1" applyBorder="1" applyAlignment="1" applyProtection="1">
      <alignment vertical="center" wrapText="1"/>
      <protection locked="0"/>
    </xf>
    <xf numFmtId="0" fontId="66" fillId="3" borderId="29" xfId="0" applyFont="1" applyFill="1" applyBorder="1" applyAlignment="1">
      <alignment vertical="center"/>
    </xf>
    <xf numFmtId="0" fontId="66" fillId="3" borderId="6" xfId="0" applyFont="1" applyFill="1" applyBorder="1" applyAlignment="1">
      <alignment vertical="center"/>
    </xf>
    <xf numFmtId="0" fontId="73" fillId="4" borderId="6" xfId="0" applyFont="1" applyFill="1" applyBorder="1" applyAlignment="1">
      <alignment vertical="center"/>
    </xf>
    <xf numFmtId="0" fontId="66" fillId="3" borderId="30" xfId="0" applyFont="1" applyFill="1" applyBorder="1" applyAlignment="1">
      <alignment vertical="center"/>
    </xf>
    <xf numFmtId="0" fontId="73" fillId="4" borderId="0" xfId="0" applyFont="1" applyFill="1" applyAlignment="1">
      <alignment vertical="center"/>
    </xf>
    <xf numFmtId="0" fontId="66" fillId="3" borderId="85" xfId="0" applyFont="1" applyFill="1" applyBorder="1" applyAlignment="1">
      <alignment vertical="center"/>
    </xf>
    <xf numFmtId="0" fontId="66" fillId="3" borderId="10" xfId="0" applyFont="1" applyFill="1" applyBorder="1" applyAlignment="1">
      <alignment vertical="center"/>
    </xf>
    <xf numFmtId="0" fontId="74" fillId="3" borderId="26" xfId="0" applyFont="1" applyFill="1" applyBorder="1" applyAlignment="1">
      <alignment vertical="center"/>
    </xf>
    <xf numFmtId="0" fontId="70" fillId="3" borderId="2" xfId="0" applyFont="1" applyFill="1" applyBorder="1" applyAlignment="1" applyProtection="1">
      <alignment horizontal="left" vertical="center"/>
      <protection locked="0"/>
    </xf>
    <xf numFmtId="0" fontId="70" fillId="3" borderId="2" xfId="0" applyFont="1" applyFill="1" applyBorder="1" applyAlignment="1" applyProtection="1">
      <alignment horizontal="left" vertical="center" wrapText="1"/>
      <protection locked="0"/>
    </xf>
    <xf numFmtId="0" fontId="71" fillId="4" borderId="48" xfId="0" applyFont="1" applyFill="1" applyBorder="1" applyAlignment="1">
      <alignment horizontal="center" vertical="center"/>
    </xf>
    <xf numFmtId="0" fontId="67" fillId="0" borderId="0" xfId="0" applyFont="1" applyAlignment="1">
      <alignment vertical="top"/>
    </xf>
    <xf numFmtId="0" fontId="76" fillId="0" borderId="0" xfId="0" applyFont="1" applyAlignment="1">
      <alignment vertical="center"/>
    </xf>
    <xf numFmtId="0" fontId="16" fillId="0" borderId="0" xfId="0" applyFont="1" applyAlignment="1">
      <alignment horizontal="left"/>
    </xf>
    <xf numFmtId="0" fontId="75" fillId="0" borderId="31" xfId="0" applyFont="1" applyBorder="1" applyAlignment="1">
      <alignment horizontal="center" vertical="center" wrapText="1"/>
    </xf>
    <xf numFmtId="1" fontId="75" fillId="0" borderId="31" xfId="4" applyNumberFormat="1" applyFont="1" applyBorder="1" applyAlignment="1">
      <alignment horizontal="center" vertical="center" wrapText="1"/>
    </xf>
    <xf numFmtId="0" fontId="75" fillId="3" borderId="0" xfId="0" applyFont="1" applyFill="1"/>
    <xf numFmtId="0" fontId="75" fillId="0" borderId="2" xfId="0" applyFont="1" applyBorder="1" applyAlignment="1">
      <alignment horizontal="center" vertical="center" wrapText="1"/>
    </xf>
    <xf numFmtId="1" fontId="75" fillId="0" borderId="2" xfId="4" applyNumberFormat="1" applyFont="1" applyBorder="1" applyAlignment="1">
      <alignment horizontal="center" vertical="center" wrapText="1"/>
    </xf>
    <xf numFmtId="0" fontId="75" fillId="0" borderId="20" xfId="0" applyFont="1" applyBorder="1" applyAlignment="1">
      <alignment horizontal="center" vertical="center" wrapText="1"/>
    </xf>
    <xf numFmtId="1" fontId="75" fillId="0" borderId="20" xfId="4" applyNumberFormat="1" applyFont="1" applyBorder="1" applyAlignment="1">
      <alignment horizontal="center" vertical="center" wrapText="1"/>
    </xf>
    <xf numFmtId="0" fontId="75" fillId="3" borderId="0" xfId="0" applyFont="1" applyFill="1" applyAlignment="1">
      <alignment vertical="top"/>
    </xf>
    <xf numFmtId="0" fontId="7" fillId="3" borderId="0" xfId="0" applyFont="1" applyFill="1" applyAlignment="1">
      <alignment vertical="center"/>
    </xf>
    <xf numFmtId="0" fontId="75" fillId="0" borderId="20" xfId="0" applyFont="1" applyBorder="1" applyAlignment="1">
      <alignment vertical="center" wrapText="1"/>
    </xf>
    <xf numFmtId="0" fontId="16" fillId="0" borderId="0" xfId="0" applyFont="1" applyAlignment="1">
      <alignment wrapText="1"/>
    </xf>
    <xf numFmtId="3" fontId="16" fillId="0" borderId="2" xfId="0" applyNumberFormat="1" applyFont="1" applyBorder="1" applyAlignment="1">
      <alignment horizontal="left" vertical="center" wrapText="1"/>
    </xf>
    <xf numFmtId="3" fontId="16" fillId="0" borderId="28" xfId="0" applyNumberFormat="1" applyFont="1" applyBorder="1" applyAlignment="1">
      <alignment horizontal="left" vertical="center" wrapText="1"/>
    </xf>
    <xf numFmtId="3" fontId="16" fillId="0" borderId="31" xfId="0" applyNumberFormat="1" applyFont="1" applyBorder="1" applyAlignment="1">
      <alignment horizontal="left" vertical="center" wrapText="1"/>
    </xf>
    <xf numFmtId="3" fontId="16" fillId="0" borderId="20" xfId="0" applyNumberFormat="1" applyFont="1" applyBorder="1" applyAlignment="1">
      <alignment horizontal="left" vertical="center" wrapText="1"/>
    </xf>
    <xf numFmtId="0" fontId="16" fillId="0" borderId="31" xfId="0" applyFont="1" applyBorder="1" applyAlignment="1">
      <alignment horizontal="justify" vertical="center"/>
    </xf>
    <xf numFmtId="0" fontId="16" fillId="0" borderId="31" xfId="0" applyFont="1" applyBorder="1" applyAlignment="1">
      <alignment vertical="center" wrapText="1"/>
    </xf>
    <xf numFmtId="0" fontId="16" fillId="0" borderId="2" xfId="0" applyFont="1" applyBorder="1" applyAlignment="1">
      <alignment vertical="center" wrapText="1"/>
    </xf>
    <xf numFmtId="0" fontId="16" fillId="0" borderId="20" xfId="0" applyFont="1" applyBorder="1" applyAlignment="1">
      <alignment horizontal="justify" vertical="center"/>
    </xf>
    <xf numFmtId="0" fontId="16" fillId="0" borderId="20" xfId="0" applyFont="1" applyBorder="1" applyAlignment="1">
      <alignment vertical="center" wrapText="1"/>
    </xf>
    <xf numFmtId="2" fontId="16" fillId="0" borderId="2" xfId="3" applyNumberFormat="1" applyFont="1" applyBorder="1" applyAlignment="1">
      <alignment vertical="center" wrapText="1"/>
    </xf>
    <xf numFmtId="2" fontId="16" fillId="0" borderId="28" xfId="3" applyNumberFormat="1" applyFont="1" applyBorder="1" applyAlignment="1">
      <alignment vertical="center" wrapText="1"/>
    </xf>
    <xf numFmtId="2" fontId="16" fillId="0" borderId="20" xfId="3" applyNumberFormat="1" applyFont="1" applyBorder="1" applyAlignment="1">
      <alignment vertical="center" wrapText="1"/>
    </xf>
    <xf numFmtId="2" fontId="16" fillId="0" borderId="31" xfId="3" applyNumberFormat="1" applyFont="1" applyBorder="1" applyAlignment="1">
      <alignment vertical="center" wrapText="1"/>
    </xf>
    <xf numFmtId="0" fontId="75" fillId="0" borderId="31" xfId="0" applyFont="1" applyBorder="1" applyAlignment="1">
      <alignment horizontal="left" vertical="center" wrapText="1"/>
    </xf>
    <xf numFmtId="0" fontId="75" fillId="0" borderId="2" xfId="0" applyFont="1" applyBorder="1" applyAlignment="1">
      <alignment horizontal="left" vertical="center" wrapText="1"/>
    </xf>
    <xf numFmtId="0" fontId="75" fillId="0" borderId="20" xfId="0" applyFont="1" applyBorder="1" applyAlignment="1">
      <alignment horizontal="left" vertical="center" wrapText="1"/>
    </xf>
    <xf numFmtId="0" fontId="75" fillId="3" borderId="31" xfId="0" applyFont="1" applyFill="1" applyBorder="1" applyAlignment="1">
      <alignment horizontal="left" vertical="center" wrapText="1"/>
    </xf>
    <xf numFmtId="0" fontId="75" fillId="3" borderId="2" xfId="0" applyFont="1" applyFill="1" applyBorder="1" applyAlignment="1">
      <alignment horizontal="left" vertical="center" wrapText="1"/>
    </xf>
    <xf numFmtId="0" fontId="75" fillId="3" borderId="20" xfId="0" applyFont="1" applyFill="1" applyBorder="1" applyAlignment="1">
      <alignment horizontal="left" vertical="center" wrapText="1"/>
    </xf>
    <xf numFmtId="0" fontId="16" fillId="0" borderId="31" xfId="0" applyFont="1" applyBorder="1" applyAlignment="1">
      <alignment horizontal="left" vertical="center" wrapText="1"/>
    </xf>
    <xf numFmtId="0" fontId="16" fillId="0" borderId="2" xfId="0" applyFont="1" applyBorder="1" applyAlignment="1">
      <alignment horizontal="left" vertical="center" wrapText="1"/>
    </xf>
    <xf numFmtId="0" fontId="16" fillId="0" borderId="20" xfId="0" applyFont="1" applyBorder="1" applyAlignment="1">
      <alignment horizontal="left" vertical="center" wrapText="1"/>
    </xf>
    <xf numFmtId="4" fontId="0" fillId="0" borderId="108" xfId="0" applyNumberFormat="1" applyBorder="1" applyAlignment="1">
      <alignment horizontal="center" vertical="center" wrapText="1"/>
    </xf>
    <xf numFmtId="0" fontId="7" fillId="0" borderId="20" xfId="0" applyFont="1" applyBorder="1" applyAlignment="1">
      <alignment horizontal="left" vertical="top" wrapText="1"/>
    </xf>
    <xf numFmtId="1" fontId="7" fillId="0" borderId="20" xfId="4" applyNumberFormat="1" applyFont="1" applyFill="1" applyBorder="1" applyAlignment="1">
      <alignment horizontal="center" vertical="center" wrapText="1"/>
    </xf>
    <xf numFmtId="0" fontId="32" fillId="3" borderId="76" xfId="1" applyFont="1" applyFill="1" applyBorder="1" applyAlignment="1">
      <alignment horizontal="justify" vertical="center" wrapText="1"/>
    </xf>
    <xf numFmtId="0" fontId="3" fillId="0" borderId="0" xfId="0" applyFont="1" applyAlignment="1">
      <alignment horizontal="center" vertical="center"/>
    </xf>
    <xf numFmtId="0" fontId="0" fillId="3" borderId="87" xfId="0" applyFill="1" applyBorder="1" applyAlignment="1">
      <alignment horizontal="center" vertical="center" wrapText="1"/>
    </xf>
    <xf numFmtId="0" fontId="71" fillId="0" borderId="0" xfId="0" applyFont="1" applyAlignment="1">
      <alignment horizontal="center" vertical="center"/>
    </xf>
    <xf numFmtId="0" fontId="70" fillId="3" borderId="28" xfId="0" applyFont="1" applyFill="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5" fillId="0" borderId="19" xfId="0" applyFont="1" applyBorder="1" applyAlignment="1">
      <alignment horizontal="center" vertical="center" wrapText="1"/>
    </xf>
    <xf numFmtId="0" fontId="75" fillId="0" borderId="19" xfId="0" applyFont="1" applyBorder="1" applyAlignment="1">
      <alignment horizontal="left" vertical="center" wrapText="1"/>
    </xf>
    <xf numFmtId="0" fontId="75" fillId="3" borderId="19" xfId="0" applyFont="1" applyFill="1" applyBorder="1" applyAlignment="1">
      <alignment horizontal="left" vertical="center" wrapText="1"/>
    </xf>
    <xf numFmtId="1" fontId="75" fillId="0" borderId="19" xfId="4" applyNumberFormat="1" applyFont="1" applyBorder="1" applyAlignment="1">
      <alignment horizontal="center" vertical="center" wrapText="1"/>
    </xf>
    <xf numFmtId="0" fontId="71" fillId="4" borderId="114" xfId="0" applyFont="1" applyFill="1" applyBorder="1" applyAlignment="1">
      <alignment vertical="center"/>
    </xf>
    <xf numFmtId="0" fontId="71" fillId="4" borderId="115" xfId="0" applyFont="1" applyFill="1" applyBorder="1" applyAlignment="1">
      <alignment vertical="center"/>
    </xf>
    <xf numFmtId="0" fontId="71" fillId="4" borderId="128" xfId="0" applyFont="1" applyFill="1" applyBorder="1" applyAlignment="1">
      <alignment horizontal="center" vertical="center" wrapText="1"/>
    </xf>
    <xf numFmtId="0" fontId="71" fillId="4" borderId="129" xfId="0" applyFont="1" applyFill="1" applyBorder="1" applyAlignment="1">
      <alignment horizontal="center" vertical="center" wrapText="1"/>
    </xf>
    <xf numFmtId="0" fontId="20" fillId="0" borderId="19" xfId="0" applyFont="1" applyBorder="1" applyAlignment="1">
      <alignment horizontal="center" vertical="center" wrapText="1"/>
    </xf>
    <xf numFmtId="0" fontId="14" fillId="13" borderId="19" xfId="0" applyFont="1" applyFill="1" applyBorder="1" applyAlignment="1" applyProtection="1">
      <alignment horizontal="center" vertical="center" wrapText="1" readingOrder="1"/>
      <protection hidden="1"/>
    </xf>
    <xf numFmtId="0" fontId="14" fillId="14" borderId="113" xfId="0" applyFont="1" applyFill="1" applyBorder="1" applyAlignment="1" applyProtection="1">
      <alignment horizontal="center" vertical="center" wrapText="1" readingOrder="1"/>
      <protection hidden="1"/>
    </xf>
    <xf numFmtId="0" fontId="0" fillId="3" borderId="15" xfId="0" applyFill="1" applyBorder="1"/>
    <xf numFmtId="0" fontId="0" fillId="5" borderId="15" xfId="0" applyFill="1" applyBorder="1"/>
    <xf numFmtId="0" fontId="0" fillId="5" borderId="16" xfId="0" applyFill="1" applyBorder="1"/>
    <xf numFmtId="0" fontId="79" fillId="4" borderId="34" xfId="0" applyFont="1" applyFill="1" applyBorder="1" applyAlignment="1" applyProtection="1">
      <alignment horizontal="center" vertical="center" wrapText="1"/>
      <protection locked="0"/>
    </xf>
    <xf numFmtId="0" fontId="65" fillId="0" borderId="0" xfId="0" applyFont="1" applyAlignment="1" applyProtection="1">
      <alignment vertical="center"/>
      <protection locked="0"/>
    </xf>
    <xf numFmtId="0" fontId="79" fillId="16" borderId="34" xfId="0" applyFont="1" applyFill="1" applyBorder="1" applyAlignment="1" applyProtection="1">
      <alignment horizontal="center" vertical="center" textRotation="90"/>
      <protection locked="0"/>
    </xf>
    <xf numFmtId="0" fontId="80" fillId="4" borderId="34" xfId="0" applyFont="1" applyFill="1" applyBorder="1" applyAlignment="1">
      <alignment horizontal="center" vertical="center" wrapText="1"/>
    </xf>
    <xf numFmtId="0" fontId="81" fillId="0" borderId="0" xfId="0" applyFont="1" applyAlignment="1" applyProtection="1">
      <alignment horizontal="center" vertical="center"/>
      <protection locked="0"/>
    </xf>
    <xf numFmtId="0" fontId="82" fillId="17" borderId="0" xfId="0" applyFont="1" applyFill="1"/>
    <xf numFmtId="0" fontId="82" fillId="0" borderId="0" xfId="0" applyFont="1"/>
    <xf numFmtId="0" fontId="65" fillId="0" borderId="0" xfId="0" applyFont="1"/>
    <xf numFmtId="0" fontId="75" fillId="0" borderId="0" xfId="0" applyFont="1" applyProtection="1">
      <protection locked="0"/>
    </xf>
    <xf numFmtId="0" fontId="16" fillId="0" borderId="0" xfId="0" applyFont="1" applyProtection="1">
      <protection locked="0"/>
    </xf>
    <xf numFmtId="0" fontId="65" fillId="3" borderId="0" xfId="0" applyFont="1" applyFill="1"/>
    <xf numFmtId="0" fontId="65" fillId="0" borderId="0" xfId="0" applyFont="1" applyAlignment="1">
      <alignment wrapText="1"/>
    </xf>
    <xf numFmtId="0" fontId="65" fillId="0" borderId="0" xfId="0" applyFont="1" applyProtection="1">
      <protection locked="0"/>
    </xf>
    <xf numFmtId="0" fontId="6" fillId="3" borderId="32" xfId="0" applyFont="1" applyFill="1" applyBorder="1" applyAlignment="1">
      <alignment horizontal="left" vertical="center" wrapText="1"/>
    </xf>
    <xf numFmtId="0" fontId="82" fillId="17" borderId="0" xfId="0" applyFont="1" applyFill="1" applyAlignment="1">
      <alignment horizontal="left" vertical="center" wrapText="1"/>
    </xf>
    <xf numFmtId="0" fontId="65" fillId="0" borderId="0" xfId="0" applyFont="1" applyAlignment="1">
      <alignment horizontal="left" vertical="center" wrapText="1"/>
    </xf>
    <xf numFmtId="0" fontId="16" fillId="0" borderId="0" xfId="0" applyFont="1" applyAlignment="1">
      <alignment horizontal="left" vertical="center" wrapText="1"/>
    </xf>
    <xf numFmtId="0" fontId="7" fillId="0" borderId="31" xfId="0" applyFont="1" applyBorder="1" applyAlignment="1">
      <alignment vertical="center" wrapText="1"/>
    </xf>
    <xf numFmtId="0" fontId="7" fillId="0" borderId="2" xfId="0" applyFont="1" applyBorder="1" applyAlignment="1">
      <alignment vertical="center" wrapText="1"/>
    </xf>
    <xf numFmtId="0" fontId="7" fillId="0" borderId="20" xfId="0" applyFont="1" applyBorder="1" applyAlignment="1">
      <alignment vertical="center" wrapText="1"/>
    </xf>
    <xf numFmtId="164" fontId="38" fillId="15" borderId="0" xfId="0" applyNumberFormat="1" applyFont="1" applyFill="1" applyAlignment="1" applyProtection="1">
      <alignment horizontal="center" vertical="center" wrapText="1"/>
      <protection locked="0"/>
    </xf>
    <xf numFmtId="0" fontId="46" fillId="15" borderId="0" xfId="0" applyFont="1" applyFill="1" applyAlignment="1" applyProtection="1">
      <alignment horizontal="center" vertical="center" wrapText="1"/>
      <protection locked="0"/>
    </xf>
    <xf numFmtId="0" fontId="38" fillId="15" borderId="0" xfId="0" applyFont="1" applyFill="1" applyAlignment="1" applyProtection="1">
      <alignment horizontal="center" vertical="center" wrapText="1"/>
      <protection locked="0"/>
    </xf>
    <xf numFmtId="0" fontId="17" fillId="0" borderId="0" xfId="0" applyFont="1" applyAlignment="1">
      <alignment horizontal="center" wrapText="1"/>
    </xf>
    <xf numFmtId="0" fontId="60" fillId="0" borderId="0" xfId="0" applyFont="1" applyAlignment="1">
      <alignment horizontal="center"/>
    </xf>
    <xf numFmtId="0" fontId="61" fillId="15" borderId="0" xfId="0" applyFont="1" applyFill="1" applyAlignment="1" applyProtection="1">
      <alignment horizontal="center" vertical="center" wrapText="1"/>
      <protection locked="0"/>
    </xf>
    <xf numFmtId="0" fontId="61" fillId="15" borderId="0" xfId="0" applyFont="1" applyFill="1" applyAlignment="1" applyProtection="1">
      <alignment horizontal="center" vertical="center"/>
      <protection locked="0"/>
    </xf>
    <xf numFmtId="0" fontId="38" fillId="3" borderId="0" xfId="0" applyFont="1" applyFill="1" applyAlignment="1">
      <alignment horizontal="center"/>
    </xf>
    <xf numFmtId="0" fontId="37" fillId="3" borderId="62" xfId="0" applyFont="1" applyFill="1" applyBorder="1" applyAlignment="1">
      <alignment horizontal="left" vertical="top" wrapText="1"/>
    </xf>
    <xf numFmtId="0" fontId="37" fillId="3" borderId="64" xfId="0" applyFont="1" applyFill="1" applyBorder="1" applyAlignment="1">
      <alignment horizontal="left" vertical="top" wrapText="1"/>
    </xf>
    <xf numFmtId="0" fontId="37" fillId="3" borderId="65" xfId="0" applyFont="1" applyFill="1" applyBorder="1" applyAlignment="1">
      <alignment horizontal="left" vertical="top" wrapText="1"/>
    </xf>
    <xf numFmtId="0" fontId="37" fillId="3" borderId="7" xfId="0" applyFont="1" applyFill="1" applyBorder="1" applyAlignment="1">
      <alignment horizontal="left" vertical="top" wrapText="1"/>
    </xf>
    <xf numFmtId="0" fontId="37" fillId="3" borderId="0" xfId="0" applyFont="1" applyFill="1" applyAlignment="1">
      <alignment horizontal="left" vertical="top" wrapText="1"/>
    </xf>
    <xf numFmtId="0" fontId="37" fillId="3" borderId="8" xfId="0" applyFont="1" applyFill="1" applyBorder="1" applyAlignment="1">
      <alignment horizontal="left" vertical="top" wrapText="1"/>
    </xf>
    <xf numFmtId="0" fontId="37" fillId="3" borderId="14" xfId="0" applyFont="1" applyFill="1" applyBorder="1" applyAlignment="1">
      <alignment horizontal="left" vertical="top" wrapText="1"/>
    </xf>
    <xf numFmtId="0" fontId="37" fillId="3" borderId="15" xfId="0" applyFont="1" applyFill="1" applyBorder="1" applyAlignment="1">
      <alignment horizontal="left" vertical="top" wrapText="1"/>
    </xf>
    <xf numFmtId="0" fontId="37" fillId="3" borderId="16" xfId="0" applyFont="1" applyFill="1" applyBorder="1" applyAlignment="1">
      <alignment horizontal="left" vertical="top" wrapText="1"/>
    </xf>
    <xf numFmtId="0" fontId="37" fillId="3" borderId="94" xfId="0" applyFont="1" applyFill="1" applyBorder="1" applyAlignment="1">
      <alignment horizontal="left" vertical="top" wrapText="1"/>
    </xf>
    <xf numFmtId="0" fontId="37" fillId="3" borderId="95" xfId="0" applyFont="1" applyFill="1" applyBorder="1" applyAlignment="1">
      <alignment horizontal="left" vertical="top" wrapText="1"/>
    </xf>
    <xf numFmtId="0" fontId="37" fillId="3" borderId="96" xfId="0" applyFont="1" applyFill="1" applyBorder="1" applyAlignment="1">
      <alignment horizontal="left" vertical="top" wrapText="1"/>
    </xf>
    <xf numFmtId="0" fontId="37" fillId="3" borderId="97" xfId="0" applyFont="1" applyFill="1" applyBorder="1" applyAlignment="1">
      <alignment horizontal="left" vertical="top" wrapText="1"/>
    </xf>
    <xf numFmtId="0" fontId="37" fillId="3" borderId="98" xfId="0" applyFont="1" applyFill="1" applyBorder="1" applyAlignment="1">
      <alignment horizontal="left" vertical="top" wrapText="1"/>
    </xf>
    <xf numFmtId="0" fontId="37" fillId="3" borderId="99" xfId="0" applyFont="1" applyFill="1" applyBorder="1" applyAlignment="1">
      <alignment horizontal="left" vertical="top" wrapText="1"/>
    </xf>
    <xf numFmtId="0" fontId="37" fillId="3" borderId="100" xfId="0" applyFont="1" applyFill="1" applyBorder="1" applyAlignment="1">
      <alignment horizontal="left" vertical="top" wrapText="1"/>
    </xf>
    <xf numFmtId="0" fontId="37" fillId="3" borderId="101" xfId="0" applyFont="1" applyFill="1" applyBorder="1" applyAlignment="1">
      <alignment horizontal="left" vertical="top" wrapText="1"/>
    </xf>
    <xf numFmtId="0" fontId="51" fillId="0" borderId="91" xfId="0" applyFont="1" applyBorder="1" applyAlignment="1">
      <alignment horizontal="center" vertical="center" wrapText="1" readingOrder="1"/>
    </xf>
    <xf numFmtId="0" fontId="48" fillId="0" borderId="0" xfId="0" applyFont="1" applyAlignment="1" applyProtection="1">
      <alignment horizontal="center" vertical="center" wrapText="1"/>
      <protection locked="0"/>
    </xf>
    <xf numFmtId="0" fontId="52" fillId="19" borderId="91" xfId="0" applyFont="1" applyFill="1" applyBorder="1" applyAlignment="1">
      <alignment horizontal="center" vertical="center" wrapText="1" readingOrder="1"/>
    </xf>
    <xf numFmtId="0" fontId="50" fillId="5" borderId="89" xfId="0" applyFont="1" applyFill="1" applyBorder="1" applyAlignment="1" applyProtection="1">
      <alignment horizontal="center" vertical="center" wrapText="1"/>
      <protection locked="0"/>
    </xf>
    <xf numFmtId="0" fontId="50" fillId="5" borderId="90" xfId="0" applyFont="1" applyFill="1" applyBorder="1" applyAlignment="1" applyProtection="1">
      <alignment horizontal="center" vertical="center" wrapText="1"/>
      <protection locked="0"/>
    </xf>
    <xf numFmtId="0" fontId="50" fillId="5" borderId="88" xfId="0" applyFont="1" applyFill="1" applyBorder="1" applyAlignment="1" applyProtection="1">
      <alignment horizontal="center" vertical="center"/>
      <protection locked="0"/>
    </xf>
    <xf numFmtId="0" fontId="49" fillId="5" borderId="88" xfId="0" applyFont="1" applyFill="1" applyBorder="1" applyAlignment="1" applyProtection="1">
      <alignment horizontal="center" vertical="center"/>
      <protection locked="0"/>
    </xf>
    <xf numFmtId="0" fontId="51" fillId="0" borderId="88" xfId="0" applyFont="1" applyBorder="1" applyAlignment="1" applyProtection="1">
      <alignment horizontal="center" vertical="center"/>
      <protection locked="0"/>
    </xf>
    <xf numFmtId="0" fontId="51" fillId="20" borderId="88" xfId="0" applyFont="1" applyFill="1" applyBorder="1" applyAlignment="1" applyProtection="1">
      <alignment horizontal="center" vertical="center"/>
      <protection locked="0"/>
    </xf>
    <xf numFmtId="0" fontId="47" fillId="5" borderId="88" xfId="0" applyFont="1" applyFill="1" applyBorder="1" applyAlignment="1" applyProtection="1">
      <alignment horizontal="left" vertical="center" wrapText="1"/>
      <protection locked="0"/>
    </xf>
    <xf numFmtId="0" fontId="47" fillId="5" borderId="88" xfId="0" applyFont="1" applyFill="1" applyBorder="1" applyAlignment="1" applyProtection="1">
      <alignment horizontal="left" vertical="center"/>
      <protection locked="0"/>
    </xf>
    <xf numFmtId="0" fontId="50" fillId="5" borderId="88" xfId="0" applyFont="1" applyFill="1" applyBorder="1" applyAlignment="1" applyProtection="1">
      <alignment horizontal="left" vertical="center" wrapText="1"/>
      <protection locked="0"/>
    </xf>
    <xf numFmtId="0" fontId="51" fillId="3" borderId="91" xfId="0" applyFont="1" applyFill="1" applyBorder="1" applyAlignment="1">
      <alignment horizontal="center" vertical="center" wrapText="1" readingOrder="1"/>
    </xf>
    <xf numFmtId="0" fontId="51" fillId="0" borderId="91" xfId="0" applyFont="1" applyBorder="1" applyAlignment="1">
      <alignment horizontal="left" vertical="center" wrapText="1" readingOrder="1"/>
    </xf>
    <xf numFmtId="0" fontId="51" fillId="0" borderId="92" xfId="0" applyFont="1" applyBorder="1" applyAlignment="1">
      <alignment horizontal="center" vertical="center" wrapText="1" readingOrder="1"/>
    </xf>
    <xf numFmtId="0" fontId="51" fillId="0" borderId="93" xfId="0" applyFont="1" applyBorder="1" applyAlignment="1">
      <alignment horizontal="center" vertical="center" wrapText="1" readingOrder="1"/>
    </xf>
    <xf numFmtId="0" fontId="56" fillId="19" borderId="88" xfId="0" applyFont="1" applyFill="1" applyBorder="1" applyAlignment="1">
      <alignment horizontal="center"/>
    </xf>
    <xf numFmtId="0" fontId="57" fillId="20" borderId="88" xfId="0" applyFont="1" applyFill="1" applyBorder="1" applyAlignment="1">
      <alignment horizontal="center" vertical="center" wrapText="1"/>
    </xf>
    <xf numFmtId="0" fontId="57" fillId="20" borderId="88" xfId="0" applyFont="1" applyFill="1" applyBorder="1" applyAlignment="1">
      <alignment horizontal="center" vertical="center"/>
    </xf>
    <xf numFmtId="0" fontId="64" fillId="0" borderId="0" xfId="0" applyFont="1" applyAlignment="1">
      <alignment horizontal="center" vertical="center" wrapText="1"/>
    </xf>
    <xf numFmtId="0" fontId="32" fillId="3" borderId="0" xfId="1" applyFont="1" applyFill="1" applyAlignment="1">
      <alignment horizontal="justify" vertical="center" wrapText="1"/>
    </xf>
    <xf numFmtId="0" fontId="32" fillId="3" borderId="0" xfId="1" applyFont="1" applyFill="1" applyAlignment="1">
      <alignment horizontal="left" vertical="center" wrapText="1"/>
    </xf>
    <xf numFmtId="0" fontId="32" fillId="3" borderId="0" xfId="1" applyFont="1" applyFill="1" applyAlignment="1">
      <alignment horizontal="center" vertical="center" wrapText="1"/>
    </xf>
    <xf numFmtId="0" fontId="32" fillId="3" borderId="7" xfId="1" applyFont="1" applyFill="1" applyBorder="1" applyAlignment="1">
      <alignment horizontal="left" vertical="top" wrapText="1"/>
    </xf>
    <xf numFmtId="0" fontId="32" fillId="3" borderId="0" xfId="1" applyFont="1" applyFill="1" applyAlignment="1">
      <alignment horizontal="left" vertical="top" wrapText="1"/>
    </xf>
    <xf numFmtId="0" fontId="32" fillId="3" borderId="8" xfId="1" applyFont="1" applyFill="1" applyBorder="1" applyAlignment="1">
      <alignment horizontal="left" vertical="top" wrapText="1"/>
    </xf>
    <xf numFmtId="0" fontId="32" fillId="3" borderId="14" xfId="1" applyFont="1" applyFill="1" applyBorder="1" applyAlignment="1">
      <alignment horizontal="left" vertical="top" wrapText="1"/>
    </xf>
    <xf numFmtId="0" fontId="32" fillId="3" borderId="15" xfId="1" applyFont="1" applyFill="1" applyBorder="1" applyAlignment="1">
      <alignment horizontal="left" vertical="top" wrapText="1"/>
    </xf>
    <xf numFmtId="0" fontId="32" fillId="3" borderId="16" xfId="1" applyFont="1" applyFill="1" applyBorder="1" applyAlignment="1">
      <alignment horizontal="left" vertical="top" wrapText="1"/>
    </xf>
    <xf numFmtId="0" fontId="35" fillId="3" borderId="2" xfId="0" applyFont="1" applyFill="1" applyBorder="1" applyAlignment="1">
      <alignment horizontal="left" vertical="center" wrapText="1"/>
    </xf>
    <xf numFmtId="0" fontId="32" fillId="3" borderId="2" xfId="1" applyFont="1" applyFill="1" applyBorder="1" applyAlignment="1">
      <alignment horizontal="justify" vertical="center" wrapText="1"/>
    </xf>
    <xf numFmtId="0" fontId="32" fillId="3" borderId="60" xfId="1" applyFont="1" applyFill="1" applyBorder="1" applyAlignment="1">
      <alignment horizontal="justify" vertical="center" wrapText="1"/>
    </xf>
    <xf numFmtId="0" fontId="35" fillId="3" borderId="25" xfId="0" applyFont="1" applyFill="1" applyBorder="1" applyAlignment="1">
      <alignment horizontal="left" vertical="center" wrapText="1"/>
    </xf>
    <xf numFmtId="0" fontId="35" fillId="3" borderId="27" xfId="0" applyFont="1" applyFill="1" applyBorder="1" applyAlignment="1">
      <alignment horizontal="left" vertical="center" wrapText="1"/>
    </xf>
    <xf numFmtId="0" fontId="32" fillId="3" borderId="25" xfId="1" applyFont="1" applyFill="1" applyBorder="1" applyAlignment="1">
      <alignment horizontal="justify" vertical="center" wrapText="1"/>
    </xf>
    <xf numFmtId="0" fontId="32" fillId="3" borderId="83" xfId="1" applyFont="1" applyFill="1" applyBorder="1" applyAlignment="1">
      <alignment horizontal="justify" vertical="center" wrapText="1"/>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6" fillId="4" borderId="68" xfId="2" applyFont="1" applyFill="1" applyBorder="1" applyAlignment="1">
      <alignment horizontal="center" vertical="center" wrapText="1"/>
    </xf>
    <xf numFmtId="0" fontId="36" fillId="4" borderId="68" xfId="1" applyFont="1" applyFill="1" applyBorder="1" applyAlignment="1">
      <alignment horizontal="center" vertical="center"/>
    </xf>
    <xf numFmtId="0" fontId="36" fillId="4" borderId="82" xfId="1" applyFont="1" applyFill="1" applyBorder="1" applyAlignment="1">
      <alignment horizontal="center" vertical="center"/>
    </xf>
    <xf numFmtId="0" fontId="35" fillId="7" borderId="2" xfId="0" applyFont="1" applyFill="1" applyBorder="1" applyAlignment="1">
      <alignment horizontal="left" vertical="center" wrapText="1"/>
    </xf>
    <xf numFmtId="0" fontId="32" fillId="3" borderId="56" xfId="1" applyFont="1" applyFill="1" applyBorder="1" applyAlignment="1">
      <alignment horizontal="justify" vertical="center" wrapText="1"/>
    </xf>
    <xf numFmtId="0" fontId="32" fillId="3" borderId="80" xfId="1" applyFont="1" applyFill="1" applyBorder="1" applyAlignment="1">
      <alignment horizontal="justify" vertical="center" wrapText="1"/>
    </xf>
    <xf numFmtId="0" fontId="35" fillId="7" borderId="25" xfId="0" applyFont="1" applyFill="1" applyBorder="1" applyAlignment="1">
      <alignment horizontal="left" vertical="center" wrapText="1"/>
    </xf>
    <xf numFmtId="0" fontId="35" fillId="7" borderId="27" xfId="0" applyFont="1" applyFill="1" applyBorder="1" applyAlignment="1">
      <alignment horizontal="left" vertical="center" wrapText="1"/>
    </xf>
    <xf numFmtId="0" fontId="32" fillId="3" borderId="12" xfId="1" applyFont="1" applyFill="1" applyBorder="1" applyAlignment="1">
      <alignment horizontal="justify" vertical="center" wrapText="1"/>
    </xf>
    <xf numFmtId="0" fontId="35" fillId="3" borderId="57" xfId="0" applyFont="1" applyFill="1" applyBorder="1" applyAlignment="1">
      <alignment vertical="center" wrapText="1"/>
    </xf>
    <xf numFmtId="0" fontId="35" fillId="3" borderId="13" xfId="0" applyFont="1" applyFill="1" applyBorder="1" applyAlignment="1">
      <alignment vertical="center" wrapText="1"/>
    </xf>
    <xf numFmtId="0" fontId="35" fillId="3" borderId="66" xfId="0" applyFont="1" applyFill="1" applyBorder="1" applyAlignment="1">
      <alignment vertical="center" wrapText="1"/>
    </xf>
    <xf numFmtId="0" fontId="35" fillId="3" borderId="67" xfId="0" applyFont="1" applyFill="1" applyBorder="1" applyAlignment="1">
      <alignment vertical="center" wrapText="1"/>
    </xf>
    <xf numFmtId="0" fontId="35" fillId="3" borderId="11" xfId="0" applyFont="1" applyFill="1" applyBorder="1" applyAlignment="1">
      <alignment vertical="center" wrapText="1"/>
    </xf>
    <xf numFmtId="0" fontId="35" fillId="3" borderId="13"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6" fillId="4" borderId="3" xfId="1" applyFont="1" applyFill="1" applyBorder="1" applyAlignment="1">
      <alignment horizontal="center" vertical="center" wrapText="1"/>
    </xf>
    <xf numFmtId="0" fontId="36" fillId="4" borderId="4" xfId="1" applyFont="1" applyFill="1" applyBorder="1" applyAlignment="1">
      <alignment horizontal="center" vertical="center" wrapText="1"/>
    </xf>
    <xf numFmtId="0" fontId="36" fillId="4" borderId="75" xfId="1" applyFont="1" applyFill="1" applyBorder="1" applyAlignment="1">
      <alignment horizontal="center" vertical="center" wrapText="1"/>
    </xf>
    <xf numFmtId="0" fontId="45" fillId="3" borderId="5" xfId="1" quotePrefix="1" applyFont="1" applyFill="1" applyBorder="1" applyAlignment="1">
      <alignment horizontal="left" vertical="top" wrapText="1"/>
    </xf>
    <xf numFmtId="0" fontId="45" fillId="3" borderId="6" xfId="1" quotePrefix="1" applyFont="1" applyFill="1" applyBorder="1" applyAlignment="1">
      <alignment horizontal="left" vertical="top" wrapText="1"/>
    </xf>
    <xf numFmtId="0" fontId="35" fillId="3" borderId="6" xfId="1" quotePrefix="1" applyFont="1" applyFill="1" applyBorder="1" applyAlignment="1">
      <alignment horizontal="left" vertical="top" wrapText="1"/>
    </xf>
    <xf numFmtId="0" fontId="35" fillId="3" borderId="76" xfId="1" quotePrefix="1" applyFont="1" applyFill="1" applyBorder="1" applyAlignment="1">
      <alignment horizontal="left" vertical="top" wrapText="1"/>
    </xf>
    <xf numFmtId="0" fontId="32" fillId="3" borderId="9" xfId="1" quotePrefix="1" applyFont="1" applyFill="1" applyBorder="1" applyAlignment="1">
      <alignment horizontal="justify" vertical="center" wrapText="1"/>
    </xf>
    <xf numFmtId="0" fontId="32" fillId="3" borderId="10" xfId="1" quotePrefix="1" applyFont="1" applyFill="1" applyBorder="1" applyAlignment="1">
      <alignment horizontal="justify" vertical="center" wrapText="1"/>
    </xf>
    <xf numFmtId="0" fontId="32" fillId="3" borderId="77" xfId="1" quotePrefix="1" applyFont="1" applyFill="1" applyBorder="1" applyAlignment="1">
      <alignment horizontal="justify" vertical="center" wrapText="1"/>
    </xf>
    <xf numFmtId="0" fontId="32" fillId="0" borderId="7" xfId="1" quotePrefix="1" applyFont="1" applyBorder="1" applyAlignment="1">
      <alignment horizontal="left" vertical="top" wrapText="1"/>
    </xf>
    <xf numFmtId="0" fontId="32" fillId="0" borderId="0" xfId="1" quotePrefix="1" applyFont="1" applyAlignment="1">
      <alignment horizontal="left" vertical="top" wrapText="1"/>
    </xf>
    <xf numFmtId="0" fontId="32" fillId="0" borderId="8" xfId="1" quotePrefix="1" applyFont="1" applyBorder="1" applyAlignment="1">
      <alignment horizontal="left" vertical="top" wrapText="1"/>
    </xf>
    <xf numFmtId="0" fontId="36" fillId="4" borderId="64" xfId="2" applyFont="1" applyFill="1" applyBorder="1" applyAlignment="1">
      <alignment horizontal="center" vertical="center" wrapText="1"/>
    </xf>
    <xf numFmtId="0" fontId="36" fillId="4" borderId="78" xfId="2" applyFont="1" applyFill="1" applyBorder="1" applyAlignment="1">
      <alignment horizontal="center" vertical="center" wrapText="1"/>
    </xf>
    <xf numFmtId="0" fontId="36" fillId="4" borderId="79" xfId="1" applyFont="1" applyFill="1" applyBorder="1" applyAlignment="1">
      <alignment horizontal="center" vertical="center"/>
    </xf>
    <xf numFmtId="0" fontId="36" fillId="4" borderId="75" xfId="1" applyFont="1" applyFill="1" applyBorder="1" applyAlignment="1">
      <alignment horizontal="center" vertical="center"/>
    </xf>
    <xf numFmtId="0" fontId="7"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59" xfId="0" applyFont="1" applyBorder="1" applyAlignment="1">
      <alignment horizontal="center" vertical="center" wrapText="1"/>
    </xf>
    <xf numFmtId="0" fontId="75" fillId="0" borderId="60" xfId="0" applyFont="1" applyBorder="1" applyAlignment="1">
      <alignment horizontal="center" vertical="center" wrapText="1"/>
    </xf>
    <xf numFmtId="0" fontId="78" fillId="10" borderId="0" xfId="0" applyFont="1" applyFill="1" applyAlignment="1">
      <alignment horizontal="center" vertical="center" wrapText="1"/>
    </xf>
    <xf numFmtId="9" fontId="75" fillId="0" borderId="31" xfId="4" applyFont="1" applyBorder="1" applyAlignment="1">
      <alignment horizontal="center" vertical="center" wrapText="1"/>
    </xf>
    <xf numFmtId="9" fontId="75" fillId="0" borderId="2" xfId="4" applyFont="1" applyBorder="1" applyAlignment="1">
      <alignment horizontal="center" vertical="center" wrapText="1"/>
    </xf>
    <xf numFmtId="0" fontId="66" fillId="4" borderId="6" xfId="0" applyFont="1" applyFill="1" applyBorder="1" applyAlignment="1">
      <alignment horizontal="center" vertical="center"/>
    </xf>
    <xf numFmtId="0" fontId="66" fillId="4" borderId="33" xfId="0" applyFont="1" applyFill="1" applyBorder="1" applyAlignment="1">
      <alignment horizontal="center" vertical="center"/>
    </xf>
    <xf numFmtId="0" fontId="66" fillId="4" borderId="0" xfId="0" applyFont="1" applyFill="1" applyAlignment="1">
      <alignment horizontal="center" vertical="center"/>
    </xf>
    <xf numFmtId="0" fontId="66" fillId="4" borderId="3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69" xfId="0" applyFont="1" applyFill="1" applyBorder="1" applyAlignment="1">
      <alignment horizontal="center" vertical="center"/>
    </xf>
    <xf numFmtId="0" fontId="75" fillId="0" borderId="71" xfId="0" applyFont="1" applyBorder="1" applyAlignment="1">
      <alignment horizontal="center" vertical="center" wrapText="1"/>
    </xf>
    <xf numFmtId="0" fontId="75" fillId="0" borderId="41" xfId="0" applyFont="1" applyBorder="1" applyAlignment="1">
      <alignment horizontal="center" vertical="center" wrapText="1"/>
    </xf>
    <xf numFmtId="9" fontId="75" fillId="0" borderId="20" xfId="4" applyFont="1" applyBorder="1" applyAlignment="1">
      <alignment horizontal="center" vertical="center" wrapText="1"/>
    </xf>
    <xf numFmtId="0" fontId="7" fillId="0" borderId="20" xfId="0" applyFont="1" applyBorder="1" applyAlignment="1">
      <alignment horizontal="center" vertical="center" wrapText="1"/>
    </xf>
    <xf numFmtId="0" fontId="75" fillId="0" borderId="20" xfId="0" applyFont="1" applyBorder="1" applyAlignment="1">
      <alignment horizontal="center" vertical="center" wrapText="1"/>
    </xf>
    <xf numFmtId="0" fontId="68" fillId="4" borderId="2" xfId="0" applyFont="1" applyFill="1" applyBorder="1" applyAlignment="1">
      <alignment horizontal="left" vertical="center"/>
    </xf>
    <xf numFmtId="0" fontId="71" fillId="4" borderId="124" xfId="0" applyFont="1" applyFill="1" applyBorder="1" applyAlignment="1">
      <alignment horizontal="center" vertical="center" textRotation="1"/>
    </xf>
    <xf numFmtId="0" fontId="71" fillId="4" borderId="126" xfId="0" applyFont="1" applyFill="1" applyBorder="1" applyAlignment="1">
      <alignment horizontal="center" vertical="center" textRotation="1"/>
    </xf>
    <xf numFmtId="0" fontId="71" fillId="4" borderId="47" xfId="0" applyFont="1" applyFill="1" applyBorder="1" applyAlignment="1">
      <alignment horizontal="center" vertical="center" wrapText="1"/>
    </xf>
    <xf numFmtId="0" fontId="71" fillId="4" borderId="127" xfId="0" applyFont="1" applyFill="1" applyBorder="1" applyAlignment="1">
      <alignment horizontal="center" vertical="center"/>
    </xf>
    <xf numFmtId="0" fontId="71" fillId="4" borderId="70" xfId="0" applyFont="1" applyFill="1" applyBorder="1" applyAlignment="1">
      <alignment horizontal="center" vertical="center" wrapText="1"/>
    </xf>
    <xf numFmtId="0" fontId="71" fillId="4" borderId="129" xfId="0" applyFont="1" applyFill="1" applyBorder="1" applyAlignment="1">
      <alignment horizontal="center" vertical="center" wrapText="1"/>
    </xf>
    <xf numFmtId="0" fontId="70" fillId="3" borderId="25" xfId="0" applyFont="1" applyFill="1" applyBorder="1" applyAlignment="1" applyProtection="1">
      <alignment horizontal="justify" vertical="center"/>
      <protection locked="0"/>
    </xf>
    <xf numFmtId="0" fontId="16" fillId="0" borderId="26" xfId="0" applyFont="1" applyBorder="1" applyAlignment="1">
      <alignment horizontal="justify" vertical="center"/>
    </xf>
    <xf numFmtId="0" fontId="16" fillId="0" borderId="27" xfId="0" applyFont="1" applyBorder="1" applyAlignment="1">
      <alignment horizontal="justify" vertical="center"/>
    </xf>
    <xf numFmtId="0" fontId="75" fillId="11" borderId="72" xfId="0" applyFont="1" applyFill="1" applyBorder="1" applyAlignment="1">
      <alignment horizontal="center" vertical="center" wrapText="1"/>
    </xf>
    <xf numFmtId="0" fontId="75" fillId="11" borderId="73" xfId="0" applyFont="1" applyFill="1" applyBorder="1" applyAlignment="1">
      <alignment horizontal="center" vertical="center" wrapText="1"/>
    </xf>
    <xf numFmtId="0" fontId="75" fillId="22" borderId="31" xfId="0" applyFont="1" applyFill="1" applyBorder="1" applyAlignment="1">
      <alignment horizontal="center" vertical="center" wrapText="1"/>
    </xf>
    <xf numFmtId="0" fontId="75" fillId="22" borderId="2" xfId="0" applyFont="1" applyFill="1" applyBorder="1" applyAlignment="1">
      <alignment horizontal="center" vertical="center" wrapText="1"/>
    </xf>
    <xf numFmtId="0" fontId="75" fillId="11" borderId="74" xfId="0" applyFont="1" applyFill="1" applyBorder="1" applyAlignment="1">
      <alignment horizontal="center" vertical="center" wrapText="1"/>
    </xf>
    <xf numFmtId="0" fontId="75" fillId="22" borderId="20" xfId="0" applyFont="1" applyFill="1" applyBorder="1" applyAlignment="1">
      <alignment horizontal="center" vertical="center" wrapText="1"/>
    </xf>
    <xf numFmtId="0" fontId="75" fillId="0" borderId="61" xfId="0" applyFont="1" applyBorder="1" applyAlignment="1">
      <alignment horizontal="center" vertical="center" wrapText="1"/>
    </xf>
    <xf numFmtId="0" fontId="75" fillId="16" borderId="72" xfId="0" applyFont="1" applyFill="1" applyBorder="1" applyAlignment="1">
      <alignment horizontal="center" vertical="center" wrapText="1"/>
    </xf>
    <xf numFmtId="0" fontId="75" fillId="16" borderId="73" xfId="0" applyFont="1" applyFill="1" applyBorder="1" applyAlignment="1">
      <alignment horizontal="center" vertical="center" wrapText="1"/>
    </xf>
    <xf numFmtId="0" fontId="75" fillId="16" borderId="74" xfId="0" applyFont="1" applyFill="1" applyBorder="1" applyAlignment="1">
      <alignment horizontal="center" vertical="center" wrapText="1"/>
    </xf>
    <xf numFmtId="0" fontId="77" fillId="0" borderId="31"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20" xfId="0" applyFont="1" applyBorder="1" applyAlignment="1">
      <alignment horizontal="center" vertical="center" wrapText="1"/>
    </xf>
    <xf numFmtId="0" fontId="75" fillId="16" borderId="112" xfId="0" applyFont="1" applyFill="1" applyBorder="1" applyAlignment="1">
      <alignment horizontal="center" vertical="center" wrapText="1"/>
    </xf>
    <xf numFmtId="0" fontId="75" fillId="22" borderId="19" xfId="0" applyFont="1" applyFill="1" applyBorder="1" applyAlignment="1">
      <alignment horizontal="center" vertical="center" wrapText="1"/>
    </xf>
    <xf numFmtId="0" fontId="75" fillId="22" borderId="31" xfId="0" applyFont="1" applyFill="1" applyBorder="1" applyAlignment="1">
      <alignment horizontal="left" vertical="center" wrapText="1"/>
    </xf>
    <xf numFmtId="0" fontId="75" fillId="22" borderId="2" xfId="0" applyFont="1" applyFill="1" applyBorder="1" applyAlignment="1">
      <alignment horizontal="left" vertical="center" wrapText="1"/>
    </xf>
    <xf numFmtId="0" fontId="75" fillId="22" borderId="20" xfId="0" applyFont="1" applyFill="1" applyBorder="1" applyAlignment="1">
      <alignment horizontal="left" vertical="center" wrapText="1"/>
    </xf>
    <xf numFmtId="0" fontId="70" fillId="3" borderId="29" xfId="0" applyFont="1" applyFill="1" applyBorder="1" applyAlignment="1" applyProtection="1">
      <alignment horizontal="justify" vertical="center"/>
      <protection locked="0"/>
    </xf>
    <xf numFmtId="0" fontId="16" fillId="0" borderId="6" xfId="0" applyFont="1" applyBorder="1" applyAlignment="1">
      <alignment horizontal="justify" vertical="center"/>
    </xf>
    <xf numFmtId="0" fontId="16" fillId="0" borderId="33" xfId="0" applyFont="1" applyBorder="1" applyAlignment="1">
      <alignment horizontal="justify" vertical="center"/>
    </xf>
    <xf numFmtId="0" fontId="71" fillId="4" borderId="35" xfId="0" applyFont="1" applyFill="1" applyBorder="1" applyAlignment="1">
      <alignment horizontal="center" vertical="center" wrapText="1"/>
    </xf>
    <xf numFmtId="0" fontId="68" fillId="4" borderId="28" xfId="0" applyFont="1" applyFill="1" applyBorder="1" applyAlignment="1">
      <alignment horizontal="left" vertical="center"/>
    </xf>
    <xf numFmtId="0" fontId="71" fillId="4" borderId="116" xfId="0" applyFont="1" applyFill="1" applyBorder="1" applyAlignment="1">
      <alignment horizontal="center" vertical="center"/>
    </xf>
    <xf numFmtId="0" fontId="71" fillId="4" borderId="117" xfId="0" applyFont="1" applyFill="1" applyBorder="1" applyAlignment="1">
      <alignment horizontal="center" vertical="center"/>
    </xf>
    <xf numFmtId="0" fontId="71" fillId="4" borderId="118" xfId="0" applyFont="1" applyFill="1" applyBorder="1" applyAlignment="1">
      <alignment horizontal="center" vertical="center"/>
    </xf>
    <xf numFmtId="0" fontId="71" fillId="4" borderId="115" xfId="0" applyFont="1" applyFill="1" applyBorder="1" applyAlignment="1">
      <alignment horizontal="center" vertical="center"/>
    </xf>
    <xf numFmtId="0" fontId="71" fillId="4" borderId="0" xfId="0" applyFont="1" applyFill="1" applyAlignment="1">
      <alignment horizontal="center" vertical="center"/>
    </xf>
    <xf numFmtId="0" fontId="71" fillId="16" borderId="125" xfId="0" applyFont="1" applyFill="1" applyBorder="1" applyAlignment="1" applyProtection="1">
      <alignment horizontal="center" vertical="center" wrapText="1"/>
      <protection locked="0"/>
    </xf>
    <xf numFmtId="0" fontId="71" fillId="16" borderId="130" xfId="0" applyFont="1" applyFill="1" applyBorder="1" applyAlignment="1" applyProtection="1">
      <alignment horizontal="center" vertical="center" wrapText="1"/>
      <protection locked="0"/>
    </xf>
    <xf numFmtId="0" fontId="71" fillId="16" borderId="35" xfId="0" applyFont="1" applyFill="1" applyBorder="1" applyAlignment="1" applyProtection="1">
      <alignment horizontal="center" vertical="center" wrapText="1"/>
      <protection locked="0"/>
    </xf>
    <xf numFmtId="0" fontId="71" fillId="16" borderId="129" xfId="0" applyFont="1" applyFill="1" applyBorder="1" applyAlignment="1" applyProtection="1">
      <alignment horizontal="center" vertical="center" wrapText="1"/>
      <protection locked="0"/>
    </xf>
    <xf numFmtId="0" fontId="71" fillId="16" borderId="122" xfId="0" applyFont="1" applyFill="1" applyBorder="1" applyAlignment="1" applyProtection="1">
      <alignment horizontal="center" vertical="center"/>
      <protection locked="0"/>
    </xf>
    <xf numFmtId="0" fontId="71" fillId="16" borderId="123" xfId="0" applyFont="1" applyFill="1" applyBorder="1" applyAlignment="1" applyProtection="1">
      <alignment horizontal="center" vertical="center"/>
      <protection locked="0"/>
    </xf>
    <xf numFmtId="0" fontId="71" fillId="4" borderId="119"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21" xfId="0" applyFont="1" applyFill="1" applyBorder="1" applyAlignment="1">
      <alignment horizontal="center" vertical="center"/>
    </xf>
    <xf numFmtId="0" fontId="75" fillId="0" borderId="0" xfId="0" applyFont="1" applyAlignment="1">
      <alignment horizontal="center" vertical="center" wrapText="1"/>
    </xf>
    <xf numFmtId="0" fontId="75" fillId="0" borderId="113" xfId="0" applyFont="1" applyBorder="1" applyAlignment="1">
      <alignment horizontal="center" vertical="center" wrapText="1"/>
    </xf>
    <xf numFmtId="0" fontId="75" fillId="0" borderId="19" xfId="0" applyFont="1" applyBorder="1" applyAlignment="1">
      <alignment horizontal="center" vertical="center" wrapText="1"/>
    </xf>
    <xf numFmtId="0" fontId="77" fillId="0" borderId="19" xfId="0" applyFont="1" applyBorder="1" applyAlignment="1">
      <alignment horizontal="center" vertical="center" wrapText="1"/>
    </xf>
    <xf numFmtId="9" fontId="75" fillId="0" borderId="19" xfId="4" applyFont="1" applyBorder="1" applyAlignment="1">
      <alignment horizontal="center" vertical="center" wrapText="1"/>
    </xf>
    <xf numFmtId="0" fontId="7" fillId="0" borderId="19"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7" xfId="0" applyFont="1" applyBorder="1" applyAlignment="1">
      <alignment horizontal="center" vertical="top" wrapText="1"/>
    </xf>
    <xf numFmtId="0" fontId="7" fillId="11" borderId="72" xfId="0" applyFont="1" applyFill="1" applyBorder="1" applyAlignment="1">
      <alignment horizontal="center" vertical="center" wrapText="1"/>
    </xf>
    <xf numFmtId="0" fontId="7" fillId="11" borderId="73" xfId="0" applyFont="1" applyFill="1" applyBorder="1" applyAlignment="1">
      <alignment horizontal="center" vertical="center" wrapText="1"/>
    </xf>
    <xf numFmtId="0" fontId="7" fillId="11" borderId="74" xfId="0" applyFont="1" applyFill="1" applyBorder="1" applyAlignment="1">
      <alignment horizontal="center" vertical="center" wrapText="1"/>
    </xf>
    <xf numFmtId="0" fontId="7" fillId="22" borderId="31"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22" borderId="20" xfId="0" applyFont="1" applyFill="1" applyBorder="1" applyAlignment="1">
      <alignment horizontal="center" vertical="center" wrapText="1"/>
    </xf>
    <xf numFmtId="0" fontId="7" fillId="22" borderId="31" xfId="0" applyFont="1" applyFill="1" applyBorder="1" applyAlignment="1">
      <alignment horizontal="justify" vertical="center" wrapText="1"/>
    </xf>
    <xf numFmtId="0" fontId="7" fillId="22" borderId="2" xfId="0" applyFont="1" applyFill="1" applyBorder="1" applyAlignment="1">
      <alignment horizontal="justify" vertical="center" wrapText="1"/>
    </xf>
    <xf numFmtId="0" fontId="7" fillId="22" borderId="20" xfId="0" applyFont="1" applyFill="1" applyBorder="1" applyAlignment="1">
      <alignment horizontal="justify" vertical="center" wrapText="1"/>
    </xf>
    <xf numFmtId="9" fontId="7" fillId="0" borderId="31" xfId="4" applyFont="1" applyFill="1" applyBorder="1" applyAlignment="1">
      <alignment horizontal="center" vertical="center" wrapText="1"/>
    </xf>
    <xf numFmtId="9" fontId="7" fillId="0" borderId="2" xfId="4" applyFont="1" applyFill="1" applyBorder="1" applyAlignment="1">
      <alignment horizontal="center" vertical="center" wrapText="1"/>
    </xf>
    <xf numFmtId="9" fontId="7" fillId="0" borderId="20" xfId="4"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 xfId="0" applyFont="1" applyBorder="1" applyAlignment="1">
      <alignment horizontal="center" vertical="center" wrapText="1"/>
    </xf>
    <xf numFmtId="0" fontId="65" fillId="0" borderId="3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6" fillId="7" borderId="72" xfId="0" applyFont="1" applyFill="1" applyBorder="1" applyAlignment="1">
      <alignment horizontal="center" vertical="center" wrapText="1"/>
    </xf>
    <xf numFmtId="0" fontId="16" fillId="7" borderId="73" xfId="0" applyFont="1" applyFill="1" applyBorder="1" applyAlignment="1">
      <alignment horizontal="center" vertical="center" wrapText="1"/>
    </xf>
    <xf numFmtId="0" fontId="16" fillId="7" borderId="74" xfId="0" applyFont="1" applyFill="1" applyBorder="1" applyAlignment="1">
      <alignment horizontal="center" vertical="center" wrapText="1"/>
    </xf>
    <xf numFmtId="2" fontId="16" fillId="0" borderId="31" xfId="3" applyNumberFormat="1" applyFont="1" applyBorder="1" applyAlignment="1">
      <alignment horizontal="center" vertical="center" wrapText="1"/>
    </xf>
    <xf numFmtId="2" fontId="16" fillId="0" borderId="2" xfId="3" applyNumberFormat="1" applyFont="1" applyBorder="1" applyAlignment="1">
      <alignment horizontal="center" vertical="center" wrapText="1"/>
    </xf>
    <xf numFmtId="2" fontId="16" fillId="0" borderId="20" xfId="3" applyNumberFormat="1" applyFont="1" applyBorder="1" applyAlignment="1">
      <alignment horizontal="center" vertical="center" wrapText="1"/>
    </xf>
    <xf numFmtId="0" fontId="69" fillId="3" borderId="2" xfId="0" applyFont="1" applyFill="1" applyBorder="1" applyAlignment="1" applyProtection="1">
      <alignment horizontal="justify" vertical="center"/>
      <protection locked="0"/>
    </xf>
    <xf numFmtId="0" fontId="71" fillId="4" borderId="38" xfId="0" applyFont="1" applyFill="1" applyBorder="1" applyAlignment="1">
      <alignment horizontal="center" vertical="center"/>
    </xf>
    <xf numFmtId="0" fontId="71" fillId="4" borderId="43" xfId="0" applyFont="1" applyFill="1" applyBorder="1" applyAlignment="1">
      <alignment horizontal="center" vertical="center"/>
    </xf>
    <xf numFmtId="0" fontId="71" fillId="4" borderId="44" xfId="0" applyFont="1" applyFill="1" applyBorder="1" applyAlignment="1">
      <alignment horizontal="center" vertical="center"/>
    </xf>
    <xf numFmtId="0" fontId="71" fillId="4" borderId="45" xfId="0" applyFont="1" applyFill="1" applyBorder="1" applyAlignment="1">
      <alignment horizontal="center" vertical="center"/>
    </xf>
    <xf numFmtId="0" fontId="71" fillId="4" borderId="34" xfId="0" applyFont="1" applyFill="1" applyBorder="1" applyAlignment="1">
      <alignment horizontal="center" vertical="center" textRotation="1"/>
    </xf>
    <xf numFmtId="0" fontId="71" fillId="4" borderId="35" xfId="0" applyFont="1" applyFill="1" applyBorder="1" applyAlignment="1">
      <alignment horizontal="center" vertical="center" textRotation="1"/>
    </xf>
    <xf numFmtId="0" fontId="71" fillId="4" borderId="34" xfId="0" applyFont="1" applyFill="1" applyBorder="1" applyAlignment="1">
      <alignment horizontal="center" vertical="center"/>
    </xf>
    <xf numFmtId="0" fontId="71" fillId="4" borderId="35" xfId="0" applyFont="1" applyFill="1" applyBorder="1" applyAlignment="1">
      <alignment horizontal="center" vertical="center"/>
    </xf>
    <xf numFmtId="3" fontId="71" fillId="4" borderId="34" xfId="0" applyNumberFormat="1" applyFont="1" applyFill="1" applyBorder="1" applyAlignment="1">
      <alignment horizontal="center" vertical="center"/>
    </xf>
    <xf numFmtId="3" fontId="71" fillId="4" borderId="35" xfId="0" applyNumberFormat="1" applyFont="1" applyFill="1" applyBorder="1" applyAlignment="1">
      <alignment horizontal="center" vertical="center"/>
    </xf>
    <xf numFmtId="0" fontId="71" fillId="4" borderId="34" xfId="0" applyFont="1" applyFill="1" applyBorder="1" applyAlignment="1">
      <alignment horizontal="center" vertical="center" textRotation="90" wrapText="1"/>
    </xf>
    <xf numFmtId="0" fontId="71" fillId="4" borderId="35" xfId="0" applyFont="1" applyFill="1" applyBorder="1" applyAlignment="1">
      <alignment horizontal="center" vertical="center" textRotation="90" wrapText="1"/>
    </xf>
    <xf numFmtId="0" fontId="71" fillId="4" borderId="34" xfId="0" applyFont="1" applyFill="1" applyBorder="1" applyAlignment="1">
      <alignment horizontal="center" vertical="center" wrapText="1"/>
    </xf>
    <xf numFmtId="0" fontId="71" fillId="4" borderId="36" xfId="0" applyFont="1" applyFill="1" applyBorder="1" applyAlignment="1">
      <alignment horizontal="center" vertical="center" wrapText="1"/>
    </xf>
    <xf numFmtId="0" fontId="71" fillId="4" borderId="42" xfId="0" applyFont="1" applyFill="1" applyBorder="1" applyAlignment="1">
      <alignment horizontal="center" vertical="center" wrapText="1"/>
    </xf>
    <xf numFmtId="0" fontId="71" fillId="4" borderId="37" xfId="0" applyFont="1" applyFill="1" applyBorder="1" applyAlignment="1">
      <alignment horizontal="center" vertical="center" wrapText="1"/>
    </xf>
    <xf numFmtId="0" fontId="16" fillId="7" borderId="71" xfId="0" applyFont="1" applyFill="1" applyBorder="1" applyAlignment="1">
      <alignment horizontal="center" vertical="center" wrapText="1"/>
    </xf>
    <xf numFmtId="0" fontId="16" fillId="0" borderId="28" xfId="0" applyFont="1" applyBorder="1" applyAlignment="1">
      <alignment horizontal="center" vertical="center" wrapText="1"/>
    </xf>
    <xf numFmtId="0" fontId="70" fillId="3" borderId="2" xfId="0" applyFont="1" applyFill="1" applyBorder="1" applyAlignment="1" applyProtection="1">
      <alignment horizontal="justify" vertical="center" wrapText="1"/>
      <protection locked="0"/>
    </xf>
    <xf numFmtId="0" fontId="70" fillId="3" borderId="2" xfId="0" applyFont="1" applyFill="1" applyBorder="1" applyAlignment="1" applyProtection="1">
      <alignment horizontal="justify" vertical="center"/>
      <protection locked="0"/>
    </xf>
    <xf numFmtId="2" fontId="16" fillId="0" borderId="28" xfId="3" applyNumberFormat="1" applyFont="1" applyBorder="1" applyAlignment="1">
      <alignment horizontal="center" vertical="center" wrapText="1"/>
    </xf>
    <xf numFmtId="0" fontId="65" fillId="0" borderId="28" xfId="0" applyFont="1" applyBorder="1" applyAlignment="1">
      <alignment horizontal="center" vertical="center" wrapText="1"/>
    </xf>
    <xf numFmtId="0" fontId="16" fillId="0" borderId="107" xfId="0" applyFont="1" applyBorder="1" applyAlignment="1">
      <alignment horizontal="center" vertical="center" wrapText="1"/>
    </xf>
    <xf numFmtId="0" fontId="16" fillId="11" borderId="72" xfId="0" applyFont="1" applyFill="1" applyBorder="1" applyAlignment="1">
      <alignment horizontal="center" vertical="center" wrapText="1"/>
    </xf>
    <xf numFmtId="0" fontId="16" fillId="11" borderId="74" xfId="0" applyFont="1" applyFill="1" applyBorder="1" applyAlignment="1">
      <alignment horizontal="center" vertical="center" wrapText="1"/>
    </xf>
    <xf numFmtId="0" fontId="16" fillId="11" borderId="73"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20" xfId="0" applyFont="1" applyFill="1" applyBorder="1" applyAlignment="1">
      <alignment horizontal="center" vertical="center" wrapText="1"/>
    </xf>
    <xf numFmtId="3" fontId="16" fillId="0" borderId="40" xfId="0" applyNumberFormat="1" applyFont="1" applyBorder="1" applyAlignment="1">
      <alignment horizontal="center" vertical="center" wrapText="1"/>
    </xf>
    <xf numFmtId="3" fontId="16" fillId="0" borderId="24" xfId="0" applyNumberFormat="1" applyFont="1" applyBorder="1" applyAlignment="1">
      <alignment horizontal="center" vertical="center" wrapText="1"/>
    </xf>
    <xf numFmtId="3" fontId="16" fillId="0" borderId="108" xfId="0" applyNumberFormat="1" applyFont="1" applyBorder="1" applyAlignment="1">
      <alignment horizontal="center" vertical="center" wrapText="1"/>
    </xf>
    <xf numFmtId="0" fontId="5" fillId="21" borderId="6" xfId="0" applyFont="1" applyFill="1" applyBorder="1" applyAlignment="1">
      <alignment horizontal="center" vertical="center"/>
    </xf>
    <xf numFmtId="0" fontId="5" fillId="21" borderId="33" xfId="0" applyFont="1" applyFill="1" applyBorder="1" applyAlignment="1">
      <alignment horizontal="center" vertical="center"/>
    </xf>
    <xf numFmtId="0" fontId="5" fillId="21" borderId="0" xfId="0" applyFont="1" applyFill="1" applyAlignment="1">
      <alignment horizontal="center" vertical="center"/>
    </xf>
    <xf numFmtId="0" fontId="5" fillId="21" borderId="32"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69" xfId="0" applyFont="1" applyFill="1" applyBorder="1" applyAlignment="1">
      <alignment horizontal="center" vertical="center"/>
    </xf>
    <xf numFmtId="2" fontId="0" fillId="0" borderId="40" xfId="0" applyNumberFormat="1" applyBorder="1" applyAlignment="1">
      <alignment horizontal="center" vertical="center" wrapText="1"/>
    </xf>
    <xf numFmtId="2" fontId="0" fillId="0" borderId="24" xfId="0" applyNumberFormat="1" applyBorder="1" applyAlignment="1">
      <alignment horizontal="center" vertical="center" wrapText="1"/>
    </xf>
    <xf numFmtId="2" fontId="0" fillId="0" borderId="108" xfId="0" applyNumberFormat="1" applyBorder="1" applyAlignment="1">
      <alignment horizontal="center" vertical="center" wrapText="1"/>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108" xfId="0" applyBorder="1" applyAlignment="1">
      <alignment horizontal="center" vertical="center" wrapText="1"/>
    </xf>
    <xf numFmtId="0" fontId="0" fillId="11" borderId="72" xfId="0" applyFill="1" applyBorder="1" applyAlignment="1">
      <alignment horizontal="center" vertical="center" wrapText="1"/>
    </xf>
    <xf numFmtId="0" fontId="0" fillId="11" borderId="73" xfId="0" applyFill="1" applyBorder="1" applyAlignment="1">
      <alignment horizontal="center" vertical="center" wrapText="1"/>
    </xf>
    <xf numFmtId="0" fontId="0" fillId="11" borderId="74" xfId="0" applyFill="1"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18" fillId="0" borderId="3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0" xfId="0" applyFont="1"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02" xfId="0" applyBorder="1" applyAlignment="1">
      <alignment horizontal="center" vertical="center" wrapText="1"/>
    </xf>
    <xf numFmtId="0" fontId="0" fillId="0" borderId="25" xfId="0" applyBorder="1" applyAlignment="1">
      <alignment horizontal="center" vertical="center" wrapText="1"/>
    </xf>
    <xf numFmtId="0" fontId="0" fillId="0" borderId="109" xfId="0" applyBorder="1" applyAlignment="1">
      <alignment horizontal="center" vertical="center" wrapText="1"/>
    </xf>
    <xf numFmtId="9" fontId="0" fillId="0" borderId="110" xfId="0" applyNumberFormat="1" applyBorder="1" applyAlignment="1">
      <alignment horizontal="center" vertical="center" wrapText="1"/>
    </xf>
    <xf numFmtId="9" fontId="0" fillId="0" borderId="32" xfId="0" applyNumberFormat="1" applyBorder="1" applyAlignment="1">
      <alignment horizontal="center" vertical="center" wrapText="1"/>
    </xf>
    <xf numFmtId="9" fontId="0" fillId="0" borderId="111" xfId="0" applyNumberFormat="1" applyBorder="1" applyAlignment="1">
      <alignment horizontal="center" vertical="center" wrapText="1"/>
    </xf>
    <xf numFmtId="9" fontId="0" fillId="0" borderId="40"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08" xfId="0" applyNumberFormat="1" applyBorder="1" applyAlignment="1">
      <alignment horizontal="center" vertical="center" wrapText="1"/>
    </xf>
    <xf numFmtId="0" fontId="0" fillId="7" borderId="72" xfId="0" applyFill="1" applyBorder="1" applyAlignment="1">
      <alignment horizontal="center" vertical="center" wrapText="1"/>
    </xf>
    <xf numFmtId="0" fontId="0" fillId="7" borderId="73" xfId="0" applyFill="1" applyBorder="1" applyAlignment="1">
      <alignment horizontal="center" vertical="center" wrapText="1"/>
    </xf>
    <xf numFmtId="0" fontId="0" fillId="7" borderId="74" xfId="0"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4" fillId="4" borderId="2" xfId="0" applyFont="1" applyFill="1" applyBorder="1" applyAlignment="1">
      <alignment horizontal="left" vertical="center"/>
    </xf>
    <xf numFmtId="0" fontId="3" fillId="4" borderId="34" xfId="0" applyFont="1" applyFill="1" applyBorder="1" applyAlignment="1">
      <alignment horizontal="center" vertical="center" textRotation="1"/>
    </xf>
    <xf numFmtId="0" fontId="3" fillId="4" borderId="35" xfId="0" applyFont="1" applyFill="1" applyBorder="1" applyAlignment="1">
      <alignment horizontal="center" vertical="center" textRotation="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1"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protection locked="0"/>
    </xf>
    <xf numFmtId="0" fontId="3" fillId="4" borderId="48"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0" xfId="0" applyFont="1" applyFill="1" applyBorder="1" applyAlignment="1">
      <alignment horizontal="center" vertical="center"/>
    </xf>
    <xf numFmtId="0" fontId="11" fillId="3" borderId="4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08" xfId="0" applyFont="1" applyFill="1" applyBorder="1" applyAlignment="1">
      <alignment horizontal="center" vertical="center" wrapText="1"/>
    </xf>
    <xf numFmtId="14" fontId="11" fillId="3" borderId="103" xfId="0" applyNumberFormat="1"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11" fillId="3" borderId="40"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108" xfId="0" applyFont="1" applyFill="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6" fillId="6" borderId="25" xfId="0" applyFont="1" applyFill="1" applyBorder="1" applyAlignment="1">
      <alignment horizontal="center" vertical="center" wrapText="1" readingOrder="1"/>
    </xf>
    <xf numFmtId="0" fontId="26" fillId="6" borderId="26" xfId="0" applyFont="1" applyFill="1" applyBorder="1" applyAlignment="1">
      <alignment horizontal="center" vertical="center" wrapText="1" readingOrder="1"/>
    </xf>
    <xf numFmtId="0" fontId="26" fillId="6" borderId="27" xfId="0" applyFont="1" applyFill="1" applyBorder="1" applyAlignment="1">
      <alignment horizontal="center" vertical="center" wrapText="1" readingOrder="1"/>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6" fillId="3" borderId="25" xfId="0" applyFont="1" applyFill="1" applyBorder="1" applyAlignment="1">
      <alignment horizontal="center"/>
    </xf>
    <xf numFmtId="0" fontId="16" fillId="3" borderId="26" xfId="0" applyFont="1" applyFill="1" applyBorder="1" applyAlignment="1">
      <alignment horizontal="center"/>
    </xf>
    <xf numFmtId="0" fontId="16" fillId="3" borderId="27" xfId="0" applyFont="1" applyFill="1" applyBorder="1" applyAlignment="1">
      <alignment horizontal="center"/>
    </xf>
    <xf numFmtId="0" fontId="13" fillId="3" borderId="15" xfId="0" applyFont="1" applyFill="1" applyBorder="1" applyAlignment="1">
      <alignment horizontal="center"/>
    </xf>
    <xf numFmtId="0" fontId="13" fillId="3" borderId="16" xfId="0" applyFont="1" applyFill="1" applyBorder="1" applyAlignment="1">
      <alignment horizontal="center"/>
    </xf>
    <xf numFmtId="0" fontId="34" fillId="0" borderId="62"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21" fillId="12" borderId="64" xfId="0" applyFont="1" applyFill="1" applyBorder="1" applyAlignment="1">
      <alignment horizontal="center" vertical="center" wrapText="1" readingOrder="1"/>
    </xf>
    <xf numFmtId="0" fontId="21" fillId="12" borderId="65"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21" fillId="12" borderId="7" xfId="0" applyFont="1" applyFill="1" applyBorder="1" applyAlignment="1">
      <alignment horizontal="center" vertical="center" textRotation="90" wrapText="1" readingOrder="1"/>
    </xf>
    <xf numFmtId="0" fontId="21" fillId="12" borderId="0" xfId="0" applyFont="1" applyFill="1" applyAlignment="1">
      <alignment horizontal="center" vertical="center" textRotation="90" wrapText="1" readingOrder="1"/>
    </xf>
    <xf numFmtId="0" fontId="22" fillId="14" borderId="21" xfId="0" applyFont="1" applyFill="1" applyBorder="1" applyAlignment="1">
      <alignment horizontal="center" vertical="center" wrapText="1" readingOrder="1"/>
    </xf>
    <xf numFmtId="0" fontId="22" fillId="14" borderId="22"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12" fillId="3" borderId="29"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2" fillId="18" borderId="21" xfId="0" applyFont="1" applyFill="1" applyBorder="1" applyAlignment="1">
      <alignment horizontal="center" vertical="center" wrapText="1" readingOrder="1"/>
    </xf>
    <xf numFmtId="0" fontId="22" fillId="18" borderId="22" xfId="0" applyFont="1" applyFill="1" applyBorder="1" applyAlignment="1">
      <alignment horizontal="center" vertical="center" wrapText="1" readingOrder="1"/>
    </xf>
    <xf numFmtId="0" fontId="22" fillId="7" borderId="21" xfId="0" applyFont="1" applyFill="1" applyBorder="1" applyAlignment="1">
      <alignment horizontal="center" vertical="center" wrapText="1" readingOrder="1"/>
    </xf>
    <xf numFmtId="0" fontId="22" fillId="7" borderId="22" xfId="0" applyFont="1" applyFill="1" applyBorder="1" applyAlignment="1">
      <alignment horizontal="center" vertical="center" wrapText="1" readingOrder="1"/>
    </xf>
    <xf numFmtId="0" fontId="12" fillId="0" borderId="2" xfId="0" applyFont="1" applyBorder="1" applyAlignment="1">
      <alignment horizontal="center" vertical="center" wrapText="1"/>
    </xf>
    <xf numFmtId="0" fontId="65" fillId="0" borderId="131" xfId="0" applyFont="1" applyBorder="1" applyAlignment="1">
      <alignment horizontal="center" vertical="center"/>
    </xf>
    <xf numFmtId="14" fontId="65" fillId="0" borderId="131" xfId="0" applyNumberFormat="1" applyFont="1" applyBorder="1" applyAlignment="1">
      <alignment horizontal="center" vertical="center"/>
    </xf>
    <xf numFmtId="0" fontId="65" fillId="0" borderId="131" xfId="0" applyFont="1" applyBorder="1" applyAlignment="1">
      <alignment horizontal="left" vertical="center" wrapText="1"/>
    </xf>
    <xf numFmtId="1" fontId="65" fillId="11" borderId="131" xfId="0" applyNumberFormat="1" applyFont="1" applyFill="1" applyBorder="1" applyAlignment="1" applyProtection="1">
      <alignment horizontal="center" vertical="center" wrapText="1"/>
      <protection locked="0"/>
    </xf>
    <xf numFmtId="1" fontId="65" fillId="0" borderId="131" xfId="0" applyNumberFormat="1" applyFont="1" applyBorder="1" applyAlignment="1" applyProtection="1">
      <alignment horizontal="center" vertical="center" wrapText="1"/>
      <protection locked="0"/>
    </xf>
    <xf numFmtId="1" fontId="65" fillId="0" borderId="131" xfId="0" applyNumberFormat="1" applyFont="1" applyBorder="1" applyAlignment="1">
      <alignment horizontal="center" vertical="center"/>
    </xf>
    <xf numFmtId="0" fontId="65" fillId="0" borderId="131" xfId="0" applyFont="1" applyBorder="1" applyAlignment="1" applyProtection="1">
      <alignment horizontal="center" vertical="center"/>
      <protection locked="0"/>
    </xf>
    <xf numFmtId="0" fontId="65" fillId="0" borderId="131" xfId="0" applyFont="1" applyBorder="1" applyAlignment="1">
      <alignment horizontal="center" vertical="center" wrapText="1"/>
    </xf>
    <xf numFmtId="1" fontId="65" fillId="0" borderId="133" xfId="0" applyNumberFormat="1" applyFont="1" applyBorder="1" applyAlignment="1">
      <alignment horizontal="center" vertical="center"/>
    </xf>
    <xf numFmtId="1" fontId="65" fillId="0" borderId="134" xfId="0" applyNumberFormat="1" applyFont="1" applyBorder="1" applyAlignment="1">
      <alignment horizontal="center" vertical="center"/>
    </xf>
    <xf numFmtId="1" fontId="65" fillId="0" borderId="135" xfId="0" applyNumberFormat="1" applyFont="1" applyBorder="1" applyAlignment="1">
      <alignment horizontal="center" vertical="center"/>
    </xf>
    <xf numFmtId="1" fontId="65" fillId="7" borderId="131" xfId="0" applyNumberFormat="1" applyFont="1" applyFill="1" applyBorder="1" applyAlignment="1" applyProtection="1">
      <alignment horizontal="center" vertical="center" wrapText="1"/>
      <protection locked="0"/>
    </xf>
    <xf numFmtId="0" fontId="84" fillId="0" borderId="131" xfId="0" applyFont="1" applyBorder="1" applyAlignment="1">
      <alignment horizontal="left" vertical="center" wrapText="1"/>
    </xf>
    <xf numFmtId="0" fontId="83" fillId="0" borderId="131" xfId="0" applyFont="1" applyBorder="1" applyAlignment="1">
      <alignment horizontal="left" vertical="center" wrapText="1"/>
    </xf>
    <xf numFmtId="0" fontId="82" fillId="17" borderId="132" xfId="0" applyFont="1" applyFill="1" applyBorder="1" applyAlignment="1">
      <alignment horizontal="center"/>
    </xf>
    <xf numFmtId="0" fontId="82" fillId="17" borderId="47" xfId="0" applyFont="1" applyFill="1" applyBorder="1" applyAlignment="1">
      <alignment horizontal="center"/>
    </xf>
    <xf numFmtId="0" fontId="73" fillId="21" borderId="0" xfId="0" applyFont="1" applyFill="1" applyAlignment="1">
      <alignment horizontal="center" vertical="center"/>
    </xf>
    <xf numFmtId="0" fontId="73" fillId="21" borderId="10" xfId="0" applyFont="1" applyFill="1" applyBorder="1" applyAlignment="1">
      <alignment horizontal="center" vertical="center"/>
    </xf>
    <xf numFmtId="0" fontId="80" fillId="4" borderId="35" xfId="0" applyFont="1" applyFill="1" applyBorder="1" applyAlignment="1">
      <alignment horizontal="center" vertical="center" wrapText="1"/>
    </xf>
    <xf numFmtId="0" fontId="80" fillId="4" borderId="38" xfId="0" applyFont="1" applyFill="1" applyBorder="1" applyAlignment="1">
      <alignment horizontal="center" vertical="center" wrapText="1"/>
    </xf>
    <xf numFmtId="0" fontId="80" fillId="4" borderId="36" xfId="0" applyFont="1" applyFill="1" applyBorder="1" applyAlignment="1">
      <alignment horizontal="center" vertical="center" wrapText="1"/>
    </xf>
    <xf numFmtId="0" fontId="80" fillId="4" borderId="37" xfId="0" applyFont="1" applyFill="1" applyBorder="1" applyAlignment="1">
      <alignment horizontal="center" vertical="center" wrapText="1"/>
    </xf>
    <xf numFmtId="0" fontId="79" fillId="4" borderId="36" xfId="0" applyFont="1" applyFill="1" applyBorder="1" applyAlignment="1" applyProtection="1">
      <alignment horizontal="center" vertical="center" wrapText="1"/>
      <protection locked="0"/>
    </xf>
    <xf numFmtId="0" fontId="79" fillId="4" borderId="36" xfId="0" applyFont="1" applyFill="1" applyBorder="1" applyAlignment="1">
      <alignment horizontal="center" vertical="center"/>
    </xf>
    <xf numFmtId="0" fontId="79" fillId="4" borderId="42" xfId="0" applyFont="1" applyFill="1" applyBorder="1" applyAlignment="1">
      <alignment horizontal="center" vertical="center"/>
    </xf>
    <xf numFmtId="0" fontId="79" fillId="4" borderId="37" xfId="0" applyFont="1" applyFill="1" applyBorder="1" applyAlignment="1">
      <alignment horizontal="center" vertical="center"/>
    </xf>
    <xf numFmtId="0" fontId="79" fillId="16" borderId="34" xfId="0" applyFont="1" applyFill="1" applyBorder="1" applyAlignment="1" applyProtection="1">
      <alignment horizontal="center" vertical="center" wrapText="1"/>
      <protection locked="0"/>
    </xf>
    <xf numFmtId="0" fontId="79" fillId="4" borderId="34" xfId="0" applyFont="1" applyFill="1" applyBorder="1" applyAlignment="1" applyProtection="1">
      <alignment horizontal="center" vertical="center" wrapText="1"/>
      <protection locked="0"/>
    </xf>
    <xf numFmtId="0" fontId="70" fillId="3" borderId="25" xfId="0" applyFont="1" applyFill="1" applyBorder="1" applyAlignment="1" applyProtection="1">
      <alignment horizontal="justify" vertical="center" wrapText="1"/>
      <protection locked="0"/>
    </xf>
    <xf numFmtId="0" fontId="70" fillId="3" borderId="26" xfId="0" applyFont="1" applyFill="1" applyBorder="1" applyAlignment="1" applyProtection="1">
      <alignment horizontal="justify" vertical="center" wrapText="1"/>
      <protection locked="0"/>
    </xf>
    <xf numFmtId="0" fontId="70" fillId="3" borderId="27" xfId="0" applyFont="1" applyFill="1" applyBorder="1" applyAlignment="1" applyProtection="1">
      <alignment horizontal="justify"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80">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ill>
        <patternFill>
          <bgColor rgb="FF92D050"/>
        </patternFill>
      </fill>
    </dxf>
    <dxf>
      <font>
        <color theme="1"/>
      </font>
    </dxf>
    <dxf>
      <font>
        <color theme="1"/>
      </font>
      <fill>
        <patternFill>
          <bgColor rgb="FFFFC000"/>
        </patternFill>
      </fill>
    </dxf>
    <dxf>
      <font>
        <color theme="1"/>
      </font>
      <fill>
        <patternFill>
          <bgColor rgb="FFFF0000"/>
        </patternFill>
      </fill>
    </dxf>
    <dxf>
      <fill>
        <patternFill>
          <bgColor theme="7" tint="0.59996337778862885"/>
        </patternFill>
      </fill>
    </dxf>
    <dxf>
      <font>
        <color auto="1"/>
      </font>
    </dxf>
    <dxf>
      <fill>
        <patternFill>
          <bgColor theme="7" tint="0.39994506668294322"/>
        </patternFill>
      </fill>
    </dxf>
    <dxf>
      <font>
        <color theme="1"/>
      </font>
      <fill>
        <patternFill>
          <bgColor rgb="FF00B050"/>
        </patternFill>
      </fill>
    </dxf>
    <dxf>
      <fill>
        <patternFill>
          <bgColor theme="9"/>
        </patternFill>
      </fill>
    </dxf>
    <dxf>
      <fill>
        <patternFill>
          <bgColor theme="9"/>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00B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theme="1"/>
      </font>
    </dxf>
    <dxf>
      <fill>
        <patternFill>
          <bgColor theme="7" tint="0.59996337778862885"/>
        </patternFill>
      </fill>
    </dxf>
    <dxf>
      <fill>
        <patternFill>
          <bgColor rgb="FF92D050"/>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ill>
        <patternFill>
          <bgColor theme="9"/>
        </patternFill>
      </fill>
    </dxf>
    <dxf>
      <fill>
        <patternFill>
          <bgColor theme="7" tint="0.39994506668294322"/>
        </patternFill>
      </fill>
    </dxf>
    <dxf>
      <font>
        <color theme="1"/>
      </font>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auto="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9C0006"/>
      </font>
      <fill>
        <patternFill>
          <bgColor rgb="FFFFC7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FFC7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9C0006"/>
      </font>
      <fill>
        <patternFill>
          <bgColor rgb="FFFFC7CE"/>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theme="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ill>
        <patternFill>
          <bgColor rgb="FF00B050"/>
        </patternFill>
      </fill>
    </dxf>
    <dxf>
      <font>
        <color rgb="FF9C5700"/>
      </font>
      <fill>
        <patternFill>
          <bgColor rgb="FFFFEB9C"/>
        </patternFill>
      </fill>
    </dxf>
    <dxf>
      <font>
        <color rgb="FF006100"/>
      </font>
      <fill>
        <patternFill>
          <bgColor rgb="FFC6EFCE"/>
        </patternFill>
      </fill>
    </dxf>
    <dxf>
      <fill>
        <patternFill>
          <bgColor rgb="FF92D050"/>
        </patternFill>
      </fill>
    </dxf>
    <dxf>
      <font>
        <color rgb="FF9C0006"/>
      </font>
      <fill>
        <patternFill>
          <bgColor rgb="FFFFC7CE"/>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FFC7CE"/>
        </patternFill>
      </fill>
    </dxf>
    <dxf>
      <fill>
        <patternFill>
          <bgColor theme="9"/>
        </patternFill>
      </fill>
    </dxf>
    <dxf>
      <fill>
        <patternFill>
          <bgColor theme="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s>
  <tableStyles count="1" defaultTableStyle="TableStyleMedium2" defaultPivotStyle="PivotStyleLight16">
    <tableStyle name="Invisible" pivot="0" table="0" count="0" xr9:uid="{9C15B9D3-2BB3-4CC2-9E2F-03CD0FF20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139701</xdr:rowOff>
    </xdr:from>
    <xdr:ext cx="2275417" cy="739374"/>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22465" y="139701"/>
          <a:ext cx="2275417" cy="739374"/>
        </a:xfrm>
        <a:prstGeom prst="rect">
          <a:avLst/>
        </a:prstGeom>
      </xdr:spPr>
    </xdr:pic>
    <xdr:clientData/>
  </xdr:oneCellAnchor>
  <xdr:twoCellAnchor editAs="oneCell">
    <xdr:from>
      <xdr:col>4</xdr:col>
      <xdr:colOff>0</xdr:colOff>
      <xdr:row>2</xdr:row>
      <xdr:rowOff>0</xdr:rowOff>
    </xdr:from>
    <xdr:to>
      <xdr:col>4</xdr:col>
      <xdr:colOff>304800</xdr:colOff>
      <xdr:row>3</xdr:row>
      <xdr:rowOff>114300</xdr:rowOff>
    </xdr:to>
    <xdr:sp macro="" textlink="">
      <xdr:nvSpPr>
        <xdr:cNvPr id="1025" name="AutoShape 1">
          <a:extLst>
            <a:ext uri="{FF2B5EF4-FFF2-40B4-BE49-F238E27FC236}">
              <a16:creationId xmlns:a16="http://schemas.microsoft.com/office/drawing/2014/main" id="{8B828465-7B17-43BD-B4F1-829AAC89C3A1}"/>
            </a:ext>
          </a:extLst>
        </xdr:cNvPr>
        <xdr:cNvSpPr>
          <a:spLocks noChangeAspect="1" noChangeArrowheads="1"/>
        </xdr:cNvSpPr>
      </xdr:nvSpPr>
      <xdr:spPr bwMode="auto">
        <a:xfrm>
          <a:off x="4848225"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114300</xdr:rowOff>
    </xdr:to>
    <xdr:sp macro="" textlink="">
      <xdr:nvSpPr>
        <xdr:cNvPr id="1026" name="AutoShape 2">
          <a:extLst>
            <a:ext uri="{FF2B5EF4-FFF2-40B4-BE49-F238E27FC236}">
              <a16:creationId xmlns:a16="http://schemas.microsoft.com/office/drawing/2014/main" id="{312595D6-ED46-490A-84FF-14754573614C}"/>
            </a:ext>
          </a:extLst>
        </xdr:cNvPr>
        <xdr:cNvSpPr>
          <a:spLocks noChangeAspect="1" noChangeArrowheads="1"/>
        </xdr:cNvSpPr>
      </xdr:nvSpPr>
      <xdr:spPr bwMode="auto">
        <a:xfrm>
          <a:off x="3076575"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xdr:row>
      <xdr:rowOff>0</xdr:rowOff>
    </xdr:from>
    <xdr:to>
      <xdr:col>3</xdr:col>
      <xdr:colOff>304800</xdr:colOff>
      <xdr:row>2</xdr:row>
      <xdr:rowOff>114300</xdr:rowOff>
    </xdr:to>
    <xdr:sp macro="" textlink="">
      <xdr:nvSpPr>
        <xdr:cNvPr id="1028" name="AutoShape 4">
          <a:extLst>
            <a:ext uri="{FF2B5EF4-FFF2-40B4-BE49-F238E27FC236}">
              <a16:creationId xmlns:a16="http://schemas.microsoft.com/office/drawing/2014/main" id="{A73ECBC8-2563-47C2-BE58-6C9A14E88C27}"/>
            </a:ext>
          </a:extLst>
        </xdr:cNvPr>
        <xdr:cNvSpPr>
          <a:spLocks noChangeAspect="1" noChangeArrowheads="1"/>
        </xdr:cNvSpPr>
      </xdr:nvSpPr>
      <xdr:spPr bwMode="auto">
        <a:xfrm>
          <a:off x="4019550"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54429</xdr:colOff>
      <xdr:row>0</xdr:row>
      <xdr:rowOff>299357</xdr:rowOff>
    </xdr:from>
    <xdr:to>
      <xdr:col>8</xdr:col>
      <xdr:colOff>338817</xdr:colOff>
      <xdr:row>1</xdr:row>
      <xdr:rowOff>177063</xdr:rowOff>
    </xdr:to>
    <xdr:pic>
      <xdr:nvPicPr>
        <xdr:cNvPr id="7" name="Picture 9">
          <a:extLst>
            <a:ext uri="{FF2B5EF4-FFF2-40B4-BE49-F238E27FC236}">
              <a16:creationId xmlns:a16="http://schemas.microsoft.com/office/drawing/2014/main" id="{3064DF26-547D-44A8-B6BD-DE1B8484806E}"/>
            </a:ext>
          </a:extLst>
        </xdr:cNvPr>
        <xdr:cNvPicPr>
          <a:picLocks noChangeAspect="1"/>
        </xdr:cNvPicPr>
      </xdr:nvPicPr>
      <xdr:blipFill>
        <a:blip xmlns:r="http://schemas.openxmlformats.org/officeDocument/2006/relationships" r:embed="rId2"/>
        <a:stretch>
          <a:fillRect/>
        </a:stretch>
      </xdr:blipFill>
      <xdr:spPr>
        <a:xfrm>
          <a:off x="10994572" y="299357"/>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E9889029-0E84-45AC-9FEB-EF47C7FB9B2D}"/>
            </a:ext>
          </a:extLst>
        </xdr:cNvPr>
        <xdr:cNvSpPr txBox="1"/>
      </xdr:nvSpPr>
      <xdr:spPr>
        <a:xfrm>
          <a:off x="3918585" y="15201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0</xdr:col>
      <xdr:colOff>92604</xdr:colOff>
      <xdr:row>0</xdr:row>
      <xdr:rowOff>79375</xdr:rowOff>
    </xdr:from>
    <xdr:ext cx="2924168" cy="822960"/>
    <xdr:pic>
      <xdr:nvPicPr>
        <xdr:cNvPr id="3" name="Picture 8">
          <a:extLst>
            <a:ext uri="{FF2B5EF4-FFF2-40B4-BE49-F238E27FC236}">
              <a16:creationId xmlns:a16="http://schemas.microsoft.com/office/drawing/2014/main" id="{3E24FA1B-4CC3-4A21-A1E0-DA5278A26453}"/>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oneCellAnchor>
  <xdr:oneCellAnchor>
    <xdr:from>
      <xdr:col>4</xdr:col>
      <xdr:colOff>2196043</xdr:colOff>
      <xdr:row>0</xdr:row>
      <xdr:rowOff>224895</xdr:rowOff>
    </xdr:from>
    <xdr:ext cx="1529513" cy="548640"/>
    <xdr:pic>
      <xdr:nvPicPr>
        <xdr:cNvPr id="4" name="Picture 9">
          <a:extLst>
            <a:ext uri="{FF2B5EF4-FFF2-40B4-BE49-F238E27FC236}">
              <a16:creationId xmlns:a16="http://schemas.microsoft.com/office/drawing/2014/main" id="{9E2CAF82-5586-4AA6-89DF-6854156FC578}"/>
            </a:ext>
          </a:extLst>
        </xdr:cNvPr>
        <xdr:cNvPicPr>
          <a:picLocks noChangeAspect="1"/>
        </xdr:cNvPicPr>
      </xdr:nvPicPr>
      <xdr:blipFill>
        <a:blip xmlns:r="http://schemas.openxmlformats.org/officeDocument/2006/relationships" r:embed="rId2"/>
        <a:stretch>
          <a:fillRect/>
        </a:stretch>
      </xdr:blipFill>
      <xdr:spPr>
        <a:xfrm>
          <a:off x="3472393" y="186795"/>
          <a:ext cx="1529513"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100DAA7C-4E98-4BF1-B3C2-BD62F62A658F}"/>
            </a:ext>
          </a:extLst>
        </xdr:cNvPr>
        <xdr:cNvSpPr txBox="1"/>
      </xdr:nvSpPr>
      <xdr:spPr>
        <a:xfrm>
          <a:off x="4652009" y="2819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0</xdr:col>
      <xdr:colOff>169336</xdr:colOff>
      <xdr:row>0</xdr:row>
      <xdr:rowOff>98777</xdr:rowOff>
    </xdr:from>
    <xdr:ext cx="2924168" cy="822960"/>
    <xdr:pic>
      <xdr:nvPicPr>
        <xdr:cNvPr id="3" name="Picture 9">
          <a:extLst>
            <a:ext uri="{FF2B5EF4-FFF2-40B4-BE49-F238E27FC236}">
              <a16:creationId xmlns:a16="http://schemas.microsoft.com/office/drawing/2014/main" id="{FB5B43AE-B3CD-4BD7-8E0B-18D4A3BF1FF4}"/>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oneCellAnchor>
  <xdr:oneCellAnchor>
    <xdr:from>
      <xdr:col>5</xdr:col>
      <xdr:colOff>811392</xdr:colOff>
      <xdr:row>0</xdr:row>
      <xdr:rowOff>258408</xdr:rowOff>
    </xdr:from>
    <xdr:ext cx="1739063" cy="548640"/>
    <xdr:pic>
      <xdr:nvPicPr>
        <xdr:cNvPr id="4" name="Picture 10">
          <a:extLst>
            <a:ext uri="{FF2B5EF4-FFF2-40B4-BE49-F238E27FC236}">
              <a16:creationId xmlns:a16="http://schemas.microsoft.com/office/drawing/2014/main" id="{F70FCF4B-2E35-41A9-AD75-621C5D2A8007}"/>
            </a:ext>
          </a:extLst>
        </xdr:cNvPr>
        <xdr:cNvPicPr>
          <a:picLocks noChangeAspect="1"/>
        </xdr:cNvPicPr>
      </xdr:nvPicPr>
      <xdr:blipFill>
        <a:blip xmlns:r="http://schemas.openxmlformats.org/officeDocument/2006/relationships" r:embed="rId2"/>
        <a:stretch>
          <a:fillRect/>
        </a:stretch>
      </xdr:blipFill>
      <xdr:spPr>
        <a:xfrm>
          <a:off x="4173717" y="191733"/>
          <a:ext cx="1739063" cy="5486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143869</xdr:colOff>
      <xdr:row>0</xdr:row>
      <xdr:rowOff>49893</xdr:rowOff>
    </xdr:from>
    <xdr:to>
      <xdr:col>2</xdr:col>
      <xdr:colOff>1431777</xdr:colOff>
      <xdr:row>2</xdr:row>
      <xdr:rowOff>242532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9" y="49893"/>
          <a:ext cx="3342587" cy="900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273754</xdr:colOff>
      <xdr:row>0</xdr:row>
      <xdr:rowOff>80405</xdr:rowOff>
    </xdr:from>
    <xdr:to>
      <xdr:col>2</xdr:col>
      <xdr:colOff>1473145</xdr:colOff>
      <xdr:row>2</xdr:row>
      <xdr:rowOff>363682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754" y="80405"/>
          <a:ext cx="3307398" cy="889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130261</xdr:colOff>
      <xdr:row>0</xdr:row>
      <xdr:rowOff>68035</xdr:rowOff>
    </xdr:from>
    <xdr:to>
      <xdr:col>1</xdr:col>
      <xdr:colOff>2830286</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61" y="68035"/>
          <a:ext cx="3067418"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909" cy="93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5" name="Picture 9">
          <a:extLst>
            <a:ext uri="{FF2B5EF4-FFF2-40B4-BE49-F238E27FC236}">
              <a16:creationId xmlns:a16="http://schemas.microsoft.com/office/drawing/2014/main" id="{083E0D84-CBBF-4DE1-8CB7-68A6E1C314F3}"/>
            </a:ext>
          </a:extLst>
        </xdr:cNvPr>
        <xdr:cNvPicPr>
          <a:picLocks noChangeAspect="1"/>
        </xdr:cNvPicPr>
      </xdr:nvPicPr>
      <xdr:blipFill>
        <a:blip xmlns:r="http://schemas.openxmlformats.org/officeDocument/2006/relationships" r:embed="rId2"/>
        <a:stretch>
          <a:fillRect/>
        </a:stretch>
      </xdr:blipFill>
      <xdr:spPr>
        <a:xfrm>
          <a:off x="18530455" y="294409"/>
          <a:ext cx="1776046" cy="65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teams/DespachoDirectorUnidadAdministrativa/Documentos%20compartidos/Plan%20de%20accion%20(SIGCMA)/2024/SIGCMA/Seguimiento%202024-I%20(Plan%20SIGCMA)/Seguimiento%202024-I%20Plan%20de%20accion%20-%20AG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PLAN DE ACCION"/>
      <sheetName val="GESTION"/>
      <sheetName val="GESTION_SEG_1_TRIM"/>
      <sheetName val="INVERSION"/>
      <sheetName val="INVERSION_SEG_1_TRIM"/>
      <sheetName val="JURISDICCIONAL"/>
    </sheetNames>
    <sheetDataSet>
      <sheetData sheetId="0" refreshError="1"/>
      <sheetData sheetId="1" refreshError="1"/>
      <sheetData sheetId="2"/>
      <sheetData sheetId="3" refreshError="1"/>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J24"/>
  <sheetViews>
    <sheetView showGridLines="0" zoomScaleNormal="100" workbookViewId="0">
      <selection sqref="A1:F1"/>
    </sheetView>
  </sheetViews>
  <sheetFormatPr defaultColWidth="0" defaultRowHeight="15" zeroHeight="1"/>
  <cols>
    <col min="1" max="1" width="28.140625" customWidth="1"/>
    <col min="2" max="2" width="29" customWidth="1"/>
    <col min="3" max="3" width="25.7109375" style="4" customWidth="1"/>
    <col min="4" max="4" width="30.5703125" customWidth="1"/>
    <col min="5" max="5" width="25.7109375" customWidth="1"/>
    <col min="6" max="8" width="12.42578125" customWidth="1"/>
    <col min="9" max="9" width="11.42578125" customWidth="1"/>
    <col min="10" max="10" width="4.7109375" customWidth="1"/>
    <col min="11" max="16384" width="11.42578125" hidden="1"/>
  </cols>
  <sheetData>
    <row r="1" spans="1:9" ht="42" customHeight="1">
      <c r="A1" s="291"/>
      <c r="B1" s="291"/>
      <c r="C1" s="291"/>
      <c r="D1" s="291"/>
      <c r="E1" s="291"/>
      <c r="F1" s="291"/>
    </row>
    <row r="2" spans="1:9">
      <c r="C2"/>
    </row>
    <row r="3" spans="1:9"/>
    <row r="4" spans="1:9" ht="33.75">
      <c r="A4" s="292" t="s">
        <v>0</v>
      </c>
      <c r="B4" s="292"/>
      <c r="C4" s="292"/>
      <c r="D4" s="292"/>
      <c r="E4" s="292"/>
      <c r="F4" s="292"/>
      <c r="G4" s="292"/>
      <c r="H4" s="292"/>
      <c r="I4" s="292"/>
    </row>
    <row r="5" spans="1:9">
      <c r="A5" s="62"/>
      <c r="B5" s="62"/>
      <c r="C5" s="66"/>
      <c r="D5" s="62"/>
      <c r="E5" s="62"/>
      <c r="F5" s="62"/>
      <c r="G5" s="62"/>
      <c r="H5" s="62"/>
      <c r="I5" s="62"/>
    </row>
    <row r="6" spans="1:9" s="5" customFormat="1" ht="81.75" customHeight="1">
      <c r="A6" s="67" t="s">
        <v>1</v>
      </c>
      <c r="B6" s="293" t="s">
        <v>2</v>
      </c>
      <c r="C6" s="294"/>
      <c r="D6" s="294"/>
      <c r="E6" s="294"/>
      <c r="F6" s="294"/>
      <c r="G6" s="294"/>
      <c r="H6" s="294"/>
      <c r="I6" s="294"/>
    </row>
    <row r="7" spans="1:9" s="5" customFormat="1" ht="16.899999999999999" customHeight="1">
      <c r="A7" s="63"/>
      <c r="B7" s="64"/>
      <c r="C7" s="64"/>
      <c r="D7" s="63"/>
      <c r="E7" s="65"/>
      <c r="F7" s="62"/>
      <c r="G7" s="62"/>
      <c r="H7" s="62"/>
      <c r="I7" s="62"/>
    </row>
    <row r="8" spans="1:9" s="5" customFormat="1" ht="84" customHeight="1">
      <c r="A8" s="67" t="s">
        <v>3</v>
      </c>
      <c r="B8" s="68" t="s">
        <v>4</v>
      </c>
      <c r="C8" s="290" t="s">
        <v>5</v>
      </c>
      <c r="D8" s="290"/>
      <c r="E8" s="290"/>
      <c r="F8" s="290"/>
      <c r="G8" s="290"/>
      <c r="H8" s="290"/>
      <c r="I8" s="290"/>
    </row>
    <row r="9" spans="1:9" ht="32.25" customHeight="1">
      <c r="A9" s="69"/>
      <c r="B9" s="62"/>
      <c r="C9" s="66"/>
      <c r="D9" s="62"/>
      <c r="E9" s="62"/>
      <c r="F9" s="62"/>
      <c r="G9" s="62"/>
      <c r="H9" s="62"/>
      <c r="I9" s="62"/>
    </row>
    <row r="10" spans="1:9" ht="39.75" customHeight="1">
      <c r="A10" s="70" t="s">
        <v>6</v>
      </c>
      <c r="B10" s="289" t="s">
        <v>7</v>
      </c>
      <c r="C10" s="289"/>
      <c r="D10" s="289"/>
      <c r="E10" s="289"/>
      <c r="F10" s="289"/>
      <c r="G10" s="289"/>
      <c r="H10" s="289"/>
      <c r="I10" s="289"/>
    </row>
    <row r="11" spans="1:9" s="5" customFormat="1" ht="39.75" customHeight="1">
      <c r="A11" s="70" t="s">
        <v>8</v>
      </c>
      <c r="B11" s="290"/>
      <c r="C11" s="290"/>
      <c r="D11" s="290"/>
      <c r="E11" s="290"/>
      <c r="F11" s="290"/>
      <c r="G11" s="290"/>
      <c r="H11" s="290"/>
      <c r="I11" s="290"/>
    </row>
    <row r="12" spans="1:9" s="5" customFormat="1" ht="39.75" customHeight="1">
      <c r="A12" s="70" t="s">
        <v>9</v>
      </c>
      <c r="B12" s="290"/>
      <c r="C12" s="290"/>
      <c r="D12" s="290"/>
      <c r="E12" s="290"/>
      <c r="F12" s="290"/>
      <c r="G12" s="290"/>
      <c r="H12" s="290"/>
      <c r="I12" s="290"/>
    </row>
    <row r="13" spans="1:9" s="5" customFormat="1" ht="39.75" customHeight="1">
      <c r="A13" s="67" t="s">
        <v>10</v>
      </c>
      <c r="B13" s="290"/>
      <c r="C13" s="290"/>
      <c r="D13" s="290"/>
      <c r="E13" s="290"/>
      <c r="F13" s="290"/>
      <c r="G13" s="290"/>
      <c r="H13" s="290"/>
      <c r="I13" s="290"/>
    </row>
    <row r="14" spans="1:9">
      <c r="A14" s="62"/>
      <c r="B14" s="62"/>
      <c r="C14" s="66"/>
      <c r="D14" s="62"/>
      <c r="E14" s="62"/>
      <c r="F14" s="62"/>
      <c r="G14" s="62"/>
      <c r="H14" s="62"/>
      <c r="I14" s="62"/>
    </row>
    <row r="15" spans="1:9" s="5" customFormat="1" ht="54.75" customHeight="1">
      <c r="A15" s="67" t="s">
        <v>11</v>
      </c>
      <c r="B15" s="288">
        <v>45793</v>
      </c>
      <c r="C15" s="288"/>
      <c r="D15" s="288"/>
      <c r="E15" s="288"/>
      <c r="F15" s="288"/>
      <c r="G15" s="288"/>
      <c r="H15" s="288"/>
      <c r="I15" s="288"/>
    </row>
    <row r="16" spans="1:9"/>
    <row r="17" spans="2:5"/>
    <row r="18" spans="2:5"/>
    <row r="19" spans="2:5"/>
    <row r="20" spans="2:5">
      <c r="B20" s="146" t="s">
        <v>12</v>
      </c>
      <c r="C20" s="147" t="s">
        <v>13</v>
      </c>
      <c r="D20" s="147" t="s">
        <v>14</v>
      </c>
      <c r="E20" s="147" t="s">
        <v>15</v>
      </c>
    </row>
    <row r="21" spans="2:5">
      <c r="B21" s="148" t="s">
        <v>16</v>
      </c>
      <c r="C21" s="149" t="s">
        <v>17</v>
      </c>
      <c r="D21" s="149" t="s">
        <v>18</v>
      </c>
      <c r="E21" s="149" t="s">
        <v>19</v>
      </c>
    </row>
    <row r="22" spans="2:5">
      <c r="B22" s="150" t="s">
        <v>20</v>
      </c>
      <c r="C22" s="151" t="s">
        <v>11</v>
      </c>
      <c r="D22" s="151" t="s">
        <v>11</v>
      </c>
      <c r="E22" s="151" t="s">
        <v>11</v>
      </c>
    </row>
    <row r="23" spans="2:5">
      <c r="B23" s="148">
        <v>1</v>
      </c>
      <c r="C23" s="149" t="s">
        <v>21</v>
      </c>
      <c r="D23" s="149" t="s">
        <v>22</v>
      </c>
      <c r="E23" s="149" t="s">
        <v>23</v>
      </c>
    </row>
    <row r="24" spans="2:5"/>
  </sheetData>
  <sheetProtection sheet="1" objects="1" scenarios="1"/>
  <mergeCells count="9">
    <mergeCell ref="B15:I15"/>
    <mergeCell ref="B10:I10"/>
    <mergeCell ref="B12:I12"/>
    <mergeCell ref="B13:I13"/>
    <mergeCell ref="A1:F1"/>
    <mergeCell ref="A4:I4"/>
    <mergeCell ref="B6:I6"/>
    <mergeCell ref="C8:I8"/>
    <mergeCell ref="B11:I11"/>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8"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22A8-D5FB-4658-977B-FD2139A57BF5}">
  <dimension ref="A1:K31"/>
  <sheetViews>
    <sheetView topLeftCell="A8" workbookViewId="0"/>
  </sheetViews>
  <sheetFormatPr defaultColWidth="0" defaultRowHeight="15" zeroHeight="1"/>
  <cols>
    <col min="1" max="11" width="11.42578125" customWidth="1"/>
    <col min="12" max="16384" width="11.42578125" hidden="1"/>
  </cols>
  <sheetData>
    <row r="1" spans="2:10"/>
    <row r="2" spans="2:10">
      <c r="B2" s="295" t="s">
        <v>24</v>
      </c>
      <c r="C2" s="295"/>
      <c r="D2" s="295"/>
      <c r="E2" s="295"/>
      <c r="F2" s="295"/>
      <c r="G2" s="295"/>
      <c r="H2" s="295"/>
      <c r="I2" s="295"/>
      <c r="J2" s="295"/>
    </row>
    <row r="3" spans="2:10" ht="15.75" thickBot="1">
      <c r="B3" s="71"/>
      <c r="C3" s="71"/>
      <c r="D3" s="71"/>
      <c r="E3" s="71"/>
      <c r="F3" s="71"/>
      <c r="G3" s="71"/>
      <c r="H3" s="71"/>
      <c r="I3" s="71"/>
      <c r="J3" s="71"/>
    </row>
    <row r="4" spans="2:10">
      <c r="B4" s="296" t="s">
        <v>25</v>
      </c>
      <c r="C4" s="297"/>
      <c r="D4" s="297"/>
      <c r="E4" s="297"/>
      <c r="F4" s="297"/>
      <c r="G4" s="297"/>
      <c r="H4" s="297"/>
      <c r="I4" s="297"/>
      <c r="J4" s="298"/>
    </row>
    <row r="5" spans="2:10">
      <c r="B5" s="299"/>
      <c r="C5" s="300"/>
      <c r="D5" s="300"/>
      <c r="E5" s="300"/>
      <c r="F5" s="300"/>
      <c r="G5" s="300"/>
      <c r="H5" s="300"/>
      <c r="I5" s="300"/>
      <c r="J5" s="301"/>
    </row>
    <row r="6" spans="2:10">
      <c r="B6" s="299"/>
      <c r="C6" s="300"/>
      <c r="D6" s="300"/>
      <c r="E6" s="300"/>
      <c r="F6" s="300"/>
      <c r="G6" s="300"/>
      <c r="H6" s="300"/>
      <c r="I6" s="300"/>
      <c r="J6" s="301"/>
    </row>
    <row r="7" spans="2:10" ht="15.75" thickBot="1">
      <c r="B7" s="302"/>
      <c r="C7" s="303"/>
      <c r="D7" s="303"/>
      <c r="E7" s="303"/>
      <c r="F7" s="303"/>
      <c r="G7" s="303"/>
      <c r="H7" s="303"/>
      <c r="I7" s="303"/>
      <c r="J7" s="304"/>
    </row>
    <row r="8" spans="2:10">
      <c r="B8" s="71"/>
      <c r="C8" s="71"/>
      <c r="D8" s="71"/>
      <c r="E8" s="71"/>
      <c r="F8" s="71"/>
      <c r="G8" s="71"/>
      <c r="H8" s="71"/>
      <c r="I8" s="71"/>
      <c r="J8" s="71"/>
    </row>
    <row r="9" spans="2:10">
      <c r="B9" s="305" t="s">
        <v>26</v>
      </c>
      <c r="C9" s="306"/>
      <c r="D9" s="306"/>
      <c r="E9" s="306"/>
      <c r="F9" s="306"/>
      <c r="G9" s="306"/>
      <c r="H9" s="306"/>
      <c r="I9" s="306"/>
      <c r="J9" s="307"/>
    </row>
    <row r="10" spans="2:10">
      <c r="B10" s="308"/>
      <c r="C10" s="300"/>
      <c r="D10" s="300"/>
      <c r="E10" s="300"/>
      <c r="F10" s="300"/>
      <c r="G10" s="300"/>
      <c r="H10" s="300"/>
      <c r="I10" s="300"/>
      <c r="J10" s="309"/>
    </row>
    <row r="11" spans="2:10">
      <c r="B11" s="308"/>
      <c r="C11" s="300"/>
      <c r="D11" s="300"/>
      <c r="E11" s="300"/>
      <c r="F11" s="300"/>
      <c r="G11" s="300"/>
      <c r="H11" s="300"/>
      <c r="I11" s="300"/>
      <c r="J11" s="309"/>
    </row>
    <row r="12" spans="2:10">
      <c r="B12" s="308"/>
      <c r="C12" s="300"/>
      <c r="D12" s="300"/>
      <c r="E12" s="300"/>
      <c r="F12" s="300"/>
      <c r="G12" s="300"/>
      <c r="H12" s="300"/>
      <c r="I12" s="300"/>
      <c r="J12" s="309"/>
    </row>
    <row r="13" spans="2:10">
      <c r="B13" s="308"/>
      <c r="C13" s="300"/>
      <c r="D13" s="300"/>
      <c r="E13" s="300"/>
      <c r="F13" s="300"/>
      <c r="G13" s="300"/>
      <c r="H13" s="300"/>
      <c r="I13" s="300"/>
      <c r="J13" s="309"/>
    </row>
    <row r="14" spans="2:10">
      <c r="B14" s="308"/>
      <c r="C14" s="300"/>
      <c r="D14" s="300"/>
      <c r="E14" s="300"/>
      <c r="F14" s="300"/>
      <c r="G14" s="300"/>
      <c r="H14" s="300"/>
      <c r="I14" s="300"/>
      <c r="J14" s="309"/>
    </row>
    <row r="15" spans="2:10">
      <c r="B15" s="310"/>
      <c r="C15" s="311"/>
      <c r="D15" s="311"/>
      <c r="E15" s="311"/>
      <c r="F15" s="311"/>
      <c r="G15" s="311"/>
      <c r="H15" s="311"/>
      <c r="I15" s="311"/>
      <c r="J15" s="312"/>
    </row>
    <row r="16" spans="2:10"/>
    <row r="17" spans="2:10">
      <c r="B17" s="305" t="s">
        <v>27</v>
      </c>
      <c r="C17" s="306"/>
      <c r="D17" s="306"/>
      <c r="E17" s="306"/>
      <c r="F17" s="306"/>
      <c r="G17" s="306"/>
      <c r="H17" s="306"/>
      <c r="I17" s="306"/>
      <c r="J17" s="307"/>
    </row>
    <row r="18" spans="2:10">
      <c r="B18" s="308"/>
      <c r="C18" s="300"/>
      <c r="D18" s="300"/>
      <c r="E18" s="300"/>
      <c r="F18" s="300"/>
      <c r="G18" s="300"/>
      <c r="H18" s="300"/>
      <c r="I18" s="300"/>
      <c r="J18" s="309"/>
    </row>
    <row r="19" spans="2:10">
      <c r="B19" s="308"/>
      <c r="C19" s="300"/>
      <c r="D19" s="300"/>
      <c r="E19" s="300"/>
      <c r="F19" s="300"/>
      <c r="G19" s="300"/>
      <c r="H19" s="300"/>
      <c r="I19" s="300"/>
      <c r="J19" s="309"/>
    </row>
    <row r="20" spans="2:10">
      <c r="B20" s="310"/>
      <c r="C20" s="311"/>
      <c r="D20" s="311"/>
      <c r="E20" s="311"/>
      <c r="F20" s="311"/>
      <c r="G20" s="311"/>
      <c r="H20" s="311"/>
      <c r="I20" s="311"/>
      <c r="J20" s="312"/>
    </row>
    <row r="21" spans="2:10">
      <c r="B21" s="71"/>
      <c r="C21" s="71"/>
      <c r="D21" s="71"/>
      <c r="E21" s="71"/>
      <c r="F21" s="71"/>
      <c r="G21" s="71"/>
      <c r="H21" s="71"/>
      <c r="I21" s="71"/>
      <c r="J21" s="71"/>
    </row>
    <row r="22" spans="2:10">
      <c r="B22" s="305" t="s">
        <v>28</v>
      </c>
      <c r="C22" s="306"/>
      <c r="D22" s="306"/>
      <c r="E22" s="306"/>
      <c r="F22" s="306"/>
      <c r="G22" s="306"/>
      <c r="H22" s="306"/>
      <c r="I22" s="306"/>
      <c r="J22" s="307"/>
    </row>
    <row r="23" spans="2:10">
      <c r="B23" s="308"/>
      <c r="C23" s="300"/>
      <c r="D23" s="300"/>
      <c r="E23" s="300"/>
      <c r="F23" s="300"/>
      <c r="G23" s="300"/>
      <c r="H23" s="300"/>
      <c r="I23" s="300"/>
      <c r="J23" s="309"/>
    </row>
    <row r="24" spans="2:10">
      <c r="B24" s="308"/>
      <c r="C24" s="300"/>
      <c r="D24" s="300"/>
      <c r="E24" s="300"/>
      <c r="F24" s="300"/>
      <c r="G24" s="300"/>
      <c r="H24" s="300"/>
      <c r="I24" s="300"/>
      <c r="J24" s="309"/>
    </row>
    <row r="25" spans="2:10">
      <c r="B25" s="308"/>
      <c r="C25" s="300"/>
      <c r="D25" s="300"/>
      <c r="E25" s="300"/>
      <c r="F25" s="300"/>
      <c r="G25" s="300"/>
      <c r="H25" s="300"/>
      <c r="I25" s="300"/>
      <c r="J25" s="309"/>
    </row>
    <row r="26" spans="2:10">
      <c r="B26" s="308"/>
      <c r="C26" s="300"/>
      <c r="D26" s="300"/>
      <c r="E26" s="300"/>
      <c r="F26" s="300"/>
      <c r="G26" s="300"/>
      <c r="H26" s="300"/>
      <c r="I26" s="300"/>
      <c r="J26" s="309"/>
    </row>
    <row r="27" spans="2:10">
      <c r="B27" s="308"/>
      <c r="C27" s="300"/>
      <c r="D27" s="300"/>
      <c r="E27" s="300"/>
      <c r="F27" s="300"/>
      <c r="G27" s="300"/>
      <c r="H27" s="300"/>
      <c r="I27" s="300"/>
      <c r="J27" s="309"/>
    </row>
    <row r="28" spans="2:10">
      <c r="B28" s="308"/>
      <c r="C28" s="300"/>
      <c r="D28" s="300"/>
      <c r="E28" s="300"/>
      <c r="F28" s="300"/>
      <c r="G28" s="300"/>
      <c r="H28" s="300"/>
      <c r="I28" s="300"/>
      <c r="J28" s="309"/>
    </row>
    <row r="29" spans="2:10">
      <c r="B29" s="308"/>
      <c r="C29" s="300"/>
      <c r="D29" s="300"/>
      <c r="E29" s="300"/>
      <c r="F29" s="300"/>
      <c r="G29" s="300"/>
      <c r="H29" s="300"/>
      <c r="I29" s="300"/>
      <c r="J29" s="309"/>
    </row>
    <row r="30" spans="2:10">
      <c r="B30" s="310"/>
      <c r="C30" s="311"/>
      <c r="D30" s="311"/>
      <c r="E30" s="311"/>
      <c r="F30" s="311"/>
      <c r="G30" s="311"/>
      <c r="H30" s="311"/>
      <c r="I30" s="311"/>
      <c r="J30" s="312"/>
    </row>
    <row r="31" spans="2:10"/>
  </sheetData>
  <sheetProtection sheet="1" objects="1" scenarios="1"/>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96D7-CEBD-4F58-B372-6F2FEBF08376}">
  <sheetPr codeName="Sheet7"/>
  <dimension ref="A1:J41"/>
  <sheetViews>
    <sheetView showGridLines="0" view="pageBreakPreview" topLeftCell="A33" zoomScaleNormal="96" zoomScaleSheetLayoutView="100" workbookViewId="0"/>
  </sheetViews>
  <sheetFormatPr defaultColWidth="0" defaultRowHeight="14.25" zeroHeight="1"/>
  <cols>
    <col min="1" max="1" width="53.28515625" style="119" customWidth="1"/>
    <col min="2" max="2" width="15.42578125" style="120" customWidth="1"/>
    <col min="3" max="3" width="55.85546875" style="100" customWidth="1"/>
    <col min="4" max="4" width="24.140625" style="120" customWidth="1"/>
    <col min="5" max="5" width="55.85546875" style="100" customWidth="1"/>
    <col min="6" max="6" width="4.7109375" style="100" customWidth="1"/>
    <col min="7" max="8" width="10.42578125" style="100" customWidth="1"/>
    <col min="9" max="9" width="2.7109375" style="100" customWidth="1"/>
    <col min="10" max="10" width="0" style="100" hidden="1" customWidth="1"/>
    <col min="11" max="16384" width="10.42578125" style="100" hidden="1"/>
  </cols>
  <sheetData>
    <row r="1" spans="1:6" ht="80.099999999999994" customHeight="1">
      <c r="A1" s="98"/>
      <c r="B1" s="314" t="s">
        <v>29</v>
      </c>
      <c r="C1" s="314"/>
      <c r="D1" s="314"/>
      <c r="E1" s="98"/>
      <c r="F1" s="99"/>
    </row>
    <row r="2" spans="1:6" ht="54.75" customHeight="1">
      <c r="A2" s="101" t="s">
        <v>30</v>
      </c>
      <c r="B2" s="316" t="s">
        <v>7</v>
      </c>
      <c r="C2" s="317"/>
      <c r="D2" s="102" t="s">
        <v>31</v>
      </c>
      <c r="E2" s="103" t="s">
        <v>5</v>
      </c>
    </row>
    <row r="3" spans="1:6" ht="16.7" customHeight="1">
      <c r="A3" s="104"/>
      <c r="B3" s="105"/>
      <c r="C3" s="105"/>
      <c r="D3" s="106"/>
      <c r="E3" s="105"/>
    </row>
    <row r="4" spans="1:6" ht="54.75" customHeight="1">
      <c r="A4" s="101" t="s">
        <v>32</v>
      </c>
      <c r="B4" s="318" t="s">
        <v>2</v>
      </c>
      <c r="C4" s="319"/>
      <c r="D4" s="319"/>
      <c r="E4" s="319"/>
    </row>
    <row r="5" spans="1:6" ht="13.35" customHeight="1">
      <c r="A5" s="107"/>
      <c r="B5" s="108"/>
      <c r="D5" s="106"/>
      <c r="E5" s="106"/>
    </row>
    <row r="6" spans="1:6" ht="21" customHeight="1">
      <c r="A6" s="320" t="s">
        <v>33</v>
      </c>
      <c r="B6" s="321" t="s">
        <v>34</v>
      </c>
      <c r="C6" s="321"/>
      <c r="D6" s="321" t="s">
        <v>35</v>
      </c>
      <c r="E6" s="321"/>
    </row>
    <row r="7" spans="1:6" ht="136.5" customHeight="1">
      <c r="A7" s="320"/>
      <c r="B7" s="322" t="s">
        <v>36</v>
      </c>
      <c r="C7" s="323"/>
      <c r="D7" s="324"/>
      <c r="E7" s="324"/>
    </row>
    <row r="8" spans="1:6" ht="21" customHeight="1">
      <c r="A8" s="107"/>
      <c r="B8" s="108"/>
      <c r="D8" s="106"/>
      <c r="E8" s="106"/>
    </row>
    <row r="9" spans="1:6" ht="20.100000000000001" customHeight="1">
      <c r="A9" s="315" t="s">
        <v>37</v>
      </c>
      <c r="B9" s="315"/>
      <c r="C9" s="315"/>
      <c r="D9" s="315"/>
      <c r="E9" s="315"/>
    </row>
    <row r="10" spans="1:6" ht="20.100000000000001" customHeight="1">
      <c r="A10" s="109" t="s">
        <v>38</v>
      </c>
      <c r="B10" s="109" t="s">
        <v>39</v>
      </c>
      <c r="C10" s="109" t="s">
        <v>40</v>
      </c>
      <c r="D10" s="109" t="s">
        <v>41</v>
      </c>
      <c r="E10" s="109" t="s">
        <v>42</v>
      </c>
    </row>
    <row r="11" spans="1:6" s="113" customFormat="1" ht="39.950000000000003" customHeight="1">
      <c r="A11" s="325" t="s">
        <v>43</v>
      </c>
      <c r="B11" s="110">
        <v>1</v>
      </c>
      <c r="C11" s="111" t="s">
        <v>44</v>
      </c>
      <c r="D11" s="112">
        <v>1</v>
      </c>
      <c r="E11" s="111" t="s">
        <v>45</v>
      </c>
      <c r="F11" s="154"/>
    </row>
    <row r="12" spans="1:6" s="113" customFormat="1" ht="39.950000000000003" customHeight="1">
      <c r="A12" s="325"/>
      <c r="B12" s="110">
        <v>2</v>
      </c>
      <c r="C12" s="111" t="s">
        <v>46</v>
      </c>
      <c r="D12" s="112">
        <v>2</v>
      </c>
      <c r="E12" s="111" t="s">
        <v>47</v>
      </c>
      <c r="F12" s="154"/>
    </row>
    <row r="13" spans="1:6" s="113" customFormat="1" ht="39.950000000000003" customHeight="1">
      <c r="A13" s="325"/>
      <c r="B13" s="110"/>
      <c r="C13" s="111"/>
      <c r="D13" s="112">
        <v>3</v>
      </c>
      <c r="E13" s="111" t="s">
        <v>48</v>
      </c>
      <c r="F13" s="154"/>
    </row>
    <row r="14" spans="1:6" ht="39.950000000000003" customHeight="1">
      <c r="A14" s="326" t="s">
        <v>49</v>
      </c>
      <c r="B14" s="114">
        <v>3</v>
      </c>
      <c r="C14" s="115" t="s">
        <v>50</v>
      </c>
      <c r="D14" s="114"/>
      <c r="E14" s="115"/>
      <c r="F14" s="152"/>
    </row>
    <row r="15" spans="1:6" ht="39.950000000000003" customHeight="1">
      <c r="A15" s="326"/>
      <c r="B15" s="114">
        <v>4</v>
      </c>
      <c r="C15" s="115" t="s">
        <v>51</v>
      </c>
      <c r="D15" s="114"/>
      <c r="E15" s="115"/>
      <c r="F15" s="152"/>
    </row>
    <row r="16" spans="1:6" ht="39.950000000000003" customHeight="1">
      <c r="A16" s="143" t="s">
        <v>52</v>
      </c>
      <c r="B16" s="114">
        <v>5</v>
      </c>
      <c r="C16" s="115" t="s">
        <v>53</v>
      </c>
      <c r="D16" s="114"/>
      <c r="E16" s="111"/>
      <c r="F16" s="152"/>
    </row>
    <row r="17" spans="1:6" ht="60" customHeight="1">
      <c r="A17" s="313" t="s">
        <v>54</v>
      </c>
      <c r="B17" s="114">
        <v>6</v>
      </c>
      <c r="C17" s="111" t="s">
        <v>55</v>
      </c>
      <c r="D17" s="110">
        <v>4</v>
      </c>
      <c r="E17" s="111" t="s">
        <v>56</v>
      </c>
      <c r="F17" s="152"/>
    </row>
    <row r="18" spans="1:6" ht="39.950000000000003" customHeight="1">
      <c r="A18" s="313"/>
      <c r="B18" s="114">
        <v>7</v>
      </c>
      <c r="C18" s="111" t="s">
        <v>57</v>
      </c>
      <c r="D18" s="110">
        <v>5</v>
      </c>
      <c r="E18" s="111" t="s">
        <v>58</v>
      </c>
      <c r="F18" s="152"/>
    </row>
    <row r="19" spans="1:6" ht="39.950000000000003" customHeight="1">
      <c r="A19" s="313"/>
      <c r="B19" s="114"/>
      <c r="C19" s="111"/>
      <c r="D19" s="110">
        <v>6</v>
      </c>
      <c r="E19" s="111" t="s">
        <v>59</v>
      </c>
      <c r="F19" s="152"/>
    </row>
    <row r="20" spans="1:6" ht="39.950000000000003" customHeight="1">
      <c r="A20" s="327" t="s">
        <v>60</v>
      </c>
      <c r="B20" s="114">
        <v>8</v>
      </c>
      <c r="C20" s="111" t="s">
        <v>61</v>
      </c>
      <c r="D20" s="110"/>
      <c r="E20" s="111"/>
      <c r="F20" s="152"/>
    </row>
    <row r="21" spans="1:6" ht="39.950000000000003" customHeight="1">
      <c r="A21" s="328"/>
      <c r="B21" s="114">
        <v>9</v>
      </c>
      <c r="C21" s="111" t="s">
        <v>62</v>
      </c>
      <c r="D21" s="110"/>
      <c r="E21" s="111"/>
      <c r="F21" s="152"/>
    </row>
    <row r="22" spans="1:6" ht="60" customHeight="1">
      <c r="A22" s="313" t="s">
        <v>63</v>
      </c>
      <c r="B22" s="114">
        <v>10</v>
      </c>
      <c r="C22" s="116" t="s">
        <v>64</v>
      </c>
      <c r="D22" s="114">
        <v>7</v>
      </c>
      <c r="E22" s="115" t="s">
        <v>65</v>
      </c>
      <c r="F22" s="152"/>
    </row>
    <row r="23" spans="1:6" ht="39.950000000000003" customHeight="1">
      <c r="A23" s="313"/>
      <c r="B23" s="114">
        <v>11</v>
      </c>
      <c r="C23" s="116" t="s">
        <v>66</v>
      </c>
      <c r="D23" s="114"/>
      <c r="E23" s="115"/>
      <c r="F23" s="152"/>
    </row>
    <row r="24" spans="1:6" ht="39.950000000000003" customHeight="1">
      <c r="A24" s="315" t="s">
        <v>67</v>
      </c>
      <c r="B24" s="315"/>
      <c r="C24" s="315"/>
      <c r="D24" s="315"/>
      <c r="E24" s="315"/>
      <c r="F24" s="152"/>
    </row>
    <row r="25" spans="1:6" ht="39.950000000000003" customHeight="1">
      <c r="A25" s="109" t="s">
        <v>38</v>
      </c>
      <c r="B25" s="109" t="s">
        <v>39</v>
      </c>
      <c r="C25" s="109" t="s">
        <v>68</v>
      </c>
      <c r="D25" s="109" t="s">
        <v>41</v>
      </c>
      <c r="E25" s="109" t="s">
        <v>69</v>
      </c>
      <c r="F25" s="152"/>
    </row>
    <row r="26" spans="1:6" ht="39.950000000000003" customHeight="1">
      <c r="A26" s="313" t="s">
        <v>70</v>
      </c>
      <c r="B26" s="110">
        <v>1</v>
      </c>
      <c r="C26" s="111" t="s">
        <v>71</v>
      </c>
      <c r="D26" s="110">
        <v>1</v>
      </c>
      <c r="E26" s="111" t="s">
        <v>72</v>
      </c>
      <c r="F26" s="152"/>
    </row>
    <row r="27" spans="1:6" ht="39.950000000000003" customHeight="1">
      <c r="A27" s="313"/>
      <c r="B27" s="110">
        <v>2</v>
      </c>
      <c r="C27" s="111" t="s">
        <v>73</v>
      </c>
      <c r="D27" s="110">
        <v>2</v>
      </c>
      <c r="E27" s="111" t="s">
        <v>74</v>
      </c>
      <c r="F27" s="152"/>
    </row>
    <row r="28" spans="1:6" ht="39.950000000000003" customHeight="1">
      <c r="A28" s="143" t="s">
        <v>75</v>
      </c>
      <c r="B28" s="110">
        <v>3</v>
      </c>
      <c r="C28" s="116" t="s">
        <v>76</v>
      </c>
      <c r="D28" s="110">
        <v>3</v>
      </c>
      <c r="E28" s="116" t="s">
        <v>77</v>
      </c>
      <c r="F28" s="152"/>
    </row>
    <row r="29" spans="1:6" s="117" customFormat="1" ht="39.950000000000003" customHeight="1">
      <c r="A29" s="313" t="s">
        <v>78</v>
      </c>
      <c r="B29" s="110">
        <v>4</v>
      </c>
      <c r="C29" s="111" t="s">
        <v>79</v>
      </c>
      <c r="D29" s="110">
        <v>4</v>
      </c>
      <c r="E29" s="118" t="s">
        <v>80</v>
      </c>
      <c r="F29" s="153"/>
    </row>
    <row r="30" spans="1:6" s="117" customFormat="1" ht="39.950000000000003" customHeight="1">
      <c r="A30" s="313"/>
      <c r="B30" s="110">
        <v>5</v>
      </c>
      <c r="C30" s="111" t="s">
        <v>81</v>
      </c>
      <c r="D30" s="110">
        <v>5</v>
      </c>
      <c r="E30" s="111" t="s">
        <v>82</v>
      </c>
      <c r="F30" s="153"/>
    </row>
    <row r="31" spans="1:6" ht="39.950000000000003" customHeight="1">
      <c r="A31" s="313" t="s">
        <v>83</v>
      </c>
      <c r="B31" s="110">
        <v>6</v>
      </c>
      <c r="C31" s="111" t="s">
        <v>84</v>
      </c>
      <c r="D31" s="110">
        <v>6</v>
      </c>
      <c r="E31" s="111" t="s">
        <v>85</v>
      </c>
      <c r="F31" s="152"/>
    </row>
    <row r="32" spans="1:6" ht="39.950000000000003" customHeight="1">
      <c r="A32" s="313"/>
      <c r="B32" s="110"/>
      <c r="C32" s="111"/>
      <c r="D32" s="112">
        <v>7</v>
      </c>
      <c r="E32" s="111" t="s">
        <v>86</v>
      </c>
      <c r="F32" s="152"/>
    </row>
    <row r="33" spans="1:6" ht="39.950000000000003" customHeight="1">
      <c r="A33" s="313" t="s">
        <v>87</v>
      </c>
      <c r="B33" s="110">
        <v>7</v>
      </c>
      <c r="C33" s="111" t="s">
        <v>88</v>
      </c>
      <c r="D33" s="112">
        <v>8</v>
      </c>
      <c r="E33" s="118" t="s">
        <v>89</v>
      </c>
      <c r="F33" s="152"/>
    </row>
    <row r="34" spans="1:6" ht="39.950000000000003" customHeight="1">
      <c r="A34" s="313"/>
      <c r="B34" s="110">
        <v>8</v>
      </c>
      <c r="C34" s="111" t="s">
        <v>90</v>
      </c>
      <c r="D34" s="112"/>
      <c r="E34" s="118"/>
      <c r="F34" s="152"/>
    </row>
    <row r="35" spans="1:6" ht="39.950000000000003" customHeight="1">
      <c r="A35" s="313" t="s">
        <v>91</v>
      </c>
      <c r="B35" s="110">
        <v>9</v>
      </c>
      <c r="C35" s="111" t="s">
        <v>92</v>
      </c>
      <c r="D35" s="112">
        <v>9</v>
      </c>
      <c r="E35" s="118" t="s">
        <v>93</v>
      </c>
      <c r="F35" s="152"/>
    </row>
    <row r="36" spans="1:6" ht="60" customHeight="1">
      <c r="A36" s="313"/>
      <c r="B36" s="110">
        <v>10</v>
      </c>
      <c r="C36" s="111" t="s">
        <v>94</v>
      </c>
      <c r="D36" s="112"/>
      <c r="E36" s="111"/>
      <c r="F36" s="152"/>
    </row>
    <row r="37" spans="1:6" ht="39.950000000000003" customHeight="1">
      <c r="A37" s="144" t="s">
        <v>95</v>
      </c>
      <c r="B37" s="110">
        <v>11</v>
      </c>
      <c r="C37" s="111" t="s">
        <v>96</v>
      </c>
      <c r="D37" s="112"/>
      <c r="E37" s="118"/>
      <c r="F37" s="152"/>
    </row>
    <row r="38" spans="1:6" ht="39.950000000000003" customHeight="1">
      <c r="A38" s="143" t="s">
        <v>97</v>
      </c>
      <c r="B38" s="110">
        <v>12</v>
      </c>
      <c r="C38" s="111" t="s">
        <v>98</v>
      </c>
      <c r="D38" s="112">
        <v>10</v>
      </c>
      <c r="E38" s="111" t="s">
        <v>99</v>
      </c>
      <c r="F38" s="152"/>
    </row>
    <row r="39" spans="1:6" ht="60" customHeight="1">
      <c r="A39" s="143" t="s">
        <v>100</v>
      </c>
      <c r="B39" s="110">
        <v>13</v>
      </c>
      <c r="C39" s="118" t="s">
        <v>101</v>
      </c>
      <c r="D39" s="112"/>
      <c r="E39" s="118"/>
      <c r="F39" s="152"/>
    </row>
    <row r="40" spans="1:6" ht="39.950000000000003" customHeight="1">
      <c r="A40" s="144" t="s">
        <v>102</v>
      </c>
      <c r="B40" s="110"/>
      <c r="C40" s="111"/>
      <c r="D40" s="112"/>
      <c r="E40" s="111"/>
      <c r="F40" s="152"/>
    </row>
    <row r="41" spans="1:6"/>
  </sheetData>
  <mergeCells count="20">
    <mergeCell ref="B1:D1"/>
    <mergeCell ref="A24:E24"/>
    <mergeCell ref="B2:C2"/>
    <mergeCell ref="B4:E4"/>
    <mergeCell ref="A6:A7"/>
    <mergeCell ref="B6:C6"/>
    <mergeCell ref="D6:E6"/>
    <mergeCell ref="B7:C7"/>
    <mergeCell ref="D7:E7"/>
    <mergeCell ref="A22:A23"/>
    <mergeCell ref="A9:E9"/>
    <mergeCell ref="A11:A13"/>
    <mergeCell ref="A14:A15"/>
    <mergeCell ref="A17:A19"/>
    <mergeCell ref="A20:A21"/>
    <mergeCell ref="A33:A34"/>
    <mergeCell ref="A26:A27"/>
    <mergeCell ref="A29:A30"/>
    <mergeCell ref="A31:A32"/>
    <mergeCell ref="A35:A36"/>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7B7E-FC2F-4D05-974C-A7712E303C25}">
  <sheetPr codeName="Sheet5"/>
  <dimension ref="A1:L12"/>
  <sheetViews>
    <sheetView showGridLines="0" view="pageBreakPreview" topLeftCell="A6" zoomScaleNormal="90" workbookViewId="0"/>
  </sheetViews>
  <sheetFormatPr defaultColWidth="0" defaultRowHeight="15" zeroHeight="1"/>
  <cols>
    <col min="1" max="1" width="60.85546875" style="133" customWidth="1"/>
    <col min="2" max="2" width="15.85546875" style="134" customWidth="1"/>
    <col min="3" max="5" width="15.85546875" style="135" customWidth="1"/>
    <col min="6" max="6" width="40.85546875" style="133" customWidth="1"/>
    <col min="7" max="7" width="2.7109375" style="122" customWidth="1"/>
    <col min="8" max="11" width="10.42578125" style="122" customWidth="1"/>
    <col min="12" max="12" width="2.7109375" style="122" customWidth="1"/>
    <col min="13" max="16384" width="10.42578125" style="122" hidden="1"/>
  </cols>
  <sheetData>
    <row r="1" spans="1:6" ht="80.099999999999994" customHeight="1">
      <c r="A1" s="121"/>
      <c r="B1" s="332" t="s">
        <v>103</v>
      </c>
      <c r="C1" s="332"/>
      <c r="D1" s="332"/>
      <c r="E1" s="332"/>
      <c r="F1" s="121"/>
    </row>
    <row r="2" spans="1:6">
      <c r="A2" s="329" t="s">
        <v>104</v>
      </c>
      <c r="B2" s="329"/>
      <c r="C2" s="329"/>
      <c r="D2" s="329"/>
      <c r="E2" s="329"/>
      <c r="F2" s="329"/>
    </row>
    <row r="3" spans="1:6" ht="28.5" customHeight="1">
      <c r="A3" s="330" t="s">
        <v>105</v>
      </c>
      <c r="B3" s="331" t="s">
        <v>106</v>
      </c>
      <c r="C3" s="331"/>
      <c r="D3" s="331"/>
      <c r="E3" s="331"/>
      <c r="F3" s="145" t="s">
        <v>107</v>
      </c>
    </row>
    <row r="4" spans="1:6" ht="46.5" customHeight="1">
      <c r="A4" s="330"/>
      <c r="B4" s="123" t="s">
        <v>108</v>
      </c>
      <c r="C4" s="123" t="s">
        <v>109</v>
      </c>
      <c r="D4" s="123" t="s">
        <v>110</v>
      </c>
      <c r="E4" s="123" t="s">
        <v>111</v>
      </c>
      <c r="F4" s="124"/>
    </row>
    <row r="5" spans="1:6" ht="65.099999999999994" customHeight="1">
      <c r="A5" s="130" t="s">
        <v>112</v>
      </c>
      <c r="B5" s="125">
        <v>2</v>
      </c>
      <c r="C5" s="126"/>
      <c r="D5" s="126"/>
      <c r="E5" s="126"/>
      <c r="F5" s="127" t="s">
        <v>113</v>
      </c>
    </row>
    <row r="6" spans="1:6" ht="65.099999999999994" customHeight="1">
      <c r="A6" s="155" t="s">
        <v>114</v>
      </c>
      <c r="B6" s="125" t="s">
        <v>115</v>
      </c>
      <c r="C6" s="126"/>
      <c r="D6" s="126" t="s">
        <v>116</v>
      </c>
      <c r="E6" s="126">
        <v>9</v>
      </c>
      <c r="F6" s="127" t="s">
        <v>113</v>
      </c>
    </row>
    <row r="7" spans="1:6" ht="65.099999999999994" customHeight="1">
      <c r="A7" s="155" t="s">
        <v>117</v>
      </c>
      <c r="B7" s="128">
        <v>3</v>
      </c>
      <c r="C7" s="129">
        <v>6</v>
      </c>
      <c r="D7" s="129" t="s">
        <v>118</v>
      </c>
      <c r="E7" s="129" t="s">
        <v>119</v>
      </c>
      <c r="F7" s="127" t="s">
        <v>113</v>
      </c>
    </row>
    <row r="8" spans="1:6" ht="65.099999999999994" customHeight="1">
      <c r="A8" s="130" t="s">
        <v>120</v>
      </c>
      <c r="B8" s="128">
        <v>2</v>
      </c>
      <c r="C8" s="129"/>
      <c r="D8" s="129">
        <v>11</v>
      </c>
      <c r="E8" s="129"/>
      <c r="F8" s="127" t="s">
        <v>113</v>
      </c>
    </row>
    <row r="9" spans="1:6" ht="78.95" customHeight="1">
      <c r="A9" s="130" t="s">
        <v>121</v>
      </c>
      <c r="B9" s="128">
        <v>3</v>
      </c>
      <c r="C9" s="128" t="s">
        <v>122</v>
      </c>
      <c r="D9" s="126" t="s">
        <v>123</v>
      </c>
      <c r="E9" s="126" t="s">
        <v>124</v>
      </c>
      <c r="F9" s="127" t="s">
        <v>113</v>
      </c>
    </row>
    <row r="10" spans="1:6" ht="65.099999999999994" customHeight="1">
      <c r="A10" s="155" t="s">
        <v>125</v>
      </c>
      <c r="B10" s="125" t="s">
        <v>126</v>
      </c>
      <c r="C10" s="126">
        <v>6</v>
      </c>
      <c r="D10" s="126" t="s">
        <v>116</v>
      </c>
      <c r="E10" s="126" t="s">
        <v>127</v>
      </c>
      <c r="F10" s="127" t="s">
        <v>113</v>
      </c>
    </row>
    <row r="11" spans="1:6" ht="65.099999999999994" customHeight="1">
      <c r="A11" s="131" t="s">
        <v>128</v>
      </c>
      <c r="B11" s="128">
        <v>2.17</v>
      </c>
      <c r="C11" s="129">
        <v>8</v>
      </c>
      <c r="D11" s="129">
        <v>1</v>
      </c>
      <c r="E11" s="129" t="s">
        <v>129</v>
      </c>
      <c r="F11" s="132" t="s">
        <v>130</v>
      </c>
    </row>
    <row r="12" spans="1:6"/>
  </sheetData>
  <sheetProtection sheet="1" objects="1" scenarios="1"/>
  <mergeCells count="4">
    <mergeCell ref="A2:F2"/>
    <mergeCell ref="A3:A4"/>
    <mergeCell ref="B3:E3"/>
    <mergeCell ref="B1:E1"/>
  </mergeCells>
  <dataValidations disablePrompts="1"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89B36387-F3A5-8040-B3F4-ADAE9434D60F}"/>
    <dataValidation allowBlank="1" showInputMessage="1" showErrorMessage="1" prompt="Proponer y escribir en una frase la estrategia para gestionar la debilidad, la oportunidad, la amenaza o la fortaleza.Usar verbo de acción en infinitivo._x000a_" sqref="G1 A3" xr:uid="{DD92DC5E-BE8B-9B4E-8091-8812BC3D2186}"/>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I57"/>
  <sheetViews>
    <sheetView showGridLines="0" topLeftCell="A45" zoomScaleNormal="100" workbookViewId="0"/>
  </sheetViews>
  <sheetFormatPr defaultColWidth="0" defaultRowHeight="12" zeroHeight="1"/>
  <cols>
    <col min="1" max="1" width="2.7109375" style="71" customWidth="1"/>
    <col min="2" max="2" width="24.7109375" style="71" customWidth="1"/>
    <col min="3" max="3" width="11.28515625" style="72" customWidth="1"/>
    <col min="4" max="4" width="19.28515625" style="72" customWidth="1"/>
    <col min="5" max="5" width="13.5703125" style="71" customWidth="1"/>
    <col min="6" max="6" width="24.7109375" style="71" customWidth="1"/>
    <col min="7" max="7" width="79.140625" style="71" customWidth="1"/>
    <col min="8" max="8" width="2.7109375" style="71" customWidth="1"/>
    <col min="9" max="9" width="32" style="71" hidden="1" customWidth="1"/>
    <col min="10" max="16384" width="11.42578125" style="71" hidden="1"/>
  </cols>
  <sheetData>
    <row r="1" spans="2:9"/>
    <row r="2" spans="2:9">
      <c r="B2" s="367" t="s">
        <v>131</v>
      </c>
      <c r="C2" s="368"/>
      <c r="D2" s="368"/>
      <c r="E2" s="368"/>
      <c r="F2" s="368"/>
      <c r="G2" s="369"/>
    </row>
    <row r="3" spans="2:9">
      <c r="B3" s="370" t="s">
        <v>132</v>
      </c>
      <c r="C3" s="371"/>
      <c r="D3" s="372"/>
      <c r="E3" s="372"/>
      <c r="F3" s="372"/>
      <c r="G3" s="373"/>
    </row>
    <row r="4" spans="2:9" ht="48.75" customHeight="1">
      <c r="B4" s="374" t="s">
        <v>133</v>
      </c>
      <c r="C4" s="375"/>
      <c r="D4" s="375"/>
      <c r="E4" s="375"/>
      <c r="F4" s="375"/>
      <c r="G4" s="376"/>
    </row>
    <row r="5" spans="2:9">
      <c r="B5" s="73"/>
      <c r="C5" s="86"/>
      <c r="D5" s="87"/>
      <c r="E5" s="88"/>
      <c r="F5" s="88"/>
      <c r="G5" s="89"/>
    </row>
    <row r="6" spans="2:9" ht="16.5" customHeight="1">
      <c r="B6" s="377" t="s">
        <v>134</v>
      </c>
      <c r="C6" s="378"/>
      <c r="D6" s="378"/>
      <c r="E6" s="378"/>
      <c r="F6" s="378"/>
      <c r="G6" s="379"/>
    </row>
    <row r="7" spans="2:9" ht="76.5" customHeight="1">
      <c r="B7" s="377"/>
      <c r="C7" s="378"/>
      <c r="D7" s="378"/>
      <c r="E7" s="378"/>
      <c r="F7" s="378"/>
      <c r="G7" s="379"/>
    </row>
    <row r="8" spans="2:9" ht="12.75" thickBot="1">
      <c r="B8" s="74"/>
      <c r="C8" s="75"/>
      <c r="D8" s="75"/>
      <c r="E8" s="76"/>
      <c r="F8" s="77"/>
      <c r="G8" s="90"/>
    </row>
    <row r="9" spans="2:9">
      <c r="B9" s="78"/>
      <c r="C9" s="79" t="s">
        <v>135</v>
      </c>
      <c r="D9" s="380" t="s">
        <v>136</v>
      </c>
      <c r="E9" s="381"/>
      <c r="F9" s="382" t="s">
        <v>137</v>
      </c>
      <c r="G9" s="383"/>
    </row>
    <row r="10" spans="2:9" ht="15" customHeight="1">
      <c r="B10" s="80"/>
      <c r="C10" s="81">
        <v>5</v>
      </c>
      <c r="D10" s="365" t="s">
        <v>138</v>
      </c>
      <c r="E10" s="366"/>
      <c r="F10" s="359" t="s">
        <v>139</v>
      </c>
      <c r="G10" s="356"/>
      <c r="H10" s="334"/>
      <c r="I10" s="334"/>
    </row>
    <row r="11" spans="2:9">
      <c r="B11" s="80"/>
      <c r="C11" s="81">
        <v>5</v>
      </c>
      <c r="D11" s="365" t="s">
        <v>140</v>
      </c>
      <c r="E11" s="366"/>
      <c r="F11" s="359" t="s">
        <v>141</v>
      </c>
      <c r="G11" s="356"/>
      <c r="H11" s="334"/>
      <c r="I11" s="334"/>
    </row>
    <row r="12" spans="2:9">
      <c r="B12" s="80"/>
      <c r="C12" s="81">
        <v>5</v>
      </c>
      <c r="D12" s="365" t="s">
        <v>142</v>
      </c>
      <c r="E12" s="366"/>
      <c r="F12" s="359" t="s">
        <v>143</v>
      </c>
      <c r="G12" s="356"/>
      <c r="H12" s="334"/>
      <c r="I12" s="334"/>
    </row>
    <row r="13" spans="2:9" ht="27.75" customHeight="1">
      <c r="B13" s="80"/>
      <c r="C13" s="81">
        <v>5</v>
      </c>
      <c r="D13" s="365" t="s">
        <v>144</v>
      </c>
      <c r="E13" s="366"/>
      <c r="F13" s="359" t="s">
        <v>145</v>
      </c>
      <c r="G13" s="356"/>
      <c r="H13" s="334"/>
      <c r="I13" s="334"/>
    </row>
    <row r="14" spans="2:9">
      <c r="B14" s="80"/>
      <c r="C14" s="81">
        <v>5</v>
      </c>
      <c r="D14" s="365" t="s">
        <v>146</v>
      </c>
      <c r="E14" s="366"/>
      <c r="F14" s="359" t="s">
        <v>147</v>
      </c>
      <c r="G14" s="356"/>
      <c r="H14" s="334"/>
      <c r="I14" s="334"/>
    </row>
    <row r="15" spans="2:9" ht="41.25" customHeight="1">
      <c r="B15" s="80"/>
      <c r="C15" s="81">
        <v>5</v>
      </c>
      <c r="D15" s="365" t="s">
        <v>148</v>
      </c>
      <c r="E15" s="366"/>
      <c r="F15" s="359" t="s">
        <v>149</v>
      </c>
      <c r="G15" s="356"/>
      <c r="H15" s="334"/>
      <c r="I15" s="334"/>
    </row>
    <row r="16" spans="2:9" ht="41.25" customHeight="1">
      <c r="B16" s="80"/>
      <c r="C16" s="81">
        <v>5</v>
      </c>
      <c r="D16" s="360" t="s">
        <v>150</v>
      </c>
      <c r="E16" s="361"/>
      <c r="F16" s="359" t="s">
        <v>151</v>
      </c>
      <c r="G16" s="356"/>
      <c r="H16" s="334"/>
      <c r="I16" s="334"/>
    </row>
    <row r="17" spans="2:9" ht="51.75" customHeight="1">
      <c r="B17" s="80"/>
      <c r="C17" s="81">
        <v>5</v>
      </c>
      <c r="D17" s="361" t="s">
        <v>152</v>
      </c>
      <c r="E17" s="364"/>
      <c r="F17" s="359" t="s">
        <v>153</v>
      </c>
      <c r="G17" s="356"/>
      <c r="H17" s="334"/>
      <c r="I17" s="334"/>
    </row>
    <row r="18" spans="2:9" ht="51.75" customHeight="1">
      <c r="B18" s="80"/>
      <c r="C18" s="81">
        <v>5</v>
      </c>
      <c r="D18" s="360" t="s">
        <v>154</v>
      </c>
      <c r="E18" s="361"/>
      <c r="F18" s="359" t="s">
        <v>155</v>
      </c>
      <c r="G18" s="356"/>
      <c r="H18" s="334"/>
      <c r="I18" s="334"/>
    </row>
    <row r="19" spans="2:9" ht="51.75" customHeight="1">
      <c r="B19" s="80"/>
      <c r="C19" s="81">
        <v>5</v>
      </c>
      <c r="D19" s="60" t="s">
        <v>156</v>
      </c>
      <c r="E19" s="61"/>
      <c r="F19" s="359" t="s">
        <v>157</v>
      </c>
      <c r="G19" s="356"/>
      <c r="H19" s="334"/>
      <c r="I19" s="334"/>
    </row>
    <row r="20" spans="2:9" ht="51.75" customHeight="1">
      <c r="B20" s="80"/>
      <c r="C20" s="81">
        <v>5</v>
      </c>
      <c r="D20" s="60" t="s">
        <v>158</v>
      </c>
      <c r="E20" s="61"/>
      <c r="F20" s="359" t="s">
        <v>159</v>
      </c>
      <c r="G20" s="356"/>
      <c r="H20" s="334"/>
      <c r="I20" s="334"/>
    </row>
    <row r="21" spans="2:9" ht="66.75" customHeight="1">
      <c r="B21" s="80"/>
      <c r="C21" s="81">
        <v>5</v>
      </c>
      <c r="D21" s="360" t="s">
        <v>160</v>
      </c>
      <c r="E21" s="361"/>
      <c r="F21" s="359" t="s">
        <v>161</v>
      </c>
      <c r="G21" s="356"/>
      <c r="H21" s="334"/>
      <c r="I21" s="334"/>
    </row>
    <row r="22" spans="2:9" ht="23.25" customHeight="1">
      <c r="B22" s="80"/>
      <c r="C22" s="81">
        <v>5</v>
      </c>
      <c r="D22" s="362" t="s">
        <v>162</v>
      </c>
      <c r="E22" s="363"/>
      <c r="F22" s="359" t="s">
        <v>163</v>
      </c>
      <c r="G22" s="356"/>
      <c r="H22" s="335"/>
      <c r="I22" s="335"/>
    </row>
    <row r="23" spans="2:9" ht="26.25" customHeight="1">
      <c r="B23" s="80"/>
      <c r="C23" s="81">
        <v>5</v>
      </c>
      <c r="D23" s="354" t="s">
        <v>164</v>
      </c>
      <c r="E23" s="354"/>
      <c r="F23" s="355" t="s">
        <v>165</v>
      </c>
      <c r="G23" s="356"/>
      <c r="H23" s="334"/>
      <c r="I23" s="334"/>
    </row>
    <row r="24" spans="2:9" ht="26.25" customHeight="1">
      <c r="B24" s="80"/>
      <c r="C24" s="81">
        <v>5</v>
      </c>
      <c r="D24" s="354" t="s">
        <v>166</v>
      </c>
      <c r="E24" s="354"/>
      <c r="F24" s="355" t="s">
        <v>167</v>
      </c>
      <c r="G24" s="356"/>
      <c r="H24" s="334"/>
      <c r="I24" s="334"/>
    </row>
    <row r="25" spans="2:9" ht="26.25" customHeight="1">
      <c r="B25" s="80"/>
      <c r="C25" s="81">
        <v>5</v>
      </c>
      <c r="D25" s="357" t="s">
        <v>168</v>
      </c>
      <c r="E25" s="358"/>
      <c r="F25" s="355" t="s">
        <v>169</v>
      </c>
      <c r="G25" s="356"/>
      <c r="H25" s="334"/>
      <c r="I25" s="334"/>
    </row>
    <row r="26" spans="2:9" ht="27" customHeight="1">
      <c r="B26" s="52"/>
      <c r="C26" s="334" t="s">
        <v>170</v>
      </c>
      <c r="D26" s="349"/>
      <c r="E26" s="349"/>
      <c r="F26" s="349"/>
      <c r="G26" s="350"/>
    </row>
    <row r="27" spans="2:9" ht="27" customHeight="1">
      <c r="B27" s="336" t="s">
        <v>171</v>
      </c>
      <c r="C27" s="337"/>
      <c r="D27" s="337"/>
      <c r="E27" s="337"/>
      <c r="F27" s="337"/>
      <c r="G27" s="338"/>
    </row>
    <row r="28" spans="2:9" ht="10.5" customHeight="1">
      <c r="B28" s="82"/>
      <c r="D28" s="53"/>
      <c r="E28" s="54"/>
      <c r="F28" s="55"/>
      <c r="G28" s="55"/>
    </row>
    <row r="29" spans="2:9">
      <c r="B29" s="82"/>
      <c r="C29" s="83"/>
      <c r="D29" s="351" t="s">
        <v>136</v>
      </c>
      <c r="E29" s="351"/>
      <c r="F29" s="352" t="s">
        <v>137</v>
      </c>
      <c r="G29" s="353"/>
    </row>
    <row r="30" spans="2:9">
      <c r="B30" s="82"/>
      <c r="D30" s="342" t="s">
        <v>138</v>
      </c>
      <c r="E30" s="342"/>
      <c r="F30" s="343" t="s">
        <v>172</v>
      </c>
      <c r="G30" s="344"/>
      <c r="H30" s="334"/>
      <c r="I30" s="334"/>
    </row>
    <row r="31" spans="2:9">
      <c r="B31" s="82"/>
      <c r="D31" s="342" t="s">
        <v>140</v>
      </c>
      <c r="E31" s="342"/>
      <c r="F31" s="343" t="s">
        <v>173</v>
      </c>
      <c r="G31" s="344"/>
      <c r="H31" s="334"/>
      <c r="I31" s="334"/>
    </row>
    <row r="32" spans="2:9">
      <c r="B32" s="82"/>
      <c r="D32" s="342" t="s">
        <v>142</v>
      </c>
      <c r="E32" s="342"/>
      <c r="F32" s="343" t="s">
        <v>174</v>
      </c>
      <c r="G32" s="344"/>
      <c r="H32" s="334"/>
      <c r="I32" s="334"/>
    </row>
    <row r="33" spans="4:9">
      <c r="D33" s="342" t="s">
        <v>144</v>
      </c>
      <c r="E33" s="342"/>
      <c r="F33" s="343" t="s">
        <v>175</v>
      </c>
      <c r="G33" s="344"/>
      <c r="H33" s="334"/>
      <c r="I33" s="334"/>
    </row>
    <row r="34" spans="4:9">
      <c r="D34" s="342" t="s">
        <v>146</v>
      </c>
      <c r="E34" s="342"/>
      <c r="F34" s="343" t="s">
        <v>176</v>
      </c>
      <c r="G34" s="344"/>
      <c r="H34" s="334"/>
      <c r="I34" s="334"/>
    </row>
    <row r="35" spans="4:9" ht="40.9" customHeight="1">
      <c r="D35" s="342" t="s">
        <v>177</v>
      </c>
      <c r="E35" s="342"/>
      <c r="F35" s="343" t="s">
        <v>178</v>
      </c>
      <c r="G35" s="344"/>
      <c r="H35" s="334"/>
      <c r="I35" s="334"/>
    </row>
    <row r="36" spans="4:9" ht="42" customHeight="1">
      <c r="D36" s="342" t="s">
        <v>179</v>
      </c>
      <c r="E36" s="342"/>
      <c r="F36" s="343" t="s">
        <v>180</v>
      </c>
      <c r="G36" s="344"/>
      <c r="H36" s="333"/>
      <c r="I36" s="333"/>
    </row>
    <row r="37" spans="4:9" ht="30.75" customHeight="1">
      <c r="D37" s="342" t="s">
        <v>181</v>
      </c>
      <c r="E37" s="342"/>
      <c r="F37" s="343" t="s">
        <v>182</v>
      </c>
      <c r="G37" s="344"/>
      <c r="H37" s="333"/>
      <c r="I37" s="333"/>
    </row>
    <row r="38" spans="4:9" ht="33" customHeight="1">
      <c r="D38" s="342" t="s">
        <v>183</v>
      </c>
      <c r="E38" s="342"/>
      <c r="F38" s="343" t="s">
        <v>182</v>
      </c>
      <c r="G38" s="344"/>
      <c r="H38" s="333"/>
      <c r="I38" s="333"/>
    </row>
    <row r="39" spans="4:9" ht="30" customHeight="1">
      <c r="D39" s="342" t="s">
        <v>184</v>
      </c>
      <c r="E39" s="342"/>
      <c r="F39" s="343" t="s">
        <v>182</v>
      </c>
      <c r="G39" s="344"/>
      <c r="H39" s="333"/>
      <c r="I39" s="333"/>
    </row>
    <row r="40" spans="4:9" ht="30" customHeight="1">
      <c r="D40" s="342" t="s">
        <v>185</v>
      </c>
      <c r="E40" s="342"/>
      <c r="F40" s="343" t="s">
        <v>182</v>
      </c>
      <c r="G40" s="344"/>
      <c r="H40" s="333"/>
      <c r="I40" s="333"/>
    </row>
    <row r="41" spans="4:9" ht="30" customHeight="1">
      <c r="D41" s="345" t="s">
        <v>186</v>
      </c>
      <c r="E41" s="346"/>
      <c r="F41" s="343" t="s">
        <v>187</v>
      </c>
      <c r="G41" s="344"/>
      <c r="H41" s="333"/>
      <c r="I41" s="333"/>
    </row>
    <row r="42" spans="4:9" ht="35.25" customHeight="1">
      <c r="D42" s="342" t="s">
        <v>188</v>
      </c>
      <c r="E42" s="342"/>
      <c r="F42" s="343" t="s">
        <v>189</v>
      </c>
      <c r="G42" s="344"/>
      <c r="H42" s="333"/>
      <c r="I42" s="333"/>
    </row>
    <row r="43" spans="4:9" ht="31.5" customHeight="1">
      <c r="D43" s="342" t="s">
        <v>181</v>
      </c>
      <c r="E43" s="342"/>
      <c r="F43" s="343" t="s">
        <v>182</v>
      </c>
      <c r="G43" s="344"/>
      <c r="H43" s="333"/>
      <c r="I43" s="333"/>
    </row>
    <row r="44" spans="4:9" ht="35.25" customHeight="1">
      <c r="D44" s="342" t="s">
        <v>190</v>
      </c>
      <c r="E44" s="342"/>
      <c r="F44" s="343" t="s">
        <v>182</v>
      </c>
      <c r="G44" s="344"/>
      <c r="H44" s="333"/>
      <c r="I44" s="333"/>
    </row>
    <row r="45" spans="4:9" ht="57" customHeight="1">
      <c r="D45" s="342" t="s">
        <v>185</v>
      </c>
      <c r="E45" s="342"/>
      <c r="F45" s="343" t="s">
        <v>182</v>
      </c>
      <c r="G45" s="344"/>
      <c r="H45" s="333"/>
      <c r="I45" s="333"/>
    </row>
    <row r="46" spans="4:9" ht="32.25" customHeight="1">
      <c r="D46" s="342" t="s">
        <v>183</v>
      </c>
      <c r="E46" s="342"/>
      <c r="F46" s="343" t="s">
        <v>182</v>
      </c>
      <c r="G46" s="344"/>
      <c r="H46" s="333"/>
      <c r="I46" s="333"/>
    </row>
    <row r="47" spans="4:9" ht="32.25" customHeight="1">
      <c r="D47" s="345" t="s">
        <v>191</v>
      </c>
      <c r="E47" s="346"/>
      <c r="F47" s="347" t="s">
        <v>192</v>
      </c>
      <c r="G47" s="348"/>
      <c r="H47" s="333"/>
      <c r="I47" s="333"/>
    </row>
    <row r="48" spans="4:9" ht="32.25" customHeight="1">
      <c r="D48" s="342" t="s">
        <v>193</v>
      </c>
      <c r="E48" s="342"/>
      <c r="F48" s="343" t="s">
        <v>194</v>
      </c>
      <c r="G48" s="344"/>
      <c r="H48" s="333"/>
      <c r="I48" s="333"/>
    </row>
    <row r="49" spans="2:9" ht="32.25" customHeight="1">
      <c r="B49" s="84"/>
      <c r="C49" s="85"/>
      <c r="D49" s="342" t="s">
        <v>195</v>
      </c>
      <c r="E49" s="342"/>
      <c r="F49" s="343" t="s">
        <v>196</v>
      </c>
      <c r="G49" s="344"/>
      <c r="H49" s="333"/>
      <c r="I49" s="333"/>
    </row>
    <row r="50" spans="2:9" ht="32.25" customHeight="1">
      <c r="B50" s="84"/>
      <c r="C50" s="85"/>
      <c r="D50" s="342" t="s">
        <v>197</v>
      </c>
      <c r="E50" s="342"/>
      <c r="F50" s="343" t="s">
        <v>198</v>
      </c>
      <c r="G50" s="344"/>
      <c r="H50" s="333"/>
      <c r="I50" s="333"/>
    </row>
    <row r="51" spans="2:9" ht="32.25" customHeight="1">
      <c r="B51" s="84"/>
      <c r="C51" s="85"/>
      <c r="D51" s="53"/>
      <c r="E51" s="53"/>
      <c r="F51" s="55"/>
      <c r="G51" s="248"/>
    </row>
    <row r="52" spans="2:9" ht="21.75" customHeight="1">
      <c r="B52" s="336" t="s">
        <v>199</v>
      </c>
      <c r="C52" s="337"/>
      <c r="D52" s="337"/>
      <c r="E52" s="337"/>
      <c r="F52" s="337"/>
      <c r="G52" s="338"/>
    </row>
    <row r="53" spans="2:9" ht="21.75" customHeight="1">
      <c r="B53" s="336" t="s">
        <v>200</v>
      </c>
      <c r="C53" s="337"/>
      <c r="D53" s="337"/>
      <c r="E53" s="337"/>
      <c r="F53" s="337"/>
      <c r="G53" s="338"/>
    </row>
    <row r="54" spans="2:9" ht="20.25" customHeight="1">
      <c r="B54" s="336" t="s">
        <v>201</v>
      </c>
      <c r="C54" s="337"/>
      <c r="D54" s="337"/>
      <c r="E54" s="337"/>
      <c r="F54" s="337"/>
      <c r="G54" s="338"/>
    </row>
    <row r="55" spans="2:9" ht="20.25" customHeight="1">
      <c r="B55" s="336" t="s">
        <v>202</v>
      </c>
      <c r="C55" s="337"/>
      <c r="D55" s="337"/>
      <c r="E55" s="337"/>
      <c r="F55" s="337"/>
      <c r="G55" s="338"/>
    </row>
    <row r="56" spans="2:9" ht="18" customHeight="1" thickBot="1">
      <c r="B56" s="339" t="s">
        <v>203</v>
      </c>
      <c r="C56" s="340"/>
      <c r="D56" s="340"/>
      <c r="E56" s="340"/>
      <c r="F56" s="340"/>
      <c r="G56" s="341"/>
    </row>
    <row r="57" spans="2:9"/>
  </sheetData>
  <mergeCells count="124">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4:G54"/>
    <mergeCell ref="B55:G55"/>
    <mergeCell ref="B56:G56"/>
    <mergeCell ref="D49:E49"/>
    <mergeCell ref="F49:G49"/>
    <mergeCell ref="D50:E50"/>
    <mergeCell ref="F50:G50"/>
    <mergeCell ref="B52:G52"/>
    <mergeCell ref="B53:G53"/>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1"/>
  <sheetViews>
    <sheetView showGridLines="0" topLeftCell="E28" zoomScale="70" zoomScaleNormal="70" zoomScalePageLayoutView="50" workbookViewId="0"/>
  </sheetViews>
  <sheetFormatPr defaultColWidth="0" defaultRowHeight="14.25" zeroHeight="1"/>
  <cols>
    <col min="1" max="1" width="5" style="5" bestFit="1" customWidth="1"/>
    <col min="2" max="2" width="25.7109375" style="5" customWidth="1"/>
    <col min="3" max="3" width="35.7109375" style="5" customWidth="1"/>
    <col min="4" max="4" width="60.7109375" style="211" customWidth="1"/>
    <col min="5" max="5" width="27.42578125" style="5" customWidth="1"/>
    <col min="6" max="6" width="22" style="5" customWidth="1"/>
    <col min="7" max="7" width="17.28515625" style="5" bestFit="1" customWidth="1"/>
    <col min="8" max="8" width="26.28515625" style="5" customWidth="1"/>
    <col min="9" max="9" width="37.28515625" style="211" customWidth="1"/>
    <col min="10" max="10" width="33.28515625" style="211" customWidth="1"/>
    <col min="11" max="11" width="25.28515625" style="5" customWidth="1"/>
    <col min="12" max="12" width="8.5703125" style="5" hidden="1" customWidth="1"/>
    <col min="13" max="13" width="25.5703125" style="5" customWidth="1"/>
    <col min="14" max="14" width="26.28515625" style="5" customWidth="1"/>
    <col min="15" max="15" width="6.28515625" style="5" hidden="1" customWidth="1"/>
    <col min="16" max="16" width="3.7109375" style="161" customWidth="1"/>
    <col min="17" max="257" width="0" style="161" hidden="1" customWidth="1"/>
    <col min="258" max="16384" width="11.42578125" style="162" hidden="1"/>
  </cols>
  <sheetData>
    <row r="1" spans="1:15" ht="27.75">
      <c r="A1" s="198"/>
      <c r="B1" s="199"/>
      <c r="C1" s="393"/>
      <c r="D1" s="393"/>
      <c r="E1" s="393"/>
      <c r="F1" s="393"/>
      <c r="G1" s="393"/>
      <c r="H1" s="393"/>
      <c r="I1" s="393"/>
      <c r="J1" s="393"/>
      <c r="K1" s="393"/>
      <c r="L1" s="393"/>
      <c r="M1" s="393"/>
      <c r="N1" s="394"/>
      <c r="O1" s="200"/>
    </row>
    <row r="2" spans="1:15" ht="27.75">
      <c r="A2" s="201"/>
      <c r="B2" s="160"/>
      <c r="C2" s="395"/>
      <c r="D2" s="395"/>
      <c r="E2" s="395"/>
      <c r="F2" s="395"/>
      <c r="G2" s="395"/>
      <c r="H2" s="395"/>
      <c r="I2" s="395"/>
      <c r="J2" s="395"/>
      <c r="K2" s="395"/>
      <c r="L2" s="395"/>
      <c r="M2" s="395"/>
      <c r="N2" s="396"/>
      <c r="O2" s="202"/>
    </row>
    <row r="3" spans="1:15" ht="28.5" customHeight="1">
      <c r="A3" s="203"/>
      <c r="B3" s="204"/>
      <c r="C3" s="397"/>
      <c r="D3" s="397"/>
      <c r="E3" s="397"/>
      <c r="F3" s="397"/>
      <c r="G3" s="397"/>
      <c r="H3" s="397"/>
      <c r="I3" s="397"/>
      <c r="J3" s="397"/>
      <c r="K3" s="397"/>
      <c r="L3" s="397"/>
      <c r="M3" s="397"/>
      <c r="N3" s="398"/>
      <c r="O3" s="205"/>
    </row>
    <row r="4" spans="1:15" ht="18">
      <c r="A4" s="404" t="s">
        <v>204</v>
      </c>
      <c r="B4" s="404"/>
      <c r="C4" s="404"/>
      <c r="D4" s="411" t="s">
        <v>5</v>
      </c>
      <c r="E4" s="412"/>
      <c r="F4" s="412"/>
      <c r="G4" s="412"/>
      <c r="H4" s="412"/>
      <c r="I4" s="412"/>
      <c r="J4" s="412"/>
      <c r="K4" s="412"/>
      <c r="L4" s="412"/>
      <c r="M4" s="412"/>
      <c r="N4" s="413"/>
      <c r="O4" s="206"/>
    </row>
    <row r="5" spans="1:15" ht="38.450000000000003" customHeight="1">
      <c r="A5" s="404" t="s">
        <v>205</v>
      </c>
      <c r="B5" s="404"/>
      <c r="C5" s="404"/>
      <c r="D5" s="411" t="s">
        <v>206</v>
      </c>
      <c r="E5" s="412"/>
      <c r="F5" s="412"/>
      <c r="G5" s="412"/>
      <c r="H5" s="412"/>
      <c r="I5" s="412"/>
      <c r="J5" s="412"/>
      <c r="K5" s="412"/>
      <c r="L5" s="412"/>
      <c r="M5" s="412"/>
      <c r="N5" s="413"/>
      <c r="O5" s="207"/>
    </row>
    <row r="6" spans="1:15" ht="18.75" thickBot="1">
      <c r="A6" s="436" t="s">
        <v>207</v>
      </c>
      <c r="B6" s="436"/>
      <c r="C6" s="436"/>
      <c r="D6" s="432" t="s">
        <v>208</v>
      </c>
      <c r="E6" s="433"/>
      <c r="F6" s="433"/>
      <c r="G6" s="433"/>
      <c r="H6" s="433"/>
      <c r="I6" s="433"/>
      <c r="J6" s="433"/>
      <c r="K6" s="433"/>
      <c r="L6" s="433"/>
      <c r="M6" s="433"/>
      <c r="N6" s="434"/>
      <c r="O6" s="252"/>
    </row>
    <row r="7" spans="1:15" ht="15.6" customHeight="1" thickTop="1" thickBot="1">
      <c r="A7" s="258" t="s">
        <v>209</v>
      </c>
      <c r="B7" s="259"/>
      <c r="C7" s="259"/>
      <c r="D7" s="440" t="s">
        <v>210</v>
      </c>
      <c r="E7" s="437" t="s">
        <v>211</v>
      </c>
      <c r="F7" s="438"/>
      <c r="G7" s="438"/>
      <c r="H7" s="439"/>
      <c r="I7" s="448" t="s">
        <v>212</v>
      </c>
      <c r="J7" s="449"/>
      <c r="K7" s="449"/>
      <c r="L7" s="449"/>
      <c r="M7" s="450"/>
      <c r="N7" s="446" t="s">
        <v>213</v>
      </c>
      <c r="O7" s="447"/>
    </row>
    <row r="8" spans="1:15" ht="17.25" customHeight="1" thickTop="1">
      <c r="A8" s="405" t="s">
        <v>214</v>
      </c>
      <c r="B8" s="407" t="s">
        <v>215</v>
      </c>
      <c r="C8" s="208" t="s">
        <v>216</v>
      </c>
      <c r="D8" s="441"/>
      <c r="E8" s="409" t="s">
        <v>217</v>
      </c>
      <c r="F8" s="409" t="s">
        <v>218</v>
      </c>
      <c r="G8" s="409" t="s">
        <v>219</v>
      </c>
      <c r="H8" s="409" t="s">
        <v>158</v>
      </c>
      <c r="I8" s="435" t="s">
        <v>220</v>
      </c>
      <c r="J8" s="169" t="s">
        <v>221</v>
      </c>
      <c r="K8" s="435" t="s">
        <v>212</v>
      </c>
      <c r="L8" s="435" t="s">
        <v>222</v>
      </c>
      <c r="M8" s="435" t="s">
        <v>223</v>
      </c>
      <c r="N8" s="444" t="s">
        <v>224</v>
      </c>
      <c r="O8" s="442" t="s">
        <v>225</v>
      </c>
    </row>
    <row r="9" spans="1:15" s="251" customFormat="1" ht="93" customHeight="1" thickBot="1">
      <c r="A9" s="406"/>
      <c r="B9" s="408"/>
      <c r="C9" s="260" t="s">
        <v>226</v>
      </c>
      <c r="D9" s="408"/>
      <c r="E9" s="410"/>
      <c r="F9" s="410"/>
      <c r="G9" s="410"/>
      <c r="H9" s="410"/>
      <c r="I9" s="410"/>
      <c r="J9" s="261" t="s">
        <v>227</v>
      </c>
      <c r="K9" s="410" t="s">
        <v>228</v>
      </c>
      <c r="L9" s="410"/>
      <c r="M9" s="410" t="s">
        <v>228</v>
      </c>
      <c r="N9" s="445"/>
      <c r="O9" s="443"/>
    </row>
    <row r="10" spans="1:15" ht="60" customHeight="1" thickTop="1">
      <c r="A10" s="427">
        <v>1</v>
      </c>
      <c r="B10" s="428" t="s">
        <v>229</v>
      </c>
      <c r="C10" s="428" t="s">
        <v>230</v>
      </c>
      <c r="D10" s="253" t="s">
        <v>231</v>
      </c>
      <c r="E10" s="453">
        <v>25</v>
      </c>
      <c r="F10" s="454">
        <v>2</v>
      </c>
      <c r="G10" s="455">
        <f>+F10/E10</f>
        <v>0.08</v>
      </c>
      <c r="H10" s="45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255" t="s">
        <v>232</v>
      </c>
      <c r="J10" s="256" t="s">
        <v>233</v>
      </c>
      <c r="K10" s="254" t="str">
        <f>IFERROR(CONCATENATE(INDEX('8- Políticas de Administración '!$B$16:$F$53,MATCH('5- Identificación de Riesgos'!J10,'8- Políticas de Administración '!$C$16:$C$54,0),1)," - ",L10),"")</f>
        <v>Leve - 1</v>
      </c>
      <c r="L10" s="257">
        <f>IFERROR(VLOOKUP(INDEX('8- Políticas de Administración '!$B$16:$F$63,MATCH('5- Identificación de Riesgos'!J10,'8- Políticas de Administración '!$C$16:$C$64,0),1),'8- Políticas de Administración '!$B$16:$F$64,5,FALSE),"")</f>
        <v>1</v>
      </c>
      <c r="M10" s="453" t="str">
        <f>IFERROR(CONCATENATE(INDEX('8- Políticas de Administración '!$B$16:$F$53,MATCH(ROUND(AVERAGE(L10:L14),0),'8- Políticas de Administración '!$F$16:$F$53,0),1)," - ",ROUND(AVERAGE(L10:L14),0)),"")</f>
        <v>Leve - 1</v>
      </c>
      <c r="N10" s="452" t="str">
        <f>IFERROR(CONCATENATE(VLOOKUP((LEFT(H10,LEN(H10)-4)&amp;LEFT(M10,LEN(M10)-4)),'9- Matriz de Calor '!$D$18:$E$42,2,0)," - ",RIGHT(H10,1)*RIGHT(M10,1)),"")</f>
        <v>Bajo - 2</v>
      </c>
      <c r="O10" s="451">
        <f>RIGHT(H10,1)*RIGHT(M10,1)</f>
        <v>2</v>
      </c>
    </row>
    <row r="11" spans="1:15" ht="60" customHeight="1">
      <c r="A11" s="422"/>
      <c r="B11" s="417"/>
      <c r="C11" s="417"/>
      <c r="D11" s="158" t="s">
        <v>234</v>
      </c>
      <c r="E11" s="387"/>
      <c r="F11" s="425"/>
      <c r="G11" s="392"/>
      <c r="H11" s="385"/>
      <c r="I11" s="237" t="s">
        <v>235</v>
      </c>
      <c r="J11" s="240" t="s">
        <v>236</v>
      </c>
      <c r="K11" s="215" t="str">
        <f>IFERROR(CONCATENATE(INDEX('8- Políticas de Administración '!$B$16:$F$53,MATCH('5- Identificación de Riesgos'!J11,'8- Políticas de Administración '!$C$16:$C$54,0),1)," - ",L11),"")</f>
        <v>Leve - 1</v>
      </c>
      <c r="L11" s="216">
        <f>IFERROR(VLOOKUP(INDEX('8- Políticas de Administración '!$B$16:$F$63,MATCH('5- Identificación de Riesgos'!J11,'8- Políticas de Administración '!$C$16:$C$64,0),1),'8- Políticas de Administración '!$B$16:$F$64,5,FALSE),"")</f>
        <v>1</v>
      </c>
      <c r="M11" s="387"/>
      <c r="N11" s="389"/>
      <c r="O11" s="451"/>
    </row>
    <row r="12" spans="1:15" ht="60" customHeight="1">
      <c r="A12" s="422"/>
      <c r="B12" s="417"/>
      <c r="C12" s="417"/>
      <c r="D12" s="158" t="s">
        <v>237</v>
      </c>
      <c r="E12" s="387"/>
      <c r="F12" s="425"/>
      <c r="G12" s="392"/>
      <c r="H12" s="385"/>
      <c r="I12" s="237"/>
      <c r="J12" s="240"/>
      <c r="K12" s="215" t="str">
        <f>IFERROR(CONCATENATE(INDEX('8- Políticas de Administración '!$B$16:$F$53,MATCH('5- Identificación de Riesgos'!J12,'8- Políticas de Administración '!$C$16:$C$54,0),1)," - ",L12),"")</f>
        <v/>
      </c>
      <c r="L12" s="216" t="str">
        <f>IFERROR(VLOOKUP(INDEX('8- Políticas de Administración '!$B$16:$F$63,MATCH('5- Identificación de Riesgos'!J12,'8- Políticas de Administración '!$C$16:$C$64,0),1),'8- Políticas de Administración '!$B$16:$F$64,5,FALSE),"")</f>
        <v/>
      </c>
      <c r="M12" s="387"/>
      <c r="N12" s="389"/>
      <c r="O12" s="451"/>
    </row>
    <row r="13" spans="1:15" ht="60" customHeight="1">
      <c r="A13" s="422"/>
      <c r="B13" s="417"/>
      <c r="C13" s="417"/>
      <c r="D13" s="158" t="s">
        <v>238</v>
      </c>
      <c r="E13" s="387"/>
      <c r="F13" s="425"/>
      <c r="G13" s="392"/>
      <c r="H13" s="385"/>
      <c r="I13" s="237"/>
      <c r="J13" s="240"/>
      <c r="K13" s="215" t="str">
        <f>IFERROR(CONCATENATE(INDEX('8- Políticas de Administración '!$B$16:$F$53,MATCH('5- Identificación de Riesgos'!J13,'8- Políticas de Administración '!$C$16:$C$54,0),1)," - ",L13),"")</f>
        <v/>
      </c>
      <c r="L13" s="216" t="str">
        <f>IFERROR(VLOOKUP(INDEX('8- Políticas de Administración '!$B$16:$F$63,MATCH('5- Identificación de Riesgos'!J13,'8- Políticas de Administración '!$C$16:$C$64,0),1),'8- Políticas de Administración '!$B$16:$F$64,5,FALSE),"")</f>
        <v/>
      </c>
      <c r="M13" s="387"/>
      <c r="N13" s="389"/>
      <c r="O13" s="451"/>
    </row>
    <row r="14" spans="1:15" ht="60" customHeight="1" thickBot="1">
      <c r="A14" s="423"/>
      <c r="B14" s="419"/>
      <c r="C14" s="419"/>
      <c r="D14" s="221" t="s">
        <v>239</v>
      </c>
      <c r="E14" s="403"/>
      <c r="F14" s="426"/>
      <c r="G14" s="401"/>
      <c r="H14" s="402"/>
      <c r="I14" s="238"/>
      <c r="J14" s="241"/>
      <c r="K14" s="217" t="str">
        <f>IFERROR(CONCATENATE(INDEX('8- Políticas de Administración '!$B$16:$F$53,MATCH('5- Identificación de Riesgos'!J14,'8- Políticas de Administración '!$C$16:$C$54,0),1)," - ",L14),"")</f>
        <v/>
      </c>
      <c r="L14" s="218" t="str">
        <f>IFERROR(VLOOKUP(INDEX('8- Políticas de Administración '!$B$16:$F$63,MATCH('5- Identificación de Riesgos'!J14,'8- Políticas de Administración '!$C$16:$C$64,0),1),'8- Políticas de Administración '!$B$16:$F$64,5,FALSE),"")</f>
        <v/>
      </c>
      <c r="M14" s="403"/>
      <c r="N14" s="420"/>
      <c r="O14" s="451"/>
    </row>
    <row r="15" spans="1:15" ht="60" customHeight="1">
      <c r="A15" s="421">
        <v>2</v>
      </c>
      <c r="B15" s="416" t="s">
        <v>240</v>
      </c>
      <c r="C15" s="429" t="s">
        <v>241</v>
      </c>
      <c r="D15" s="157" t="s">
        <v>242</v>
      </c>
      <c r="E15" s="386">
        <v>348</v>
      </c>
      <c r="F15" s="386">
        <v>0</v>
      </c>
      <c r="G15" s="391">
        <f>+F15/E15</f>
        <v>0</v>
      </c>
      <c r="H15" s="384"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Muy Baja - 1</v>
      </c>
      <c r="I15" s="236" t="s">
        <v>243</v>
      </c>
      <c r="J15" s="239" t="s">
        <v>244</v>
      </c>
      <c r="K15" s="212" t="str">
        <f>IFERROR(CONCATENATE(INDEX('8- Políticas de Administración '!$B$16:$F$53,MATCH('5- Identificación de Riesgos'!J15,'8- Políticas de Administración '!$C$16:$C$54,0),1)," - ",L15),"")</f>
        <v/>
      </c>
      <c r="L15" s="213" t="str">
        <f>IFERROR(VLOOKUP(INDEX('8- Políticas de Administración '!$B$16:$F$63,MATCH('5- Identificación de Riesgos'!J15,'8- Políticas de Administración '!$C$16:$C$64,0),1),'8- Políticas de Administración '!$B$16:$F$64,5,FALSE),"")</f>
        <v/>
      </c>
      <c r="M15" s="386" t="str">
        <f>IFERROR(CONCATENATE(INDEX('8- Políticas de Administración '!$B$16:$F$53,MATCH(ROUND(AVERAGE(L15:L19),0),'8- Políticas de Administración '!$F$16:$F$53,0),1)," - ",ROUND(AVERAGE(L15:L19),0)),"")</f>
        <v>Menor - 2</v>
      </c>
      <c r="N15" s="388" t="str">
        <f>IFERROR(CONCATENATE(VLOOKUP((LEFT(H15,LEN(H15)-4)&amp;LEFT(M15,LEN(M15)-4)),'9- Matriz de Calor '!$D$18:$E$42,2,0)," - ",RIGHT(H15,1)*RIGHT(M15,1)),"")</f>
        <v>Bajo - 2</v>
      </c>
      <c r="O15" s="457">
        <f>RIGHT(H15,1)*RIGHT(M15,1)</f>
        <v>2</v>
      </c>
    </row>
    <row r="16" spans="1:15" ht="60" customHeight="1">
      <c r="A16" s="422"/>
      <c r="B16" s="417"/>
      <c r="C16" s="430"/>
      <c r="D16" s="158" t="s">
        <v>245</v>
      </c>
      <c r="E16" s="387"/>
      <c r="F16" s="387"/>
      <c r="G16" s="392"/>
      <c r="H16" s="385"/>
      <c r="I16" s="237" t="s">
        <v>235</v>
      </c>
      <c r="J16" s="240" t="s">
        <v>246</v>
      </c>
      <c r="K16" s="215" t="str">
        <f>IFERROR(CONCATENATE(INDEX('8- Políticas de Administración '!$B$16:$F$53,MATCH('5- Identificación de Riesgos'!J16,'8- Políticas de Administración '!$C$16:$C$54,0),1)," - ",L16),"")</f>
        <v>Menor - 2</v>
      </c>
      <c r="L16" s="216">
        <f>IFERROR(VLOOKUP(INDEX('8- Políticas de Administración '!$B$16:$F$63,MATCH('5- Identificación de Riesgos'!J16,'8- Políticas de Administración '!$C$16:$C$64,0),1),'8- Políticas de Administración '!$B$16:$F$64,5,FALSE),"")</f>
        <v>2</v>
      </c>
      <c r="M16" s="387"/>
      <c r="N16" s="389"/>
      <c r="O16" s="457"/>
    </row>
    <row r="17" spans="1:15" ht="60" customHeight="1">
      <c r="A17" s="422"/>
      <c r="B17" s="417"/>
      <c r="C17" s="430"/>
      <c r="D17" s="158" t="s">
        <v>247</v>
      </c>
      <c r="E17" s="387"/>
      <c r="F17" s="387"/>
      <c r="G17" s="392"/>
      <c r="H17" s="385"/>
      <c r="I17" s="237" t="s">
        <v>232</v>
      </c>
      <c r="J17" s="240" t="s">
        <v>233</v>
      </c>
      <c r="K17" s="215" t="str">
        <f>IFERROR(CONCATENATE(INDEX('8- Políticas de Administración '!$B$16:$F$53,MATCH('5- Identificación de Riesgos'!J17,'8- Políticas de Administración '!$C$16:$C$54,0),1)," - ",L17),"")</f>
        <v>Leve - 1</v>
      </c>
      <c r="L17" s="216">
        <f>IFERROR(VLOOKUP(INDEX('8- Políticas de Administración '!$B$16:$F$63,MATCH('5- Identificación de Riesgos'!J17,'8- Políticas de Administración '!$C$16:$C$64,0),1),'8- Políticas de Administración '!$B$16:$F$64,5,FALSE),"")</f>
        <v>1</v>
      </c>
      <c r="M17" s="387"/>
      <c r="N17" s="389"/>
      <c r="O17" s="457"/>
    </row>
    <row r="18" spans="1:15" ht="60" customHeight="1">
      <c r="A18" s="422"/>
      <c r="B18" s="417"/>
      <c r="C18" s="430"/>
      <c r="D18" s="158" t="s">
        <v>248</v>
      </c>
      <c r="E18" s="387"/>
      <c r="F18" s="387"/>
      <c r="G18" s="392"/>
      <c r="H18" s="385"/>
      <c r="I18" s="237" t="s">
        <v>249</v>
      </c>
      <c r="J18" s="240" t="s">
        <v>250</v>
      </c>
      <c r="K18" s="215" t="str">
        <f>IFERROR(CONCATENATE(INDEX('8- Políticas de Administración '!$B$16:$F$53,MATCH('5- Identificación de Riesgos'!J18,'8- Políticas de Administración '!$C$16:$C$54,0),1)," - ",L18),"")</f>
        <v/>
      </c>
      <c r="L18" s="216" t="str">
        <f>IFERROR(VLOOKUP(INDEX('8- Políticas de Administración '!$B$16:$F$63,MATCH('5- Identificación de Riesgos'!J18,'8- Políticas de Administración '!$C$16:$C$64,0),1),'8- Políticas de Administración '!$B$16:$F$64,5,FALSE),"")</f>
        <v/>
      </c>
      <c r="M18" s="387"/>
      <c r="N18" s="389"/>
      <c r="O18" s="457"/>
    </row>
    <row r="19" spans="1:15" ht="60" customHeight="1">
      <c r="A19" s="423"/>
      <c r="B19" s="419"/>
      <c r="C19" s="431"/>
      <c r="D19" s="197" t="s">
        <v>251</v>
      </c>
      <c r="E19" s="403"/>
      <c r="F19" s="403"/>
      <c r="G19" s="401"/>
      <c r="H19" s="402"/>
      <c r="I19" s="238"/>
      <c r="J19" s="241"/>
      <c r="K19" s="217" t="str">
        <f>IFERROR(CONCATENATE(INDEX('8- Políticas de Administración '!$B$16:$F$53,MATCH('5- Identificación de Riesgos'!J19,'8- Políticas de Administración '!$C$16:$C$54,0),1)," - ",L19),"")</f>
        <v/>
      </c>
      <c r="L19" s="218" t="str">
        <f>IFERROR(VLOOKUP(INDEX('8- Políticas de Administración '!$B$16:$F$63,MATCH('5- Identificación de Riesgos'!J19,'8- Políticas de Administración '!$C$16:$C$64,0),1),'8- Políticas de Administración '!$B$16:$F$64,5,FALSE),"")</f>
        <v/>
      </c>
      <c r="M19" s="403"/>
      <c r="N19" s="420"/>
      <c r="O19" s="457"/>
    </row>
    <row r="20" spans="1:15" ht="60" customHeight="1">
      <c r="A20" s="421">
        <v>3</v>
      </c>
      <c r="B20" s="416" t="s">
        <v>252</v>
      </c>
      <c r="C20" s="429" t="s">
        <v>253</v>
      </c>
      <c r="D20" s="158" t="s">
        <v>254</v>
      </c>
      <c r="E20" s="386">
        <v>41000</v>
      </c>
      <c r="F20" s="386">
        <v>205</v>
      </c>
      <c r="G20" s="391">
        <f t="shared" ref="G20" si="0">F20/E20</f>
        <v>5.0000000000000001E-3</v>
      </c>
      <c r="H20" s="384"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36" t="s">
        <v>243</v>
      </c>
      <c r="J20" s="239" t="s">
        <v>255</v>
      </c>
      <c r="K20" s="212" t="str">
        <f>IFERROR(CONCATENATE(INDEX('8- Políticas de Administración '!$B$16:$F$53,MATCH('5- Identificación de Riesgos'!J20,'8- Políticas de Administración '!$C$16:$C$54,0),1)," - ",L20),"")</f>
        <v/>
      </c>
      <c r="L20" s="213" t="str">
        <f>IFERROR(VLOOKUP(INDEX('8- Políticas de Administración '!$B$16:$F$63,MATCH('5- Identificación de Riesgos'!J20,'8- Políticas de Administración '!$C$16:$C$64,0),1),'8- Políticas de Administración '!$B$16:$F$64,5,FALSE),"")</f>
        <v/>
      </c>
      <c r="M20" s="386" t="str">
        <f>IFERROR(CONCATENATE(INDEX('8- Políticas de Administración '!$B$16:$F$53,MATCH(ROUND(AVERAGE(L20:L24),0),'8- Políticas de Administración '!$F$16:$F$53,0),1)," - ",ROUND(AVERAGE(L20:L24),0)),"")</f>
        <v>Leve - 1</v>
      </c>
      <c r="N20" s="388" t="str">
        <f>IFERROR(CONCATENATE(VLOOKUP((LEFT(H20,LEN(H20)-4)&amp;LEFT(M20,LEN(M20)-4)),'9- Matriz de Calor '!$D$18:$E$42,2,0)," - ",RIGHT(H20,1)*RIGHT(M20,1)),"")</f>
        <v>Bajo - 1</v>
      </c>
      <c r="O20" s="457">
        <f>RIGHT(H20,1)*RIGHT(M20,1)</f>
        <v>1</v>
      </c>
    </row>
    <row r="21" spans="1:15" ht="60" customHeight="1">
      <c r="A21" s="422"/>
      <c r="B21" s="417"/>
      <c r="C21" s="430"/>
      <c r="D21" s="158" t="s">
        <v>256</v>
      </c>
      <c r="E21" s="387"/>
      <c r="F21" s="387"/>
      <c r="G21" s="392"/>
      <c r="H21" s="385"/>
      <c r="I21" s="237" t="s">
        <v>257</v>
      </c>
      <c r="J21" s="240" t="s">
        <v>258</v>
      </c>
      <c r="K21" s="215" t="str">
        <f>IFERROR(CONCATENATE(INDEX('8- Políticas de Administración '!$B$16:$F$53,MATCH('5- Identificación de Riesgos'!J21,'8- Políticas de Administración '!$C$16:$C$54,0),1)," - ",L21),"")</f>
        <v>Leve - 1</v>
      </c>
      <c r="L21" s="216">
        <f>IFERROR(VLOOKUP(INDEX('8- Políticas de Administración '!$B$16:$F$63,MATCH('5- Identificación de Riesgos'!J21,'8- Políticas de Administración '!$C$16:$C$64,0),1),'8- Políticas de Administración '!$B$16:$F$64,5,FALSE),"")</f>
        <v>1</v>
      </c>
      <c r="M21" s="387"/>
      <c r="N21" s="389"/>
      <c r="O21" s="457"/>
    </row>
    <row r="22" spans="1:15" ht="60" customHeight="1">
      <c r="A22" s="422"/>
      <c r="B22" s="417"/>
      <c r="C22" s="430"/>
      <c r="D22" s="158" t="s">
        <v>259</v>
      </c>
      <c r="E22" s="387"/>
      <c r="F22" s="387"/>
      <c r="G22" s="392"/>
      <c r="H22" s="385"/>
      <c r="I22" s="237"/>
      <c r="J22" s="240"/>
      <c r="K22" s="215" t="str">
        <f>IFERROR(CONCATENATE(INDEX('8- Políticas de Administración '!$B$16:$F$53,MATCH('5- Identificación de Riesgos'!J22,'8- Políticas de Administración '!$C$16:$C$54,0),1)," - ",L22),"")</f>
        <v/>
      </c>
      <c r="L22" s="216" t="str">
        <f>IFERROR(VLOOKUP(INDEX('8- Políticas de Administración '!$B$16:$F$63,MATCH('5- Identificación de Riesgos'!J22,'8- Políticas de Administración '!$C$16:$C$64,0),1),'8- Políticas de Administración '!$B$16:$F$64,5,FALSE),"")</f>
        <v/>
      </c>
      <c r="M22" s="387"/>
      <c r="N22" s="389"/>
      <c r="O22" s="457"/>
    </row>
    <row r="23" spans="1:15" ht="60" customHeight="1">
      <c r="A23" s="422"/>
      <c r="B23" s="417"/>
      <c r="C23" s="430"/>
      <c r="D23" s="158" t="s">
        <v>260</v>
      </c>
      <c r="E23" s="387"/>
      <c r="F23" s="387"/>
      <c r="G23" s="392"/>
      <c r="H23" s="385"/>
      <c r="I23" s="237"/>
      <c r="J23" s="240"/>
      <c r="K23" s="215" t="str">
        <f>IFERROR(CONCATENATE(INDEX('8- Políticas de Administración '!$B$16:$F$53,MATCH('5- Identificación de Riesgos'!J23,'8- Políticas de Administración '!$C$16:$C$54,0),1)," - ",L23),"")</f>
        <v/>
      </c>
      <c r="L23" s="216" t="str">
        <f>IFERROR(VLOOKUP(INDEX('8- Políticas de Administración '!$B$16:$F$63,MATCH('5- Identificación de Riesgos'!J23,'8- Políticas de Administración '!$C$16:$C$64,0),1),'8- Políticas de Administración '!$B$16:$F$64,5,FALSE),"")</f>
        <v/>
      </c>
      <c r="M23" s="387"/>
      <c r="N23" s="389"/>
      <c r="O23" s="457"/>
    </row>
    <row r="24" spans="1:15" ht="60" customHeight="1" thickBot="1">
      <c r="A24" s="423"/>
      <c r="B24" s="419"/>
      <c r="C24" s="431"/>
      <c r="D24" s="197" t="s">
        <v>261</v>
      </c>
      <c r="E24" s="403"/>
      <c r="F24" s="403"/>
      <c r="G24" s="401"/>
      <c r="H24" s="402"/>
      <c r="I24" s="238"/>
      <c r="J24" s="241"/>
      <c r="K24" s="217" t="str">
        <f>IFERROR(CONCATENATE(INDEX('8- Políticas de Administración '!$B$16:$F$53,MATCH('5- Identificación de Riesgos'!J24,'8- Políticas de Administración '!$C$16:$C$54,0),1)," - ",L24),"")</f>
        <v/>
      </c>
      <c r="L24" s="218" t="str">
        <f>IFERROR(VLOOKUP(INDEX('8- Políticas de Administración '!$B$16:$F$63,MATCH('5- Identificación de Riesgos'!J24,'8- Políticas de Administración '!$C$16:$C$64,0),1),'8- Políticas de Administración '!$B$16:$F$64,5,FALSE),"")</f>
        <v/>
      </c>
      <c r="M24" s="403"/>
      <c r="N24" s="420"/>
      <c r="O24" s="457"/>
    </row>
    <row r="25" spans="1:15" ht="60" customHeight="1">
      <c r="A25" s="421">
        <v>4</v>
      </c>
      <c r="B25" s="416" t="s">
        <v>262</v>
      </c>
      <c r="C25" s="416" t="s">
        <v>263</v>
      </c>
      <c r="D25" s="157" t="s">
        <v>264</v>
      </c>
      <c r="E25" s="386">
        <v>600</v>
      </c>
      <c r="F25" s="386">
        <v>0</v>
      </c>
      <c r="G25" s="391">
        <f t="shared" ref="G25" si="1">F25/E25</f>
        <v>0</v>
      </c>
      <c r="H25" s="384" t="str">
        <f>CONCATENATE(IF(G25&lt;='8-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 - ",VLOOKUP(IF(G25&lt;='8-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valida"))))),'8- Políticas de Administración '!$B$6:$F$10,5,FALSE))</f>
        <v>Muy Baja - 1</v>
      </c>
      <c r="I25" s="236" t="s">
        <v>249</v>
      </c>
      <c r="J25" s="239" t="s">
        <v>265</v>
      </c>
      <c r="K25" s="212" t="str">
        <f>IFERROR(CONCATENATE(INDEX('8- Políticas de Administración '!$B$16:$F$53,MATCH('5- Identificación de Riesgos'!J25,'8- Políticas de Administración '!$C$16:$C$54,0),1)," - ",L25),"")</f>
        <v/>
      </c>
      <c r="L25" s="213" t="str">
        <f>IFERROR(VLOOKUP(INDEX('8- Políticas de Administración '!$B$16:$F$63,MATCH('5- Identificación de Riesgos'!J25,'8- Políticas de Administración '!$C$16:$C$64,0),1),'8- Políticas de Administración '!$B$16:$F$64,5,FALSE),"")</f>
        <v/>
      </c>
      <c r="M25" s="386" t="str">
        <f>IFERROR(CONCATENATE(INDEX('8- Políticas de Administración '!$B$16:$F$53,MATCH(ROUND(AVERAGE(L25:L29),0),'8- Políticas de Administración '!$F$16:$F$53,0),1)," - ",ROUND(AVERAGE(L25:L29),0)),"")</f>
        <v>Leve - 1</v>
      </c>
      <c r="N25" s="388" t="str">
        <f>IFERROR(CONCATENATE(VLOOKUP((LEFT(H25,LEN(H25)-4)&amp;LEFT(M25,LEN(M25)-4)),'9- Matriz de Calor '!$D$18:$E$42,2,0)," - ",RIGHT(H25,1)*RIGHT(M25,1)),"")</f>
        <v>Bajo - 1</v>
      </c>
      <c r="O25" s="458">
        <f>RIGHT(H25,1)*RIGHT(M25,1)</f>
        <v>1</v>
      </c>
    </row>
    <row r="26" spans="1:15" ht="60" customHeight="1">
      <c r="A26" s="422"/>
      <c r="B26" s="417"/>
      <c r="C26" s="417"/>
      <c r="D26" s="158" t="s">
        <v>266</v>
      </c>
      <c r="E26" s="387"/>
      <c r="F26" s="387"/>
      <c r="G26" s="392"/>
      <c r="H26" s="385"/>
      <c r="I26" s="237" t="s">
        <v>243</v>
      </c>
      <c r="J26" s="240" t="s">
        <v>267</v>
      </c>
      <c r="K26" s="215" t="str">
        <f>IFERROR(CONCATENATE(INDEX('8- Políticas de Administración '!$B$16:$F$53,MATCH('5- Identificación de Riesgos'!J26,'8- Políticas de Administración '!$C$16:$C$54,0),1)," - ",L26),"")</f>
        <v/>
      </c>
      <c r="L26" s="216" t="str">
        <f>IFERROR(VLOOKUP(INDEX('8- Políticas de Administración '!$B$16:$F$63,MATCH('5- Identificación de Riesgos'!J26,'8- Políticas de Administración '!$C$16:$C$64,0),1),'8- Políticas de Administración '!$B$16:$F$64,5,FALSE),"")</f>
        <v/>
      </c>
      <c r="M26" s="387"/>
      <c r="N26" s="389"/>
      <c r="O26" s="459"/>
    </row>
    <row r="27" spans="1:15" ht="60" customHeight="1">
      <c r="A27" s="422"/>
      <c r="B27" s="417"/>
      <c r="C27" s="417"/>
      <c r="D27" s="158" t="s">
        <v>268</v>
      </c>
      <c r="E27" s="387"/>
      <c r="F27" s="387"/>
      <c r="G27" s="392"/>
      <c r="H27" s="385"/>
      <c r="I27" s="237" t="s">
        <v>257</v>
      </c>
      <c r="J27" s="240" t="s">
        <v>258</v>
      </c>
      <c r="K27" s="215" t="str">
        <f>IFERROR(CONCATENATE(INDEX('8- Políticas de Administración '!$B$16:$F$53,MATCH('5- Identificación de Riesgos'!J27,'8- Políticas de Administración '!$C$16:$C$54,0),1)," - ",L27),"")</f>
        <v>Leve - 1</v>
      </c>
      <c r="L27" s="216">
        <f>IFERROR(VLOOKUP(INDEX('8- Políticas de Administración '!$B$16:$F$63,MATCH('5- Identificación de Riesgos'!J27,'8- Políticas de Administración '!$C$16:$C$64,0),1),'8- Políticas de Administración '!$B$16:$F$64,5,FALSE),"")</f>
        <v>1</v>
      </c>
      <c r="M27" s="387"/>
      <c r="N27" s="389"/>
      <c r="O27" s="459"/>
    </row>
    <row r="28" spans="1:15" ht="60" customHeight="1">
      <c r="A28" s="422"/>
      <c r="B28" s="417"/>
      <c r="C28" s="417"/>
      <c r="D28" s="158" t="s">
        <v>269</v>
      </c>
      <c r="E28" s="387"/>
      <c r="F28" s="387"/>
      <c r="G28" s="392"/>
      <c r="H28" s="385"/>
      <c r="I28" s="237" t="s">
        <v>235</v>
      </c>
      <c r="J28" s="240" t="s">
        <v>236</v>
      </c>
      <c r="K28" s="215" t="str">
        <f>IFERROR(CONCATENATE(INDEX('8- Políticas de Administración '!$B$16:$F$53,MATCH('5- Identificación de Riesgos'!J28,'8- Políticas de Administración '!$C$16:$C$54,0),1)," - ",L28),"")</f>
        <v>Leve - 1</v>
      </c>
      <c r="L28" s="216">
        <f>IFERROR(VLOOKUP(INDEX('8- Políticas de Administración '!$B$16:$F$63,MATCH('5- Identificación de Riesgos'!J28,'8- Políticas de Administración '!$C$16:$C$64,0),1),'8- Políticas de Administración '!$B$16:$F$64,5,FALSE),"")</f>
        <v>1</v>
      </c>
      <c r="M28" s="387"/>
      <c r="N28" s="389"/>
      <c r="O28" s="459"/>
    </row>
    <row r="29" spans="1:15" ht="60" customHeight="1" thickBot="1">
      <c r="A29" s="423"/>
      <c r="B29" s="419"/>
      <c r="C29" s="419"/>
      <c r="D29" s="197" t="s">
        <v>270</v>
      </c>
      <c r="E29" s="403"/>
      <c r="F29" s="403"/>
      <c r="G29" s="401"/>
      <c r="H29" s="402"/>
      <c r="I29" s="238"/>
      <c r="J29" s="241"/>
      <c r="K29" s="217" t="str">
        <f>IFERROR(CONCATENATE(INDEX('8- Políticas de Administración '!$B$16:$F$53,MATCH('5- Identificación de Riesgos'!J29,'8- Políticas de Administración '!$C$16:$C$54,0),1)," - ",L29),"")</f>
        <v/>
      </c>
      <c r="L29" s="218" t="str">
        <f>IFERROR(VLOOKUP(INDEX('8- Políticas de Administración '!$B$16:$F$63,MATCH('5- Identificación de Riesgos'!J29,'8- Políticas de Administración '!$C$16:$C$64,0),1),'8- Políticas de Administración '!$B$16:$F$64,5,FALSE),"")</f>
        <v/>
      </c>
      <c r="M29" s="403"/>
      <c r="N29" s="420"/>
      <c r="O29" s="459"/>
    </row>
    <row r="30" spans="1:15" s="209" customFormat="1" ht="60" customHeight="1">
      <c r="A30" s="421">
        <v>5</v>
      </c>
      <c r="B30" s="416" t="s">
        <v>271</v>
      </c>
      <c r="C30" s="416" t="s">
        <v>272</v>
      </c>
      <c r="D30" s="285" t="s">
        <v>273</v>
      </c>
      <c r="E30" s="424">
        <v>1200</v>
      </c>
      <c r="F30" s="424">
        <v>49</v>
      </c>
      <c r="G30" s="391">
        <f t="shared" ref="G30" si="2">F30/E30</f>
        <v>4.0833333333333333E-2</v>
      </c>
      <c r="H30" s="384"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236" t="s">
        <v>232</v>
      </c>
      <c r="J30" s="239" t="s">
        <v>233</v>
      </c>
      <c r="K30" s="212" t="str">
        <f>IFERROR(CONCATENATE(INDEX('8- Políticas de Administración '!$B$16:$F$53,MATCH('5- Identificación de Riesgos'!J30,'8- Políticas de Administración '!$C$16:$C$54,0),1)," - ",L30),"")</f>
        <v>Leve - 1</v>
      </c>
      <c r="L30" s="213">
        <f>IFERROR(VLOOKUP(INDEX('8- Políticas de Administración '!$B$16:$F$63,MATCH('5- Identificación de Riesgos'!J30,'8- Políticas de Administración '!$C$16:$C$64,0),1),'8- Políticas de Administración '!$B$16:$F$64,5,FALSE),"")</f>
        <v>1</v>
      </c>
      <c r="M30" s="386" t="str">
        <f>IFERROR(CONCATENATE(INDEX('8- Políticas de Administración '!$B$16:$F$53,MATCH(ROUND(AVERAGE(L30:L34),0),'8- Políticas de Administración '!$F$16:$F$53,0),1)," - ",ROUND(AVERAGE(L30:L34),0)),"")</f>
        <v>Leve - 1</v>
      </c>
      <c r="N30" s="388" t="str">
        <f>IFERROR(CONCATENATE(VLOOKUP((LEFT(H30,LEN(H30)-4)&amp;LEFT(M30,LEN(M30)-4)),'9- Matriz de Calor '!$D$18:$E$42,2,0)," - ",RIGHT(H30,1)*RIGHT(M30,1)),"")</f>
        <v>Bajo - 2</v>
      </c>
      <c r="O30" s="460">
        <f>RIGHT(H30,1)*RIGHT(M30,1)</f>
        <v>2</v>
      </c>
    </row>
    <row r="31" spans="1:15" s="209" customFormat="1" ht="60" customHeight="1">
      <c r="A31" s="422"/>
      <c r="B31" s="417"/>
      <c r="C31" s="417"/>
      <c r="D31" s="286" t="s">
        <v>274</v>
      </c>
      <c r="E31" s="425"/>
      <c r="F31" s="425"/>
      <c r="G31" s="392"/>
      <c r="H31" s="385"/>
      <c r="I31" s="237" t="s">
        <v>249</v>
      </c>
      <c r="J31" s="240" t="s">
        <v>250</v>
      </c>
      <c r="K31" s="215" t="str">
        <f>IFERROR(CONCATENATE(INDEX('8- Políticas de Administración '!$B$16:$F$53,MATCH('5- Identificación de Riesgos'!J31,'8- Políticas de Administración '!$C$16:$C$54,0),1)," - ",L31),"")</f>
        <v/>
      </c>
      <c r="L31" s="216" t="str">
        <f>IFERROR(VLOOKUP(INDEX('8- Políticas de Administración '!$B$16:$F$63,MATCH('5- Identificación de Riesgos'!J31,'8- Políticas de Administración '!$C$16:$C$64,0),1),'8- Políticas de Administración '!$B$16:$F$64,5,FALSE),"")</f>
        <v/>
      </c>
      <c r="M31" s="387"/>
      <c r="N31" s="389"/>
      <c r="O31" s="460"/>
    </row>
    <row r="32" spans="1:15" s="209" customFormat="1" ht="60" customHeight="1">
      <c r="A32" s="422"/>
      <c r="B32" s="417"/>
      <c r="C32" s="417"/>
      <c r="D32" s="286" t="s">
        <v>275</v>
      </c>
      <c r="E32" s="425"/>
      <c r="F32" s="425"/>
      <c r="G32" s="392"/>
      <c r="H32" s="385"/>
      <c r="I32" s="237" t="s">
        <v>243</v>
      </c>
      <c r="J32" s="240" t="s">
        <v>267</v>
      </c>
      <c r="K32" s="215" t="str">
        <f>IFERROR(CONCATENATE(INDEX('8- Políticas de Administración '!$B$16:$F$53,MATCH('5- Identificación de Riesgos'!J32,'8- Políticas de Administración '!$C$16:$C$54,0),1)," - ",L32),"")</f>
        <v/>
      </c>
      <c r="L32" s="216" t="str">
        <f>IFERROR(VLOOKUP(INDEX('8- Políticas de Administración '!$B$16:$F$63,MATCH('5- Identificación de Riesgos'!J32,'8- Políticas de Administración '!$C$16:$C$64,0),1),'8- Políticas de Administración '!$B$16:$F$64,5,FALSE),"")</f>
        <v/>
      </c>
      <c r="M32" s="387"/>
      <c r="N32" s="389"/>
      <c r="O32" s="460"/>
    </row>
    <row r="33" spans="1:22" s="209" customFormat="1" ht="60" customHeight="1">
      <c r="A33" s="422"/>
      <c r="B33" s="417"/>
      <c r="C33" s="417"/>
      <c r="D33" s="286" t="s">
        <v>276</v>
      </c>
      <c r="E33" s="425"/>
      <c r="F33" s="425"/>
      <c r="G33" s="392"/>
      <c r="H33" s="385"/>
      <c r="I33" s="237" t="s">
        <v>235</v>
      </c>
      <c r="J33" s="240" t="s">
        <v>277</v>
      </c>
      <c r="K33" s="215" t="str">
        <f>IFERROR(CONCATENATE(INDEX('8- Políticas de Administración '!$B$16:$F$53,MATCH('5- Identificación de Riesgos'!J33,'8- Políticas de Administración '!$C$16:$C$54,0),1)," - ",L33),"")</f>
        <v/>
      </c>
      <c r="L33" s="216" t="str">
        <f>IFERROR(VLOOKUP(INDEX('8- Políticas de Administración '!$B$16:$F$63,MATCH('5- Identificación de Riesgos'!J33,'8- Políticas de Administración '!$C$16:$C$64,0),1),'8- Políticas de Administración '!$B$16:$F$64,5,FALSE),"")</f>
        <v/>
      </c>
      <c r="M33" s="387"/>
      <c r="N33" s="389"/>
      <c r="O33" s="460"/>
      <c r="P33" s="219"/>
      <c r="Q33" s="219"/>
      <c r="R33" s="219"/>
      <c r="S33" s="219"/>
      <c r="T33" s="219"/>
      <c r="U33" s="219"/>
      <c r="V33" s="219"/>
    </row>
    <row r="34" spans="1:22" s="209" customFormat="1" ht="60" customHeight="1" thickBot="1">
      <c r="A34" s="423"/>
      <c r="B34" s="419"/>
      <c r="C34" s="419"/>
      <c r="D34" s="287" t="s">
        <v>278</v>
      </c>
      <c r="E34" s="426"/>
      <c r="F34" s="426"/>
      <c r="G34" s="401"/>
      <c r="H34" s="402"/>
      <c r="I34" s="238"/>
      <c r="J34" s="241"/>
      <c r="K34" s="217" t="str">
        <f>IFERROR(CONCATENATE(INDEX('8- Políticas de Administración '!$B$16:$F$53,MATCH('5- Identificación de Riesgos'!J34,'8- Políticas de Administración '!$C$16:$C$54,0),1)," - ",L34),"")</f>
        <v/>
      </c>
      <c r="L34" s="218" t="str">
        <f>IFERROR(VLOOKUP(INDEX('8- Políticas de Administración '!$B$16:$F$63,MATCH('5- Identificación de Riesgos'!J34,'8- Políticas de Administración '!$C$16:$C$64,0),1),'8- Políticas de Administración '!$B$16:$F$64,5,FALSE),"")</f>
        <v/>
      </c>
      <c r="M34" s="403"/>
      <c r="N34" s="420"/>
      <c r="O34" s="460"/>
      <c r="P34" s="219"/>
      <c r="Q34" s="219"/>
      <c r="R34" s="219"/>
      <c r="S34" s="219"/>
      <c r="T34" s="219"/>
      <c r="U34" s="219"/>
      <c r="V34" s="219"/>
    </row>
    <row r="35" spans="1:22" ht="60" customHeight="1">
      <c r="A35" s="421">
        <v>6</v>
      </c>
      <c r="B35" s="416" t="s">
        <v>279</v>
      </c>
      <c r="C35" s="416" t="s">
        <v>280</v>
      </c>
      <c r="D35" s="285" t="s">
        <v>281</v>
      </c>
      <c r="E35" s="386">
        <v>4</v>
      </c>
      <c r="F35" s="386">
        <v>0</v>
      </c>
      <c r="G35" s="391">
        <f t="shared" ref="G35" si="3">F35/E35</f>
        <v>0</v>
      </c>
      <c r="H35" s="384" t="str">
        <f>CONCATENATE(IF(G35&lt;='8- Políticas de Administración '!$D$6,'8- Políticas de Administración '!$B$6,IF(G35&lt;='8- Políticas de Administración '!$D$7,'8- Políticas de Administración '!$B$7,IF(G35&lt;='8- Políticas de Administración '!$D$8,'8- Políticas de Administración '!$B$8,IF(G35&lt;='8- Políticas de Administración '!$D$9,'8- Políticas de Administración '!$B$9,IF(G35&lt;='8- Políticas de Administración '!$D$10,'8- Políticas de Administración '!$B$10,"Probabilidad no valida")))))," - ",VLOOKUP(IF(G35&lt;='8- Políticas de Administración '!$D$6,'8- Políticas de Administración '!$B$6,IF(G35&lt;='8- Políticas de Administración '!$D$7,'8- Políticas de Administración '!$B$7,IF(G35&lt;='8- Políticas de Administración '!$D$8,'8- Políticas de Administración '!$B$8,IF(G35&lt;='8- Políticas de Administración '!$D$9,'8- Políticas de Administración '!$B$9,IF(G35&lt;='8- Políticas de Administración '!$D$10,'8- Políticas de Administración '!$B$10,"Probabilidad no valida"))))),'8- Políticas de Administración '!$B$6:$F$10,5,FALSE))</f>
        <v>Muy Baja - 1</v>
      </c>
      <c r="I35" s="236" t="s">
        <v>235</v>
      </c>
      <c r="J35" s="239" t="s">
        <v>277</v>
      </c>
      <c r="K35" s="212" t="str">
        <f>IFERROR(CONCATENATE(INDEX('8- Políticas de Administración '!$B$16:$F$53,MATCH('5- Identificación de Riesgos'!J35,'8- Políticas de Administración '!$C$16:$C$54,0),1)," - ",L35),"")</f>
        <v/>
      </c>
      <c r="L35" s="213" t="str">
        <f>IFERROR(VLOOKUP(INDEX('8- Políticas de Administración '!$B$16:$F$63,MATCH('5- Identificación de Riesgos'!J35,'8- Políticas de Administración '!$C$16:$C$64,0),1),'8- Políticas de Administración '!$B$16:$F$64,5,FALSE),"")</f>
        <v/>
      </c>
      <c r="M35" s="386" t="str">
        <f>IFERROR(CONCATENATE(INDEX('8- Políticas de Administración '!$B$16:$F$53,MATCH(ROUND(AVERAGE(L35:L37),0),'8- Políticas de Administración '!$F$16:$F$53,0),1)," - ",ROUND(AVERAGE(L35:L37),0)),"")</f>
        <v>Mayor - 4</v>
      </c>
      <c r="N35" s="388" t="str">
        <f>IFERROR(CONCATENATE(VLOOKUP((LEFT(H35,LEN(H35)-4)&amp;LEFT(M35,LEN(M35)-4)),'9- Matriz de Calor '!$D$18:$E$42,2,0)," - ",RIGHT(H35,1)*RIGHT(M35,1)),"")</f>
        <v>Alto  - 4</v>
      </c>
      <c r="O35" s="399">
        <f>RIGHT(H35,1)*RIGHT(M35,1)</f>
        <v>4</v>
      </c>
      <c r="P35" s="214"/>
      <c r="Q35" s="390" t="s">
        <v>282</v>
      </c>
      <c r="R35" s="390"/>
      <c r="S35" s="390"/>
      <c r="T35" s="390"/>
      <c r="U35" s="390"/>
      <c r="V35" s="390"/>
    </row>
    <row r="36" spans="1:22" ht="60" customHeight="1">
      <c r="A36" s="422"/>
      <c r="B36" s="417"/>
      <c r="C36" s="417"/>
      <c r="D36" s="286" t="s">
        <v>283</v>
      </c>
      <c r="E36" s="387"/>
      <c r="F36" s="387"/>
      <c r="G36" s="392"/>
      <c r="H36" s="385"/>
      <c r="I36" s="237" t="s">
        <v>232</v>
      </c>
      <c r="J36" s="240" t="s">
        <v>284</v>
      </c>
      <c r="K36" s="215" t="str">
        <f>IFERROR(CONCATENATE(INDEX('8- Políticas de Administración '!$B$16:$F$53,MATCH('5- Identificación de Riesgos'!J36,'8- Políticas de Administración '!$C$16:$C$54,0),1)," - ",L36),"")</f>
        <v>Moderado - 3</v>
      </c>
      <c r="L36" s="216">
        <f>IFERROR(VLOOKUP(INDEX('8- Políticas de Administración '!$B$16:$F$63,MATCH('5- Identificación de Riesgos'!J36,'8- Políticas de Administración '!$C$16:$C$64,0),1),'8- Políticas de Administración '!$B$16:$F$64,5,FALSE),"")</f>
        <v>3</v>
      </c>
      <c r="M36" s="387"/>
      <c r="N36" s="389"/>
      <c r="O36" s="400"/>
      <c r="P36" s="214"/>
      <c r="Q36" s="390"/>
      <c r="R36" s="390"/>
      <c r="S36" s="390"/>
      <c r="T36" s="390"/>
      <c r="U36" s="390"/>
      <c r="V36" s="390"/>
    </row>
    <row r="37" spans="1:22" ht="60" customHeight="1" thickBot="1">
      <c r="A37" s="423"/>
      <c r="B37" s="419"/>
      <c r="C37" s="419"/>
      <c r="D37" s="221"/>
      <c r="E37" s="403"/>
      <c r="F37" s="403"/>
      <c r="G37" s="401"/>
      <c r="H37" s="402"/>
      <c r="I37" s="238" t="s">
        <v>257</v>
      </c>
      <c r="J37" s="241" t="s">
        <v>285</v>
      </c>
      <c r="K37" s="217" t="str">
        <f>IFERROR(CONCATENATE(INDEX('8- Políticas de Administración '!$B$16:$F$53,MATCH('5- Identificación de Riesgos'!J37,'8- Políticas de Administración '!$C$16:$C$54,0),1)," - ",L37),"")</f>
        <v>Mayor - 4</v>
      </c>
      <c r="L37" s="218">
        <f>IFERROR(VLOOKUP(INDEX('8- Políticas de Administración '!$B$16:$F$63,MATCH('5- Identificación de Riesgos'!J37,'8- Políticas de Administración '!$C$16:$C$64,0),1),'8- Políticas de Administración '!$B$16:$F$64,5,FALSE),"")</f>
        <v>4</v>
      </c>
      <c r="M37" s="403"/>
      <c r="N37" s="420"/>
      <c r="O37" s="400"/>
      <c r="P37" s="214"/>
      <c r="Q37" s="390"/>
      <c r="R37" s="390"/>
      <c r="S37" s="390"/>
      <c r="T37" s="390"/>
      <c r="U37" s="390"/>
      <c r="V37" s="390"/>
    </row>
    <row r="38" spans="1:22" ht="94.5" customHeight="1">
      <c r="A38" s="421">
        <v>7</v>
      </c>
      <c r="B38" s="416" t="s">
        <v>286</v>
      </c>
      <c r="C38" s="416" t="s">
        <v>287</v>
      </c>
      <c r="D38" s="285" t="s">
        <v>288</v>
      </c>
      <c r="E38" s="386">
        <v>12</v>
      </c>
      <c r="F38" s="386">
        <v>0</v>
      </c>
      <c r="G38" s="391">
        <f t="shared" ref="G38" si="4">F38/E38</f>
        <v>0</v>
      </c>
      <c r="H38" s="384" t="str">
        <f>CONCATENATE(IF(G38&lt;='8-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 - ",VLOOKUP(IF(G38&lt;='8-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valida"))))),'8- Políticas de Administración '!$B$6:$F$10,5,FALSE))</f>
        <v>Muy Baja - 1</v>
      </c>
      <c r="I38" s="236" t="s">
        <v>249</v>
      </c>
      <c r="J38" s="239" t="s">
        <v>289</v>
      </c>
      <c r="K38" s="212" t="str">
        <f>IFERROR(CONCATENATE(INDEX('8- Políticas de Administración '!$B$16:$F$53,MATCH('5- Identificación de Riesgos'!J38,'8- Políticas de Administración '!$C$16:$C$54,0),1)," - ",L38),"")</f>
        <v/>
      </c>
      <c r="L38" s="213" t="str">
        <f>IFERROR(VLOOKUP(INDEX('8- Políticas de Administración '!$B$16:$F$63,MATCH('5- Identificación de Riesgos'!J38,'8- Políticas de Administración '!$C$16:$C$64,0),1),'8- Políticas de Administración '!$B$16:$F$64,5,FALSE),"")</f>
        <v/>
      </c>
      <c r="M38" s="386" t="str">
        <f>IFERROR(CONCATENATE(INDEX('8- Políticas de Administración '!$B$16:$F$53,MATCH(ROUND(AVERAGE(L38:L40),0),'8- Políticas de Administración '!$F$16:$F$53,0),1)," - ",ROUND(AVERAGE(L38:L40),0)),"")</f>
        <v>Mayor - 4</v>
      </c>
      <c r="N38" s="388" t="str">
        <f>IFERROR(CONCATENATE(VLOOKUP((LEFT(H38,LEN(H38)-4)&amp;LEFT(M38,LEN(M38)-4)),'9- Matriz de Calor '!$D$18:$E$42,2,0)," - ",RIGHT(H38,1)*RIGHT(M38,1)),"")</f>
        <v>Alto  - 4</v>
      </c>
      <c r="O38" s="399">
        <f>RIGHT(H38,1)*RIGHT(M38,1)</f>
        <v>4</v>
      </c>
      <c r="P38" s="214"/>
      <c r="Q38" s="390" t="s">
        <v>282</v>
      </c>
      <c r="R38" s="390"/>
      <c r="S38" s="390"/>
      <c r="T38" s="390"/>
      <c r="U38" s="390"/>
      <c r="V38" s="390"/>
    </row>
    <row r="39" spans="1:22" ht="94.5" customHeight="1">
      <c r="A39" s="422"/>
      <c r="B39" s="417"/>
      <c r="C39" s="417"/>
      <c r="D39" s="286" t="s">
        <v>290</v>
      </c>
      <c r="E39" s="387"/>
      <c r="F39" s="387"/>
      <c r="G39" s="392"/>
      <c r="H39" s="385"/>
      <c r="I39" s="237" t="s">
        <v>235</v>
      </c>
      <c r="J39" s="240" t="s">
        <v>291</v>
      </c>
      <c r="K39" s="215" t="str">
        <f>IFERROR(CONCATENATE(INDEX('8- Políticas de Administración '!$B$16:$F$53,MATCH('5- Identificación de Riesgos'!J39,'8- Políticas de Administración '!$C$16:$C$54,0),1)," - ",L39),"")</f>
        <v>Catastrófico - 5</v>
      </c>
      <c r="L39" s="216">
        <f>IFERROR(VLOOKUP(INDEX('8- Políticas de Administración '!$B$16:$F$63,MATCH('5- Identificación de Riesgos'!J39,'8- Políticas de Administración '!$C$16:$C$64,0),1),'8- Políticas de Administración '!$B$16:$F$64,5,FALSE),"")</f>
        <v>5</v>
      </c>
      <c r="M39" s="387"/>
      <c r="N39" s="389"/>
      <c r="O39" s="400"/>
      <c r="P39" s="214"/>
      <c r="Q39" s="390"/>
      <c r="R39" s="390"/>
      <c r="S39" s="390"/>
      <c r="T39" s="390"/>
      <c r="U39" s="390"/>
      <c r="V39" s="390"/>
    </row>
    <row r="40" spans="1:22" ht="90" customHeight="1">
      <c r="A40" s="423"/>
      <c r="B40" s="419"/>
      <c r="C40" s="419"/>
      <c r="D40" s="287" t="s">
        <v>292</v>
      </c>
      <c r="E40" s="403"/>
      <c r="F40" s="403"/>
      <c r="G40" s="401"/>
      <c r="H40" s="402"/>
      <c r="I40" s="238" t="s">
        <v>232</v>
      </c>
      <c r="J40" s="241" t="s">
        <v>284</v>
      </c>
      <c r="K40" s="217" t="str">
        <f>IFERROR(CONCATENATE(INDEX('8- Políticas de Administración '!$B$16:$F$53,MATCH('5- Identificación de Riesgos'!J40,'8- Políticas de Administración '!$C$16:$C$54,0),1)," - ",L40),"")</f>
        <v>Moderado - 3</v>
      </c>
      <c r="L40" s="218">
        <f>IFERROR(VLOOKUP(INDEX('8- Políticas de Administración '!$B$16:$F$63,MATCH('5- Identificación de Riesgos'!J40,'8- Políticas de Administración '!$C$16:$C$64,0),1),'8- Políticas de Administración '!$B$16:$F$64,5,FALSE),"")</f>
        <v>3</v>
      </c>
      <c r="M40" s="403"/>
      <c r="N40" s="420"/>
      <c r="O40" s="400"/>
      <c r="P40" s="214"/>
      <c r="Q40" s="390"/>
      <c r="R40" s="390"/>
      <c r="S40" s="390"/>
      <c r="T40" s="390"/>
      <c r="U40" s="390"/>
      <c r="V40" s="390"/>
    </row>
    <row r="41" spans="1:22" ht="60" customHeight="1">
      <c r="A41" s="421">
        <v>8</v>
      </c>
      <c r="B41" s="416" t="s">
        <v>293</v>
      </c>
      <c r="C41" s="416" t="s">
        <v>294</v>
      </c>
      <c r="D41" s="157" t="s">
        <v>295</v>
      </c>
      <c r="E41" s="386">
        <v>12</v>
      </c>
      <c r="F41" s="386">
        <v>1</v>
      </c>
      <c r="G41" s="391">
        <f>F41/E41</f>
        <v>8.3333333333333329E-2</v>
      </c>
      <c r="H41" s="384" t="str">
        <f>CONCATENATE(IF(G41&lt;='8-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 - ",VLOOKUP(IF(G41&lt;='8-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valida"))))),'8- Políticas de Administración '!$B$6:$F$10,5,FALSE))</f>
        <v>Baja - 2</v>
      </c>
      <c r="I41" s="236" t="s">
        <v>257</v>
      </c>
      <c r="J41" s="239" t="s">
        <v>285</v>
      </c>
      <c r="K41" s="212" t="str">
        <f>IFERROR(CONCATENATE(INDEX('8- Políticas de Administración '!$B$16:$F$53,MATCH('5- Identificación de Riesgos'!J41,'8- Políticas de Administración '!$C$16:$C$54,0),1)," - ",L41),"")</f>
        <v>Mayor - 4</v>
      </c>
      <c r="L41" s="213">
        <f>IFERROR(VLOOKUP(INDEX('8- Políticas de Administración '!$B$16:$F$63,MATCH('5- Identificación de Riesgos'!J41,'8- Políticas de Administración '!$C$16:$C$64,0),1),'8- Políticas de Administración '!$B$16:$F$64,5,FALSE),"")</f>
        <v>4</v>
      </c>
      <c r="M41" s="386" t="str">
        <f>IFERROR(CONCATENATE(INDEX('8- Políticas de Administración '!$B$16:$F$53,MATCH(ROUND(AVERAGE(L41:L45),0),'8- Políticas de Administración '!$F$16:$F$53,0),1)," - ",ROUND(AVERAGE(L41:L45),0)),"")</f>
        <v>Mayor - 4</v>
      </c>
      <c r="N41" s="388" t="str">
        <f>IFERROR(CONCATENATE(VLOOKUP((LEFT(H41,LEN(H41)-4)&amp;LEFT(M41,LEN(M41)-4)),'9- Matriz de Calor '!$D$18:$E$42,2,0)," - ",RIGHT(H41,1)*RIGHT(M41,1)),"")</f>
        <v>Alto - 8</v>
      </c>
      <c r="O41" s="399">
        <f>RIGHT(H41,1)*RIGHT(M41,1)</f>
        <v>8</v>
      </c>
      <c r="P41" s="214"/>
      <c r="Q41" s="390" t="s">
        <v>282</v>
      </c>
      <c r="R41" s="390"/>
      <c r="S41" s="390"/>
      <c r="T41" s="390"/>
      <c r="U41" s="390"/>
      <c r="V41" s="390"/>
    </row>
    <row r="42" spans="1:22" ht="60" customHeight="1">
      <c r="A42" s="422"/>
      <c r="B42" s="417"/>
      <c r="C42" s="417"/>
      <c r="D42" s="158" t="s">
        <v>296</v>
      </c>
      <c r="E42" s="387"/>
      <c r="F42" s="387"/>
      <c r="G42" s="392"/>
      <c r="H42" s="385"/>
      <c r="I42" s="237" t="s">
        <v>235</v>
      </c>
      <c r="J42" s="240" t="s">
        <v>291</v>
      </c>
      <c r="K42" s="215" t="str">
        <f>IFERROR(CONCATENATE(INDEX('8- Políticas de Administración '!$B$16:$F$53,MATCH('5- Identificación de Riesgos'!J42,'8- Políticas de Administración '!$C$16:$C$54,0),1)," - ",L42),"")</f>
        <v>Catastrófico - 5</v>
      </c>
      <c r="L42" s="216">
        <f>IFERROR(VLOOKUP(INDEX('8- Políticas de Administración '!$B$16:$F$63,MATCH('5- Identificación de Riesgos'!J42,'8- Políticas de Administración '!$C$16:$C$64,0),1),'8- Políticas de Administración '!$B$16:$F$64,5,FALSE),"")</f>
        <v>5</v>
      </c>
      <c r="M42" s="387"/>
      <c r="N42" s="389"/>
      <c r="O42" s="400"/>
      <c r="P42" s="214"/>
      <c r="Q42" s="390"/>
      <c r="R42" s="390"/>
      <c r="S42" s="390"/>
      <c r="T42" s="390"/>
      <c r="U42" s="390"/>
      <c r="V42" s="390"/>
    </row>
    <row r="43" spans="1:22" ht="60" customHeight="1">
      <c r="A43" s="422"/>
      <c r="B43" s="417"/>
      <c r="C43" s="417"/>
      <c r="D43" s="158" t="s">
        <v>297</v>
      </c>
      <c r="E43" s="387"/>
      <c r="F43" s="387"/>
      <c r="G43" s="392"/>
      <c r="H43" s="385"/>
      <c r="I43" s="237" t="s">
        <v>298</v>
      </c>
      <c r="J43" s="240" t="s">
        <v>299</v>
      </c>
      <c r="K43" s="215" t="str">
        <f>IFERROR(CONCATENATE(INDEX('8- Políticas de Administración '!$B$16:$F$53,MATCH('5- Identificación de Riesgos'!J43,'8- Políticas de Administración '!$C$16:$C$54,0),1)," - ",L43),"")</f>
        <v/>
      </c>
      <c r="L43" s="216">
        <f>IFERROR(VLOOKUP(INDEX('8- Políticas de Administración '!$B$16:$F$63,MATCH('5- Identificación de Riesgos'!J43,'8- Políticas de Administración '!$C$16:$C$64,0),1),'8- Políticas de Administración '!$B$16:$F$64,5,FALSE),"")</f>
        <v>3</v>
      </c>
      <c r="M43" s="387"/>
      <c r="N43" s="389"/>
      <c r="O43" s="400"/>
      <c r="P43" s="214"/>
      <c r="Q43" s="390"/>
      <c r="R43" s="390"/>
      <c r="S43" s="390"/>
      <c r="T43" s="390"/>
      <c r="U43" s="390"/>
      <c r="V43" s="390"/>
    </row>
    <row r="44" spans="1:22" ht="60" customHeight="1">
      <c r="A44" s="422"/>
      <c r="B44" s="417"/>
      <c r="C44" s="417"/>
      <c r="D44" s="286" t="s">
        <v>300</v>
      </c>
      <c r="E44" s="387"/>
      <c r="F44" s="387"/>
      <c r="G44" s="392"/>
      <c r="H44" s="385"/>
      <c r="I44" s="237"/>
      <c r="J44" s="240"/>
      <c r="K44" s="215" t="str">
        <f>IFERROR(CONCATENATE(INDEX('8- Políticas de Administración '!$B$16:$F$53,MATCH('5- Identificación de Riesgos'!J44,'8- Políticas de Administración '!$C$16:$C$54,0),1)," - ",L44),"")</f>
        <v/>
      </c>
      <c r="L44" s="216" t="str">
        <f>IFERROR(VLOOKUP(INDEX('8- Políticas de Administración '!$B$16:$F$63,MATCH('5- Identificación de Riesgos'!J44,'8- Políticas de Administración '!$C$16:$C$64,0),1),'8- Políticas de Administración '!$B$16:$F$64,5,FALSE),"")</f>
        <v/>
      </c>
      <c r="M44" s="387"/>
      <c r="N44" s="389"/>
      <c r="O44" s="400"/>
      <c r="P44" s="214"/>
      <c r="Q44" s="390"/>
      <c r="R44" s="390"/>
      <c r="S44" s="390"/>
      <c r="T44" s="390"/>
      <c r="U44" s="390"/>
      <c r="V44" s="390"/>
    </row>
    <row r="45" spans="1:22" ht="60" customHeight="1">
      <c r="A45" s="423"/>
      <c r="B45" s="419"/>
      <c r="C45" s="419"/>
      <c r="D45" s="197" t="s">
        <v>301</v>
      </c>
      <c r="E45" s="403"/>
      <c r="F45" s="403"/>
      <c r="G45" s="401"/>
      <c r="H45" s="402"/>
      <c r="I45" s="238"/>
      <c r="J45" s="241"/>
      <c r="K45" s="217" t="str">
        <f>IFERROR(CONCATENATE(INDEX('8- Políticas de Administración '!$B$16:$F$53,MATCH('5- Identificación de Riesgos'!J45,'8- Políticas de Administración '!$C$16:$C$54,0),1)," - ",L45),"")</f>
        <v/>
      </c>
      <c r="L45" s="218" t="str">
        <f>IFERROR(VLOOKUP(INDEX('8- Políticas de Administración '!$B$16:$F$63,MATCH('5- Identificación de Riesgos'!J45,'8- Políticas de Administración '!$C$16:$C$64,0),1),'8- Políticas de Administración '!$B$16:$F$64,5,FALSE),"")</f>
        <v/>
      </c>
      <c r="M45" s="403"/>
      <c r="N45" s="420"/>
      <c r="O45" s="400"/>
      <c r="P45" s="214"/>
      <c r="Q45" s="390"/>
      <c r="R45" s="390"/>
      <c r="S45" s="390"/>
      <c r="T45" s="390"/>
      <c r="U45" s="390"/>
      <c r="V45" s="390"/>
    </row>
    <row r="46" spans="1:22" ht="60" customHeight="1">
      <c r="A46" s="421">
        <v>9</v>
      </c>
      <c r="B46" s="416" t="s">
        <v>302</v>
      </c>
      <c r="C46" s="416" t="s">
        <v>303</v>
      </c>
      <c r="D46" s="157" t="s">
        <v>304</v>
      </c>
      <c r="E46" s="386">
        <v>12</v>
      </c>
      <c r="F46" s="386">
        <v>0</v>
      </c>
      <c r="G46" s="391">
        <f t="shared" ref="G46" si="5">F46/E46</f>
        <v>0</v>
      </c>
      <c r="H46" s="384"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Muy Baja - 1</v>
      </c>
      <c r="I46" s="236" t="s">
        <v>235</v>
      </c>
      <c r="J46" s="239" t="s">
        <v>305</v>
      </c>
      <c r="K46" s="212" t="str">
        <f>IFERROR(CONCATENATE(INDEX('8- Políticas de Administración '!$B$16:$F$53,MATCH('5- Identificación de Riesgos'!J46,'8- Políticas de Administración '!$C$16:$C$54,0),1)," - ",L46),"")</f>
        <v>Moderado - 3</v>
      </c>
      <c r="L46" s="213">
        <f>IFERROR(VLOOKUP(INDEX('8- Políticas de Administración '!$B$16:$F$63,MATCH('5- Identificación de Riesgos'!J46,'8- Políticas de Administración '!$C$16:$C$64,0),1),'8- Políticas de Administración '!$B$16:$F$64,5,FALSE),"")</f>
        <v>3</v>
      </c>
      <c r="M46" s="386" t="str">
        <f>IFERROR(CONCATENATE(INDEX('8- Políticas de Administración '!$B$16:$F$53,MATCH(ROUND(AVERAGE(L46:L48),0),'8- Políticas de Administración '!$F$16:$F$53,0),1)," - ",ROUND(AVERAGE(L46:L48),0)),"")</f>
        <v>Moderado - 3</v>
      </c>
      <c r="N46" s="388" t="str">
        <f>IFERROR(CONCATENATE(VLOOKUP((LEFT(H46,LEN(H46)-4)&amp;LEFT(M46,LEN(M46)-4)),'9- Matriz de Calor '!$D$18:$E$42,2,0)," - ",RIGHT(H46,1)*RIGHT(M46,1)),"")</f>
        <v>Moderado - 3</v>
      </c>
      <c r="O46" s="399">
        <f>RIGHT(H46,1)*RIGHT(M46,1)</f>
        <v>3</v>
      </c>
      <c r="P46" s="214"/>
      <c r="Q46" s="390" t="s">
        <v>282</v>
      </c>
      <c r="R46" s="390"/>
      <c r="S46" s="390"/>
      <c r="T46" s="390"/>
      <c r="U46" s="390"/>
      <c r="V46" s="390"/>
    </row>
    <row r="47" spans="1:22" ht="60" customHeight="1">
      <c r="A47" s="422"/>
      <c r="B47" s="417"/>
      <c r="C47" s="417"/>
      <c r="D47" s="158" t="s">
        <v>306</v>
      </c>
      <c r="E47" s="387"/>
      <c r="F47" s="387"/>
      <c r="G47" s="392"/>
      <c r="H47" s="385"/>
      <c r="I47" s="237" t="s">
        <v>249</v>
      </c>
      <c r="J47" s="240" t="s">
        <v>307</v>
      </c>
      <c r="K47" s="215" t="str">
        <f>IFERROR(CONCATENATE(INDEX('8- Políticas de Administración '!$B$16:$F$53,MATCH('5- Identificación de Riesgos'!J47,'8- Políticas de Administración '!$C$16:$C$54,0),1)," - ",L47),"")</f>
        <v>Moderado - 3</v>
      </c>
      <c r="L47" s="216">
        <f>IFERROR(VLOOKUP(INDEX('8- Políticas de Administración '!$B$16:$F$63,MATCH('5- Identificación de Riesgos'!J47,'8- Políticas de Administración '!$C$16:$C$64,0),1),'8- Políticas de Administración '!$B$16:$F$64,5,FALSE),"")</f>
        <v>3</v>
      </c>
      <c r="M47" s="387"/>
      <c r="N47" s="389"/>
      <c r="O47" s="400"/>
      <c r="P47" s="214"/>
      <c r="Q47" s="390"/>
      <c r="R47" s="390"/>
      <c r="S47" s="390"/>
      <c r="T47" s="390"/>
      <c r="U47" s="390"/>
      <c r="V47" s="390"/>
    </row>
    <row r="48" spans="1:22" ht="60" customHeight="1">
      <c r="A48" s="423"/>
      <c r="B48" s="419"/>
      <c r="C48" s="419"/>
      <c r="D48" s="197" t="s">
        <v>308</v>
      </c>
      <c r="E48" s="403"/>
      <c r="F48" s="403"/>
      <c r="G48" s="401"/>
      <c r="H48" s="402"/>
      <c r="I48" s="238" t="s">
        <v>309</v>
      </c>
      <c r="J48" s="241" t="s">
        <v>285</v>
      </c>
      <c r="K48" s="217" t="str">
        <f>IFERROR(CONCATENATE(INDEX('8- Políticas de Administración '!$B$16:$F$53,MATCH('5- Identificación de Riesgos'!J48,'8- Políticas de Administración '!$C$16:$C$54,0),1)," - ",L48),"")</f>
        <v>Mayor - 4</v>
      </c>
      <c r="L48" s="218">
        <f>IFERROR(VLOOKUP(INDEX('8- Políticas de Administración '!$B$16:$F$63,MATCH('5- Identificación de Riesgos'!J48,'8- Políticas de Administración '!$C$16:$C$64,0),1),'8- Políticas de Administración '!$B$16:$F$64,5,FALSE),"")</f>
        <v>4</v>
      </c>
      <c r="M48" s="403"/>
      <c r="N48" s="420"/>
      <c r="O48" s="400"/>
      <c r="P48" s="214"/>
      <c r="Q48" s="390"/>
      <c r="R48" s="390"/>
      <c r="S48" s="390"/>
      <c r="T48" s="390"/>
      <c r="U48" s="390"/>
      <c r="V48" s="390"/>
    </row>
    <row r="49" spans="1:22" s="210" customFormat="1" ht="60" customHeight="1">
      <c r="A49" s="461">
        <v>10</v>
      </c>
      <c r="B49" s="464" t="s">
        <v>310</v>
      </c>
      <c r="C49" s="467" t="s">
        <v>311</v>
      </c>
      <c r="D49" s="157" t="s">
        <v>312</v>
      </c>
      <c r="E49" s="384">
        <v>200</v>
      </c>
      <c r="F49" s="384">
        <v>0</v>
      </c>
      <c r="G49" s="470">
        <f t="shared" ref="G49" si="6">+F49/E49</f>
        <v>0</v>
      </c>
      <c r="H49" s="384" t="s">
        <v>313</v>
      </c>
      <c r="I49" s="236" t="s">
        <v>309</v>
      </c>
      <c r="J49" s="239" t="s">
        <v>285</v>
      </c>
      <c r="K49" s="212" t="str">
        <f>IFERROR(CONCATENATE(INDEX('8- Políticas de Administración '!$B$16:$F$53,MATCH('5- Identificación de Riesgos'!J49,'8- Políticas de Administración '!$C$16:$C$54,0),1)," - ",L49),"")</f>
        <v>Mayor - 4</v>
      </c>
      <c r="L49" s="213">
        <f>IFERROR(VLOOKUP(INDEX('8- Políticas de Administración '!$B$16:$F$63,MATCH('5- Identificación de Riesgos'!J49,'8- Políticas de Administración '!$C$16:$C$64,0),1),'8- Políticas de Administración '!$B$16:$F$64,5,FALSE),"")</f>
        <v>4</v>
      </c>
      <c r="M49" s="386" t="str">
        <f>IFERROR(CONCATENATE(INDEX('8- Políticas de Administración '!$B$16:$F$53,MATCH(ROUND(AVERAGE(L49:L52),0),'8- Políticas de Administración '!$F$16:$F$53,0),1)," - ",ROUND(AVERAGE(L49:L52),0)),"")</f>
        <v>Mayor - 4</v>
      </c>
      <c r="N49" s="388" t="str">
        <f>IFERROR(CONCATENATE(VLOOKUP((LEFT(H49,LEN(H49)-4)&amp;LEFT(M49,LEN(M49)-4)),'9- Matriz de Calor '!$D$18:$E$42,2,0)," - ",RIGHT(H49,1)*RIGHT(M49,1)),"")</f>
        <v>Alto  - 4</v>
      </c>
      <c r="O49" s="385">
        <f>RIGHT(H49,1)*RIGHT(M49,1)</f>
        <v>4</v>
      </c>
      <c r="P49" s="220"/>
      <c r="Q49" s="220"/>
      <c r="R49" s="220"/>
      <c r="S49" s="220"/>
      <c r="T49" s="220"/>
      <c r="U49" s="220"/>
      <c r="V49" s="220"/>
    </row>
    <row r="50" spans="1:22" s="210" customFormat="1" ht="60" customHeight="1">
      <c r="A50" s="462"/>
      <c r="B50" s="465"/>
      <c r="C50" s="468"/>
      <c r="D50" s="158" t="s">
        <v>314</v>
      </c>
      <c r="E50" s="385"/>
      <c r="F50" s="385"/>
      <c r="G50" s="471"/>
      <c r="H50" s="385"/>
      <c r="I50" s="237" t="s">
        <v>232</v>
      </c>
      <c r="J50" s="240" t="s">
        <v>284</v>
      </c>
      <c r="K50" s="215" t="str">
        <f>IFERROR(CONCATENATE(INDEX('8- Políticas de Administración '!$B$16:$F$53,MATCH('5- Identificación de Riesgos'!J50,'8- Políticas de Administración '!$C$16:$C$54,0),1)," - ",L50),"")</f>
        <v>Moderado - 3</v>
      </c>
      <c r="L50" s="216">
        <f>IFERROR(VLOOKUP(INDEX('8- Políticas de Administración '!$B$16:$F$63,MATCH('5- Identificación de Riesgos'!J50,'8- Políticas de Administración '!$C$16:$C$64,0),1),'8- Políticas de Administración '!$B$16:$F$64,5,FALSE),"")</f>
        <v>3</v>
      </c>
      <c r="M50" s="387"/>
      <c r="N50" s="389"/>
      <c r="O50" s="385"/>
      <c r="P50" s="220"/>
      <c r="Q50" s="220"/>
      <c r="R50" s="220"/>
      <c r="S50" s="220"/>
      <c r="T50" s="220"/>
      <c r="U50" s="220"/>
      <c r="V50" s="220"/>
    </row>
    <row r="51" spans="1:22" s="210" customFormat="1" ht="60" customHeight="1">
      <c r="A51" s="462"/>
      <c r="B51" s="465"/>
      <c r="C51" s="468"/>
      <c r="D51" s="158" t="s">
        <v>315</v>
      </c>
      <c r="E51" s="385"/>
      <c r="F51" s="385"/>
      <c r="G51" s="471"/>
      <c r="H51" s="385"/>
      <c r="I51" s="237" t="s">
        <v>235</v>
      </c>
      <c r="J51" s="240" t="s">
        <v>291</v>
      </c>
      <c r="K51" s="215" t="str">
        <f>IFERROR(CONCATENATE(INDEX('8- Políticas de Administración '!$B$16:$F$53,MATCH('5- Identificación de Riesgos'!J51,'8- Políticas de Administración '!$C$16:$C$54,0),1)," - ",L51),"")</f>
        <v>Catastrófico - 5</v>
      </c>
      <c r="L51" s="216">
        <f>IFERROR(VLOOKUP(INDEX('8- Políticas de Administración '!$B$16:$F$63,MATCH('5- Identificación de Riesgos'!J51,'8- Políticas de Administración '!$C$16:$C$64,0),1),'8- Políticas de Administración '!$B$16:$F$64,5,FALSE),"")</f>
        <v>5</v>
      </c>
      <c r="M51" s="387"/>
      <c r="N51" s="389"/>
      <c r="O51" s="385"/>
      <c r="P51" s="220"/>
      <c r="Q51" s="220"/>
      <c r="R51" s="220"/>
      <c r="S51" s="220"/>
      <c r="T51" s="220"/>
      <c r="U51" s="220"/>
      <c r="V51" s="220"/>
    </row>
    <row r="52" spans="1:22" s="210" customFormat="1" ht="60" customHeight="1" thickBot="1">
      <c r="A52" s="463"/>
      <c r="B52" s="466"/>
      <c r="C52" s="469"/>
      <c r="D52" s="197" t="s">
        <v>316</v>
      </c>
      <c r="E52" s="402"/>
      <c r="F52" s="402"/>
      <c r="G52" s="472"/>
      <c r="H52" s="402"/>
      <c r="I52" s="246"/>
      <c r="J52" s="246"/>
      <c r="K52" s="217" t="str">
        <f>IFERROR(CONCATENATE(INDEX('8- Políticas de Administración '!$B$16:$F$53,MATCH('5- Identificación de Riesgos'!J52,'8- Políticas de Administración '!$C$16:$C$54,0),1)," - ",L52),"")</f>
        <v/>
      </c>
      <c r="L52" s="247" t="s">
        <v>317</v>
      </c>
      <c r="M52" s="403"/>
      <c r="N52" s="420"/>
      <c r="O52" s="385"/>
      <c r="P52" s="220"/>
      <c r="Q52" s="220"/>
      <c r="R52" s="220"/>
      <c r="S52" s="220"/>
      <c r="T52" s="220"/>
      <c r="U52" s="220"/>
      <c r="V52" s="220"/>
    </row>
    <row r="53" spans="1:22" ht="60" customHeight="1">
      <c r="A53" s="414">
        <v>11</v>
      </c>
      <c r="B53" s="416" t="s">
        <v>318</v>
      </c>
      <c r="C53" s="416" t="s">
        <v>319</v>
      </c>
      <c r="D53" s="285" t="s">
        <v>312</v>
      </c>
      <c r="E53" s="386">
        <v>60</v>
      </c>
      <c r="F53" s="386">
        <v>0</v>
      </c>
      <c r="G53" s="391">
        <f t="shared" ref="G53" si="7">F53/E53</f>
        <v>0</v>
      </c>
      <c r="H53" s="384" t="str">
        <f>CONCATENATE(IF(G53&lt;='8-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 - ",VLOOKUP(IF(G53&lt;='8-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valida"))))),'8- Políticas de Administración '!$B$6:$F$10,5,FALSE))</f>
        <v>Muy Baja - 1</v>
      </c>
      <c r="I53" s="236" t="s">
        <v>309</v>
      </c>
      <c r="J53" s="239" t="s">
        <v>285</v>
      </c>
      <c r="K53" s="212" t="str">
        <f>IFERROR(CONCATENATE(INDEX('8- Políticas de Administración '!$B$16:$F$53,MATCH('5- Identificación de Riesgos'!J53,'8- Políticas de Administración '!$C$16:$C$54,0),1)," - ",L53),"")</f>
        <v>Mayor - 4</v>
      </c>
      <c r="L53" s="213">
        <f>IFERROR(VLOOKUP(INDEX('8- Políticas de Administración '!$B$16:$F$63,MATCH('5- Identificación de Riesgos'!J53,'8- Políticas de Administración '!$C$16:$C$64,0),1),'8- Políticas de Administración '!$B$16:$F$64,5,FALSE),"")</f>
        <v>4</v>
      </c>
      <c r="M53" s="386" t="str">
        <f>IFERROR(CONCATENATE(INDEX('8- Políticas de Administración '!$B$16:$F$53,MATCH(ROUND(AVERAGE(L53:L55),0),'8- Políticas de Administración '!$F$16:$F$53,0),1)," - ",ROUND(AVERAGE(L53:L55),0)),"")</f>
        <v>Mayor - 4</v>
      </c>
      <c r="N53" s="388" t="str">
        <f>IFERROR(CONCATENATE(VLOOKUP((LEFT(H53,LEN(H53)-4)&amp;LEFT(M53,LEN(M53)-4)),'9- Matriz de Calor '!$D$18:$E$42,2,0)," - ",RIGHT(H53,1)*RIGHT(M53,1)),"")</f>
        <v>Alto  - 4</v>
      </c>
      <c r="O53" s="399">
        <f>RIGHT(H53,1)*RIGHT(M53,1)</f>
        <v>4</v>
      </c>
      <c r="P53" s="214"/>
      <c r="Q53" s="390" t="s">
        <v>282</v>
      </c>
      <c r="R53" s="390"/>
      <c r="S53" s="390"/>
      <c r="T53" s="390"/>
      <c r="U53" s="390"/>
      <c r="V53" s="390"/>
    </row>
    <row r="54" spans="1:22" ht="60" customHeight="1">
      <c r="A54" s="415"/>
      <c r="B54" s="417"/>
      <c r="C54" s="417"/>
      <c r="D54" s="286" t="s">
        <v>320</v>
      </c>
      <c r="E54" s="387"/>
      <c r="F54" s="387"/>
      <c r="G54" s="392"/>
      <c r="H54" s="385"/>
      <c r="I54" s="237" t="s">
        <v>232</v>
      </c>
      <c r="J54" s="240" t="s">
        <v>284</v>
      </c>
      <c r="K54" s="215" t="str">
        <f>IFERROR(CONCATENATE(INDEX('8- Políticas de Administración '!$B$16:$F$53,MATCH('5- Identificación de Riesgos'!J54,'8- Políticas de Administración '!$C$16:$C$54,0),1)," - ",L54),"")</f>
        <v>Moderado - 3</v>
      </c>
      <c r="L54" s="216">
        <f>IFERROR(VLOOKUP(INDEX('8- Políticas de Administración '!$B$16:$F$63,MATCH('5- Identificación de Riesgos'!J54,'8- Políticas de Administración '!$C$16:$C$64,0),1),'8- Políticas de Administración '!$B$16:$F$64,5,FALSE),"")</f>
        <v>3</v>
      </c>
      <c r="M54" s="387"/>
      <c r="N54" s="389"/>
      <c r="O54" s="400"/>
      <c r="P54" s="214"/>
      <c r="Q54" s="390"/>
      <c r="R54" s="390"/>
      <c r="S54" s="390"/>
      <c r="T54" s="390"/>
      <c r="U54" s="390"/>
      <c r="V54" s="390"/>
    </row>
    <row r="55" spans="1:22" ht="60" customHeight="1" thickBot="1">
      <c r="A55" s="415"/>
      <c r="B55" s="417"/>
      <c r="C55" s="417"/>
      <c r="D55" s="286" t="s">
        <v>321</v>
      </c>
      <c r="E55" s="387"/>
      <c r="F55" s="387"/>
      <c r="G55" s="392"/>
      <c r="H55" s="385"/>
      <c r="I55" s="237" t="s">
        <v>235</v>
      </c>
      <c r="J55" s="240" t="s">
        <v>291</v>
      </c>
      <c r="K55" s="215" t="str">
        <f>IFERROR(CONCATENATE(INDEX('8- Políticas de Administración '!$B$16:$F$53,MATCH('5- Identificación de Riesgos'!J55,'8- Políticas de Administración '!$C$16:$C$54,0),1)," - ",L55),"")</f>
        <v>Catastrófico - 5</v>
      </c>
      <c r="L55" s="216">
        <f>IFERROR(VLOOKUP(INDEX('8- Políticas de Administración '!$B$16:$F$63,MATCH('5- Identificación de Riesgos'!J55,'8- Políticas de Administración '!$C$16:$C$64,0),1),'8- Políticas de Administración '!$B$16:$F$64,5,FALSE),"")</f>
        <v>5</v>
      </c>
      <c r="M55" s="387"/>
      <c r="N55" s="389"/>
      <c r="O55" s="400"/>
      <c r="P55" s="214"/>
      <c r="Q55" s="390"/>
      <c r="R55" s="390"/>
      <c r="S55" s="390"/>
      <c r="T55" s="390"/>
      <c r="U55" s="390"/>
      <c r="V55" s="390"/>
    </row>
    <row r="56" spans="1:22" ht="60" customHeight="1">
      <c r="A56" s="414">
        <v>12</v>
      </c>
      <c r="B56" s="416" t="s">
        <v>322</v>
      </c>
      <c r="C56" s="416" t="s">
        <v>323</v>
      </c>
      <c r="D56" s="285" t="s">
        <v>312</v>
      </c>
      <c r="E56" s="386">
        <v>60</v>
      </c>
      <c r="F56" s="386">
        <v>0</v>
      </c>
      <c r="G56" s="391">
        <f t="shared" ref="G56" si="8">F56/E56</f>
        <v>0</v>
      </c>
      <c r="H56" s="384" t="str">
        <f>CONCATENATE(IF(G56&lt;='8-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 - ",VLOOKUP(IF(G56&lt;='8-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valida"))))),'8- Políticas de Administración '!$B$6:$F$10,5,FALSE))</f>
        <v>Muy Baja - 1</v>
      </c>
      <c r="I56" s="236" t="s">
        <v>309</v>
      </c>
      <c r="J56" s="239" t="s">
        <v>285</v>
      </c>
      <c r="K56" s="212" t="str">
        <f>IFERROR(CONCATENATE(INDEX('8- Políticas de Administración '!$B$16:$F$53,MATCH('5- Identificación de Riesgos'!J56,'8- Políticas de Administración '!$C$16:$C$54,0),1)," - ",L56),"")</f>
        <v>Mayor - 4</v>
      </c>
      <c r="L56" s="213">
        <f>IFERROR(VLOOKUP(INDEX('8- Políticas de Administración '!$B$16:$F$63,MATCH('5- Identificación de Riesgos'!J56,'8- Políticas de Administración '!$C$16:$C$64,0),1),'8- Políticas de Administración '!$B$16:$F$64,5,FALSE),"")</f>
        <v>4</v>
      </c>
      <c r="M56" s="386" t="str">
        <f>IFERROR(CONCATENATE(INDEX('8- Políticas de Administración '!$B$16:$F$53,MATCH(ROUND(AVERAGE(L56:L58),0),'8- Políticas de Administración '!$F$16:$F$53,0),1)," - ",ROUND(AVERAGE(L56:L58),0)),"")</f>
        <v>Mayor - 4</v>
      </c>
      <c r="N56" s="388" t="str">
        <f>IFERROR(CONCATENATE(VLOOKUP((LEFT(H56,LEN(H56)-4)&amp;LEFT(M56,LEN(M56)-4)),'9- Matriz de Calor '!$D$18:$E$42,2,0)," - ",RIGHT(H56,1)*RIGHT(M56,1)),"")</f>
        <v>Alto  - 4</v>
      </c>
      <c r="O56" s="399">
        <f>RIGHT(H56,1)*RIGHT(M56,1)</f>
        <v>4</v>
      </c>
      <c r="P56" s="214"/>
      <c r="Q56" s="390" t="s">
        <v>282</v>
      </c>
      <c r="R56" s="390"/>
      <c r="S56" s="390"/>
      <c r="T56" s="390"/>
      <c r="U56" s="390"/>
      <c r="V56" s="390"/>
    </row>
    <row r="57" spans="1:22" ht="60" customHeight="1">
      <c r="A57" s="415"/>
      <c r="B57" s="417"/>
      <c r="C57" s="417"/>
      <c r="D57" s="286" t="s">
        <v>320</v>
      </c>
      <c r="E57" s="387"/>
      <c r="F57" s="387"/>
      <c r="G57" s="392"/>
      <c r="H57" s="385"/>
      <c r="I57" s="237" t="s">
        <v>232</v>
      </c>
      <c r="J57" s="240" t="s">
        <v>284</v>
      </c>
      <c r="K57" s="215" t="str">
        <f>IFERROR(CONCATENATE(INDEX('8- Políticas de Administración '!$B$16:$F$53,MATCH('5- Identificación de Riesgos'!J57,'8- Políticas de Administración '!$C$16:$C$54,0),1)," - ",L57),"")</f>
        <v>Moderado - 3</v>
      </c>
      <c r="L57" s="216">
        <f>IFERROR(VLOOKUP(INDEX('8- Políticas de Administración '!$B$16:$F$63,MATCH('5- Identificación de Riesgos'!J57,'8- Políticas de Administración '!$C$16:$C$64,0),1),'8- Políticas de Administración '!$B$16:$F$64,5,FALSE),"")</f>
        <v>3</v>
      </c>
      <c r="M57" s="387"/>
      <c r="N57" s="389"/>
      <c r="O57" s="400"/>
      <c r="P57" s="214"/>
      <c r="Q57" s="390"/>
      <c r="R57" s="390"/>
      <c r="S57" s="390"/>
      <c r="T57" s="390"/>
      <c r="U57" s="390"/>
      <c r="V57" s="390"/>
    </row>
    <row r="58" spans="1:22" ht="60" customHeight="1" thickBot="1">
      <c r="A58" s="415"/>
      <c r="B58" s="417"/>
      <c r="C58" s="417"/>
      <c r="D58" s="286" t="s">
        <v>324</v>
      </c>
      <c r="E58" s="387"/>
      <c r="F58" s="387"/>
      <c r="G58" s="392"/>
      <c r="H58" s="385"/>
      <c r="I58" s="237" t="s">
        <v>235</v>
      </c>
      <c r="J58" s="240" t="s">
        <v>291</v>
      </c>
      <c r="K58" s="215" t="str">
        <f>IFERROR(CONCATENATE(INDEX('8- Políticas de Administración '!$B$16:$F$53,MATCH('5- Identificación de Riesgos'!J58,'8- Políticas de Administración '!$C$16:$C$54,0),1)," - ",L58),"")</f>
        <v>Catastrófico - 5</v>
      </c>
      <c r="L58" s="216">
        <f>IFERROR(VLOOKUP(INDEX('8- Políticas de Administración '!$B$16:$F$63,MATCH('5- Identificación de Riesgos'!J58,'8- Políticas de Administración '!$C$16:$C$64,0),1),'8- Políticas de Administración '!$B$16:$F$64,5,FALSE),"")</f>
        <v>5</v>
      </c>
      <c r="M58" s="387"/>
      <c r="N58" s="389"/>
      <c r="O58" s="400"/>
      <c r="P58" s="214"/>
      <c r="Q58" s="390"/>
      <c r="R58" s="390"/>
      <c r="S58" s="390"/>
      <c r="T58" s="390"/>
      <c r="U58" s="390"/>
      <c r="V58" s="390"/>
    </row>
    <row r="59" spans="1:22" ht="80.099999999999994" customHeight="1">
      <c r="A59" s="414">
        <v>13</v>
      </c>
      <c r="B59" s="416" t="s">
        <v>325</v>
      </c>
      <c r="C59" s="416" t="s">
        <v>326</v>
      </c>
      <c r="D59" s="285" t="s">
        <v>312</v>
      </c>
      <c r="E59" s="386">
        <v>365</v>
      </c>
      <c r="F59" s="386">
        <v>0</v>
      </c>
      <c r="G59" s="391">
        <f t="shared" ref="G59" si="9">F59/E59</f>
        <v>0</v>
      </c>
      <c r="H59" s="384" t="str">
        <f>CONCATENATE(IF(G59&lt;='8- Políticas de Administración '!$D$6,'8- Políticas de Administración '!$B$6,IF(G59&lt;='8- Políticas de Administración '!$D$7,'8- Políticas de Administración '!$B$7,IF(G59&lt;='8- Políticas de Administración '!$D$8,'8- Políticas de Administración '!$B$8,IF(G59&lt;='8- Políticas de Administración '!$D$9,'8- Políticas de Administración '!$B$9,IF(G59&lt;='8- Políticas de Administración '!$D$10,'8- Políticas de Administración '!$B$10,"Probabilidad no valida")))))," - ",VLOOKUP(IF(G59&lt;='8- Políticas de Administración '!$D$6,'8- Políticas de Administración '!$B$6,IF(G59&lt;='8- Políticas de Administración '!$D$7,'8- Políticas de Administración '!$B$7,IF(G59&lt;='8- Políticas de Administración '!$D$8,'8- Políticas de Administración '!$B$8,IF(G59&lt;='8- Políticas de Administración '!$D$9,'8- Políticas de Administración '!$B$9,IF(G59&lt;='8- Políticas de Administración '!$D$10,'8- Políticas de Administración '!$B$10,"Probabilidad no valida"))))),'8- Políticas de Administración '!$B$6:$F$10,5,FALSE))</f>
        <v>Muy Baja - 1</v>
      </c>
      <c r="I59" s="236" t="s">
        <v>309</v>
      </c>
      <c r="J59" s="239" t="s">
        <v>285</v>
      </c>
      <c r="K59" s="212" t="str">
        <f>IFERROR(CONCATENATE(INDEX('8- Políticas de Administración '!$B$16:$F$53,MATCH('5- Identificación de Riesgos'!J59,'8- Políticas de Administración '!$C$16:$C$54,0),1)," - ",L59),"")</f>
        <v>Mayor - 4</v>
      </c>
      <c r="L59" s="213">
        <f>IFERROR(VLOOKUP(INDEX('8- Políticas de Administración '!$B$16:$F$63,MATCH('5- Identificación de Riesgos'!J59,'8- Políticas de Administración '!$C$16:$C$64,0),1),'8- Políticas de Administración '!$B$16:$F$64,5,FALSE),"")</f>
        <v>4</v>
      </c>
      <c r="M59" s="386" t="str">
        <f>IFERROR(CONCATENATE(INDEX('8- Políticas de Administración '!$B$16:$F$53,MATCH(ROUND(AVERAGE(L59:L60),0),'8- Políticas de Administración '!$F$16:$F$53,0),1)," - ",ROUND(AVERAGE(L59:L60),0)),"")</f>
        <v>Mayor - 4</v>
      </c>
      <c r="N59" s="388" t="str">
        <f>IFERROR(CONCATENATE(VLOOKUP((LEFT(H59,LEN(H59)-4)&amp;LEFT(M59,LEN(M59)-4)),'9- Matriz de Calor '!$D$18:$E$42,2,0)," - ",RIGHT(H59,1)*RIGHT(M59,1)),"")</f>
        <v>Alto  - 4</v>
      </c>
      <c r="O59" s="399">
        <f>RIGHT(H59,1)*RIGHT(M59,1)</f>
        <v>4</v>
      </c>
      <c r="P59" s="214"/>
      <c r="Q59" s="390" t="s">
        <v>282</v>
      </c>
      <c r="R59" s="390"/>
      <c r="S59" s="390"/>
      <c r="T59" s="390"/>
      <c r="U59" s="390"/>
      <c r="V59" s="390"/>
    </row>
    <row r="60" spans="1:22" ht="80.099999999999994" customHeight="1" thickBot="1">
      <c r="A60" s="418"/>
      <c r="B60" s="419"/>
      <c r="C60" s="419"/>
      <c r="D60" s="287" t="s">
        <v>327</v>
      </c>
      <c r="E60" s="403"/>
      <c r="F60" s="403"/>
      <c r="G60" s="401"/>
      <c r="H60" s="402"/>
      <c r="I60" s="238" t="s">
        <v>235</v>
      </c>
      <c r="J60" s="241" t="s">
        <v>305</v>
      </c>
      <c r="K60" s="217" t="str">
        <f>IFERROR(CONCATENATE(INDEX('8- Políticas de Administración '!$B$16:$F$53,MATCH('5- Identificación de Riesgos'!J60,'8- Políticas de Administración '!$C$16:$C$54,0),1)," - ",L60),"")</f>
        <v>Moderado - 3</v>
      </c>
      <c r="L60" s="218">
        <f>IFERROR(VLOOKUP(INDEX('8- Políticas de Administración '!$B$16:$F$63,MATCH('5- Identificación de Riesgos'!J60,'8- Políticas de Administración '!$C$16:$C$64,0),1),'8- Políticas de Administración '!$B$16:$F$64,5,FALSE),"")</f>
        <v>3</v>
      </c>
      <c r="M60" s="403"/>
      <c r="N60" s="420"/>
      <c r="O60" s="400"/>
      <c r="P60" s="214"/>
      <c r="Q60" s="390"/>
      <c r="R60" s="390"/>
      <c r="S60" s="390"/>
      <c r="T60" s="390"/>
      <c r="U60" s="390"/>
      <c r="V60" s="390"/>
    </row>
    <row r="61" spans="1:22"/>
  </sheetData>
  <mergeCells count="160">
    <mergeCell ref="N46:N48"/>
    <mergeCell ref="O46:O48"/>
    <mergeCell ref="A46:A48"/>
    <mergeCell ref="E46:E48"/>
    <mergeCell ref="F46:F48"/>
    <mergeCell ref="B46:B48"/>
    <mergeCell ref="C46:C48"/>
    <mergeCell ref="G41:G45"/>
    <mergeCell ref="H41:H45"/>
    <mergeCell ref="M41:M45"/>
    <mergeCell ref="N41:N45"/>
    <mergeCell ref="O41:O45"/>
    <mergeCell ref="O49:O52"/>
    <mergeCell ref="A49:A52"/>
    <mergeCell ref="B49:B52"/>
    <mergeCell ref="C49:C52"/>
    <mergeCell ref="E49:E52"/>
    <mergeCell ref="F49:F52"/>
    <mergeCell ref="G49:G52"/>
    <mergeCell ref="H49:H52"/>
    <mergeCell ref="M49:M52"/>
    <mergeCell ref="N49:N52"/>
    <mergeCell ref="O20:O24"/>
    <mergeCell ref="O15:O19"/>
    <mergeCell ref="M20:M24"/>
    <mergeCell ref="N20:N24"/>
    <mergeCell ref="N15:N19"/>
    <mergeCell ref="M38:M40"/>
    <mergeCell ref="O25:O29"/>
    <mergeCell ref="O38:O40"/>
    <mergeCell ref="O30:O34"/>
    <mergeCell ref="N30:N34"/>
    <mergeCell ref="M35:M37"/>
    <mergeCell ref="N35:N37"/>
    <mergeCell ref="O35:O37"/>
    <mergeCell ref="M30:M34"/>
    <mergeCell ref="M15:M19"/>
    <mergeCell ref="A25:A29"/>
    <mergeCell ref="B25:B29"/>
    <mergeCell ref="C25:C29"/>
    <mergeCell ref="E25:E29"/>
    <mergeCell ref="O8:O9"/>
    <mergeCell ref="N8:N9"/>
    <mergeCell ref="N7:O7"/>
    <mergeCell ref="K8:K9"/>
    <mergeCell ref="M8:M9"/>
    <mergeCell ref="I7:M7"/>
    <mergeCell ref="N25:N29"/>
    <mergeCell ref="O10:O14"/>
    <mergeCell ref="N10:N14"/>
    <mergeCell ref="M10:M14"/>
    <mergeCell ref="M25:M29"/>
    <mergeCell ref="E10:E14"/>
    <mergeCell ref="F10:F14"/>
    <mergeCell ref="G10:G14"/>
    <mergeCell ref="H10:H14"/>
    <mergeCell ref="A15:A19"/>
    <mergeCell ref="F8:F9"/>
    <mergeCell ref="F25:F29"/>
    <mergeCell ref="G25:G29"/>
    <mergeCell ref="H25:H29"/>
    <mergeCell ref="A5:C5"/>
    <mergeCell ref="D6:N6"/>
    <mergeCell ref="I8:I9"/>
    <mergeCell ref="G8:G9"/>
    <mergeCell ref="D5:N5"/>
    <mergeCell ref="A6:C6"/>
    <mergeCell ref="H8:H9"/>
    <mergeCell ref="E7:H7"/>
    <mergeCell ref="D7:D9"/>
    <mergeCell ref="L8:L9"/>
    <mergeCell ref="A10:A14"/>
    <mergeCell ref="C10:C14"/>
    <mergeCell ref="B10:B14"/>
    <mergeCell ref="C20:C24"/>
    <mergeCell ref="C15:C19"/>
    <mergeCell ref="F15:F19"/>
    <mergeCell ref="G15:G19"/>
    <mergeCell ref="H15:H19"/>
    <mergeCell ref="B20:B24"/>
    <mergeCell ref="H20:H24"/>
    <mergeCell ref="A20:A24"/>
    <mergeCell ref="B15:B19"/>
    <mergeCell ref="A35:A37"/>
    <mergeCell ref="B35:B37"/>
    <mergeCell ref="C35:C37"/>
    <mergeCell ref="E35:E37"/>
    <mergeCell ref="F35:F37"/>
    <mergeCell ref="G35:G37"/>
    <mergeCell ref="H35:H37"/>
    <mergeCell ref="A30:A34"/>
    <mergeCell ref="F30:F34"/>
    <mergeCell ref="B30:B34"/>
    <mergeCell ref="C30:C34"/>
    <mergeCell ref="E30:E34"/>
    <mergeCell ref="G30:G34"/>
    <mergeCell ref="H30:H34"/>
    <mergeCell ref="A38:A40"/>
    <mergeCell ref="B38:B40"/>
    <mergeCell ref="C38:C40"/>
    <mergeCell ref="E38:E40"/>
    <mergeCell ref="F38:F40"/>
    <mergeCell ref="G38:G40"/>
    <mergeCell ref="H38:H40"/>
    <mergeCell ref="Q38:V40"/>
    <mergeCell ref="A41:A45"/>
    <mergeCell ref="E41:E45"/>
    <mergeCell ref="F41:F45"/>
    <mergeCell ref="N38:N40"/>
    <mergeCell ref="B41:B45"/>
    <mergeCell ref="C41:C45"/>
    <mergeCell ref="Q41:V45"/>
    <mergeCell ref="O59:O60"/>
    <mergeCell ref="Q59:V60"/>
    <mergeCell ref="A56:A58"/>
    <mergeCell ref="B56:B58"/>
    <mergeCell ref="C56:C58"/>
    <mergeCell ref="E56:E58"/>
    <mergeCell ref="F56:F58"/>
    <mergeCell ref="G56:G58"/>
    <mergeCell ref="O53:O55"/>
    <mergeCell ref="Q53:V55"/>
    <mergeCell ref="A53:A55"/>
    <mergeCell ref="B53:B55"/>
    <mergeCell ref="C53:C55"/>
    <mergeCell ref="E53:E55"/>
    <mergeCell ref="F53:F55"/>
    <mergeCell ref="A59:A60"/>
    <mergeCell ref="B59:B60"/>
    <mergeCell ref="C59:C60"/>
    <mergeCell ref="E59:E60"/>
    <mergeCell ref="F59:F60"/>
    <mergeCell ref="G59:G60"/>
    <mergeCell ref="H59:H60"/>
    <mergeCell ref="M59:M60"/>
    <mergeCell ref="N59:N60"/>
    <mergeCell ref="H56:H58"/>
    <mergeCell ref="M56:M58"/>
    <mergeCell ref="N56:N58"/>
    <mergeCell ref="Q35:V37"/>
    <mergeCell ref="G53:G55"/>
    <mergeCell ref="H53:H55"/>
    <mergeCell ref="M53:M55"/>
    <mergeCell ref="N53:N55"/>
    <mergeCell ref="C1:N3"/>
    <mergeCell ref="O56:O58"/>
    <mergeCell ref="Q56:V58"/>
    <mergeCell ref="Q46:V48"/>
    <mergeCell ref="G46:G48"/>
    <mergeCell ref="H46:H48"/>
    <mergeCell ref="M46:M48"/>
    <mergeCell ref="A4:C4"/>
    <mergeCell ref="A8:A9"/>
    <mergeCell ref="B8:B9"/>
    <mergeCell ref="E8:E9"/>
    <mergeCell ref="D4:N4"/>
    <mergeCell ref="E20:E24"/>
    <mergeCell ref="F20:F24"/>
    <mergeCell ref="E15:E19"/>
    <mergeCell ref="G20:G24"/>
  </mergeCells>
  <conditionalFormatting sqref="D10:D13">
    <cfRule type="containsText" dxfId="579" priority="618" operator="containsText" text="1- Bajo">
      <formula>NOT(ISERROR(SEARCH("1- Bajo",D10)))</formula>
    </cfRule>
    <cfRule type="containsText" dxfId="578" priority="613" operator="containsText" text="3- Moderado">
      <formula>NOT(ISERROR(SEARCH("3- Moderado",D10)))</formula>
    </cfRule>
    <cfRule type="containsText" dxfId="577" priority="617" operator="containsText" text="4- Bajo">
      <formula>NOT(ISERROR(SEARCH("4- Bajo",D10)))</formula>
    </cfRule>
    <cfRule type="containsText" dxfId="576" priority="616" operator="containsText" text="3- Bajo">
      <formula>NOT(ISERROR(SEARCH("3- Bajo",D10)))</formula>
    </cfRule>
    <cfRule type="containsText" dxfId="575" priority="615" operator="containsText" text="4- Moderado">
      <formula>NOT(ISERROR(SEARCH("4- Moderado",D10)))</formula>
    </cfRule>
    <cfRule type="containsText" dxfId="574" priority="614" operator="containsText" text="6- Moderado">
      <formula>NOT(ISERROR(SEARCH("6- Moderado",D10)))</formula>
    </cfRule>
  </conditionalFormatting>
  <conditionalFormatting sqref="D15:D16">
    <cfRule type="containsText" dxfId="573" priority="527" operator="containsText" text="4- Bajo">
      <formula>NOT(ISERROR(SEARCH("4- Bajo",D15)))</formula>
    </cfRule>
    <cfRule type="containsText" dxfId="572" priority="523" operator="containsText" text="3- Moderado">
      <formula>NOT(ISERROR(SEARCH("3- Moderado",D15)))</formula>
    </cfRule>
    <cfRule type="containsText" dxfId="571" priority="524" operator="containsText" text="6- Moderado">
      <formula>NOT(ISERROR(SEARCH("6- Moderado",D15)))</formula>
    </cfRule>
    <cfRule type="containsText" dxfId="570" priority="525" operator="containsText" text="4- Moderado">
      <formula>NOT(ISERROR(SEARCH("4- Moderado",D15)))</formula>
    </cfRule>
    <cfRule type="containsText" dxfId="569" priority="526" operator="containsText" text="3- Bajo">
      <formula>NOT(ISERROR(SEARCH("3- Bajo",D15)))</formula>
    </cfRule>
    <cfRule type="containsText" dxfId="568" priority="528" operator="containsText" text="1- Bajo">
      <formula>NOT(ISERROR(SEARCH("1- Bajo",D15)))</formula>
    </cfRule>
  </conditionalFormatting>
  <conditionalFormatting sqref="D15:D18">
    <cfRule type="containsText" dxfId="567" priority="535" operator="containsText" text="3- Moderado">
      <formula>NOT(ISERROR(SEARCH("3- Moderado",D15)))</formula>
    </cfRule>
    <cfRule type="containsText" dxfId="566" priority="536" operator="containsText" text="6- Moderado">
      <formula>NOT(ISERROR(SEARCH("6- Moderado",D15)))</formula>
    </cfRule>
    <cfRule type="containsText" dxfId="565" priority="537" operator="containsText" text="4- Moderado">
      <formula>NOT(ISERROR(SEARCH("4- Moderado",D15)))</formula>
    </cfRule>
    <cfRule type="containsText" dxfId="564" priority="538" operator="containsText" text="3- Bajo">
      <formula>NOT(ISERROR(SEARCH("3- Bajo",D15)))</formula>
    </cfRule>
    <cfRule type="containsText" dxfId="563" priority="539" operator="containsText" text="4- Bajo">
      <formula>NOT(ISERROR(SEARCH("4- Bajo",D15)))</formula>
    </cfRule>
    <cfRule type="containsText" dxfId="562" priority="540" operator="containsText" text="1- Bajo">
      <formula>NOT(ISERROR(SEARCH("1- Bajo",D15)))</formula>
    </cfRule>
  </conditionalFormatting>
  <conditionalFormatting sqref="D16:D17">
    <cfRule type="containsText" dxfId="561" priority="477" operator="containsText" text="4- Moderado">
      <formula>NOT(ISERROR(SEARCH("4- Moderado",D16)))</formula>
    </cfRule>
    <cfRule type="containsText" dxfId="560" priority="476" operator="containsText" text="6- Moderado">
      <formula>NOT(ISERROR(SEARCH("6- Moderado",D16)))</formula>
    </cfRule>
    <cfRule type="containsText" dxfId="559" priority="491" operator="containsText" text="4- Bajo">
      <formula>NOT(ISERROR(SEARCH("4- Bajo",D16)))</formula>
    </cfRule>
    <cfRule type="containsText" dxfId="558" priority="490" operator="containsText" text="3- Bajo">
      <formula>NOT(ISERROR(SEARCH("3- Bajo",D16)))</formula>
    </cfRule>
    <cfRule type="containsText" dxfId="557" priority="489" operator="containsText" text="4- Moderado">
      <formula>NOT(ISERROR(SEARCH("4- Moderado",D16)))</formula>
    </cfRule>
    <cfRule type="containsText" dxfId="556" priority="488" operator="containsText" text="6- Moderado">
      <formula>NOT(ISERROR(SEARCH("6- Moderado",D16)))</formula>
    </cfRule>
    <cfRule type="containsText" dxfId="555" priority="475" operator="containsText" text="3- Moderado">
      <formula>NOT(ISERROR(SEARCH("3- Moderado",D16)))</formula>
    </cfRule>
    <cfRule type="containsText" dxfId="554" priority="478" operator="containsText" text="3- Bajo">
      <formula>NOT(ISERROR(SEARCH("3- Bajo",D16)))</formula>
    </cfRule>
    <cfRule type="containsText" dxfId="553" priority="479" operator="containsText" text="4- Bajo">
      <formula>NOT(ISERROR(SEARCH("4- Bajo",D16)))</formula>
    </cfRule>
    <cfRule type="containsText" dxfId="552" priority="480" operator="containsText" text="1- Bajo">
      <formula>NOT(ISERROR(SEARCH("1- Bajo",D16)))</formula>
    </cfRule>
    <cfRule type="containsText" dxfId="551" priority="487" operator="containsText" text="3- Moderado">
      <formula>NOT(ISERROR(SEARCH("3- Moderado",D16)))</formula>
    </cfRule>
    <cfRule type="containsText" dxfId="550" priority="492" operator="containsText" text="1- Bajo">
      <formula>NOT(ISERROR(SEARCH("1- Bajo",D16)))</formula>
    </cfRule>
  </conditionalFormatting>
  <conditionalFormatting sqref="D19:D23">
    <cfRule type="containsText" dxfId="549" priority="277" operator="containsText" text="3- Moderado">
      <formula>NOT(ISERROR(SEARCH("3- Moderado",D19)))</formula>
    </cfRule>
    <cfRule type="containsText" dxfId="548" priority="278" operator="containsText" text="6- Moderado">
      <formula>NOT(ISERROR(SEARCH("6- Moderado",D19)))</formula>
    </cfRule>
    <cfRule type="containsText" dxfId="547" priority="279" operator="containsText" text="4- Moderado">
      <formula>NOT(ISERROR(SEARCH("4- Moderado",D19)))</formula>
    </cfRule>
    <cfRule type="containsText" dxfId="546" priority="280" operator="containsText" text="3- Bajo">
      <formula>NOT(ISERROR(SEARCH("3- Bajo",D19)))</formula>
    </cfRule>
    <cfRule type="containsText" dxfId="545" priority="281" operator="containsText" text="4- Bajo">
      <formula>NOT(ISERROR(SEARCH("4- Bajo",D19)))</formula>
    </cfRule>
    <cfRule type="containsText" dxfId="544" priority="282" operator="containsText" text="1- Bajo">
      <formula>NOT(ISERROR(SEARCH("1- Bajo",D19)))</formula>
    </cfRule>
  </conditionalFormatting>
  <conditionalFormatting sqref="D20:D21">
    <cfRule type="containsText" dxfId="543" priority="512" operator="containsText" text="6- Moderado">
      <formula>NOT(ISERROR(SEARCH("6- Moderado",D20)))</formula>
    </cfRule>
    <cfRule type="containsText" dxfId="542" priority="515" operator="containsText" text="4- Bajo">
      <formula>NOT(ISERROR(SEARCH("4- Bajo",D20)))</formula>
    </cfRule>
    <cfRule type="containsText" dxfId="541" priority="514" operator="containsText" text="3- Bajo">
      <formula>NOT(ISERROR(SEARCH("3- Bajo",D20)))</formula>
    </cfRule>
    <cfRule type="containsText" dxfId="540" priority="511" operator="containsText" text="3- Moderado">
      <formula>NOT(ISERROR(SEARCH("3- Moderado",D20)))</formula>
    </cfRule>
    <cfRule type="containsText" dxfId="539" priority="513" operator="containsText" text="4- Moderado">
      <formula>NOT(ISERROR(SEARCH("4- Moderado",D20)))</formula>
    </cfRule>
    <cfRule type="containsText" dxfId="538" priority="516" operator="containsText" text="1- Bajo">
      <formula>NOT(ISERROR(SEARCH("1- Bajo",D20)))</formula>
    </cfRule>
  </conditionalFormatting>
  <conditionalFormatting sqref="D22:D24">
    <cfRule type="containsText" dxfId="537" priority="272" operator="containsText" text="6- Moderado">
      <formula>NOT(ISERROR(SEARCH("6- Moderado",D22)))</formula>
    </cfRule>
    <cfRule type="containsText" dxfId="536" priority="273" operator="containsText" text="4- Moderado">
      <formula>NOT(ISERROR(SEARCH("4- Moderado",D22)))</formula>
    </cfRule>
    <cfRule type="containsText" dxfId="535" priority="274" operator="containsText" text="3- Bajo">
      <formula>NOT(ISERROR(SEARCH("3- Bajo",D22)))</formula>
    </cfRule>
    <cfRule type="containsText" dxfId="534" priority="275" operator="containsText" text="4- Bajo">
      <formula>NOT(ISERROR(SEARCH("4- Bajo",D22)))</formula>
    </cfRule>
    <cfRule type="containsText" dxfId="533" priority="276" operator="containsText" text="1- Bajo">
      <formula>NOT(ISERROR(SEARCH("1- Bajo",D22)))</formula>
    </cfRule>
    <cfRule type="containsText" dxfId="532" priority="271" operator="containsText" text="3- Moderado">
      <formula>NOT(ISERROR(SEARCH("3- Moderado",D22)))</formula>
    </cfRule>
  </conditionalFormatting>
  <conditionalFormatting sqref="D24:D29">
    <cfRule type="containsText" dxfId="531" priority="263" operator="containsText" text="4- Bajo">
      <formula>NOT(ISERROR(SEARCH("4- Bajo",D24)))</formula>
    </cfRule>
    <cfRule type="containsText" dxfId="530" priority="262" operator="containsText" text="3- Bajo">
      <formula>NOT(ISERROR(SEARCH("3- Bajo",D24)))</formula>
    </cfRule>
    <cfRule type="containsText" dxfId="529" priority="261" operator="containsText" text="4- Moderado">
      <formula>NOT(ISERROR(SEARCH("4- Moderado",D24)))</formula>
    </cfRule>
    <cfRule type="containsText" dxfId="528" priority="260" operator="containsText" text="6- Moderado">
      <formula>NOT(ISERROR(SEARCH("6- Moderado",D24)))</formula>
    </cfRule>
    <cfRule type="containsText" dxfId="527" priority="264" operator="containsText" text="1- Bajo">
      <formula>NOT(ISERROR(SEARCH("1- Bajo",D24)))</formula>
    </cfRule>
    <cfRule type="containsText" dxfId="526" priority="259" operator="containsText" text="3- Moderado">
      <formula>NOT(ISERROR(SEARCH("3- Moderado",D24)))</formula>
    </cfRule>
  </conditionalFormatting>
  <conditionalFormatting sqref="D41:D43">
    <cfRule type="containsText" dxfId="525" priority="373" operator="containsText" text="4- Moderado">
      <formula>NOT(ISERROR(SEARCH("4- Moderado",D41)))</formula>
    </cfRule>
    <cfRule type="containsText" dxfId="524" priority="374" operator="containsText" text="3- Bajo">
      <formula>NOT(ISERROR(SEARCH("3- Bajo",D41)))</formula>
    </cfRule>
    <cfRule type="containsText" dxfId="523" priority="375" operator="containsText" text="4- Bajo">
      <formula>NOT(ISERROR(SEARCH("4- Bajo",D41)))</formula>
    </cfRule>
    <cfRule type="containsText" dxfId="522" priority="376" operator="containsText" text="1- Bajo">
      <formula>NOT(ISERROR(SEARCH("1- Bajo",D41)))</formula>
    </cfRule>
    <cfRule type="containsText" dxfId="521" priority="371" operator="containsText" text="3- Moderado">
      <formula>NOT(ISERROR(SEARCH("3- Moderado",D41)))</formula>
    </cfRule>
    <cfRule type="containsText" dxfId="520" priority="372" operator="containsText" text="6- Moderado">
      <formula>NOT(ISERROR(SEARCH("6- Moderado",D41)))</formula>
    </cfRule>
  </conditionalFormatting>
  <conditionalFormatting sqref="D46:D52">
    <cfRule type="containsText" dxfId="519" priority="57" operator="containsText" text="4- Moderado">
      <formula>NOT(ISERROR(SEARCH("4- Moderado",D46)))</formula>
    </cfRule>
    <cfRule type="containsText" dxfId="518" priority="60" operator="containsText" text="1- Bajo">
      <formula>NOT(ISERROR(SEARCH("1- Bajo",D46)))</formula>
    </cfRule>
    <cfRule type="containsText" dxfId="517" priority="59" operator="containsText" text="4- Bajo">
      <formula>NOT(ISERROR(SEARCH("4- Bajo",D46)))</formula>
    </cfRule>
    <cfRule type="containsText" dxfId="516" priority="58" operator="containsText" text="3- Bajo">
      <formula>NOT(ISERROR(SEARCH("3- Bajo",D46)))</formula>
    </cfRule>
    <cfRule type="containsText" dxfId="515" priority="56" operator="containsText" text="6- Moderado">
      <formula>NOT(ISERROR(SEARCH("6- Moderado",D46)))</formula>
    </cfRule>
    <cfRule type="containsText" dxfId="514" priority="55" operator="containsText" text="3- Moderado">
      <formula>NOT(ISERROR(SEARCH("3- Moderado",D46)))</formula>
    </cfRule>
  </conditionalFormatting>
  <conditionalFormatting sqref="H10 H38:H39">
    <cfRule type="containsText" dxfId="513" priority="1296" operator="containsText" text="Muy Baja">
      <formula>NOT(ISERROR(SEARCH("Muy Baja",H10)))</formula>
    </cfRule>
    <cfRule type="containsText" dxfId="512" priority="1294" operator="containsText" text="Muy Baja">
      <formula>NOT(ISERROR(SEARCH("Muy Baja",H10)))</formula>
    </cfRule>
    <cfRule type="containsText" dxfId="511" priority="1293" operator="containsText" text="Baja">
      <formula>NOT(ISERROR(SEARCH("Baja",H10)))</formula>
    </cfRule>
    <cfRule type="containsText" dxfId="510" priority="1292" operator="containsText" text="Muy Baja">
      <formula>NOT(ISERROR(SEARCH("Muy Baja",H10)))</formula>
    </cfRule>
    <cfRule type="containsText" dxfId="509" priority="1291" operator="containsText" text="Media">
      <formula>NOT(ISERROR(SEARCH("Media",H10)))</formula>
    </cfRule>
    <cfRule type="containsText" dxfId="508" priority="1290" operator="containsText" text="Media">
      <formula>NOT(ISERROR(SEARCH("Media",H10)))</formula>
    </cfRule>
    <cfRule type="containsText" dxfId="507" priority="1289" operator="containsText" text="Media">
      <formula>NOT(ISERROR(SEARCH("Media",H10)))</formula>
    </cfRule>
    <cfRule type="containsText" dxfId="506" priority="1288" operator="containsText" text="Alta">
      <formula>NOT(ISERROR(SEARCH("Alta",H10)))</formula>
    </cfRule>
    <cfRule type="containsText" dxfId="505" priority="1286" operator="containsText" text="Muy Alta">
      <formula>NOT(ISERROR(SEARCH("Muy Alta",H10)))</formula>
    </cfRule>
    <cfRule type="containsText" dxfId="504" priority="1285" operator="containsText" text="Baja">
      <formula>NOT(ISERROR(SEARCH("Baja",H10)))</formula>
    </cfRule>
    <cfRule type="containsText" dxfId="503" priority="1284" operator="containsText" text="Muy Baja">
      <formula>NOT(ISERROR(SEARCH("Muy Baja",H10)))</formula>
    </cfRule>
    <cfRule type="containsText" dxfId="502" priority="1295" operator="containsText" text="Muy Baja">
      <formula>NOT(ISERROR(SEARCH("Muy Baja",H10)))</formula>
    </cfRule>
    <cfRule type="cellIs" dxfId="501" priority="1306" operator="between">
      <formula>0</formula>
      <formula>2</formula>
    </cfRule>
    <cfRule type="cellIs" dxfId="500" priority="1305" operator="between">
      <formula>1</formula>
      <formula>2</formula>
    </cfRule>
    <cfRule type="containsText" dxfId="499" priority="1302" operator="containsText" text="Muy baja">
      <formula>NOT(ISERROR(SEARCH("Muy baja",H10)))</formula>
    </cfRule>
    <cfRule type="containsText" dxfId="498" priority="1301" operator="containsText" text="Baja">
      <formula>NOT(ISERROR(SEARCH("Baja",H10)))</formula>
    </cfRule>
    <cfRule type="containsText" dxfId="497" priority="1300" operator="containsText" text="Media">
      <formula>NOT(ISERROR(SEARCH("Media",H10)))</formula>
    </cfRule>
    <cfRule type="containsText" dxfId="496" priority="1299" operator="containsText" text="Alta">
      <formula>NOT(ISERROR(SEARCH("Alta",H10)))</formula>
    </cfRule>
    <cfRule type="containsText" dxfId="495" priority="1298" operator="containsText" text="Muy bajo">
      <formula>NOT(ISERROR(SEARCH("Muy bajo",H10)))</formula>
    </cfRule>
    <cfRule type="containsText" dxfId="494" priority="1297" operator="containsText" text="Muy Baja'Tabla probabilidad'!">
      <formula>NOT(ISERROR(SEARCH("Muy Baja'Tabla probabilidad'!",H10)))</formula>
    </cfRule>
  </conditionalFormatting>
  <conditionalFormatting sqref="H15 H20">
    <cfRule type="containsText" dxfId="493" priority="1010" operator="containsText" text="Muy Baja">
      <formula>NOT(ISERROR(SEARCH("Muy Baja",H15)))</formula>
    </cfRule>
    <cfRule type="containsText" dxfId="492" priority="1009" operator="containsText" text="Muy Baja">
      <formula>NOT(ISERROR(SEARCH("Muy Baja",H15)))</formula>
    </cfRule>
    <cfRule type="containsText" dxfId="491" priority="1008" operator="containsText" text="Muy Baja">
      <formula>NOT(ISERROR(SEARCH("Muy Baja",H15)))</formula>
    </cfRule>
    <cfRule type="containsText" dxfId="490" priority="1007" operator="containsText" text="Baja">
      <formula>NOT(ISERROR(SEARCH("Baja",H15)))</formula>
    </cfRule>
    <cfRule type="containsText" dxfId="489" priority="1006" operator="containsText" text="Muy Baja">
      <formula>NOT(ISERROR(SEARCH("Muy Baja",H15)))</formula>
    </cfRule>
    <cfRule type="containsText" dxfId="488" priority="1005" operator="containsText" text="Media">
      <formula>NOT(ISERROR(SEARCH("Media",H15)))</formula>
    </cfRule>
    <cfRule type="containsText" dxfId="487" priority="1004" operator="containsText" text="Media">
      <formula>NOT(ISERROR(SEARCH("Media",H15)))</formula>
    </cfRule>
    <cfRule type="containsText" dxfId="486" priority="1003" operator="containsText" text="Media">
      <formula>NOT(ISERROR(SEARCH("Media",H15)))</formula>
    </cfRule>
    <cfRule type="containsText" dxfId="485" priority="1014" operator="containsText" text="Media">
      <formula>NOT(ISERROR(SEARCH("Media",H15)))</formula>
    </cfRule>
    <cfRule type="containsText" dxfId="484" priority="1002" operator="containsText" text="Alta">
      <formula>NOT(ISERROR(SEARCH("Alta",H15)))</formula>
    </cfRule>
    <cfRule type="cellIs" dxfId="483" priority="1020" operator="between">
      <formula>0</formula>
      <formula>2</formula>
    </cfRule>
    <cfRule type="containsText" dxfId="482" priority="1000" operator="containsText" text="Muy Alta">
      <formula>NOT(ISERROR(SEARCH("Muy Alta",H15)))</formula>
    </cfRule>
    <cfRule type="containsText" dxfId="481" priority="999" operator="containsText" text="Baja">
      <formula>NOT(ISERROR(SEARCH("Baja",H15)))</formula>
    </cfRule>
    <cfRule type="containsText" dxfId="480" priority="998" operator="containsText" text="Muy Baja">
      <formula>NOT(ISERROR(SEARCH("Muy Baja",H15)))</formula>
    </cfRule>
    <cfRule type="cellIs" dxfId="479" priority="1019" operator="between">
      <formula>1</formula>
      <formula>2</formula>
    </cfRule>
    <cfRule type="containsText" dxfId="478" priority="1016" operator="containsText" text="Muy baja">
      <formula>NOT(ISERROR(SEARCH("Muy baja",H15)))</formula>
    </cfRule>
    <cfRule type="containsText" dxfId="477" priority="1015" operator="containsText" text="Baja">
      <formula>NOT(ISERROR(SEARCH("Baja",H15)))</formula>
    </cfRule>
    <cfRule type="containsText" dxfId="476" priority="1012" operator="containsText" text="Muy bajo">
      <formula>NOT(ISERROR(SEARCH("Muy bajo",H15)))</formula>
    </cfRule>
    <cfRule type="containsText" dxfId="475" priority="1011" operator="containsText" text="Muy Baja'Tabla probabilidad'!">
      <formula>NOT(ISERROR(SEARCH("Muy Baja'Tabla probabilidad'!",H15)))</formula>
    </cfRule>
    <cfRule type="containsText" dxfId="474" priority="1013" operator="containsText" text="Alta">
      <formula>NOT(ISERROR(SEARCH("Alta",H15)))</formula>
    </cfRule>
  </conditionalFormatting>
  <conditionalFormatting sqref="H25">
    <cfRule type="containsText" dxfId="473" priority="685" operator="containsText" text="Muy Baja">
      <formula>NOT(ISERROR(SEARCH("Muy Baja",H25)))</formula>
    </cfRule>
    <cfRule type="containsText" dxfId="472" priority="684" operator="containsText" text="Media">
      <formula>NOT(ISERROR(SEARCH("Media",H25)))</formula>
    </cfRule>
    <cfRule type="containsText" dxfId="471" priority="683" operator="containsText" text="Media">
      <formula>NOT(ISERROR(SEARCH("Media",H25)))</formula>
    </cfRule>
    <cfRule type="containsText" dxfId="470" priority="682" operator="containsText" text="Media">
      <formula>NOT(ISERROR(SEARCH("Media",H25)))</formula>
    </cfRule>
    <cfRule type="containsText" dxfId="469" priority="681" operator="containsText" text="Alta">
      <formula>NOT(ISERROR(SEARCH("Alta",H25)))</formula>
    </cfRule>
    <cfRule type="containsText" dxfId="468" priority="679" operator="containsText" text="Muy Alta">
      <formula>NOT(ISERROR(SEARCH("Muy Alta",H25)))</formula>
    </cfRule>
    <cfRule type="containsText" dxfId="467" priority="677" operator="containsText" text="Muy Baja">
      <formula>NOT(ISERROR(SEARCH("Muy Baja",H25)))</formula>
    </cfRule>
    <cfRule type="cellIs" dxfId="466" priority="698" operator="between">
      <formula>1</formula>
      <formula>2</formula>
    </cfRule>
    <cfRule type="cellIs" dxfId="465" priority="699" operator="between">
      <formula>0</formula>
      <formula>2</formula>
    </cfRule>
    <cfRule type="containsText" dxfId="464" priority="678" operator="containsText" text="Baja">
      <formula>NOT(ISERROR(SEARCH("Baja",H25)))</formula>
    </cfRule>
    <cfRule type="containsText" dxfId="463" priority="693" operator="containsText" text="Media">
      <formula>NOT(ISERROR(SEARCH("Media",H25)))</formula>
    </cfRule>
    <cfRule type="containsText" dxfId="462" priority="687" operator="containsText" text="Muy Baja">
      <formula>NOT(ISERROR(SEARCH("Muy Baja",H25)))</formula>
    </cfRule>
    <cfRule type="containsText" dxfId="461" priority="695" operator="containsText" text="Muy baja">
      <formula>NOT(ISERROR(SEARCH("Muy baja",H25)))</formula>
    </cfRule>
    <cfRule type="containsText" dxfId="460" priority="694" operator="containsText" text="Baja">
      <formula>NOT(ISERROR(SEARCH("Baja",H25)))</formula>
    </cfRule>
    <cfRule type="containsText" dxfId="459" priority="686" operator="containsText" text="Baja">
      <formula>NOT(ISERROR(SEARCH("Baja",H25)))</formula>
    </cfRule>
    <cfRule type="containsText" dxfId="458" priority="692" operator="containsText" text="Alta">
      <formula>NOT(ISERROR(SEARCH("Alta",H25)))</formula>
    </cfRule>
    <cfRule type="containsText" dxfId="457" priority="691" operator="containsText" text="Muy bajo">
      <formula>NOT(ISERROR(SEARCH("Muy bajo",H25)))</formula>
    </cfRule>
    <cfRule type="containsText" dxfId="456" priority="690" operator="containsText" text="Muy Baja'Tabla probabilidad'!">
      <formula>NOT(ISERROR(SEARCH("Muy Baja'Tabla probabilidad'!",H25)))</formula>
    </cfRule>
    <cfRule type="containsText" dxfId="455" priority="689" operator="containsText" text="Muy Baja">
      <formula>NOT(ISERROR(SEARCH("Muy Baja",H25)))</formula>
    </cfRule>
    <cfRule type="containsText" dxfId="454" priority="688" operator="containsText" text="Muy Baja">
      <formula>NOT(ISERROR(SEARCH("Muy Baja",H25)))</formula>
    </cfRule>
  </conditionalFormatting>
  <conditionalFormatting sqref="H30">
    <cfRule type="containsText" dxfId="453" priority="753" operator="containsText" text="Muy Baja">
      <formula>NOT(ISERROR(SEARCH("Muy Baja",H30)))</formula>
    </cfRule>
    <cfRule type="containsText" dxfId="452" priority="752" operator="containsText" text="Baja">
      <formula>NOT(ISERROR(SEARCH("Baja",H30)))</formula>
    </cfRule>
    <cfRule type="containsText" dxfId="451" priority="751" operator="containsText" text="Muy Baja">
      <formula>NOT(ISERROR(SEARCH("Muy Baja",H30)))</formula>
    </cfRule>
    <cfRule type="containsText" dxfId="450" priority="750" operator="containsText" text="Media">
      <formula>NOT(ISERROR(SEARCH("Media",H30)))</formula>
    </cfRule>
    <cfRule type="containsText" dxfId="449" priority="749" operator="containsText" text="Media">
      <formula>NOT(ISERROR(SEARCH("Media",H30)))</formula>
    </cfRule>
    <cfRule type="containsText" dxfId="448" priority="748" operator="containsText" text="Media">
      <formula>NOT(ISERROR(SEARCH("Media",H30)))</formula>
    </cfRule>
    <cfRule type="containsText" dxfId="447" priority="747" operator="containsText" text="Alta">
      <formula>NOT(ISERROR(SEARCH("Alta",H30)))</formula>
    </cfRule>
    <cfRule type="containsText" dxfId="446" priority="745" operator="containsText" text="Muy Alta">
      <formula>NOT(ISERROR(SEARCH("Muy Alta",H30)))</formula>
    </cfRule>
    <cfRule type="containsText" dxfId="445" priority="744" operator="containsText" text="Baja">
      <formula>NOT(ISERROR(SEARCH("Baja",H30)))</formula>
    </cfRule>
    <cfRule type="containsText" dxfId="444" priority="743" operator="containsText" text="Muy Baja">
      <formula>NOT(ISERROR(SEARCH("Muy Baja",H30)))</formula>
    </cfRule>
    <cfRule type="containsText" dxfId="443" priority="759" operator="containsText" text="Media">
      <formula>NOT(ISERROR(SEARCH("Media",H30)))</formula>
    </cfRule>
    <cfRule type="containsText" dxfId="442" priority="756" operator="containsText" text="Muy Baja'Tabla probabilidad'!">
      <formula>NOT(ISERROR(SEARCH("Muy Baja'Tabla probabilidad'!",H30)))</formula>
    </cfRule>
    <cfRule type="containsText" dxfId="441" priority="761" operator="containsText" text="Muy baja">
      <formula>NOT(ISERROR(SEARCH("Muy baja",H30)))</formula>
    </cfRule>
    <cfRule type="containsText" dxfId="440" priority="760" operator="containsText" text="Baja">
      <formula>NOT(ISERROR(SEARCH("Baja",H30)))</formula>
    </cfRule>
    <cfRule type="containsText" dxfId="439" priority="758" operator="containsText" text="Alta">
      <formula>NOT(ISERROR(SEARCH("Alta",H30)))</formula>
    </cfRule>
    <cfRule type="containsText" dxfId="438" priority="757" operator="containsText" text="Muy bajo">
      <formula>NOT(ISERROR(SEARCH("Muy bajo",H30)))</formula>
    </cfRule>
    <cfRule type="cellIs" dxfId="437" priority="765" operator="between">
      <formula>0</formula>
      <formula>2</formula>
    </cfRule>
    <cfRule type="cellIs" dxfId="436" priority="764" operator="between">
      <formula>1</formula>
      <formula>2</formula>
    </cfRule>
    <cfRule type="containsText" dxfId="435" priority="755" operator="containsText" text="Muy Baja">
      <formula>NOT(ISERROR(SEARCH("Muy Baja",H30)))</formula>
    </cfRule>
    <cfRule type="containsText" dxfId="434" priority="754" operator="containsText" text="Muy Baja">
      <formula>NOT(ISERROR(SEARCH("Muy Baja",H30)))</formula>
    </cfRule>
  </conditionalFormatting>
  <conditionalFormatting sqref="H35:H36">
    <cfRule type="cellIs" dxfId="433" priority="252" operator="between">
      <formula>0</formula>
      <formula>2</formula>
    </cfRule>
    <cfRule type="cellIs" dxfId="432" priority="251" operator="between">
      <formula>1</formula>
      <formula>2</formula>
    </cfRule>
    <cfRule type="containsText" dxfId="431" priority="233" operator="containsText" text="Muy Baja">
      <formula>NOT(ISERROR(SEARCH("Muy Baja",H35)))</formula>
    </cfRule>
    <cfRule type="containsText" dxfId="430" priority="234" operator="containsText" text="Baja">
      <formula>NOT(ISERROR(SEARCH("Baja",H35)))</formula>
    </cfRule>
    <cfRule type="containsText" dxfId="429" priority="235" operator="containsText" text="Muy Alta">
      <formula>NOT(ISERROR(SEARCH("Muy Alta",H35)))</formula>
    </cfRule>
    <cfRule type="containsText" dxfId="428" priority="236" operator="containsText" text="Alta">
      <formula>NOT(ISERROR(SEARCH("Alta",H35)))</formula>
    </cfRule>
    <cfRule type="containsText" dxfId="427" priority="237" operator="containsText" text="Media">
      <formula>NOT(ISERROR(SEARCH("Media",H35)))</formula>
    </cfRule>
    <cfRule type="containsText" dxfId="426" priority="238" operator="containsText" text="Media">
      <formula>NOT(ISERROR(SEARCH("Media",H35)))</formula>
    </cfRule>
    <cfRule type="containsText" dxfId="425" priority="239" operator="containsText" text="Media">
      <formula>NOT(ISERROR(SEARCH("Media",H35)))</formula>
    </cfRule>
    <cfRule type="containsText" dxfId="424" priority="240" operator="containsText" text="Muy Baja">
      <formula>NOT(ISERROR(SEARCH("Muy Baja",H35)))</formula>
    </cfRule>
    <cfRule type="containsText" dxfId="423" priority="241" operator="containsText" text="Baja">
      <formula>NOT(ISERROR(SEARCH("Baja",H35)))</formula>
    </cfRule>
    <cfRule type="containsText" dxfId="422" priority="242" operator="containsText" text="Muy Baja">
      <formula>NOT(ISERROR(SEARCH("Muy Baja",H35)))</formula>
    </cfRule>
    <cfRule type="containsText" dxfId="421" priority="243" operator="containsText" text="Muy Baja">
      <formula>NOT(ISERROR(SEARCH("Muy Baja",H35)))</formula>
    </cfRule>
    <cfRule type="containsText" dxfId="420" priority="244" operator="containsText" text="Muy Baja">
      <formula>NOT(ISERROR(SEARCH("Muy Baja",H35)))</formula>
    </cfRule>
    <cfRule type="containsText" dxfId="419" priority="245" operator="containsText" text="Muy Baja'Tabla probabilidad'!">
      <formula>NOT(ISERROR(SEARCH("Muy Baja'Tabla probabilidad'!",H35)))</formula>
    </cfRule>
    <cfRule type="containsText" dxfId="418" priority="246" operator="containsText" text="Muy bajo">
      <formula>NOT(ISERROR(SEARCH("Muy bajo",H35)))</formula>
    </cfRule>
    <cfRule type="containsText" dxfId="417" priority="247" operator="containsText" text="Alta">
      <formula>NOT(ISERROR(SEARCH("Alta",H35)))</formula>
    </cfRule>
    <cfRule type="containsText" dxfId="416" priority="248" operator="containsText" text="Media">
      <formula>NOT(ISERROR(SEARCH("Media",H35)))</formula>
    </cfRule>
    <cfRule type="containsText" dxfId="415" priority="249" operator="containsText" text="Baja">
      <formula>NOT(ISERROR(SEARCH("Baja",H35)))</formula>
    </cfRule>
    <cfRule type="containsText" dxfId="414" priority="250" operator="containsText" text="Muy baja">
      <formula>NOT(ISERROR(SEARCH("Muy baja",H35)))</formula>
    </cfRule>
  </conditionalFormatting>
  <conditionalFormatting sqref="H41">
    <cfRule type="containsText" dxfId="413" priority="393" operator="containsText" text="Muy Baja">
      <formula>NOT(ISERROR(SEARCH("Muy Baja",H41)))</formula>
    </cfRule>
    <cfRule type="containsText" dxfId="412" priority="391" operator="containsText" text="Baja">
      <formula>NOT(ISERROR(SEARCH("Baja",H41)))</formula>
    </cfRule>
    <cfRule type="containsText" dxfId="411" priority="392" operator="containsText" text="Muy Baja">
      <formula>NOT(ISERROR(SEARCH("Muy Baja",H41)))</formula>
    </cfRule>
    <cfRule type="containsText" dxfId="410" priority="394" operator="containsText" text="Muy Baja">
      <formula>NOT(ISERROR(SEARCH("Muy Baja",H41)))</formula>
    </cfRule>
    <cfRule type="containsText" dxfId="409" priority="395" operator="containsText" text="Muy Baja'Tabla probabilidad'!">
      <formula>NOT(ISERROR(SEARCH("Muy Baja'Tabla probabilidad'!",H41)))</formula>
    </cfRule>
    <cfRule type="containsText" dxfId="408" priority="396" operator="containsText" text="Muy bajo">
      <formula>NOT(ISERROR(SEARCH("Muy bajo",H41)))</formula>
    </cfRule>
    <cfRule type="containsText" dxfId="407" priority="397" operator="containsText" text="Alta">
      <formula>NOT(ISERROR(SEARCH("Alta",H41)))</formula>
    </cfRule>
    <cfRule type="containsText" dxfId="406" priority="398" operator="containsText" text="Media">
      <formula>NOT(ISERROR(SEARCH("Media",H41)))</formula>
    </cfRule>
    <cfRule type="containsText" dxfId="405" priority="399" operator="containsText" text="Baja">
      <formula>NOT(ISERROR(SEARCH("Baja",H41)))</formula>
    </cfRule>
    <cfRule type="containsText" dxfId="404" priority="400" operator="containsText" text="Muy baja">
      <formula>NOT(ISERROR(SEARCH("Muy baja",H41)))</formula>
    </cfRule>
    <cfRule type="cellIs" dxfId="403" priority="401" operator="between">
      <formula>1</formula>
      <formula>2</formula>
    </cfRule>
    <cfRule type="cellIs" dxfId="402" priority="402" operator="between">
      <formula>0</formula>
      <formula>2</formula>
    </cfRule>
    <cfRule type="containsText" dxfId="401" priority="383" operator="containsText" text="Muy Baja">
      <formula>NOT(ISERROR(SEARCH("Muy Baja",H41)))</formula>
    </cfRule>
    <cfRule type="containsText" dxfId="400" priority="384" operator="containsText" text="Baja">
      <formula>NOT(ISERROR(SEARCH("Baja",H41)))</formula>
    </cfRule>
    <cfRule type="containsText" dxfId="399" priority="385" operator="containsText" text="Muy Alta">
      <formula>NOT(ISERROR(SEARCH("Muy Alta",H41)))</formula>
    </cfRule>
    <cfRule type="containsText" dxfId="398" priority="386" operator="containsText" text="Alta">
      <formula>NOT(ISERROR(SEARCH("Alta",H41)))</formula>
    </cfRule>
    <cfRule type="containsText" dxfId="397" priority="387" operator="containsText" text="Media">
      <formula>NOT(ISERROR(SEARCH("Media",H41)))</formula>
    </cfRule>
    <cfRule type="containsText" dxfId="396" priority="388" operator="containsText" text="Media">
      <formula>NOT(ISERROR(SEARCH("Media",H41)))</formula>
    </cfRule>
    <cfRule type="containsText" dxfId="395" priority="389" operator="containsText" text="Media">
      <formula>NOT(ISERROR(SEARCH("Media",H41)))</formula>
    </cfRule>
    <cfRule type="containsText" dxfId="394" priority="390" operator="containsText" text="Muy Baja">
      <formula>NOT(ISERROR(SEARCH("Muy Baja",H41)))</formula>
    </cfRule>
  </conditionalFormatting>
  <conditionalFormatting sqref="H46">
    <cfRule type="containsText" dxfId="393" priority="345" operator="containsText" text="Media">
      <formula>NOT(ISERROR(SEARCH("Media",H46)))</formula>
    </cfRule>
    <cfRule type="containsText" dxfId="392" priority="344" operator="containsText" text="Alta">
      <formula>NOT(ISERROR(SEARCH("Alta",H46)))</formula>
    </cfRule>
    <cfRule type="containsText" dxfId="391" priority="343" operator="containsText" text="Muy Alta">
      <formula>NOT(ISERROR(SEARCH("Muy Alta",H46)))</formula>
    </cfRule>
    <cfRule type="containsText" dxfId="390" priority="342" operator="containsText" text="Baja">
      <formula>NOT(ISERROR(SEARCH("Baja",H46)))</formula>
    </cfRule>
    <cfRule type="containsText" dxfId="389" priority="341" operator="containsText" text="Muy Baja">
      <formula>NOT(ISERROR(SEARCH("Muy Baja",H46)))</formula>
    </cfRule>
    <cfRule type="cellIs" dxfId="388" priority="359" operator="between">
      <formula>1</formula>
      <formula>2</formula>
    </cfRule>
    <cfRule type="containsText" dxfId="387" priority="358" operator="containsText" text="Muy baja">
      <formula>NOT(ISERROR(SEARCH("Muy baja",H46)))</formula>
    </cfRule>
    <cfRule type="containsText" dxfId="386" priority="357" operator="containsText" text="Baja">
      <formula>NOT(ISERROR(SEARCH("Baja",H46)))</formula>
    </cfRule>
    <cfRule type="containsText" dxfId="385" priority="356" operator="containsText" text="Media">
      <formula>NOT(ISERROR(SEARCH("Media",H46)))</formula>
    </cfRule>
    <cfRule type="containsText" dxfId="384" priority="355" operator="containsText" text="Alta">
      <formula>NOT(ISERROR(SEARCH("Alta",H46)))</formula>
    </cfRule>
    <cfRule type="containsText" dxfId="383" priority="354" operator="containsText" text="Muy bajo">
      <formula>NOT(ISERROR(SEARCH("Muy bajo",H46)))</formula>
    </cfRule>
    <cfRule type="cellIs" dxfId="382" priority="360" operator="between">
      <formula>0</formula>
      <formula>2</formula>
    </cfRule>
    <cfRule type="containsText" dxfId="381" priority="353" operator="containsText" text="Muy Baja'Tabla probabilidad'!">
      <formula>NOT(ISERROR(SEARCH("Muy Baja'Tabla probabilidad'!",H46)))</formula>
    </cfRule>
    <cfRule type="containsText" dxfId="380" priority="352" operator="containsText" text="Muy Baja">
      <formula>NOT(ISERROR(SEARCH("Muy Baja",H46)))</formula>
    </cfRule>
    <cfRule type="containsText" dxfId="379" priority="351" operator="containsText" text="Muy Baja">
      <formula>NOT(ISERROR(SEARCH("Muy Baja",H46)))</formula>
    </cfRule>
    <cfRule type="containsText" dxfId="378" priority="350" operator="containsText" text="Muy Baja">
      <formula>NOT(ISERROR(SEARCH("Muy Baja",H46)))</formula>
    </cfRule>
    <cfRule type="containsText" dxfId="377" priority="349" operator="containsText" text="Baja">
      <formula>NOT(ISERROR(SEARCH("Baja",H46)))</formula>
    </cfRule>
    <cfRule type="containsText" dxfId="376" priority="348" operator="containsText" text="Muy Baja">
      <formula>NOT(ISERROR(SEARCH("Muy Baja",H46)))</formula>
    </cfRule>
    <cfRule type="containsText" dxfId="375" priority="347" operator="containsText" text="Media">
      <formula>NOT(ISERROR(SEARCH("Media",H46)))</formula>
    </cfRule>
    <cfRule type="containsText" dxfId="374" priority="346" operator="containsText" text="Media">
      <formula>NOT(ISERROR(SEARCH("Media",H46)))</formula>
    </cfRule>
  </conditionalFormatting>
  <conditionalFormatting sqref="H49">
    <cfRule type="containsText" dxfId="373" priority="77" operator="containsText" text="Baja">
      <formula>NOT(ISERROR(SEARCH("Baja",H49)))</formula>
    </cfRule>
    <cfRule type="containsText" dxfId="372" priority="78" operator="containsText" text="Muy baja">
      <formula>NOT(ISERROR(SEARCH("Muy baja",H49)))</formula>
    </cfRule>
    <cfRule type="cellIs" dxfId="371" priority="81" operator="between">
      <formula>1</formula>
      <formula>2</formula>
    </cfRule>
    <cfRule type="containsText" dxfId="370" priority="65" operator="containsText" text="Media">
      <formula>NOT(ISERROR(SEARCH("Media",H49)))</formula>
    </cfRule>
    <cfRule type="cellIs" dxfId="369" priority="82" operator="between">
      <formula>0</formula>
      <formula>2</formula>
    </cfRule>
    <cfRule type="containsText" dxfId="368" priority="75" operator="containsText" text="Alta">
      <formula>NOT(ISERROR(SEARCH("Alta",H49)))</formula>
    </cfRule>
    <cfRule type="containsText" dxfId="367" priority="64" operator="containsText" text="Alta">
      <formula>NOT(ISERROR(SEARCH("Alta",H49)))</formula>
    </cfRule>
    <cfRule type="containsText" dxfId="366" priority="63" operator="containsText" text="Muy Alta">
      <formula>NOT(ISERROR(SEARCH("Muy Alta",H49)))</formula>
    </cfRule>
    <cfRule type="containsText" dxfId="365" priority="62" operator="containsText" text="Baja">
      <formula>NOT(ISERROR(SEARCH("Baja",H49)))</formula>
    </cfRule>
    <cfRule type="containsText" dxfId="364" priority="61" operator="containsText" text="Muy Baja">
      <formula>NOT(ISERROR(SEARCH("Muy Baja",H49)))</formula>
    </cfRule>
    <cfRule type="containsText" dxfId="363" priority="73" operator="containsText" text="Muy Baja'Tabla probabilidad'!">
      <formula>NOT(ISERROR(SEARCH("Muy Baja'Tabla probabilidad'!",H49)))</formula>
    </cfRule>
    <cfRule type="containsText" dxfId="362" priority="76" operator="containsText" text="Media">
      <formula>NOT(ISERROR(SEARCH("Media",H49)))</formula>
    </cfRule>
    <cfRule type="containsText" dxfId="361" priority="74" operator="containsText" text="Muy bajo">
      <formula>NOT(ISERROR(SEARCH("Muy bajo",H49)))</formula>
    </cfRule>
    <cfRule type="containsText" dxfId="360" priority="72" operator="containsText" text="Muy Baja">
      <formula>NOT(ISERROR(SEARCH("Muy Baja",H49)))</formula>
    </cfRule>
    <cfRule type="containsText" dxfId="359" priority="71" operator="containsText" text="Muy Baja">
      <formula>NOT(ISERROR(SEARCH("Muy Baja",H49)))</formula>
    </cfRule>
    <cfRule type="containsText" dxfId="358" priority="70" operator="containsText" text="Muy Baja">
      <formula>NOT(ISERROR(SEARCH("Muy Baja",H49)))</formula>
    </cfRule>
    <cfRule type="containsText" dxfId="357" priority="69" operator="containsText" text="Baja">
      <formula>NOT(ISERROR(SEARCH("Baja",H49)))</formula>
    </cfRule>
    <cfRule type="containsText" dxfId="356" priority="68" operator="containsText" text="Muy Baja">
      <formula>NOT(ISERROR(SEARCH("Muy Baja",H49)))</formula>
    </cfRule>
    <cfRule type="containsText" dxfId="355" priority="67" operator="containsText" text="Media">
      <formula>NOT(ISERROR(SEARCH("Media",H49)))</formula>
    </cfRule>
    <cfRule type="containsText" dxfId="354" priority="66" operator="containsText" text="Media">
      <formula>NOT(ISERROR(SEARCH("Media",H49)))</formula>
    </cfRule>
  </conditionalFormatting>
  <conditionalFormatting sqref="H53">
    <cfRule type="containsText" dxfId="353" priority="199" operator="containsText" text="Muy Alta">
      <formula>NOT(ISERROR(SEARCH("Muy Alta",H53)))</formula>
    </cfRule>
    <cfRule type="containsText" dxfId="352" priority="202" operator="containsText" text="Media">
      <formula>NOT(ISERROR(SEARCH("Media",H53)))</formula>
    </cfRule>
    <cfRule type="containsText" dxfId="351" priority="201" operator="containsText" text="Media">
      <formula>NOT(ISERROR(SEARCH("Media",H53)))</formula>
    </cfRule>
    <cfRule type="containsText" dxfId="350" priority="200" operator="containsText" text="Alta">
      <formula>NOT(ISERROR(SEARCH("Alta",H53)))</formula>
    </cfRule>
    <cfRule type="containsText" dxfId="349" priority="197" operator="containsText" text="Muy Baja">
      <formula>NOT(ISERROR(SEARCH("Muy Baja",H53)))</formula>
    </cfRule>
    <cfRule type="containsText" dxfId="348" priority="198" operator="containsText" text="Baja">
      <formula>NOT(ISERROR(SEARCH("Baja",H53)))</formula>
    </cfRule>
    <cfRule type="containsText" dxfId="347" priority="208" operator="containsText" text="Muy Baja">
      <formula>NOT(ISERROR(SEARCH("Muy Baja",H53)))</formula>
    </cfRule>
    <cfRule type="containsText" dxfId="346" priority="207" operator="containsText" text="Muy Baja">
      <formula>NOT(ISERROR(SEARCH("Muy Baja",H53)))</formula>
    </cfRule>
    <cfRule type="containsText" dxfId="345" priority="206" operator="containsText" text="Muy Baja">
      <formula>NOT(ISERROR(SEARCH("Muy Baja",H53)))</formula>
    </cfRule>
    <cfRule type="containsText" dxfId="344" priority="205" operator="containsText" text="Baja">
      <formula>NOT(ISERROR(SEARCH("Baja",H53)))</formula>
    </cfRule>
    <cfRule type="containsText" dxfId="343" priority="204" operator="containsText" text="Muy Baja">
      <formula>NOT(ISERROR(SEARCH("Muy Baja",H53)))</formula>
    </cfRule>
    <cfRule type="containsText" dxfId="342" priority="203" operator="containsText" text="Media">
      <formula>NOT(ISERROR(SEARCH("Media",H53)))</formula>
    </cfRule>
    <cfRule type="cellIs" dxfId="341" priority="216" operator="between">
      <formula>0</formula>
      <formula>2</formula>
    </cfRule>
    <cfRule type="cellIs" dxfId="340" priority="215" operator="between">
      <formula>1</formula>
      <formula>2</formula>
    </cfRule>
    <cfRule type="containsText" dxfId="339" priority="214" operator="containsText" text="Muy baja">
      <formula>NOT(ISERROR(SEARCH("Muy baja",H53)))</formula>
    </cfRule>
    <cfRule type="containsText" dxfId="338" priority="213" operator="containsText" text="Baja">
      <formula>NOT(ISERROR(SEARCH("Baja",H53)))</formula>
    </cfRule>
    <cfRule type="containsText" dxfId="337" priority="212" operator="containsText" text="Media">
      <formula>NOT(ISERROR(SEARCH("Media",H53)))</formula>
    </cfRule>
    <cfRule type="containsText" dxfId="336" priority="211" operator="containsText" text="Alta">
      <formula>NOT(ISERROR(SEARCH("Alta",H53)))</formula>
    </cfRule>
    <cfRule type="containsText" dxfId="335" priority="210" operator="containsText" text="Muy bajo">
      <formula>NOT(ISERROR(SEARCH("Muy bajo",H53)))</formula>
    </cfRule>
    <cfRule type="containsText" dxfId="334" priority="209" operator="containsText" text="Muy Baja'Tabla probabilidad'!">
      <formula>NOT(ISERROR(SEARCH("Muy Baja'Tabla probabilidad'!",H53)))</formula>
    </cfRule>
  </conditionalFormatting>
  <conditionalFormatting sqref="H56">
    <cfRule type="containsText" dxfId="333" priority="171" operator="containsText" text="Baja">
      <formula>NOT(ISERROR(SEARCH("Baja",H56)))</formula>
    </cfRule>
    <cfRule type="containsText" dxfId="332" priority="169" operator="containsText" text="Alta">
      <formula>NOT(ISERROR(SEARCH("Alta",H56)))</formula>
    </cfRule>
    <cfRule type="cellIs" dxfId="331" priority="174" operator="between">
      <formula>0</formula>
      <formula>2</formula>
    </cfRule>
    <cfRule type="cellIs" dxfId="330" priority="173" operator="between">
      <formula>1</formula>
      <formula>2</formula>
    </cfRule>
    <cfRule type="containsText" dxfId="329" priority="172" operator="containsText" text="Muy baja">
      <formula>NOT(ISERROR(SEARCH("Muy baja",H56)))</formula>
    </cfRule>
    <cfRule type="containsText" dxfId="328" priority="160" operator="containsText" text="Media">
      <formula>NOT(ISERROR(SEARCH("Media",H56)))</formula>
    </cfRule>
    <cfRule type="containsText" dxfId="327" priority="155" operator="containsText" text="Muy Baja">
      <formula>NOT(ISERROR(SEARCH("Muy Baja",H56)))</formula>
    </cfRule>
    <cfRule type="containsText" dxfId="326" priority="158" operator="containsText" text="Alta">
      <formula>NOT(ISERROR(SEARCH("Alta",H56)))</formula>
    </cfRule>
    <cfRule type="containsText" dxfId="325" priority="156" operator="containsText" text="Baja">
      <formula>NOT(ISERROR(SEARCH("Baja",H56)))</formula>
    </cfRule>
    <cfRule type="containsText" dxfId="324" priority="157" operator="containsText" text="Muy Alta">
      <formula>NOT(ISERROR(SEARCH("Muy Alta",H56)))</formula>
    </cfRule>
    <cfRule type="containsText" dxfId="323" priority="170" operator="containsText" text="Media">
      <formula>NOT(ISERROR(SEARCH("Media",H56)))</formula>
    </cfRule>
    <cfRule type="containsText" dxfId="322" priority="165" operator="containsText" text="Muy Baja">
      <formula>NOT(ISERROR(SEARCH("Muy Baja",H56)))</formula>
    </cfRule>
    <cfRule type="containsText" dxfId="321" priority="159" operator="containsText" text="Media">
      <formula>NOT(ISERROR(SEARCH("Media",H56)))</formula>
    </cfRule>
    <cfRule type="containsText" dxfId="320" priority="166" operator="containsText" text="Muy Baja">
      <formula>NOT(ISERROR(SEARCH("Muy Baja",H56)))</formula>
    </cfRule>
    <cfRule type="containsText" dxfId="319" priority="167" operator="containsText" text="Muy Baja'Tabla probabilidad'!">
      <formula>NOT(ISERROR(SEARCH("Muy Baja'Tabla probabilidad'!",H56)))</formula>
    </cfRule>
    <cfRule type="containsText" dxfId="318" priority="161" operator="containsText" text="Media">
      <formula>NOT(ISERROR(SEARCH("Media",H56)))</formula>
    </cfRule>
    <cfRule type="containsText" dxfId="317" priority="162" operator="containsText" text="Muy Baja">
      <formula>NOT(ISERROR(SEARCH("Muy Baja",H56)))</formula>
    </cfRule>
    <cfRule type="containsText" dxfId="316" priority="163" operator="containsText" text="Baja">
      <formula>NOT(ISERROR(SEARCH("Baja",H56)))</formula>
    </cfRule>
    <cfRule type="containsText" dxfId="315" priority="164" operator="containsText" text="Muy Baja">
      <formula>NOT(ISERROR(SEARCH("Muy Baja",H56)))</formula>
    </cfRule>
    <cfRule type="containsText" dxfId="314" priority="168" operator="containsText" text="Muy bajo">
      <formula>NOT(ISERROR(SEARCH("Muy bajo",H56)))</formula>
    </cfRule>
  </conditionalFormatting>
  <conditionalFormatting sqref="H59">
    <cfRule type="containsText" dxfId="313" priority="118" operator="containsText" text="Media">
      <formula>NOT(ISERROR(SEARCH("Media",H59)))</formula>
    </cfRule>
    <cfRule type="containsText" dxfId="312" priority="117" operator="containsText" text="Media">
      <formula>NOT(ISERROR(SEARCH("Media",H59)))</formula>
    </cfRule>
    <cfRule type="containsText" dxfId="311" priority="116" operator="containsText" text="Alta">
      <formula>NOT(ISERROR(SEARCH("Alta",H59)))</formula>
    </cfRule>
    <cfRule type="containsText" dxfId="310" priority="115" operator="containsText" text="Muy Alta">
      <formula>NOT(ISERROR(SEARCH("Muy Alta",H59)))</formula>
    </cfRule>
    <cfRule type="containsText" dxfId="309" priority="113" operator="containsText" text="Muy Baja">
      <formula>NOT(ISERROR(SEARCH("Muy Baja",H59)))</formula>
    </cfRule>
    <cfRule type="containsText" dxfId="308" priority="114" operator="containsText" text="Baja">
      <formula>NOT(ISERROR(SEARCH("Baja",H59)))</formula>
    </cfRule>
    <cfRule type="containsText" dxfId="307" priority="130" operator="containsText" text="Muy baja">
      <formula>NOT(ISERROR(SEARCH("Muy baja",H59)))</formula>
    </cfRule>
    <cfRule type="cellIs" dxfId="306" priority="132" operator="between">
      <formula>0</formula>
      <formula>2</formula>
    </cfRule>
    <cfRule type="cellIs" dxfId="305" priority="131" operator="between">
      <formula>1</formula>
      <formula>2</formula>
    </cfRule>
    <cfRule type="containsText" dxfId="304" priority="129" operator="containsText" text="Baja">
      <formula>NOT(ISERROR(SEARCH("Baja",H59)))</formula>
    </cfRule>
    <cfRule type="containsText" dxfId="303" priority="128" operator="containsText" text="Media">
      <formula>NOT(ISERROR(SEARCH("Media",H59)))</formula>
    </cfRule>
    <cfRule type="containsText" dxfId="302" priority="127" operator="containsText" text="Alta">
      <formula>NOT(ISERROR(SEARCH("Alta",H59)))</formula>
    </cfRule>
    <cfRule type="containsText" dxfId="301" priority="126" operator="containsText" text="Muy bajo">
      <formula>NOT(ISERROR(SEARCH("Muy bajo",H59)))</formula>
    </cfRule>
    <cfRule type="containsText" dxfId="300" priority="125" operator="containsText" text="Muy Baja'Tabla probabilidad'!">
      <formula>NOT(ISERROR(SEARCH("Muy Baja'Tabla probabilidad'!",H59)))</formula>
    </cfRule>
    <cfRule type="containsText" dxfId="299" priority="124" operator="containsText" text="Muy Baja">
      <formula>NOT(ISERROR(SEARCH("Muy Baja",H59)))</formula>
    </cfRule>
    <cfRule type="containsText" dxfId="298" priority="123" operator="containsText" text="Muy Baja">
      <formula>NOT(ISERROR(SEARCH("Muy Baja",H59)))</formula>
    </cfRule>
    <cfRule type="containsText" dxfId="297" priority="122" operator="containsText" text="Muy Baja">
      <formula>NOT(ISERROR(SEARCH("Muy Baja",H59)))</formula>
    </cfRule>
    <cfRule type="containsText" dxfId="296" priority="121" operator="containsText" text="Baja">
      <formula>NOT(ISERROR(SEARCH("Baja",H59)))</formula>
    </cfRule>
    <cfRule type="containsText" dxfId="295" priority="120" operator="containsText" text="Muy Baja">
      <formula>NOT(ISERROR(SEARCH("Muy Baja",H59)))</formula>
    </cfRule>
    <cfRule type="containsText" dxfId="294" priority="119" operator="containsText" text="Media">
      <formula>NOT(ISERROR(SEARCH("Media",H59)))</formula>
    </cfRule>
  </conditionalFormatting>
  <conditionalFormatting sqref="K10:K60">
    <cfRule type="containsText" dxfId="293" priority="5" operator="containsText" text="Menor">
      <formula>NOT(ISERROR(SEARCH("Menor",K10)))</formula>
    </cfRule>
    <cfRule type="containsText" dxfId="292" priority="1" operator="containsText" text="Catastrófico">
      <formula>NOT(ISERROR(SEARCH("Catastrófico",K10)))</formula>
    </cfRule>
    <cfRule type="containsText" dxfId="291" priority="2" operator="containsText" text="Mayor">
      <formula>NOT(ISERROR(SEARCH("Mayor",K10)))</formula>
    </cfRule>
    <cfRule type="containsText" dxfId="290" priority="6" operator="containsText" text="Leve">
      <formula>NOT(ISERROR(SEARCH("Leve",K10)))</formula>
    </cfRule>
    <cfRule type="containsText" dxfId="289" priority="4" operator="containsText" text="Moderado">
      <formula>NOT(ISERROR(SEARCH("Moderado",K10)))</formula>
    </cfRule>
    <cfRule type="containsText" dxfId="288" priority="3" operator="containsText" text="Alta">
      <formula>NOT(ISERROR(SEARCH("Alta",K10)))</formula>
    </cfRule>
  </conditionalFormatting>
  <conditionalFormatting sqref="M10 M15 M20 M25 M30 M35:M36 M38:M39 M41 M46 M49 M53 M56 M59">
    <cfRule type="containsText" dxfId="287" priority="1282" operator="containsText" text="Menor">
      <formula>NOT(ISERROR(SEARCH("Menor",M10)))</formula>
    </cfRule>
    <cfRule type="containsText" dxfId="286" priority="1283" operator="containsText" text="Leve">
      <formula>NOT(ISERROR(SEARCH("Leve",M10)))</formula>
    </cfRule>
    <cfRule type="containsText" dxfId="285" priority="1278" operator="containsText" text="Catastrófico">
      <formula>NOT(ISERROR(SEARCH("Catastrófico",M10)))</formula>
    </cfRule>
    <cfRule type="containsText" dxfId="284" priority="1279" operator="containsText" text="Mayor">
      <formula>NOT(ISERROR(SEARCH("Mayor",M10)))</formula>
    </cfRule>
    <cfRule type="containsText" dxfId="283" priority="1280" operator="containsText" text="Alta">
      <formula>NOT(ISERROR(SEARCH("Alta",M10)))</formula>
    </cfRule>
  </conditionalFormatting>
  <conditionalFormatting sqref="M10 M15:N15 M20 M25 M30 M35:N36 M38:M39 M41:N41 M46:N46 M49:N49 M53:N53 M56:N56 M59:N59">
    <cfRule type="containsText" dxfId="282" priority="1281" operator="containsText" text="Moderado">
      <formula>NOT(ISERROR(SEARCH("Moderado",M10)))</formula>
    </cfRule>
  </conditionalFormatting>
  <conditionalFormatting sqref="N8:O8">
    <cfRule type="containsText" dxfId="281" priority="554" operator="containsText" text="6- Moderado">
      <formula>NOT(ISERROR(SEARCH("6- Moderado",N8)))</formula>
    </cfRule>
    <cfRule type="containsText" dxfId="280" priority="555" operator="containsText" text="4- Moderado">
      <formula>NOT(ISERROR(SEARCH("4- Moderado",N8)))</formula>
    </cfRule>
    <cfRule type="containsText" dxfId="279" priority="556" operator="containsText" text="3- Bajo">
      <formula>NOT(ISERROR(SEARCH("3- Bajo",N8)))</formula>
    </cfRule>
    <cfRule type="containsText" dxfId="278" priority="553" operator="containsText" text="3- Moderado">
      <formula>NOT(ISERROR(SEARCH("3- Moderado",N8)))</formula>
    </cfRule>
    <cfRule type="containsText" dxfId="277" priority="558" operator="containsText" text="1- Bajo">
      <formula>NOT(ISERROR(SEARCH("1- Bajo",N8)))</formula>
    </cfRule>
    <cfRule type="containsText" dxfId="276" priority="557" operator="containsText" text="4- Bajo">
      <formula>NOT(ISERROR(SEARCH("4- Bajo",N8)))</formula>
    </cfRule>
  </conditionalFormatting>
  <conditionalFormatting sqref="N10:O10 N20 N25 N30 N38:O39">
    <cfRule type="containsText" dxfId="275" priority="1867" operator="containsText" text="Bajo">
      <formula>NOT(ISERROR(SEARCH("Bajo",N10)))</formula>
    </cfRule>
    <cfRule type="containsText" dxfId="274" priority="1868" operator="containsText" text="Moderado">
      <formula>NOT(ISERROR(SEARCH("Moderado",N10)))</formula>
    </cfRule>
    <cfRule type="containsText" dxfId="273" priority="1865" operator="containsText" text="Extremo">
      <formula>NOT(ISERROR(SEARCH("Extremo",N10)))</formula>
    </cfRule>
    <cfRule type="containsText" dxfId="272" priority="1866" operator="containsText" text="Alto">
      <formula>NOT(ISERROR(SEARCH("Alto",N10)))</formula>
    </cfRule>
  </conditionalFormatting>
  <conditionalFormatting sqref="N15:O15">
    <cfRule type="containsText" dxfId="271" priority="1022" operator="containsText" text="Alto">
      <formula>NOT(ISERROR(SEARCH("Alto",N15)))</formula>
    </cfRule>
    <cfRule type="containsText" dxfId="270" priority="1021" operator="containsText" text="Extremo">
      <formula>NOT(ISERROR(SEARCH("Extremo",N15)))</formula>
    </cfRule>
    <cfRule type="containsText" dxfId="269" priority="1023" operator="containsText" text="Bajo">
      <formula>NOT(ISERROR(SEARCH("Bajo",N15)))</formula>
    </cfRule>
  </conditionalFormatting>
  <conditionalFormatting sqref="N35:O36">
    <cfRule type="containsText" dxfId="268" priority="223" operator="containsText" text="Extremo">
      <formula>NOT(ISERROR(SEARCH("Extremo",N35)))</formula>
    </cfRule>
    <cfRule type="containsText" dxfId="267" priority="224" operator="containsText" text="Alto">
      <formula>NOT(ISERROR(SEARCH("Alto",N35)))</formula>
    </cfRule>
    <cfRule type="containsText" dxfId="266" priority="225" operator="containsText" text="Bajo">
      <formula>NOT(ISERROR(SEARCH("Bajo",N35)))</formula>
    </cfRule>
  </conditionalFormatting>
  <conditionalFormatting sqref="N41:O41">
    <cfRule type="containsText" dxfId="265" priority="369" operator="containsText" text="Bajo">
      <formula>NOT(ISERROR(SEARCH("Bajo",N41)))</formula>
    </cfRule>
    <cfRule type="containsText" dxfId="264" priority="368" operator="containsText" text="Alto">
      <formula>NOT(ISERROR(SEARCH("Alto",N41)))</formula>
    </cfRule>
    <cfRule type="containsText" dxfId="263" priority="367" operator="containsText" text="Extremo">
      <formula>NOT(ISERROR(SEARCH("Extremo",N41)))</formula>
    </cfRule>
  </conditionalFormatting>
  <conditionalFormatting sqref="N46:O46">
    <cfRule type="containsText" dxfId="262" priority="326" operator="containsText" text="Alto">
      <formula>NOT(ISERROR(SEARCH("Alto",N46)))</formula>
    </cfRule>
    <cfRule type="containsText" dxfId="261" priority="327" operator="containsText" text="Bajo">
      <formula>NOT(ISERROR(SEARCH("Bajo",N46)))</formula>
    </cfRule>
    <cfRule type="containsText" dxfId="260" priority="325" operator="containsText" text="Extremo">
      <formula>NOT(ISERROR(SEARCH("Extremo",N46)))</formula>
    </cfRule>
  </conditionalFormatting>
  <conditionalFormatting sqref="N49:O49">
    <cfRule type="containsText" dxfId="259" priority="85" operator="containsText" text="Bajo">
      <formula>NOT(ISERROR(SEARCH("Bajo",N49)))</formula>
    </cfRule>
    <cfRule type="containsText" dxfId="258" priority="83" operator="containsText" text="Extremo">
      <formula>NOT(ISERROR(SEARCH("Extremo",N49)))</formula>
    </cfRule>
    <cfRule type="containsText" dxfId="257" priority="84" operator="containsText" text="Alto">
      <formula>NOT(ISERROR(SEARCH("Alto",N49)))</formula>
    </cfRule>
  </conditionalFormatting>
  <conditionalFormatting sqref="N53:O53">
    <cfRule type="containsText" dxfId="256" priority="182" operator="containsText" text="Alto">
      <formula>NOT(ISERROR(SEARCH("Alto",N53)))</formula>
    </cfRule>
    <cfRule type="containsText" dxfId="255" priority="181" operator="containsText" text="Extremo">
      <formula>NOT(ISERROR(SEARCH("Extremo",N53)))</formula>
    </cfRule>
    <cfRule type="containsText" dxfId="254" priority="183" operator="containsText" text="Bajo">
      <formula>NOT(ISERROR(SEARCH("Bajo",N53)))</formula>
    </cfRule>
  </conditionalFormatting>
  <conditionalFormatting sqref="N56:O56">
    <cfRule type="containsText" dxfId="253" priority="140" operator="containsText" text="Alto">
      <formula>NOT(ISERROR(SEARCH("Alto",N56)))</formula>
    </cfRule>
    <cfRule type="containsText" dxfId="252" priority="141" operator="containsText" text="Bajo">
      <formula>NOT(ISERROR(SEARCH("Bajo",N56)))</formula>
    </cfRule>
    <cfRule type="containsText" dxfId="251" priority="139" operator="containsText" text="Extremo">
      <formula>NOT(ISERROR(SEARCH("Extremo",N56)))</formula>
    </cfRule>
  </conditionalFormatting>
  <conditionalFormatting sqref="N59:O59">
    <cfRule type="containsText" dxfId="250" priority="98" operator="containsText" text="Alto">
      <formula>NOT(ISERROR(SEARCH("Alto",N59)))</formula>
    </cfRule>
    <cfRule type="containsText" dxfId="249" priority="99" operator="containsText" text="Bajo">
      <formula>NOT(ISERROR(SEARCH("Bajo",N59)))</formula>
    </cfRule>
    <cfRule type="containsText" dxfId="248" priority="97" operator="containsText" text="Extremo">
      <formula>NOT(ISERROR(SEARCH("Extremo",N59)))</formula>
    </cfRule>
  </conditionalFormatting>
  <conditionalFormatting sqref="O15">
    <cfRule type="containsText" dxfId="247" priority="1024" operator="containsText" text="Moderado">
      <formula>NOT(ISERROR(SEARCH("Moderado",O15)))</formula>
    </cfRule>
  </conditionalFormatting>
  <conditionalFormatting sqref="O35:O36">
    <cfRule type="containsText" dxfId="246" priority="226" operator="containsText" text="Moderado">
      <formula>NOT(ISERROR(SEARCH("Moderado",O35)))</formula>
    </cfRule>
  </conditionalFormatting>
  <conditionalFormatting sqref="O41">
    <cfRule type="containsText" dxfId="245" priority="370" operator="containsText" text="Moderado">
      <formula>NOT(ISERROR(SEARCH("Moderado",O41)))</formula>
    </cfRule>
  </conditionalFormatting>
  <conditionalFormatting sqref="O46">
    <cfRule type="containsText" dxfId="244" priority="328" operator="containsText" text="Moderado">
      <formula>NOT(ISERROR(SEARCH("Moderado",O46)))</formula>
    </cfRule>
  </conditionalFormatting>
  <conditionalFormatting sqref="O49">
    <cfRule type="containsText" dxfId="243" priority="86" operator="containsText" text="Moderado">
      <formula>NOT(ISERROR(SEARCH("Moderado",O49)))</formula>
    </cfRule>
  </conditionalFormatting>
  <conditionalFormatting sqref="O53">
    <cfRule type="containsText" dxfId="242" priority="184" operator="containsText" text="Moderado">
      <formula>NOT(ISERROR(SEARCH("Moderado",O53)))</formula>
    </cfRule>
  </conditionalFormatting>
  <conditionalFormatting sqref="O56">
    <cfRule type="containsText" dxfId="241" priority="142" operator="containsText" text="Moderado">
      <formula>NOT(ISERROR(SEARCH("Moderado",O56)))</formula>
    </cfRule>
  </conditionalFormatting>
  <conditionalFormatting sqref="O59">
    <cfRule type="containsText" dxfId="240" priority="100" operator="containsText" text="Moderado">
      <formula>NOT(ISERROR(SEARCH("Moderado",O59)))</formula>
    </cfRule>
  </conditionalFormatting>
  <dataValidations count="1">
    <dataValidation type="list" allowBlank="1" showInputMessage="1" showErrorMessage="1" sqref="I52:J52" xr:uid="{D5B66EBA-C99A-46C0-A26A-E414A90FFD43}"/>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304"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1303" operator="containsText" id="{D4158494-FAE5-4853-A580-52567E2FD023}">
            <xm:f>NOT(ISERROR(SEARCH('8- Políticas de Administración '!$B$5,H10)))</xm:f>
            <xm:f>'8- Políticas de Administración '!$B$5</xm:f>
            <x14:dxf>
              <font>
                <color rgb="FF006100"/>
              </font>
              <fill>
                <patternFill>
                  <bgColor rgb="FFC6EFCE"/>
                </patternFill>
              </fill>
            </x14:dxf>
          </x14:cfRule>
          <xm:sqref>H10</xm:sqref>
        </x14:conditionalFormatting>
        <x14:conditionalFormatting xmlns:xm="http://schemas.microsoft.com/office/excel/2006/main">
          <x14:cfRule type="containsText" priority="1018" operator="containsText" id="{EF2F67A8-8347-4F31-93F7-2BB1AF3C13A8}">
            <xm:f>NOT(ISERROR(SEARCH('8- Políticas de Administración '!$B$5,H15)))</xm:f>
            <xm:f>'8- Políticas de Administración '!$B$5</xm:f>
            <x14:dxf>
              <font>
                <color rgb="FF9C0006"/>
              </font>
              <fill>
                <patternFill>
                  <bgColor rgb="FFFFC7CE"/>
                </patternFill>
              </fill>
            </x14:dxf>
          </x14:cfRule>
          <x14:cfRule type="containsText" priority="1017" operator="containsText" id="{3021BAA8-747A-4B80-B6A0-AF1A14F7983E}">
            <xm:f>NOT(ISERROR(SEARCH('8- Políticas de Administración '!$B$5,H15)))</xm:f>
            <xm:f>'8- Políticas de Administración '!$B$5</xm:f>
            <x14:dxf>
              <font>
                <color rgb="FF006100"/>
              </font>
              <fill>
                <patternFill>
                  <bgColor rgb="FFC6EFCE"/>
                </patternFill>
              </fill>
            </x14:dxf>
          </x14:cfRule>
          <xm:sqref>H15 H20</xm:sqref>
        </x14:conditionalFormatting>
        <x14:conditionalFormatting xmlns:xm="http://schemas.microsoft.com/office/excel/2006/main">
          <x14:cfRule type="containsText" priority="697" operator="containsText" id="{CA966E56-48A7-4BE5-A289-34723629A3D2}">
            <xm:f>NOT(ISERROR(SEARCH('8- Políticas de Administración '!$B$5,H25)))</xm:f>
            <xm:f>'8- Políticas de Administración '!$B$5</xm:f>
            <x14:dxf>
              <font>
                <color rgb="FF9C0006"/>
              </font>
              <fill>
                <patternFill>
                  <bgColor rgb="FFFFC7CE"/>
                </patternFill>
              </fill>
            </x14:dxf>
          </x14:cfRule>
          <x14:cfRule type="containsText" priority="696" operator="containsText" id="{B3F77126-2A27-4EC5-85A9-CBEC830FD7BD}">
            <xm:f>NOT(ISERROR(SEARCH('8- Políticas de Administración '!$B$5,H25)))</xm:f>
            <xm:f>'8- Políticas de Administración '!$B$5</xm:f>
            <x14:dxf>
              <font>
                <color rgb="FF006100"/>
              </font>
              <fill>
                <patternFill>
                  <bgColor rgb="FFC6EFCE"/>
                </patternFill>
              </fill>
            </x14:dxf>
          </x14:cfRule>
          <xm:sqref>H25</xm:sqref>
        </x14:conditionalFormatting>
        <x14:conditionalFormatting xmlns:xm="http://schemas.microsoft.com/office/excel/2006/main">
          <x14:cfRule type="containsText" priority="763" operator="containsText" id="{C05DEBD8-5F62-4C3A-932D-505A9ABAE6DF}">
            <xm:f>NOT(ISERROR(SEARCH('8- Políticas de Administración '!$B$5,H30)))</xm:f>
            <xm:f>'8- Políticas de Administración '!$B$5</xm:f>
            <x14:dxf>
              <font>
                <color rgb="FF9C0006"/>
              </font>
              <fill>
                <patternFill>
                  <bgColor rgb="FFFFC7CE"/>
                </patternFill>
              </fill>
            </x14:dxf>
          </x14:cfRule>
          <x14:cfRule type="containsText" priority="762" operator="containsText" id="{D436F923-F977-49E8-A9BC-35019D59248C}">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79" operator="containsText" id="{616AD5F2-0D6E-46F7-9370-31E125FC6809}">
            <xm:f>NOT(ISERROR(SEARCH(#REF!,H49)))</xm:f>
            <xm:f>#REF!</xm:f>
            <x14:dxf>
              <font>
                <color rgb="FF006100"/>
              </font>
              <fill>
                <patternFill>
                  <bgColor rgb="FFC6EFCE"/>
                </patternFill>
              </fill>
            </x14:dxf>
          </x14:cfRule>
          <x14:cfRule type="containsText" priority="80" operator="containsText" id="{8F6A4BDB-EC80-4910-BF81-60989558D862}">
            <xm:f>NOT(ISERROR(SEARCH(#REF!,H49)))</xm:f>
            <xm:f>#REF!</xm:f>
            <x14:dxf>
              <font>
                <color rgb="FF9C0006"/>
              </font>
              <fill>
                <patternFill>
                  <bgColor rgb="FFFFC7CE"/>
                </patternFill>
              </fill>
            </x14:dxf>
          </x14:cfRule>
          <xm:sqref>H49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I10:I51 I53:I60</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J10:J51 J53:J60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1"/>
  <sheetViews>
    <sheetView showGridLines="0" topLeftCell="A7" zoomScale="70" zoomScaleNormal="70" zoomScalePageLayoutView="70" workbookViewId="0">
      <pane xSplit="2" ySplit="3" topLeftCell="C44" activePane="bottomRight" state="frozen"/>
      <selection pane="bottomRight" activeCell="E46" sqref="E46:E48"/>
      <selection pane="bottomLeft" activeCell="A10" sqref="A10"/>
      <selection pane="topRight" activeCell="C7" sqref="C7"/>
    </sheetView>
  </sheetViews>
  <sheetFormatPr defaultColWidth="0" defaultRowHeight="14.25" zeroHeight="1"/>
  <cols>
    <col min="1" max="1" width="7" style="5" customWidth="1"/>
    <col min="2" max="2" width="24.5703125" style="5" customWidth="1"/>
    <col min="3" max="3" width="50.7109375" style="184" customWidth="1"/>
    <col min="4" max="4" width="5" style="5" hidden="1" customWidth="1"/>
    <col min="5" max="5" width="120.7109375" style="222" customWidth="1"/>
    <col min="6" max="6" width="11.42578125" style="5" customWidth="1"/>
    <col min="7" max="7" width="12.28515625" style="5" bestFit="1" customWidth="1"/>
    <col min="8" max="8" width="14.7109375" style="5" bestFit="1" customWidth="1"/>
    <col min="9" max="9" width="13.5703125" style="5" customWidth="1"/>
    <col min="10" max="10" width="9.140625" style="5" hidden="1" customWidth="1"/>
    <col min="11" max="11" width="11.7109375" style="5" customWidth="1"/>
    <col min="12" max="12" width="25" style="5" customWidth="1"/>
    <col min="13" max="13" width="42.7109375" style="5" customWidth="1"/>
    <col min="14" max="14" width="7.7109375" style="5" customWidth="1"/>
    <col min="15" max="15" width="15.7109375" style="5" customWidth="1"/>
    <col min="16" max="17" width="10" style="5" customWidth="1"/>
    <col min="18" max="18" width="19" style="5" hidden="1" customWidth="1"/>
    <col min="19" max="19" width="11.42578125" style="5" customWidth="1"/>
    <col min="20" max="20" width="26.28515625" style="185" customWidth="1"/>
    <col min="21" max="21" width="18.5703125" style="186" customWidth="1"/>
    <col min="22" max="22" width="22.5703125" style="187" customWidth="1"/>
    <col min="23" max="23" width="4.7109375" style="161" customWidth="1"/>
    <col min="24" max="278" width="0" style="161" hidden="1" customWidth="1"/>
    <col min="279" max="16384" width="11.42578125" style="162" hidden="1"/>
  </cols>
  <sheetData>
    <row r="1" spans="1:23" ht="21" customHeight="1">
      <c r="A1" s="159"/>
      <c r="B1" s="160"/>
      <c r="C1" s="395"/>
      <c r="D1" s="395"/>
      <c r="E1" s="395"/>
      <c r="F1" s="395"/>
      <c r="G1" s="395"/>
      <c r="H1" s="395"/>
      <c r="I1" s="395"/>
      <c r="J1" s="395"/>
      <c r="K1" s="395"/>
      <c r="L1" s="395"/>
      <c r="M1" s="395"/>
      <c r="N1" s="395"/>
      <c r="O1" s="395"/>
      <c r="P1" s="395"/>
      <c r="Q1" s="395"/>
      <c r="R1" s="395"/>
      <c r="S1" s="395"/>
      <c r="T1" s="395"/>
      <c r="U1" s="395"/>
      <c r="V1" s="395"/>
    </row>
    <row r="2" spans="1:23" ht="27" customHeight="1">
      <c r="A2" s="159"/>
      <c r="B2" s="160"/>
      <c r="C2" s="395"/>
      <c r="D2" s="395"/>
      <c r="E2" s="395"/>
      <c r="F2" s="395"/>
      <c r="G2" s="395"/>
      <c r="H2" s="395"/>
      <c r="I2" s="395"/>
      <c r="J2" s="395"/>
      <c r="K2" s="395"/>
      <c r="L2" s="395"/>
      <c r="M2" s="395"/>
      <c r="N2" s="395"/>
      <c r="O2" s="395"/>
      <c r="P2" s="395"/>
      <c r="Q2" s="395"/>
      <c r="R2" s="395"/>
      <c r="S2" s="395"/>
      <c r="T2" s="395"/>
      <c r="U2" s="395"/>
      <c r="V2" s="395"/>
    </row>
    <row r="3" spans="1:23" ht="40.5" customHeight="1">
      <c r="A3" s="159"/>
      <c r="B3" s="160"/>
      <c r="C3" s="397"/>
      <c r="D3" s="397"/>
      <c r="E3" s="397"/>
      <c r="F3" s="397"/>
      <c r="G3" s="397"/>
      <c r="H3" s="397"/>
      <c r="I3" s="397"/>
      <c r="J3" s="397"/>
      <c r="K3" s="397"/>
      <c r="L3" s="397"/>
      <c r="M3" s="397"/>
      <c r="N3" s="397"/>
      <c r="O3" s="397"/>
      <c r="P3" s="397"/>
      <c r="Q3" s="397"/>
      <c r="R3" s="397"/>
      <c r="S3" s="397"/>
      <c r="T3" s="397"/>
      <c r="U3" s="397"/>
      <c r="V3" s="397"/>
    </row>
    <row r="4" spans="1:23" ht="18">
      <c r="A4" s="404" t="s">
        <v>204</v>
      </c>
      <c r="B4" s="404"/>
      <c r="C4" s="488" t="s">
        <v>5</v>
      </c>
      <c r="D4" s="488"/>
      <c r="E4" s="488"/>
      <c r="F4" s="488"/>
      <c r="G4" s="488"/>
      <c r="H4" s="488"/>
      <c r="I4" s="488"/>
      <c r="J4" s="488"/>
      <c r="K4" s="488"/>
      <c r="L4" s="488"/>
      <c r="M4" s="488"/>
      <c r="N4" s="488"/>
      <c r="O4" s="488"/>
      <c r="P4" s="488"/>
      <c r="Q4" s="488"/>
      <c r="R4" s="488"/>
      <c r="S4" s="488"/>
      <c r="T4" s="488"/>
      <c r="U4" s="488"/>
      <c r="V4" s="488"/>
    </row>
    <row r="5" spans="1:23" ht="38.450000000000003" customHeight="1">
      <c r="A5" s="404" t="s">
        <v>205</v>
      </c>
      <c r="B5" s="404"/>
      <c r="C5" s="507" t="s">
        <v>206</v>
      </c>
      <c r="D5" s="507"/>
      <c r="E5" s="507"/>
      <c r="F5" s="507"/>
      <c r="G5" s="507"/>
      <c r="H5" s="507"/>
      <c r="I5" s="507"/>
      <c r="J5" s="507"/>
      <c r="K5" s="507"/>
      <c r="L5" s="507"/>
      <c r="M5" s="507"/>
      <c r="N5" s="507"/>
      <c r="O5" s="507"/>
      <c r="P5" s="507"/>
      <c r="Q5" s="507"/>
      <c r="R5" s="507"/>
      <c r="S5" s="507"/>
      <c r="T5" s="507"/>
      <c r="U5" s="507"/>
      <c r="V5" s="507"/>
    </row>
    <row r="6" spans="1:23" ht="18">
      <c r="A6" s="404" t="s">
        <v>207</v>
      </c>
      <c r="B6" s="404"/>
      <c r="C6" s="508" t="s">
        <v>208</v>
      </c>
      <c r="D6" s="508"/>
      <c r="E6" s="508"/>
      <c r="F6" s="508"/>
      <c r="G6" s="508"/>
      <c r="H6" s="508"/>
      <c r="I6" s="508"/>
      <c r="J6" s="508"/>
      <c r="K6" s="508"/>
      <c r="L6" s="508"/>
      <c r="M6" s="508"/>
      <c r="N6" s="508"/>
      <c r="O6" s="508"/>
      <c r="P6" s="508"/>
      <c r="Q6" s="508"/>
      <c r="R6" s="508"/>
      <c r="S6" s="508"/>
      <c r="T6" s="508"/>
      <c r="U6" s="508"/>
      <c r="V6" s="508"/>
    </row>
    <row r="7" spans="1:23" ht="15.75" thickBot="1">
      <c r="A7" s="489" t="s">
        <v>209</v>
      </c>
      <c r="B7" s="489"/>
      <c r="C7" s="489"/>
      <c r="D7" s="490" t="s">
        <v>328</v>
      </c>
      <c r="E7" s="491"/>
      <c r="F7" s="491"/>
      <c r="G7" s="491"/>
      <c r="H7" s="491"/>
      <c r="I7" s="491"/>
      <c r="J7" s="491"/>
      <c r="K7" s="491"/>
      <c r="L7" s="491"/>
      <c r="M7" s="491"/>
      <c r="N7" s="491"/>
      <c r="O7" s="491"/>
      <c r="P7" s="491"/>
      <c r="Q7" s="491"/>
      <c r="R7" s="492"/>
      <c r="S7" s="163"/>
      <c r="T7" s="489" t="s">
        <v>329</v>
      </c>
      <c r="U7" s="489"/>
      <c r="V7" s="489"/>
    </row>
    <row r="8" spans="1:23" ht="30" customHeight="1" thickTop="1" thickBot="1">
      <c r="A8" s="493" t="s">
        <v>214</v>
      </c>
      <c r="B8" s="495" t="s">
        <v>330</v>
      </c>
      <c r="C8" s="497" t="s">
        <v>210</v>
      </c>
      <c r="D8" s="499" t="s">
        <v>331</v>
      </c>
      <c r="E8" s="501" t="s">
        <v>179</v>
      </c>
      <c r="F8" s="502" t="s">
        <v>332</v>
      </c>
      <c r="G8" s="503"/>
      <c r="H8" s="503"/>
      <c r="I8" s="503"/>
      <c r="J8" s="503"/>
      <c r="K8" s="504"/>
      <c r="L8" s="502" t="s">
        <v>333</v>
      </c>
      <c r="M8" s="503"/>
      <c r="N8" s="503"/>
      <c r="O8" s="503"/>
      <c r="P8" s="503"/>
      <c r="Q8" s="503"/>
      <c r="R8" s="503"/>
      <c r="S8" s="504"/>
      <c r="T8" s="164"/>
      <c r="U8" s="165"/>
      <c r="V8" s="166" t="s">
        <v>334</v>
      </c>
    </row>
    <row r="9" spans="1:23" s="172" customFormat="1" ht="118.5" customHeight="1" thickTop="1" thickBot="1">
      <c r="A9" s="494"/>
      <c r="B9" s="496"/>
      <c r="C9" s="498"/>
      <c r="D9" s="500"/>
      <c r="E9" s="435"/>
      <c r="F9" s="167" t="s">
        <v>181</v>
      </c>
      <c r="G9" s="167" t="s">
        <v>183</v>
      </c>
      <c r="H9" s="167" t="s">
        <v>335</v>
      </c>
      <c r="I9" s="167" t="s">
        <v>185</v>
      </c>
      <c r="J9" s="168" t="s">
        <v>336</v>
      </c>
      <c r="K9" s="167" t="s">
        <v>191</v>
      </c>
      <c r="L9" s="167" t="s">
        <v>337</v>
      </c>
      <c r="M9" s="169" t="s">
        <v>188</v>
      </c>
      <c r="N9" s="167" t="s">
        <v>338</v>
      </c>
      <c r="O9" s="167" t="s">
        <v>339</v>
      </c>
      <c r="P9" s="167" t="s">
        <v>340</v>
      </c>
      <c r="Q9" s="167" t="s">
        <v>341</v>
      </c>
      <c r="R9" s="168" t="s">
        <v>336</v>
      </c>
      <c r="S9" s="167" t="s">
        <v>342</v>
      </c>
      <c r="T9" s="170" t="s">
        <v>193</v>
      </c>
      <c r="U9" s="170" t="s">
        <v>195</v>
      </c>
      <c r="V9" s="171" t="s">
        <v>343</v>
      </c>
      <c r="W9" s="251"/>
    </row>
    <row r="10" spans="1:23" ht="120" customHeight="1">
      <c r="A10" s="482">
        <f>'5- Identificación de Riesgos'!A10</f>
        <v>1</v>
      </c>
      <c r="B10" s="476" t="str">
        <f>'5- Identificación de Riesgos'!B10</f>
        <v>Inoportunidad en la liquidación de contratos y en el cierre de los expedientes contractuales</v>
      </c>
      <c r="C10" s="223" t="str">
        <f>'5- Identificación de Riesgos'!D10</f>
        <v>1. Falta de planeación, seguimiento y control de los contratos que hayan terminado.</v>
      </c>
      <c r="D10" s="174"/>
      <c r="E10" s="173" t="s">
        <v>344</v>
      </c>
      <c r="F10" s="175" t="s">
        <v>345</v>
      </c>
      <c r="G10" s="176" t="s">
        <v>346</v>
      </c>
      <c r="H10" s="176" t="s">
        <v>346</v>
      </c>
      <c r="I10" s="176" t="s">
        <v>346</v>
      </c>
      <c r="J10" s="177">
        <f>COUNTIF(F10:I10,"SI")/4</f>
        <v>0.75</v>
      </c>
      <c r="K10" s="485">
        <f>AVERAGE(J10:J14)</f>
        <v>0.7</v>
      </c>
      <c r="L10" s="176" t="str">
        <f>'5- Identificación de Riesgos'!I10</f>
        <v>Incumplimiento de las metas establecidas</v>
      </c>
      <c r="M10" s="157" t="s">
        <v>347</v>
      </c>
      <c r="N10" s="176" t="s">
        <v>345</v>
      </c>
      <c r="O10" s="176" t="s">
        <v>346</v>
      </c>
      <c r="P10" s="176" t="s">
        <v>346</v>
      </c>
      <c r="Q10" s="176" t="s">
        <v>346</v>
      </c>
      <c r="R10" s="177">
        <f>SUM(COUNTIF(N10,"SI")*25%,COUNTIF(O10,"SI")*40%,COUNTIF(P10,"SI")*25%,COUNTIF(Q10,"SI")*10%)</f>
        <v>0.75</v>
      </c>
      <c r="S10" s="485">
        <f>AVERAGE(R10:R14)</f>
        <v>0.875</v>
      </c>
      <c r="T10" s="47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7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73" t="str">
        <f>CONCATENATE(VLOOKUP((LEFT(T10,LEN(T10)-4)&amp;LEFT(U10,LEN(U10)-4)),'9- Matriz de Calor '!$D$18:$E$42,2,0)," - ",RIGHT(T10,1)*RIGHT(U10,1))</f>
        <v>Bajo - 1</v>
      </c>
    </row>
    <row r="11" spans="1:23" ht="120" customHeight="1">
      <c r="A11" s="483"/>
      <c r="B11" s="477"/>
      <c r="C11" s="223" t="str">
        <f>'5- Identificación de Riesgos'!D11</f>
        <v>2. Ausencia o cambio de la persona encargada de desarrollar estas funciones (Enfermedad, licencia, retiro, etc.)</v>
      </c>
      <c r="D11" s="178"/>
      <c r="E11" s="173" t="s">
        <v>348</v>
      </c>
      <c r="F11" s="179" t="s">
        <v>345</v>
      </c>
      <c r="G11" s="180" t="s">
        <v>346</v>
      </c>
      <c r="H11" s="180" t="s">
        <v>346</v>
      </c>
      <c r="I11" s="180" t="s">
        <v>346</v>
      </c>
      <c r="J11" s="181">
        <f t="shared" ref="J11:J14" si="0">COUNTIF(F11:I11,"SI")/4</f>
        <v>0.75</v>
      </c>
      <c r="K11" s="486"/>
      <c r="L11" s="182" t="str">
        <f>'5- Identificación de Riesgos'!I11</f>
        <v>Afectación Económica</v>
      </c>
      <c r="M11" s="232" t="s">
        <v>349</v>
      </c>
      <c r="N11" s="182" t="s">
        <v>346</v>
      </c>
      <c r="O11" s="182" t="s">
        <v>346</v>
      </c>
      <c r="P11" s="182" t="s">
        <v>346</v>
      </c>
      <c r="Q11" s="182" t="s">
        <v>346</v>
      </c>
      <c r="R11" s="181">
        <f t="shared" ref="R11" si="1">SUM(COUNTIF(N11,"SI")*25%,COUNTIF(O11,"SI")*40%,COUNTIF(P11,"SI")*25%,COUNTIF(Q11,"SI")*10%)</f>
        <v>1</v>
      </c>
      <c r="S11" s="486"/>
      <c r="T11" s="479"/>
      <c r="U11" s="477"/>
      <c r="V11" s="475"/>
    </row>
    <row r="12" spans="1:23" ht="120" customHeight="1">
      <c r="A12" s="483"/>
      <c r="B12" s="477"/>
      <c r="C12" s="223" t="str">
        <f>'5- Identificación de Riesgos'!D12</f>
        <v>3. Negligencia del contratista</v>
      </c>
      <c r="D12" s="178"/>
      <c r="E12" s="173" t="s">
        <v>350</v>
      </c>
      <c r="F12" s="183" t="s">
        <v>346</v>
      </c>
      <c r="G12" s="182" t="s">
        <v>346</v>
      </c>
      <c r="H12" s="182" t="s">
        <v>345</v>
      </c>
      <c r="I12" s="182" t="s">
        <v>346</v>
      </c>
      <c r="J12" s="181">
        <f t="shared" si="0"/>
        <v>0.75</v>
      </c>
      <c r="K12" s="486"/>
      <c r="L12" s="182"/>
      <c r="M12" s="158"/>
      <c r="N12" s="180"/>
      <c r="O12" s="180"/>
      <c r="P12" s="180"/>
      <c r="Q12" s="180"/>
      <c r="R12" s="181"/>
      <c r="S12" s="486"/>
      <c r="T12" s="479"/>
      <c r="U12" s="477"/>
      <c r="V12" s="475"/>
    </row>
    <row r="13" spans="1:23" ht="120" customHeight="1">
      <c r="A13" s="483"/>
      <c r="B13" s="477"/>
      <c r="C13" s="223" t="str">
        <f>'5- Identificación de Riesgos'!D13</f>
        <v>4. Carencia de personal con las competencias necesarias para el desarrollo de estas actividades.</v>
      </c>
      <c r="D13" s="178"/>
      <c r="E13" s="173" t="s">
        <v>351</v>
      </c>
      <c r="F13" s="183" t="s">
        <v>346</v>
      </c>
      <c r="G13" s="182" t="s">
        <v>346</v>
      </c>
      <c r="H13" s="182" t="s">
        <v>345</v>
      </c>
      <c r="I13" s="182" t="s">
        <v>346</v>
      </c>
      <c r="J13" s="181">
        <f t="shared" si="0"/>
        <v>0.75</v>
      </c>
      <c r="K13" s="486"/>
      <c r="L13" s="182"/>
      <c r="M13" s="158"/>
      <c r="N13" s="182"/>
      <c r="O13" s="182"/>
      <c r="P13" s="182"/>
      <c r="Q13" s="182"/>
      <c r="R13" s="181"/>
      <c r="S13" s="486"/>
      <c r="T13" s="479"/>
      <c r="U13" s="477"/>
      <c r="V13" s="475"/>
    </row>
    <row r="14" spans="1:23" ht="120" customHeight="1" thickBot="1">
      <c r="A14" s="505"/>
      <c r="B14" s="506"/>
      <c r="C14" s="224" t="str">
        <f>'5- Identificación de Riesgos'!D14</f>
        <v>5. Demora en la expedición de documentos requeridos para la liquidación del contrato</v>
      </c>
      <c r="D14" s="189"/>
      <c r="E14" s="188" t="s">
        <v>344</v>
      </c>
      <c r="F14" s="190" t="s">
        <v>345</v>
      </c>
      <c r="G14" s="191" t="s">
        <v>346</v>
      </c>
      <c r="H14" s="191" t="s">
        <v>345</v>
      </c>
      <c r="I14" s="191" t="s">
        <v>346</v>
      </c>
      <c r="J14" s="192">
        <f t="shared" si="0"/>
        <v>0.5</v>
      </c>
      <c r="K14" s="509"/>
      <c r="L14" s="191"/>
      <c r="M14" s="233"/>
      <c r="N14" s="191"/>
      <c r="O14" s="191"/>
      <c r="P14" s="191"/>
      <c r="Q14" s="191"/>
      <c r="R14" s="192"/>
      <c r="S14" s="509"/>
      <c r="T14" s="510"/>
      <c r="U14" s="506"/>
      <c r="V14" s="511"/>
    </row>
    <row r="15" spans="1:23" ht="120" customHeight="1">
      <c r="A15" s="482">
        <v>2</v>
      </c>
      <c r="B15" s="476" t="str">
        <f>'5- Identificación de Riesgos'!B15</f>
        <v>No salvaguardar los bienes e intereses asegurables de la Entidad</v>
      </c>
      <c r="C15" s="225" t="str">
        <f>'5- Identificación de Riesgos'!D15</f>
        <v>1. Desconocimiento del marco normativo en materia de seguros para la Entidad.</v>
      </c>
      <c r="D15" s="195"/>
      <c r="E15" s="157" t="s">
        <v>352</v>
      </c>
      <c r="F15" s="176" t="s">
        <v>346</v>
      </c>
      <c r="G15" s="176" t="s">
        <v>346</v>
      </c>
      <c r="H15" s="176" t="s">
        <v>345</v>
      </c>
      <c r="I15" s="176" t="s">
        <v>346</v>
      </c>
      <c r="J15" s="177">
        <f t="shared" ref="J15:J37" si="2">COUNTIF(F15:I15,"SI")/4</f>
        <v>0.75</v>
      </c>
      <c r="K15" s="485">
        <f>AVERAGE(J15:J19)</f>
        <v>0.7</v>
      </c>
      <c r="L15" s="176" t="str">
        <f>'5- Identificación de Riesgos'!I15</f>
        <v>Interrupción o afectación en la prestación del servicio administrativo</v>
      </c>
      <c r="M15" s="157" t="s">
        <v>349</v>
      </c>
      <c r="N15" s="176" t="s">
        <v>346</v>
      </c>
      <c r="O15" s="176" t="s">
        <v>346</v>
      </c>
      <c r="P15" s="176" t="s">
        <v>346</v>
      </c>
      <c r="Q15" s="176" t="s">
        <v>346</v>
      </c>
      <c r="R15" s="177">
        <f t="shared" ref="R15:R28" si="3">SUM(COUNTIF(N15,"SI")*25%,COUNTIF(O15,"SI")*40%,COUNTIF(P15,"SI")*25%,COUNTIF(Q15,"SI")*10%)</f>
        <v>1</v>
      </c>
      <c r="S15" s="485">
        <f>AVERAGE(R15:R19)</f>
        <v>1</v>
      </c>
      <c r="T15" s="478"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Muy Baja - 1</v>
      </c>
      <c r="U15" s="476"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Leve - 1</v>
      </c>
      <c r="V15" s="473" t="str">
        <f>CONCATENATE(VLOOKUP((LEFT(T15,LEN(T15)-4)&amp;LEFT(U15,LEN(U15)-4)),'9- Matriz de Calor '!$D$18:$E$42,2,0)," - ",RIGHT(T15,1)*RIGHT(U15,1))</f>
        <v>Bajo - 1</v>
      </c>
    </row>
    <row r="16" spans="1:23" ht="120" customHeight="1">
      <c r="A16" s="483"/>
      <c r="B16" s="477"/>
      <c r="C16" s="223" t="str">
        <f>'5- Identificación de Riesgos'!D16</f>
        <v>2. Comunicación no asertiva entre los actores que intervienen en las actividades de aseguramiento y su actualización, prevención de pérdidas y siniestralidad.</v>
      </c>
      <c r="D16" s="56"/>
      <c r="E16" s="158" t="s">
        <v>353</v>
      </c>
      <c r="F16" s="182" t="s">
        <v>346</v>
      </c>
      <c r="G16" s="182" t="s">
        <v>346</v>
      </c>
      <c r="H16" s="182" t="s">
        <v>345</v>
      </c>
      <c r="I16" s="182" t="s">
        <v>346</v>
      </c>
      <c r="J16" s="181">
        <f t="shared" si="2"/>
        <v>0.75</v>
      </c>
      <c r="K16" s="486"/>
      <c r="L16" s="182" t="str">
        <f>'5- Identificación de Riesgos'!I16</f>
        <v>Afectación Económica</v>
      </c>
      <c r="M16" s="232" t="s">
        <v>349</v>
      </c>
      <c r="N16" s="182" t="s">
        <v>346</v>
      </c>
      <c r="O16" s="182" t="s">
        <v>346</v>
      </c>
      <c r="P16" s="182" t="s">
        <v>346</v>
      </c>
      <c r="Q16" s="182" t="s">
        <v>346</v>
      </c>
      <c r="R16" s="181">
        <f t="shared" si="3"/>
        <v>1</v>
      </c>
      <c r="S16" s="486"/>
      <c r="T16" s="479"/>
      <c r="U16" s="477"/>
      <c r="V16" s="475"/>
    </row>
    <row r="17" spans="1:22" ht="120" customHeight="1">
      <c r="A17" s="483"/>
      <c r="B17" s="477"/>
      <c r="C17" s="223" t="str">
        <f>'5- Identificación de Riesgos'!D17</f>
        <v>3. Incumplimiento de las obligaciones contenidas en los contratos suscritos para la implementación del plan de seguros de la Entidad.</v>
      </c>
      <c r="D17" s="56"/>
      <c r="E17" s="196" t="s">
        <v>354</v>
      </c>
      <c r="F17" s="182" t="s">
        <v>346</v>
      </c>
      <c r="G17" s="182" t="s">
        <v>346</v>
      </c>
      <c r="H17" s="182" t="s">
        <v>346</v>
      </c>
      <c r="I17" s="182" t="s">
        <v>346</v>
      </c>
      <c r="J17" s="181">
        <f t="shared" si="2"/>
        <v>1</v>
      </c>
      <c r="K17" s="486"/>
      <c r="L17" s="182" t="str">
        <f>'5- Identificación de Riesgos'!I17</f>
        <v>Incumplimiento de las metas establecidas</v>
      </c>
      <c r="M17" s="232" t="s">
        <v>349</v>
      </c>
      <c r="N17" s="182" t="s">
        <v>346</v>
      </c>
      <c r="O17" s="182" t="s">
        <v>346</v>
      </c>
      <c r="P17" s="182" t="s">
        <v>346</v>
      </c>
      <c r="Q17" s="182" t="s">
        <v>346</v>
      </c>
      <c r="R17" s="181">
        <f t="shared" ref="R17" si="4">SUM(COUNTIF(N17,"SI")*25%,COUNTIF(O17,"SI")*40%,COUNTIF(P17,"SI")*25%,COUNTIF(Q17,"SI")*10%)</f>
        <v>1</v>
      </c>
      <c r="S17" s="486"/>
      <c r="T17" s="479"/>
      <c r="U17" s="477"/>
      <c r="V17" s="475"/>
    </row>
    <row r="18" spans="1:22" ht="120" customHeight="1">
      <c r="A18" s="483"/>
      <c r="B18" s="477"/>
      <c r="C18" s="223" t="str">
        <f>'5- Identificación de Riesgos'!D18</f>
        <v>4. Imprecisión en la información recibida en el trámite de los siniestros.</v>
      </c>
      <c r="D18" s="56"/>
      <c r="E18" s="158" t="s">
        <v>355</v>
      </c>
      <c r="F18" s="182" t="s">
        <v>345</v>
      </c>
      <c r="G18" s="182" t="s">
        <v>346</v>
      </c>
      <c r="H18" s="182" t="s">
        <v>345</v>
      </c>
      <c r="I18" s="182" t="s">
        <v>346</v>
      </c>
      <c r="J18" s="181">
        <f t="shared" si="2"/>
        <v>0.5</v>
      </c>
      <c r="K18" s="486"/>
      <c r="L18" s="182" t="str">
        <f>'5- Identificación de Riesgos'!I18</f>
        <v>Interrupción o afectación en la prestación del servicio judicial</v>
      </c>
      <c r="M18" s="232" t="s">
        <v>349</v>
      </c>
      <c r="N18" s="182" t="s">
        <v>346</v>
      </c>
      <c r="O18" s="182" t="s">
        <v>346</v>
      </c>
      <c r="P18" s="182" t="s">
        <v>346</v>
      </c>
      <c r="Q18" s="182" t="s">
        <v>346</v>
      </c>
      <c r="R18" s="181">
        <f t="shared" ref="R18" si="5">SUM(COUNTIF(N18,"SI")*25%,COUNTIF(O18,"SI")*40%,COUNTIF(P18,"SI")*25%,COUNTIF(Q18,"SI")*10%)</f>
        <v>1</v>
      </c>
      <c r="S18" s="486"/>
      <c r="T18" s="479"/>
      <c r="U18" s="477"/>
      <c r="V18" s="475"/>
    </row>
    <row r="19" spans="1:22" ht="120" customHeight="1">
      <c r="A19" s="484"/>
      <c r="B19" s="481"/>
      <c r="C19" s="226" t="str">
        <f>'5- Identificación de Riesgos'!D19</f>
        <v>5. Sobre carga de trabajo que no permite atender las dinámicas de aseguramiento, prevención de pérdidas y siniestralidad.</v>
      </c>
      <c r="D19" s="57"/>
      <c r="E19" s="197" t="s">
        <v>356</v>
      </c>
      <c r="F19" s="193" t="s">
        <v>345</v>
      </c>
      <c r="G19" s="193" t="s">
        <v>346</v>
      </c>
      <c r="H19" s="193" t="s">
        <v>345</v>
      </c>
      <c r="I19" s="193" t="s">
        <v>346</v>
      </c>
      <c r="J19" s="194">
        <f t="shared" si="2"/>
        <v>0.5</v>
      </c>
      <c r="K19" s="487"/>
      <c r="L19" s="193"/>
      <c r="M19" s="234"/>
      <c r="N19" s="193"/>
      <c r="O19" s="193"/>
      <c r="P19" s="193"/>
      <c r="Q19" s="193"/>
      <c r="R19" s="194"/>
      <c r="S19" s="487"/>
      <c r="T19" s="480"/>
      <c r="U19" s="481"/>
      <c r="V19" s="474"/>
    </row>
    <row r="20" spans="1:22" ht="120" customHeight="1">
      <c r="A20" s="482">
        <f>'5- Identificación de Riesgos'!A20</f>
        <v>3</v>
      </c>
      <c r="B20" s="476" t="str">
        <f>'5- Identificación de Riesgos'!B20</f>
        <v>Perdida parcial o total de la información</v>
      </c>
      <c r="C20" s="225" t="str">
        <f>'5- Identificación de Riesgos'!D20</f>
        <v>1. Diferencias en la visualización de la información registrada en el correo  electrónico (ambiente web y escritorio) que pueden generar el no registro de algunas solicitudes.</v>
      </c>
      <c r="D20" s="195"/>
      <c r="E20" s="158" t="s">
        <v>357</v>
      </c>
      <c r="F20" s="176" t="s">
        <v>345</v>
      </c>
      <c r="G20" s="176" t="s">
        <v>346</v>
      </c>
      <c r="H20" s="176" t="s">
        <v>345</v>
      </c>
      <c r="I20" s="176" t="s">
        <v>346</v>
      </c>
      <c r="J20" s="177">
        <f t="shared" si="2"/>
        <v>0.5</v>
      </c>
      <c r="K20" s="485">
        <f>AVERAGE(J20:J24)</f>
        <v>0.6</v>
      </c>
      <c r="L20" s="176" t="str">
        <f>'5- Identificación de Riesgos'!I20</f>
        <v>Interrupción o afectación en la prestación del servicio administrativo</v>
      </c>
      <c r="M20" s="157" t="s">
        <v>347</v>
      </c>
      <c r="N20" s="176" t="s">
        <v>346</v>
      </c>
      <c r="O20" s="176" t="s">
        <v>346</v>
      </c>
      <c r="P20" s="176" t="s">
        <v>346</v>
      </c>
      <c r="Q20" s="176" t="s">
        <v>346</v>
      </c>
      <c r="R20" s="177">
        <f t="shared" si="3"/>
        <v>1</v>
      </c>
      <c r="S20" s="485">
        <f>AVERAGE(R20:R24)</f>
        <v>1</v>
      </c>
      <c r="T20" s="478"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7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73" t="str">
        <f>CONCATENATE(VLOOKUP((LEFT(T20,LEN(T20)-4)&amp;LEFT(U20,LEN(U20)-4)),'9- Matriz de Calor '!$D$18:$E$42,2,0)," - ",RIGHT(T20,1)*RIGHT(U20,1))</f>
        <v>Bajo - 1</v>
      </c>
    </row>
    <row r="21" spans="1:22" ht="120" customHeight="1">
      <c r="A21" s="483"/>
      <c r="B21" s="477"/>
      <c r="C21" s="223" t="str">
        <f>'5- Identificación de Riesgos'!D21</f>
        <v xml:space="preserve">2. Pérdida de documentos cuando son entregados para realizar un proceso en otra dependencia </v>
      </c>
      <c r="D21" s="56"/>
      <c r="E21" s="158" t="s">
        <v>358</v>
      </c>
      <c r="F21" s="182" t="s">
        <v>345</v>
      </c>
      <c r="G21" s="182" t="s">
        <v>346</v>
      </c>
      <c r="H21" s="182" t="s">
        <v>346</v>
      </c>
      <c r="I21" s="182" t="s">
        <v>346</v>
      </c>
      <c r="J21" s="181">
        <f t="shared" si="2"/>
        <v>0.75</v>
      </c>
      <c r="K21" s="486"/>
      <c r="L21" s="182" t="str">
        <f>'5- Identificación de Riesgos'!I21</f>
        <v>Afectación de reputacion,imagén, credibilidad, satisfacción de usuarios y PI</v>
      </c>
      <c r="M21" s="232" t="s">
        <v>347</v>
      </c>
      <c r="N21" s="182" t="s">
        <v>346</v>
      </c>
      <c r="O21" s="182" t="s">
        <v>346</v>
      </c>
      <c r="P21" s="182" t="s">
        <v>346</v>
      </c>
      <c r="Q21" s="182" t="s">
        <v>346</v>
      </c>
      <c r="R21" s="181">
        <f t="shared" si="3"/>
        <v>1</v>
      </c>
      <c r="S21" s="486"/>
      <c r="T21" s="479"/>
      <c r="U21" s="477"/>
      <c r="V21" s="475"/>
    </row>
    <row r="22" spans="1:22" ht="120" customHeight="1">
      <c r="A22" s="483"/>
      <c r="B22" s="477"/>
      <c r="C22" s="223" t="str">
        <f>'5- Identificación de Riesgos'!D22</f>
        <v xml:space="preserve">3. Posibles daños y pérdida de documentos o información recibida para radicar, entregar o enviar por correo o a la mano; por factores humanos y ambientales. </v>
      </c>
      <c r="D22" s="56"/>
      <c r="E22" s="196" t="s">
        <v>359</v>
      </c>
      <c r="F22" s="182" t="s">
        <v>345</v>
      </c>
      <c r="G22" s="182" t="s">
        <v>346</v>
      </c>
      <c r="H22" s="182" t="s">
        <v>346</v>
      </c>
      <c r="I22" s="182" t="s">
        <v>346</v>
      </c>
      <c r="J22" s="181">
        <f t="shared" si="2"/>
        <v>0.75</v>
      </c>
      <c r="K22" s="486"/>
      <c r="L22" s="182"/>
      <c r="M22" s="158"/>
      <c r="N22" s="182"/>
      <c r="O22" s="182"/>
      <c r="P22" s="182"/>
      <c r="Q22" s="182"/>
      <c r="R22" s="181"/>
      <c r="S22" s="486"/>
      <c r="T22" s="479"/>
      <c r="U22" s="477"/>
      <c r="V22" s="475"/>
    </row>
    <row r="23" spans="1:22" ht="120" customHeight="1">
      <c r="A23" s="483"/>
      <c r="B23" s="477"/>
      <c r="C23" s="223" t="str">
        <f>'5- Identificación de Riesgos'!D23</f>
        <v>4.Desconocimiento del procedimiento de procesos de Archivo en la recepción, almacenamiento y distribución de los documentos</v>
      </c>
      <c r="D23" s="56"/>
      <c r="E23" s="158" t="s">
        <v>360</v>
      </c>
      <c r="F23" s="182" t="s">
        <v>345</v>
      </c>
      <c r="G23" s="182" t="s">
        <v>346</v>
      </c>
      <c r="H23" s="182" t="s">
        <v>345</v>
      </c>
      <c r="I23" s="182" t="s">
        <v>346</v>
      </c>
      <c r="J23" s="181">
        <f t="shared" si="2"/>
        <v>0.5</v>
      </c>
      <c r="K23" s="486"/>
      <c r="L23" s="182"/>
      <c r="M23" s="232"/>
      <c r="N23" s="182"/>
      <c r="O23" s="182"/>
      <c r="P23" s="182"/>
      <c r="Q23" s="182"/>
      <c r="R23" s="181"/>
      <c r="S23" s="486"/>
      <c r="T23" s="479"/>
      <c r="U23" s="477"/>
      <c r="V23" s="475"/>
    </row>
    <row r="24" spans="1:22" ht="120" customHeight="1" thickBot="1">
      <c r="A24" s="484"/>
      <c r="B24" s="481"/>
      <c r="C24" s="226" t="str">
        <f>'5- Identificación de Riesgos'!D24</f>
        <v>5. Alto volumen de carga laboral</v>
      </c>
      <c r="D24" s="57"/>
      <c r="E24" s="197" t="s">
        <v>361</v>
      </c>
      <c r="F24" s="193" t="s">
        <v>345</v>
      </c>
      <c r="G24" s="193" t="s">
        <v>346</v>
      </c>
      <c r="H24" s="193" t="s">
        <v>345</v>
      </c>
      <c r="I24" s="193" t="s">
        <v>346</v>
      </c>
      <c r="J24" s="194">
        <f t="shared" si="2"/>
        <v>0.5</v>
      </c>
      <c r="K24" s="487"/>
      <c r="L24" s="193"/>
      <c r="M24" s="234"/>
      <c r="N24" s="193"/>
      <c r="O24" s="193"/>
      <c r="P24" s="193"/>
      <c r="Q24" s="193"/>
      <c r="R24" s="194"/>
      <c r="S24" s="487"/>
      <c r="T24" s="480"/>
      <c r="U24" s="481"/>
      <c r="V24" s="474"/>
    </row>
    <row r="25" spans="1:22" ht="120" customHeight="1">
      <c r="A25" s="482">
        <f>'5- Identificación de Riesgos'!A25</f>
        <v>4</v>
      </c>
      <c r="B25" s="476" t="str">
        <f>'5- Identificación de Riesgos'!B25</f>
        <v>Suspensión de los Servicios Públicos Domiciliarios y/o de Telefonía Móvil Celular (TMC)</v>
      </c>
      <c r="C25" s="225" t="str">
        <f>'5- Identificación de Riesgos'!D25</f>
        <v>1. No dar trámite de pago oportuno.</v>
      </c>
      <c r="D25" s="195"/>
      <c r="E25" s="157" t="s">
        <v>362</v>
      </c>
      <c r="F25" s="176" t="s">
        <v>346</v>
      </c>
      <c r="G25" s="176" t="s">
        <v>346</v>
      </c>
      <c r="H25" s="176" t="s">
        <v>346</v>
      </c>
      <c r="I25" s="176" t="s">
        <v>346</v>
      </c>
      <c r="J25" s="177">
        <f t="shared" si="2"/>
        <v>1</v>
      </c>
      <c r="K25" s="485">
        <f>AVERAGE(J25:J29)</f>
        <v>0.75</v>
      </c>
      <c r="L25" s="176" t="str">
        <f>'5- Identificación de Riesgos'!I25</f>
        <v>Interrupción o afectación en la prestación del servicio judicial</v>
      </c>
      <c r="M25" s="157" t="s">
        <v>363</v>
      </c>
      <c r="N25" s="176" t="s">
        <v>345</v>
      </c>
      <c r="O25" s="176" t="s">
        <v>346</v>
      </c>
      <c r="P25" s="176" t="s">
        <v>346</v>
      </c>
      <c r="Q25" s="176" t="s">
        <v>346</v>
      </c>
      <c r="R25" s="177">
        <f t="shared" si="3"/>
        <v>0.75</v>
      </c>
      <c r="S25" s="485">
        <f>AVERAGE(R25:R29)</f>
        <v>0.75</v>
      </c>
      <c r="T25" s="478" t="str">
        <f>CONCATENATE(INDEX('8- Políticas de Administración '!$B$6:$F$10,MATCH(ROUND(IF((RIGHT('5- Identificación de Riesgos'!H25,1)-'6- Valoración Controles'!K25)&lt;1,1,(RIGHT('5- Identificación de Riesgos'!H25,1)-'6- Valoración Controles'!K25)),0),'8- Políticas de Administración '!$F$6:$F$10,0),1)," - ",ROUND(IF((RIGHT('5- Identificación de Riesgos'!H25,1)-'6- Valoración Controles'!K25)&lt;1,1,(RIGHT('5- Identificación de Riesgos'!H25,1)-'6- Valoración Controles'!K25)),0))</f>
        <v>Muy Baja - 1</v>
      </c>
      <c r="U25" s="476" t="str">
        <f>CONCATENATE(INDEX('8- Políticas de Administración '!$B$17:$F$21,MATCH(ROUND(IF((RIGHT('5- Identificación de Riesgos'!M25,1)-'6- Valoración Controles'!S25)&lt;1,1,(RIGHT('5- Identificación de Riesgos'!M25,1)-'6- Valoración Controles'!S25)),0),'8- Políticas de Administración '!$F$17:$F$21,0),1)," - ",ROUND(IF((RIGHT('5- Identificación de Riesgos'!M25,1)-'6- Valoración Controles'!S25)&lt;1,1,(RIGHT('5- Identificación de Riesgos'!M25,1)-'6- Valoración Controles'!S25)),0))</f>
        <v>Leve - 1</v>
      </c>
      <c r="V25" s="473" t="str">
        <f>CONCATENATE(VLOOKUP((LEFT(T25,LEN(T25)-4)&amp;LEFT(U25,LEN(U25)-4)),'9- Matriz de Calor '!$D$18:$E$42,2,0)," - ",RIGHT(T25,1)*RIGHT(U25,1))</f>
        <v>Bajo - 1</v>
      </c>
    </row>
    <row r="26" spans="1:22" ht="120" customHeight="1">
      <c r="A26" s="483"/>
      <c r="B26" s="477"/>
      <c r="C26" s="223" t="str">
        <f>'5- Identificación de Riesgos'!D26</f>
        <v>2. Saldos pendientes que no corresponden en su pago a la Rama Judicial</v>
      </c>
      <c r="D26" s="56"/>
      <c r="E26" s="158" t="s">
        <v>364</v>
      </c>
      <c r="F26" s="182" t="s">
        <v>346</v>
      </c>
      <c r="G26" s="182" t="s">
        <v>346</v>
      </c>
      <c r="H26" s="182" t="s">
        <v>346</v>
      </c>
      <c r="I26" s="182" t="s">
        <v>346</v>
      </c>
      <c r="J26" s="181">
        <f t="shared" si="2"/>
        <v>1</v>
      </c>
      <c r="K26" s="486"/>
      <c r="L26" s="182" t="str">
        <f>'5- Identificación de Riesgos'!I26</f>
        <v>Interrupción o afectación en la prestación del servicio administrativo</v>
      </c>
      <c r="M26" s="232" t="s">
        <v>363</v>
      </c>
      <c r="N26" s="182" t="s">
        <v>345</v>
      </c>
      <c r="O26" s="182" t="s">
        <v>346</v>
      </c>
      <c r="P26" s="182" t="s">
        <v>346</v>
      </c>
      <c r="Q26" s="182" t="s">
        <v>346</v>
      </c>
      <c r="R26" s="181">
        <f t="shared" si="3"/>
        <v>0.75</v>
      </c>
      <c r="S26" s="486"/>
      <c r="T26" s="479"/>
      <c r="U26" s="477"/>
      <c r="V26" s="475"/>
    </row>
    <row r="27" spans="1:22" ht="120" customHeight="1">
      <c r="A27" s="483"/>
      <c r="B27" s="477"/>
      <c r="C27" s="223" t="str">
        <f>'5- Identificación de Riesgos'!D27</f>
        <v>3. Fallas en la comunicación con el operador del servicio.</v>
      </c>
      <c r="D27" s="56"/>
      <c r="E27" s="158" t="s">
        <v>365</v>
      </c>
      <c r="F27" s="182" t="s">
        <v>346</v>
      </c>
      <c r="G27" s="182" t="s">
        <v>346</v>
      </c>
      <c r="H27" s="182" t="s">
        <v>345</v>
      </c>
      <c r="I27" s="182" t="s">
        <v>346</v>
      </c>
      <c r="J27" s="181">
        <f t="shared" si="2"/>
        <v>0.75</v>
      </c>
      <c r="K27" s="486"/>
      <c r="L27" s="182" t="str">
        <f>'5- Identificación de Riesgos'!I27</f>
        <v>Afectación de reputacion,imagén, credibilidad, satisfacción de usuarios y PI</v>
      </c>
      <c r="M27" s="158" t="s">
        <v>363</v>
      </c>
      <c r="N27" s="182" t="s">
        <v>345</v>
      </c>
      <c r="O27" s="182" t="s">
        <v>346</v>
      </c>
      <c r="P27" s="182" t="s">
        <v>346</v>
      </c>
      <c r="Q27" s="182" t="s">
        <v>346</v>
      </c>
      <c r="R27" s="181">
        <f t="shared" si="3"/>
        <v>0.75</v>
      </c>
      <c r="S27" s="486"/>
      <c r="T27" s="479"/>
      <c r="U27" s="477"/>
      <c r="V27" s="475"/>
    </row>
    <row r="28" spans="1:22" ht="120" customHeight="1">
      <c r="A28" s="483"/>
      <c r="B28" s="477"/>
      <c r="C28" s="223" t="str">
        <f>'5- Identificación de Riesgos'!D28</f>
        <v>4. No aplicación o aplicación extemporánea de pagos por parte del operador.</v>
      </c>
      <c r="D28" s="56"/>
      <c r="E28" s="158" t="s">
        <v>366</v>
      </c>
      <c r="F28" s="182" t="s">
        <v>345</v>
      </c>
      <c r="G28" s="182" t="s">
        <v>346</v>
      </c>
      <c r="H28" s="182" t="s">
        <v>345</v>
      </c>
      <c r="I28" s="182" t="s">
        <v>346</v>
      </c>
      <c r="J28" s="181">
        <f t="shared" si="2"/>
        <v>0.5</v>
      </c>
      <c r="K28" s="486"/>
      <c r="L28" s="182" t="str">
        <f>'5- Identificación de Riesgos'!I28</f>
        <v>Afectación Económica</v>
      </c>
      <c r="M28" s="232" t="s">
        <v>363</v>
      </c>
      <c r="N28" s="182" t="s">
        <v>345</v>
      </c>
      <c r="O28" s="182" t="s">
        <v>346</v>
      </c>
      <c r="P28" s="182" t="s">
        <v>346</v>
      </c>
      <c r="Q28" s="182" t="s">
        <v>346</v>
      </c>
      <c r="R28" s="181">
        <f t="shared" si="3"/>
        <v>0.75</v>
      </c>
      <c r="S28" s="486"/>
      <c r="T28" s="479"/>
      <c r="U28" s="477"/>
      <c r="V28" s="475"/>
    </row>
    <row r="29" spans="1:22" ht="120" customHeight="1" thickBot="1">
      <c r="A29" s="484"/>
      <c r="B29" s="481"/>
      <c r="C29" s="226" t="str">
        <f>'5- Identificación de Riesgos'!D29</f>
        <v>5. Transición en la aplicación de las disposiciones legales en materia de austeridad en el gasto frente a la contratación de Servicios TMC.</v>
      </c>
      <c r="D29" s="57"/>
      <c r="E29" s="197" t="s">
        <v>367</v>
      </c>
      <c r="F29" s="193" t="s">
        <v>345</v>
      </c>
      <c r="G29" s="193" t="s">
        <v>346</v>
      </c>
      <c r="H29" s="193" t="s">
        <v>345</v>
      </c>
      <c r="I29" s="193" t="s">
        <v>346</v>
      </c>
      <c r="J29" s="194">
        <f t="shared" si="2"/>
        <v>0.5</v>
      </c>
      <c r="K29" s="487"/>
      <c r="L29" s="193"/>
      <c r="M29" s="234"/>
      <c r="N29" s="193"/>
      <c r="O29" s="193"/>
      <c r="P29" s="193"/>
      <c r="Q29" s="193"/>
      <c r="R29" s="194"/>
      <c r="S29" s="487"/>
      <c r="T29" s="480"/>
      <c r="U29" s="481"/>
      <c r="V29" s="474"/>
    </row>
    <row r="30" spans="1:22" ht="120" customHeight="1">
      <c r="A30" s="482">
        <f>'5- Identificación de Riesgos'!A30</f>
        <v>5</v>
      </c>
      <c r="B30" s="476" t="str">
        <f>'5- Identificación de Riesgos'!B30</f>
        <v>Tener registros desactualizados del parque automotor de la Rama Judicial (Hojas de vida de los vehículos, reporte de novedades) y/o pérdida de la información anexa documentada.</v>
      </c>
      <c r="C30" s="225" t="str">
        <f>'5- Identificación de Riesgos'!D30</f>
        <v>1. Registros y novedades recibidas pendientes de actualiza.</v>
      </c>
      <c r="D30" s="195"/>
      <c r="E30" s="157" t="s">
        <v>368</v>
      </c>
      <c r="F30" s="176" t="s">
        <v>346</v>
      </c>
      <c r="G30" s="176" t="s">
        <v>346</v>
      </c>
      <c r="H30" s="176" t="s">
        <v>345</v>
      </c>
      <c r="I30" s="176" t="s">
        <v>346</v>
      </c>
      <c r="J30" s="177">
        <f t="shared" si="2"/>
        <v>0.75</v>
      </c>
      <c r="K30" s="485">
        <f>AVERAGE(J30:J34)</f>
        <v>0.8</v>
      </c>
      <c r="L30" s="176" t="str">
        <f>'5- Identificación de Riesgos'!I30</f>
        <v>Incumplimiento de las metas establecidas</v>
      </c>
      <c r="M30" s="157" t="s">
        <v>347</v>
      </c>
      <c r="N30" s="176" t="s">
        <v>346</v>
      </c>
      <c r="O30" s="176" t="s">
        <v>346</v>
      </c>
      <c r="P30" s="176" t="s">
        <v>346</v>
      </c>
      <c r="Q30" s="176" t="s">
        <v>346</v>
      </c>
      <c r="R30" s="177">
        <f t="shared" ref="R30:R51" si="6">SUM(COUNTIF(N30,"SI")*25%,COUNTIF(O30,"SI")*40%,COUNTIF(P30,"SI")*25%,COUNTIF(Q30,"SI")*10%)</f>
        <v>1</v>
      </c>
      <c r="S30" s="485">
        <f>AVERAGE(R30:R34)</f>
        <v>1</v>
      </c>
      <c r="T30" s="478"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7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73" t="str">
        <f>CONCATENATE(VLOOKUP((LEFT(T30,LEN(T30)-4)&amp;LEFT(U30,LEN(U30)-4)),'9- Matriz de Calor '!$D$18:$E$42,2,0)," - ",RIGHT(T30,1)*RIGHT(U30,1))</f>
        <v>Bajo - 1</v>
      </c>
    </row>
    <row r="31" spans="1:22" ht="120" customHeight="1">
      <c r="A31" s="483"/>
      <c r="B31" s="477"/>
      <c r="C31" s="223" t="str">
        <f>'5- Identificación de Riesgos'!D31</f>
        <v>2. Registros y novedades no recibidas para la actualización del registro.</v>
      </c>
      <c r="D31" s="56"/>
      <c r="E31" s="158" t="s">
        <v>369</v>
      </c>
      <c r="F31" s="182" t="s">
        <v>346</v>
      </c>
      <c r="G31" s="182" t="s">
        <v>346</v>
      </c>
      <c r="H31" s="182" t="s">
        <v>346</v>
      </c>
      <c r="I31" s="182" t="s">
        <v>346</v>
      </c>
      <c r="J31" s="181">
        <f t="shared" si="2"/>
        <v>1</v>
      </c>
      <c r="K31" s="486"/>
      <c r="L31" s="182" t="str">
        <f>'5- Identificación de Riesgos'!I31</f>
        <v>Interrupción o afectación en la prestación del servicio judicial</v>
      </c>
      <c r="M31" s="232" t="s">
        <v>349</v>
      </c>
      <c r="N31" s="182" t="s">
        <v>346</v>
      </c>
      <c r="O31" s="182" t="s">
        <v>346</v>
      </c>
      <c r="P31" s="182" t="s">
        <v>346</v>
      </c>
      <c r="Q31" s="182" t="s">
        <v>346</v>
      </c>
      <c r="R31" s="181">
        <f t="shared" si="6"/>
        <v>1</v>
      </c>
      <c r="S31" s="486"/>
      <c r="T31" s="479"/>
      <c r="U31" s="477"/>
      <c r="V31" s="475"/>
    </row>
    <row r="32" spans="1:22" ht="120" customHeight="1">
      <c r="A32" s="483"/>
      <c r="B32" s="477"/>
      <c r="C32" s="223" t="str">
        <f>'5- Identificación de Riesgos'!D32</f>
        <v>3. Bases de datos sin criterios unificados.</v>
      </c>
      <c r="D32" s="56"/>
      <c r="E32" s="158" t="s">
        <v>370</v>
      </c>
      <c r="F32" s="182" t="s">
        <v>346</v>
      </c>
      <c r="G32" s="182" t="s">
        <v>346</v>
      </c>
      <c r="H32" s="182" t="s">
        <v>345</v>
      </c>
      <c r="I32" s="182" t="s">
        <v>346</v>
      </c>
      <c r="J32" s="181">
        <f t="shared" si="2"/>
        <v>0.75</v>
      </c>
      <c r="K32" s="486"/>
      <c r="L32" s="182" t="str">
        <f>'5- Identificación de Riesgos'!I32</f>
        <v>Interrupción o afectación en la prestación del servicio administrativo</v>
      </c>
      <c r="M32" s="232" t="s">
        <v>349</v>
      </c>
      <c r="N32" s="182" t="s">
        <v>346</v>
      </c>
      <c r="O32" s="182" t="s">
        <v>346</v>
      </c>
      <c r="P32" s="182" t="s">
        <v>346</v>
      </c>
      <c r="Q32" s="182" t="s">
        <v>346</v>
      </c>
      <c r="R32" s="181">
        <f t="shared" si="6"/>
        <v>1</v>
      </c>
      <c r="S32" s="486"/>
      <c r="T32" s="479"/>
      <c r="U32" s="477"/>
      <c r="V32" s="475"/>
    </row>
    <row r="33" spans="1:22" ht="120" customHeight="1">
      <c r="A33" s="483"/>
      <c r="B33" s="477"/>
      <c r="C33" s="223" t="str">
        <f>'5- Identificación de Riesgos'!D33</f>
        <v>4. Falta de respaldo de la base de datos y/o registros físicos de los vehículos</v>
      </c>
      <c r="D33" s="56"/>
      <c r="E33" s="158" t="s">
        <v>371</v>
      </c>
      <c r="F33" s="182" t="s">
        <v>346</v>
      </c>
      <c r="G33" s="182" t="s">
        <v>346</v>
      </c>
      <c r="H33" s="182" t="s">
        <v>346</v>
      </c>
      <c r="I33" s="182" t="s">
        <v>346</v>
      </c>
      <c r="J33" s="181">
        <f t="shared" si="2"/>
        <v>1</v>
      </c>
      <c r="K33" s="486"/>
      <c r="L33" s="182" t="str">
        <f>'5- Identificación de Riesgos'!I33</f>
        <v>Afectación Económica</v>
      </c>
      <c r="M33" s="232" t="s">
        <v>347</v>
      </c>
      <c r="N33" s="182" t="s">
        <v>346</v>
      </c>
      <c r="O33" s="182" t="s">
        <v>346</v>
      </c>
      <c r="P33" s="182" t="s">
        <v>346</v>
      </c>
      <c r="Q33" s="182" t="s">
        <v>346</v>
      </c>
      <c r="R33" s="181">
        <f t="shared" si="6"/>
        <v>1</v>
      </c>
      <c r="S33" s="486"/>
      <c r="T33" s="479"/>
      <c r="U33" s="477"/>
      <c r="V33" s="475"/>
    </row>
    <row r="34" spans="1:22" ht="120" customHeight="1" thickBot="1">
      <c r="A34" s="484"/>
      <c r="B34" s="481"/>
      <c r="C34" s="226" t="str">
        <f>'5- Identificación de Riesgos'!D34</f>
        <v>5. Fallas en el software de los equipos de cómputo.</v>
      </c>
      <c r="D34" s="57"/>
      <c r="E34" s="197" t="s">
        <v>372</v>
      </c>
      <c r="F34" s="193" t="s">
        <v>345</v>
      </c>
      <c r="G34" s="193" t="s">
        <v>346</v>
      </c>
      <c r="H34" s="193" t="s">
        <v>345</v>
      </c>
      <c r="I34" s="193" t="s">
        <v>346</v>
      </c>
      <c r="J34" s="194">
        <f t="shared" si="2"/>
        <v>0.5</v>
      </c>
      <c r="K34" s="487"/>
      <c r="L34" s="193"/>
      <c r="M34" s="234"/>
      <c r="N34" s="193"/>
      <c r="O34" s="193"/>
      <c r="P34" s="193"/>
      <c r="Q34" s="193"/>
      <c r="R34" s="194"/>
      <c r="S34" s="487"/>
      <c r="T34" s="480"/>
      <c r="U34" s="481"/>
      <c r="V34" s="474"/>
    </row>
    <row r="35" spans="1:22" ht="120" customHeight="1">
      <c r="A35" s="482">
        <f>'5- Identificación de Riesgos'!A35</f>
        <v>6</v>
      </c>
      <c r="B35" s="476" t="str">
        <f>'5- Identificación de Riesgos'!B35</f>
        <v>Afectación de los aspectos ambientales</v>
      </c>
      <c r="C35" s="225" t="str">
        <f>'5- Identificación de Riesgos'!D35</f>
        <v>1. Desconocimiento del Sistema de Gestión Ambiental que aplica para la Rama Judicial a Nivel Central y Seccional.</v>
      </c>
      <c r="D35" s="227"/>
      <c r="E35" s="228" t="s">
        <v>373</v>
      </c>
      <c r="F35" s="176" t="s">
        <v>346</v>
      </c>
      <c r="G35" s="176" t="s">
        <v>346</v>
      </c>
      <c r="H35" s="176" t="s">
        <v>345</v>
      </c>
      <c r="I35" s="176" t="s">
        <v>346</v>
      </c>
      <c r="J35" s="177">
        <f t="shared" si="2"/>
        <v>0.75</v>
      </c>
      <c r="K35" s="485">
        <f>AVERAGE(J35:J37)</f>
        <v>0.75</v>
      </c>
      <c r="L35" s="176" t="str">
        <f>'5- Identificación de Riesgos'!I35</f>
        <v>Afectación Económica</v>
      </c>
      <c r="M35" s="157" t="s">
        <v>374</v>
      </c>
      <c r="N35" s="176" t="s">
        <v>346</v>
      </c>
      <c r="O35" s="176" t="s">
        <v>346</v>
      </c>
      <c r="P35" s="176" t="s">
        <v>346</v>
      </c>
      <c r="Q35" s="176" t="s">
        <v>346</v>
      </c>
      <c r="R35" s="177">
        <f t="shared" si="6"/>
        <v>1</v>
      </c>
      <c r="S35" s="485">
        <f>AVERAGE(R35:R37)</f>
        <v>1</v>
      </c>
      <c r="T35" s="478" t="str">
        <f>CONCATENATE(INDEX('8- Políticas de Administración '!$B$6:$F$10,MATCH(ROUND(IF((RIGHT('5- Identificación de Riesgos'!H35,1)-'6- Valoración Controles'!K35)&lt;1,1,(RIGHT('5- Identificación de Riesgos'!H35,1)-'6- Valoración Controles'!K35)),0),'8- Políticas de Administración '!$F$6:$F$10,0),1)," - ",ROUND(IF((RIGHT('5- Identificación de Riesgos'!H35,1)-'6- Valoración Controles'!K35)&lt;1,1,(RIGHT('5- Identificación de Riesgos'!H35,1)-'6- Valoración Controles'!K35)),0))</f>
        <v>Muy Baja - 1</v>
      </c>
      <c r="U35" s="476" t="str">
        <f>CONCATENATE(INDEX('8- Políticas de Administración '!$B$17:$F$21,MATCH(ROUND(IF((RIGHT('5- Identificación de Riesgos'!M35,1)-'6- Valoración Controles'!S35)&lt;1,1,(RIGHT('5- Identificación de Riesgos'!M35,1)-'6- Valoración Controles'!S35)),0),'8- Políticas de Administración '!$F$17:$F$21,0),1)," - ",ROUND(IF((RIGHT('5- Identificación de Riesgos'!M35,1)-'6- Valoración Controles'!S35)&lt;1,1,(RIGHT('5- Identificación de Riesgos'!M35,1)-'6- Valoración Controles'!S35)),0))</f>
        <v>Moderado - 3</v>
      </c>
      <c r="V35" s="473" t="str">
        <f>CONCATENATE(VLOOKUP((LEFT(T35,LEN(T35)-4)&amp;LEFT(U35,LEN(U35)-4)),'9- Matriz de Calor '!$D$18:$E$42,2,0)," - ",RIGHT(T35,1)*RIGHT(U35,1))</f>
        <v>Moderado - 3</v>
      </c>
    </row>
    <row r="36" spans="1:22" ht="120" customHeight="1">
      <c r="A36" s="483"/>
      <c r="B36" s="477"/>
      <c r="C36" s="223" t="str">
        <f>'5- Identificación de Riesgos'!D36</f>
        <v>2. No hay accesibilidad de forma oportuna a la información base para el cálculo de indicadores</v>
      </c>
      <c r="D36" s="156"/>
      <c r="E36" s="229" t="s">
        <v>375</v>
      </c>
      <c r="F36" s="182" t="s">
        <v>346</v>
      </c>
      <c r="G36" s="182" t="s">
        <v>346</v>
      </c>
      <c r="H36" s="182" t="s">
        <v>345</v>
      </c>
      <c r="I36" s="182" t="s">
        <v>346</v>
      </c>
      <c r="J36" s="181">
        <f t="shared" si="2"/>
        <v>0.75</v>
      </c>
      <c r="K36" s="486"/>
      <c r="L36" s="182" t="str">
        <f>'5- Identificación de Riesgos'!I36</f>
        <v>Incumplimiento de las metas establecidas</v>
      </c>
      <c r="M36" s="158" t="s">
        <v>374</v>
      </c>
      <c r="N36" s="182" t="s">
        <v>346</v>
      </c>
      <c r="O36" s="182" t="s">
        <v>346</v>
      </c>
      <c r="P36" s="182" t="s">
        <v>346</v>
      </c>
      <c r="Q36" s="182" t="s">
        <v>346</v>
      </c>
      <c r="R36" s="181">
        <f t="shared" si="6"/>
        <v>1</v>
      </c>
      <c r="S36" s="486"/>
      <c r="T36" s="479"/>
      <c r="U36" s="477"/>
      <c r="V36" s="475"/>
    </row>
    <row r="37" spans="1:22" ht="120" customHeight="1" thickBot="1">
      <c r="A37" s="484"/>
      <c r="B37" s="481"/>
      <c r="C37" s="226"/>
      <c r="D37" s="230"/>
      <c r="E37" s="231" t="s">
        <v>376</v>
      </c>
      <c r="F37" s="193" t="s">
        <v>346</v>
      </c>
      <c r="G37" s="193" t="s">
        <v>346</v>
      </c>
      <c r="H37" s="193" t="s">
        <v>345</v>
      </c>
      <c r="I37" s="193" t="s">
        <v>346</v>
      </c>
      <c r="J37" s="194">
        <f t="shared" si="2"/>
        <v>0.75</v>
      </c>
      <c r="K37" s="487"/>
      <c r="L37" s="193" t="str">
        <f>'5- Identificación de Riesgos'!I37</f>
        <v>Afectación de reputacion,imagén, credibilidad, satisfacción de usuarios y PI</v>
      </c>
      <c r="M37" s="234" t="s">
        <v>374</v>
      </c>
      <c r="N37" s="193" t="s">
        <v>346</v>
      </c>
      <c r="O37" s="193" t="s">
        <v>346</v>
      </c>
      <c r="P37" s="193" t="s">
        <v>346</v>
      </c>
      <c r="Q37" s="193" t="s">
        <v>346</v>
      </c>
      <c r="R37" s="194">
        <f t="shared" si="6"/>
        <v>1</v>
      </c>
      <c r="S37" s="487"/>
      <c r="T37" s="480"/>
      <c r="U37" s="481"/>
      <c r="V37" s="474"/>
    </row>
    <row r="38" spans="1:22" ht="120" customHeight="1">
      <c r="A38" s="482">
        <f>'5- Identificación de Riesgos'!A38</f>
        <v>7</v>
      </c>
      <c r="B38" s="476" t="str">
        <f>'5- Identificación de Riesgos'!B38</f>
        <v>Suspensión de actividades en las sedes por emergencias, fenómenos naturales o de orden publico</v>
      </c>
      <c r="C38" s="225" t="str">
        <f>'5- Identificación de Riesgos'!D38</f>
        <v xml:space="preserve">1 . Incendio por vandalismo (bomba molotov), que entre en contacto con fuentes de ignición (corto circuito) material combustible como papel, muebles almacenados y en uso, insumos de construcción, insumos de aseo, tanque de ACPM, conexión de gas natural, residuos </v>
      </c>
      <c r="D38" s="227"/>
      <c r="E38" s="228" t="s">
        <v>377</v>
      </c>
      <c r="F38" s="176" t="s">
        <v>346</v>
      </c>
      <c r="G38" s="176" t="s">
        <v>346</v>
      </c>
      <c r="H38" s="176" t="s">
        <v>345</v>
      </c>
      <c r="I38" s="176" t="s">
        <v>346</v>
      </c>
      <c r="J38" s="177">
        <f t="shared" ref="J38:J45" si="7">COUNTIF(F38:I38,"SI")/4</f>
        <v>0.75</v>
      </c>
      <c r="K38" s="485">
        <f>AVERAGE(J38:J40)</f>
        <v>0.75</v>
      </c>
      <c r="L38" s="176" t="str">
        <f>'5- Identificación de Riesgos'!I38</f>
        <v>Interrupción o afectación en la prestación del servicio judicial</v>
      </c>
      <c r="M38" s="157" t="s">
        <v>378</v>
      </c>
      <c r="N38" s="176" t="s">
        <v>346</v>
      </c>
      <c r="O38" s="176" t="s">
        <v>346</v>
      </c>
      <c r="P38" s="176" t="s">
        <v>346</v>
      </c>
      <c r="Q38" s="176" t="s">
        <v>346</v>
      </c>
      <c r="R38" s="177">
        <f t="shared" si="6"/>
        <v>1</v>
      </c>
      <c r="S38" s="485">
        <f>AVERAGE(R38:R40)</f>
        <v>1</v>
      </c>
      <c r="T38" s="478" t="str">
        <f>CONCATENATE(INDEX('8- Políticas de Administración '!$B$6:$F$10,MATCH(ROUND(IF((RIGHT('5- Identificación de Riesgos'!H38,1)-'6- Valoración Controles'!K38)&lt;1,1,(RIGHT('5- Identificación de Riesgos'!H38,1)-'6- Valoración Controles'!K38)),0),'8- Políticas de Administración '!$F$6:$F$10,0),1)," - ",ROUND(IF((RIGHT('5- Identificación de Riesgos'!H38,1)-'6- Valoración Controles'!K38)&lt;1,1,(RIGHT('5- Identificación de Riesgos'!H38,1)-'6- Valoración Controles'!K38)),0))</f>
        <v>Muy Baja - 1</v>
      </c>
      <c r="U38" s="476" t="str">
        <f>CONCATENATE(INDEX('8- Políticas de Administración '!$B$17:$F$21,MATCH(ROUND(IF((RIGHT('5- Identificación de Riesgos'!M38,1)-'6- Valoración Controles'!S38)&lt;1,1,(RIGHT('5- Identificación de Riesgos'!M38,1)-'6- Valoración Controles'!S38)),0),'8- Políticas de Administración '!$F$17:$F$21,0),1)," - ",ROUND(IF((RIGHT('5- Identificación de Riesgos'!M38,1)-'6- Valoración Controles'!S38)&lt;1,1,(RIGHT('5- Identificación de Riesgos'!M38,1)-'6- Valoración Controles'!S38)),0))</f>
        <v>Moderado - 3</v>
      </c>
      <c r="V38" s="473" t="str">
        <f>CONCATENATE(VLOOKUP((LEFT(T38,LEN(T38)-4)&amp;LEFT(U38,LEN(U38)-4)),'9- Matriz de Calor '!$D$18:$E$42,2,0)," - ",RIGHT(T38,1)*RIGHT(U38,1))</f>
        <v>Moderado - 3</v>
      </c>
    </row>
    <row r="39" spans="1:22" ht="120" customHeight="1">
      <c r="A39" s="483"/>
      <c r="B39" s="477"/>
      <c r="C39" s="223" t="str">
        <f>'5- Identificación de Riesgos'!D39</f>
        <v>2. Incendio por sobrecarga debido al uso de electrodomésticos en las instalaciones</v>
      </c>
      <c r="D39" s="156"/>
      <c r="E39" s="229" t="s">
        <v>379</v>
      </c>
      <c r="F39" s="182" t="s">
        <v>346</v>
      </c>
      <c r="G39" s="182" t="s">
        <v>346</v>
      </c>
      <c r="H39" s="182" t="s">
        <v>345</v>
      </c>
      <c r="I39" s="182" t="s">
        <v>346</v>
      </c>
      <c r="J39" s="181">
        <f t="shared" si="7"/>
        <v>0.75</v>
      </c>
      <c r="K39" s="486"/>
      <c r="L39" s="182" t="str">
        <f>'5- Identificación de Riesgos'!I39</f>
        <v>Afectación Económica</v>
      </c>
      <c r="M39" s="158" t="s">
        <v>378</v>
      </c>
      <c r="N39" s="182" t="s">
        <v>346</v>
      </c>
      <c r="O39" s="182" t="s">
        <v>346</v>
      </c>
      <c r="P39" s="182" t="s">
        <v>346</v>
      </c>
      <c r="Q39" s="182" t="s">
        <v>346</v>
      </c>
      <c r="R39" s="181">
        <f t="shared" si="6"/>
        <v>1</v>
      </c>
      <c r="S39" s="486"/>
      <c r="T39" s="479"/>
      <c r="U39" s="477"/>
      <c r="V39" s="475"/>
    </row>
    <row r="40" spans="1:22" ht="120" customHeight="1" thickBot="1">
      <c r="A40" s="484"/>
      <c r="B40" s="481"/>
      <c r="C40" s="226" t="str">
        <f>'5- Identificación de Riesgos'!D40</f>
        <v>3. Inundaciones por lluvias torrenciales en la temporada invernal, por el desnivel de las vías se forman arroyos, parte de los cuales desembocan en las edificaciones y/o por efecto del incremento del nivel freático.</v>
      </c>
      <c r="D40" s="230"/>
      <c r="E40" s="231" t="s">
        <v>380</v>
      </c>
      <c r="F40" s="193" t="s">
        <v>346</v>
      </c>
      <c r="G40" s="193" t="s">
        <v>346</v>
      </c>
      <c r="H40" s="193" t="s">
        <v>345</v>
      </c>
      <c r="I40" s="193" t="s">
        <v>346</v>
      </c>
      <c r="J40" s="194">
        <f t="shared" si="7"/>
        <v>0.75</v>
      </c>
      <c r="K40" s="487"/>
      <c r="L40" s="193" t="str">
        <f>'5- Identificación de Riesgos'!I40</f>
        <v>Incumplimiento de las metas establecidas</v>
      </c>
      <c r="M40" s="197" t="s">
        <v>378</v>
      </c>
      <c r="N40" s="193" t="s">
        <v>346</v>
      </c>
      <c r="O40" s="193" t="s">
        <v>346</v>
      </c>
      <c r="P40" s="193" t="s">
        <v>346</v>
      </c>
      <c r="Q40" s="193" t="s">
        <v>346</v>
      </c>
      <c r="R40" s="194">
        <f t="shared" si="6"/>
        <v>1</v>
      </c>
      <c r="S40" s="487"/>
      <c r="T40" s="480"/>
      <c r="U40" s="481"/>
      <c r="V40" s="474"/>
    </row>
    <row r="41" spans="1:22" ht="120" customHeight="1">
      <c r="A41" s="515">
        <f>'5- Identificación de Riesgos'!A41</f>
        <v>8</v>
      </c>
      <c r="B41" s="518" t="str">
        <f>'5- Identificación de Riesgos'!B41</f>
        <v>Diferencias entre el inventario Físico y el Kardex (SICOF)</v>
      </c>
      <c r="C41" s="225" t="str">
        <f>'5- Identificación de Riesgos'!D41</f>
        <v xml:space="preserve">1. Mala ejecucion en la toma de inventarios </v>
      </c>
      <c r="D41" s="195"/>
      <c r="E41" s="157" t="s">
        <v>381</v>
      </c>
      <c r="F41" s="176" t="s">
        <v>346</v>
      </c>
      <c r="G41" s="176" t="s">
        <v>346</v>
      </c>
      <c r="H41" s="176" t="s">
        <v>346</v>
      </c>
      <c r="I41" s="176" t="s">
        <v>346</v>
      </c>
      <c r="J41" s="177">
        <f t="shared" si="7"/>
        <v>1</v>
      </c>
      <c r="K41" s="485">
        <f>AVERAGE(J41:J45)</f>
        <v>0.9</v>
      </c>
      <c r="L41" s="176" t="str">
        <f>'5- Identificación de Riesgos'!I41</f>
        <v>Afectación de reputacion,imagén, credibilidad, satisfacción de usuarios y PI</v>
      </c>
      <c r="M41" s="157" t="s">
        <v>347</v>
      </c>
      <c r="N41" s="176" t="s">
        <v>346</v>
      </c>
      <c r="O41" s="176" t="s">
        <v>346</v>
      </c>
      <c r="P41" s="176" t="s">
        <v>346</v>
      </c>
      <c r="Q41" s="176" t="s">
        <v>346</v>
      </c>
      <c r="R41" s="177">
        <f t="shared" ref="R41:R43" si="8">SUM(COUNTIF(N41,"SI")*25%,COUNTIF(O41,"SI")*40%,COUNTIF(P41,"SI")*25%,COUNTIF(Q41,"SI")*10%)</f>
        <v>1</v>
      </c>
      <c r="S41" s="485">
        <f>AVERAGE(R41:R45)</f>
        <v>1</v>
      </c>
      <c r="T41" s="478" t="str">
        <f>CONCATENATE(INDEX('8- Políticas de Administración '!$B$6:$F$10,MATCH(ROUND(IF((RIGHT('5- Identificación de Riesgos'!H41,1)-'6- Valoración Controles'!K41)&lt;1,1,(RIGHT('5- Identificación de Riesgos'!H41,1)-'6- Valoración Controles'!K41)),0),'8- Políticas de Administración '!$F$6:$F$10,0),1)," - ",ROUND(IF((RIGHT('5- Identificación de Riesgos'!H41,1)-'6- Valoración Controles'!K41)&lt;1,1,(RIGHT('5- Identificación de Riesgos'!H41,1)-'6- Valoración Controles'!K41)),0))</f>
        <v>Muy Baja - 1</v>
      </c>
      <c r="U41" s="476" t="str">
        <f>CONCATENATE(INDEX('8- Políticas de Administración '!$B$17:$F$21,MATCH(ROUND(IF((RIGHT('5- Identificación de Riesgos'!M41,1)-'6- Valoración Controles'!S41)&lt;1,1,(RIGHT('5- Identificación de Riesgos'!M41,1)-'6- Valoración Controles'!S41)),0),'8- Políticas de Administración '!$F$17:$F$21,0),1)," - ",ROUND(IF((RIGHT('5- Identificación de Riesgos'!M41,1)-'6- Valoración Controles'!S41)&lt;1,1,(RIGHT('5- Identificación de Riesgos'!M41,1)-'6- Valoración Controles'!S41)),0))</f>
        <v>Moderado - 3</v>
      </c>
      <c r="V41" s="473" t="str">
        <f>CONCATENATE(VLOOKUP((LEFT(T41,LEN(T41)-4)&amp;LEFT(U41,LEN(U41)-4)),'9- Matriz de Calor '!$D$18:$E$42,2,0)," - ",RIGHT(T41,1)*RIGHT(U41,1))</f>
        <v>Moderado - 3</v>
      </c>
    </row>
    <row r="42" spans="1:22" ht="120" customHeight="1">
      <c r="A42" s="516"/>
      <c r="B42" s="519"/>
      <c r="C42" s="223" t="str">
        <f>'5- Identificación de Riesgos'!D42</f>
        <v xml:space="preserve">2. No registro en el el sistema </v>
      </c>
      <c r="D42" s="56"/>
      <c r="E42" s="158" t="s">
        <v>382</v>
      </c>
      <c r="F42" s="182" t="s">
        <v>346</v>
      </c>
      <c r="G42" s="182" t="s">
        <v>346</v>
      </c>
      <c r="H42" s="182" t="s">
        <v>346</v>
      </c>
      <c r="I42" s="182" t="s">
        <v>346</v>
      </c>
      <c r="J42" s="181">
        <f t="shared" si="7"/>
        <v>1</v>
      </c>
      <c r="K42" s="486"/>
      <c r="L42" s="182" t="str">
        <f>'5- Identificación de Riesgos'!I42</f>
        <v>Afectación Económica</v>
      </c>
      <c r="M42" s="232" t="s">
        <v>349</v>
      </c>
      <c r="N42" s="182" t="s">
        <v>346</v>
      </c>
      <c r="O42" s="182" t="s">
        <v>346</v>
      </c>
      <c r="P42" s="182" t="s">
        <v>346</v>
      </c>
      <c r="Q42" s="182" t="s">
        <v>346</v>
      </c>
      <c r="R42" s="181">
        <f t="shared" si="8"/>
        <v>1</v>
      </c>
      <c r="S42" s="486"/>
      <c r="T42" s="479"/>
      <c r="U42" s="477"/>
      <c r="V42" s="475"/>
    </row>
    <row r="43" spans="1:22" ht="120" customHeight="1">
      <c r="A43" s="516"/>
      <c r="B43" s="519"/>
      <c r="C43" s="223" t="str">
        <f>'5- Identificación de Riesgos'!D43</f>
        <v xml:space="preserve">3. Entrega informal de bienes y sin registro en el sicof </v>
      </c>
      <c r="D43" s="56"/>
      <c r="E43" s="158" t="s">
        <v>383</v>
      </c>
      <c r="F43" s="182" t="s">
        <v>346</v>
      </c>
      <c r="G43" s="182" t="s">
        <v>346</v>
      </c>
      <c r="H43" s="182" t="s">
        <v>346</v>
      </c>
      <c r="I43" s="182" t="s">
        <v>346</v>
      </c>
      <c r="J43" s="181">
        <f t="shared" si="7"/>
        <v>1</v>
      </c>
      <c r="K43" s="486"/>
      <c r="L43" s="182" t="str">
        <f>'5- Identificación de Riesgos'!I43</f>
        <v>Afectación Ambiental</v>
      </c>
      <c r="M43" s="232" t="s">
        <v>384</v>
      </c>
      <c r="N43" s="182" t="s">
        <v>346</v>
      </c>
      <c r="O43" s="182" t="s">
        <v>346</v>
      </c>
      <c r="P43" s="182" t="s">
        <v>346</v>
      </c>
      <c r="Q43" s="182" t="s">
        <v>346</v>
      </c>
      <c r="R43" s="181">
        <f t="shared" si="8"/>
        <v>1</v>
      </c>
      <c r="S43" s="486"/>
      <c r="T43" s="479"/>
      <c r="U43" s="477"/>
      <c r="V43" s="475"/>
    </row>
    <row r="44" spans="1:22" ht="120" customHeight="1">
      <c r="A44" s="516"/>
      <c r="B44" s="519"/>
      <c r="C44" s="223" t="str">
        <f>'5- Identificación de Riesgos'!D44</f>
        <v xml:space="preserve">4. Falta de tiempo y personal calificado </v>
      </c>
      <c r="D44" s="56"/>
      <c r="E44" s="158" t="s">
        <v>385</v>
      </c>
      <c r="F44" s="182" t="s">
        <v>346</v>
      </c>
      <c r="G44" s="182" t="s">
        <v>346</v>
      </c>
      <c r="H44" s="182" t="s">
        <v>345</v>
      </c>
      <c r="I44" s="182" t="s">
        <v>346</v>
      </c>
      <c r="J44" s="181">
        <f t="shared" si="7"/>
        <v>0.75</v>
      </c>
      <c r="K44" s="486"/>
      <c r="L44" s="182"/>
      <c r="M44" s="232"/>
      <c r="N44" s="182"/>
      <c r="O44" s="182"/>
      <c r="P44" s="182"/>
      <c r="Q44" s="182"/>
      <c r="R44" s="181"/>
      <c r="S44" s="486"/>
      <c r="T44" s="479"/>
      <c r="U44" s="477"/>
      <c r="V44" s="475"/>
    </row>
    <row r="45" spans="1:22" ht="120" customHeight="1" thickBot="1">
      <c r="A45" s="517"/>
      <c r="B45" s="520"/>
      <c r="C45" s="226" t="str">
        <f>'5- Identificación de Riesgos'!D45</f>
        <v>5. No cumplimiento de politicas de inventarios en la Entidad</v>
      </c>
      <c r="D45" s="57"/>
      <c r="E45" s="197" t="s">
        <v>386</v>
      </c>
      <c r="F45" s="193" t="s">
        <v>346</v>
      </c>
      <c r="G45" s="193" t="s">
        <v>346</v>
      </c>
      <c r="H45" s="193" t="s">
        <v>345</v>
      </c>
      <c r="I45" s="193" t="s">
        <v>346</v>
      </c>
      <c r="J45" s="194">
        <f t="shared" si="7"/>
        <v>0.75</v>
      </c>
      <c r="K45" s="487"/>
      <c r="L45" s="193"/>
      <c r="M45" s="234"/>
      <c r="N45" s="193"/>
      <c r="O45" s="193"/>
      <c r="P45" s="193"/>
      <c r="Q45" s="193"/>
      <c r="R45" s="194"/>
      <c r="S45" s="487"/>
      <c r="T45" s="480"/>
      <c r="U45" s="481"/>
      <c r="V45" s="474"/>
    </row>
    <row r="46" spans="1:22" ht="120" customHeight="1">
      <c r="A46" s="482">
        <f>'5- Identificación de Riesgos'!A46</f>
        <v>9</v>
      </c>
      <c r="B46" s="476" t="str">
        <f>'5- Identificación de Riesgos'!B46</f>
        <v>Daños en los equipos instalados en los inmuebles a cargo del Nivel Central, por falta de mantenimiento</v>
      </c>
      <c r="C46" s="225" t="str">
        <f>'5- Identificación de Riesgos'!D46</f>
        <v xml:space="preserve">1. No cumplimiento de los contratos suscritos para el mantenimiento de equipos.
</v>
      </c>
      <c r="D46" s="227"/>
      <c r="E46" s="228" t="s">
        <v>387</v>
      </c>
      <c r="F46" s="176" t="s">
        <v>346</v>
      </c>
      <c r="G46" s="176" t="s">
        <v>346</v>
      </c>
      <c r="H46" s="176" t="s">
        <v>346</v>
      </c>
      <c r="I46" s="176" t="s">
        <v>346</v>
      </c>
      <c r="J46" s="177">
        <f t="shared" ref="J46:J48" si="9">COUNTIF(F46:I46,"SI")/4</f>
        <v>1</v>
      </c>
      <c r="K46" s="485">
        <f>AVERAGE(J46:J48)</f>
        <v>1</v>
      </c>
      <c r="L46" s="176" t="str">
        <f>'5- Identificación de Riesgos'!I46</f>
        <v>Afectación Económica</v>
      </c>
      <c r="M46" s="235" t="s">
        <v>349</v>
      </c>
      <c r="N46" s="176" t="s">
        <v>346</v>
      </c>
      <c r="O46" s="176" t="s">
        <v>346</v>
      </c>
      <c r="P46" s="176" t="s">
        <v>346</v>
      </c>
      <c r="Q46" s="176" t="s">
        <v>346</v>
      </c>
      <c r="R46" s="177">
        <f t="shared" ref="R46:R48" si="10">SUM(COUNTIF(N46,"SI")*25%,COUNTIF(O46,"SI")*40%,COUNTIF(P46,"SI")*25%,COUNTIF(Q46,"SI")*10%)</f>
        <v>1</v>
      </c>
      <c r="S46" s="485">
        <f>AVERAGE(R46:R48)</f>
        <v>1</v>
      </c>
      <c r="T46" s="478" t="str">
        <f>CONCATENATE(INDEX('8- Políticas de Administración '!$B$6:$F$10,MATCH(ROUND(IF((RIGHT('5- Identificación de Riesgos'!H46,1)-'6- Valoración Controles'!K46)&lt;1,1,(RIGHT('5- Identificación de Riesgos'!H46,1)-'6- Valoración Controles'!K46)),0),'8- Políticas de Administración '!$F$6:$F$10,0),1)," - ",ROUND(IF((RIGHT('5- Identificación de Riesgos'!H46,1)-'6- Valoración Controles'!K46)&lt;1,1,(RIGHT('5- Identificación de Riesgos'!H46,1)-'6- Valoración Controles'!K46)),0))</f>
        <v>Muy Baja - 1</v>
      </c>
      <c r="U46" s="476" t="str">
        <f>CONCATENATE(INDEX('8- Políticas de Administración '!$B$17:$F$21,MATCH(ROUND(IF((RIGHT('5- Identificación de Riesgos'!M46,1)-'6- Valoración Controles'!S46)&lt;1,1,(RIGHT('5- Identificación de Riesgos'!M46,1)-'6- Valoración Controles'!S46)),0),'8- Políticas de Administración '!$F$17:$F$21,0),1)," - ",ROUND(IF((RIGHT('5- Identificación de Riesgos'!M46,1)-'6- Valoración Controles'!S46)&lt;1,1,(RIGHT('5- Identificación de Riesgos'!M46,1)-'6- Valoración Controles'!S46)),0))</f>
        <v>Menor - 2</v>
      </c>
      <c r="V46" s="473" t="str">
        <f>CONCATENATE(VLOOKUP((LEFT(T46,LEN(T46)-4)&amp;LEFT(U46,LEN(U46)-4)),'9- Matriz de Calor '!$D$18:$E$42,2,0)," - ",RIGHT(T46,1)*RIGHT(U46,1))</f>
        <v>Bajo - 2</v>
      </c>
    </row>
    <row r="47" spans="1:22" ht="120" customHeight="1">
      <c r="A47" s="483"/>
      <c r="B47" s="477"/>
      <c r="C47" s="223" t="str">
        <f>'5- Identificación de Riesgos'!D47</f>
        <v xml:space="preserve">2. Falta de oportunidad en los procesos de contratación
</v>
      </c>
      <c r="D47" s="156"/>
      <c r="E47" s="229" t="s">
        <v>388</v>
      </c>
      <c r="F47" s="182" t="s">
        <v>346</v>
      </c>
      <c r="G47" s="182" t="s">
        <v>346</v>
      </c>
      <c r="H47" s="182" t="s">
        <v>346</v>
      </c>
      <c r="I47" s="182" t="s">
        <v>346</v>
      </c>
      <c r="J47" s="181">
        <f t="shared" si="9"/>
        <v>1</v>
      </c>
      <c r="K47" s="486"/>
      <c r="L47" s="182" t="str">
        <f>'5- Identificación de Riesgos'!I47</f>
        <v>Interrupción o afectación en la prestación del servicio judicial</v>
      </c>
      <c r="M47" s="232" t="s">
        <v>349</v>
      </c>
      <c r="N47" s="182" t="s">
        <v>346</v>
      </c>
      <c r="O47" s="182" t="s">
        <v>346</v>
      </c>
      <c r="P47" s="182" t="s">
        <v>346</v>
      </c>
      <c r="Q47" s="182" t="s">
        <v>346</v>
      </c>
      <c r="R47" s="181">
        <f t="shared" si="10"/>
        <v>1</v>
      </c>
      <c r="S47" s="486"/>
      <c r="T47" s="479"/>
      <c r="U47" s="477"/>
      <c r="V47" s="475"/>
    </row>
    <row r="48" spans="1:22" ht="120" customHeight="1" thickBot="1">
      <c r="A48" s="484"/>
      <c r="B48" s="481"/>
      <c r="C48" s="226" t="str">
        <f>'5- Identificación de Riesgos'!D48</f>
        <v>3. Desconocimiento de los planes de mantenimiento</v>
      </c>
      <c r="D48" s="230"/>
      <c r="E48" s="231" t="s">
        <v>389</v>
      </c>
      <c r="F48" s="193" t="s">
        <v>346</v>
      </c>
      <c r="G48" s="193" t="s">
        <v>346</v>
      </c>
      <c r="H48" s="193" t="s">
        <v>346</v>
      </c>
      <c r="I48" s="193" t="s">
        <v>346</v>
      </c>
      <c r="J48" s="194">
        <f t="shared" si="9"/>
        <v>1</v>
      </c>
      <c r="K48" s="487"/>
      <c r="L48" s="193" t="str">
        <f>'5- Identificación de Riesgos'!I48</f>
        <v>Afectación de reputacion,imagén,  credibilidad, satisfacción de usuarios y PI</v>
      </c>
      <c r="M48" s="197" t="s">
        <v>390</v>
      </c>
      <c r="N48" s="193" t="s">
        <v>346</v>
      </c>
      <c r="O48" s="193" t="s">
        <v>346</v>
      </c>
      <c r="P48" s="193" t="s">
        <v>346</v>
      </c>
      <c r="Q48" s="193" t="s">
        <v>346</v>
      </c>
      <c r="R48" s="194">
        <f t="shared" si="10"/>
        <v>1</v>
      </c>
      <c r="S48" s="487"/>
      <c r="T48" s="480"/>
      <c r="U48" s="481"/>
      <c r="V48" s="474"/>
    </row>
    <row r="49" spans="1:22" ht="120" customHeight="1">
      <c r="A49" s="512">
        <f>'5- Identificación de Riesgos'!A49</f>
        <v>10</v>
      </c>
      <c r="B49" s="476" t="str">
        <f>'5- Identificación de Riesgos'!B49</f>
        <v xml:space="preserve">Ofrecer, prometer, entregar, aceptar o solicitar una ventaja indebida para: 
Afectar la seguridad o confidencialidad de la información </v>
      </c>
      <c r="C49" s="225" t="str">
        <f>'5- Identificación de Riesgos'!D49</f>
        <v>1. Falta de ética de los servidores públicos (Debilidades en principios y valores)</v>
      </c>
      <c r="D49" s="227"/>
      <c r="E49" s="242" t="s">
        <v>391</v>
      </c>
      <c r="F49" s="176" t="s">
        <v>346</v>
      </c>
      <c r="G49" s="176" t="s">
        <v>346</v>
      </c>
      <c r="H49" s="176" t="s">
        <v>346</v>
      </c>
      <c r="I49" s="176" t="s">
        <v>346</v>
      </c>
      <c r="J49" s="177">
        <f t="shared" ref="J49:J58" si="11">COUNTIF(F49:I49,"SI")/4</f>
        <v>1</v>
      </c>
      <c r="K49" s="485">
        <f>AVERAGE(J49:J52)</f>
        <v>0.875</v>
      </c>
      <c r="L49" s="176" t="str">
        <f>'5- Identificación de Riesgos'!I49</f>
        <v>Afectación de reputacion,imagén,  credibilidad, satisfacción de usuarios y PI</v>
      </c>
      <c r="M49" s="157" t="s">
        <v>392</v>
      </c>
      <c r="N49" s="176" t="s">
        <v>346</v>
      </c>
      <c r="O49" s="176" t="s">
        <v>346</v>
      </c>
      <c r="P49" s="176" t="s">
        <v>346</v>
      </c>
      <c r="Q49" s="176" t="s">
        <v>346</v>
      </c>
      <c r="R49" s="177">
        <f t="shared" si="6"/>
        <v>1</v>
      </c>
      <c r="S49" s="485">
        <f>AVERAGE(R49:R52)</f>
        <v>1</v>
      </c>
      <c r="T49" s="478" t="str">
        <f>CONCATENATE(INDEX('8- Políticas de Administración '!$B$6:$F$10,MATCH(ROUND(IF((RIGHT('5- Identificación de Riesgos'!H49,1)-'6- Valoración Controles'!K49)&lt;1,1,(RIGHT('5- Identificación de Riesgos'!H49,1)-'6- Valoración Controles'!K49)),0),'8- Políticas de Administración '!$F$6:$F$10,0),1)," - ",ROUND(IF((RIGHT('5- Identificación de Riesgos'!H49,1)-'6- Valoración Controles'!K49)&lt;1,1,(RIGHT('5- Identificación de Riesgos'!H49,1)-'6- Valoración Controles'!K49)),0))</f>
        <v>Muy Baja - 1</v>
      </c>
      <c r="U49" s="476" t="str">
        <f>CONCATENATE(INDEX('8- Políticas de Administración '!$B$17:$F$21,MATCH(ROUND(IF((RIGHT('5- Identificación de Riesgos'!M49,1)-'6- Valoración Controles'!S49)&lt;1,1,(RIGHT('5- Identificación de Riesgos'!M49,1)-'6- Valoración Controles'!S49)),0),'8- Políticas de Administración '!$F$17:$F$21,0),1)," - ",ROUND(IF((RIGHT('5- Identificación de Riesgos'!M49,1)-'6- Valoración Controles'!S49)&lt;1,1,(RIGHT('5- Identificación de Riesgos'!M49,1)-'6- Valoración Controles'!S49)),0))</f>
        <v>Moderado - 3</v>
      </c>
      <c r="V49" s="473" t="str">
        <f>CONCATENATE(VLOOKUP((LEFT(T49,LEN(T49)-4)&amp;LEFT(U49,LEN(U49)-4)),'9- Matriz de Calor '!$D$18:$E$42,2,0)," - ",RIGHT(T49,1)*RIGHT(U49,1))</f>
        <v>Moderado - 3</v>
      </c>
    </row>
    <row r="50" spans="1:22" ht="120" customHeight="1">
      <c r="A50" s="514"/>
      <c r="B50" s="477"/>
      <c r="C50" s="223" t="str">
        <f>'5- Identificación de Riesgos'!D50</f>
        <v>2. Insuficientes programas de capacitación para la toma de conciencia debido al desconocimiento de la ley antisoborno (ISO 37001:2016), Plan Anticorrupción y de los valores y principios propios de la entidad.</v>
      </c>
      <c r="D50" s="156"/>
      <c r="E50" s="243" t="s">
        <v>393</v>
      </c>
      <c r="F50" s="182" t="s">
        <v>346</v>
      </c>
      <c r="G50" s="182" t="s">
        <v>346</v>
      </c>
      <c r="H50" s="182" t="s">
        <v>345</v>
      </c>
      <c r="I50" s="182" t="s">
        <v>346</v>
      </c>
      <c r="J50" s="181">
        <f t="shared" si="11"/>
        <v>0.75</v>
      </c>
      <c r="K50" s="486"/>
      <c r="L50" s="182" t="str">
        <f>'5- Identificación de Riesgos'!I50</f>
        <v>Incumplimiento de las metas establecidas</v>
      </c>
      <c r="M50" s="232" t="s">
        <v>394</v>
      </c>
      <c r="N50" s="182" t="s">
        <v>346</v>
      </c>
      <c r="O50" s="182" t="s">
        <v>346</v>
      </c>
      <c r="P50" s="182" t="s">
        <v>346</v>
      </c>
      <c r="Q50" s="182" t="s">
        <v>346</v>
      </c>
      <c r="R50" s="181">
        <f t="shared" si="6"/>
        <v>1</v>
      </c>
      <c r="S50" s="486"/>
      <c r="T50" s="479"/>
      <c r="U50" s="477"/>
      <c r="V50" s="475"/>
    </row>
    <row r="51" spans="1:22" ht="120" customHeight="1">
      <c r="A51" s="514"/>
      <c r="B51" s="477"/>
      <c r="C51" s="223" t="str">
        <f>'5- Identificación de Riesgos'!D51</f>
        <v>3. Desconocimiento del Código de Etica y Buen Gobierno.</v>
      </c>
      <c r="D51" s="156"/>
      <c r="E51" s="243" t="s">
        <v>395</v>
      </c>
      <c r="F51" s="182" t="s">
        <v>346</v>
      </c>
      <c r="G51" s="182" t="s">
        <v>346</v>
      </c>
      <c r="H51" s="182" t="s">
        <v>345</v>
      </c>
      <c r="I51" s="182" t="s">
        <v>346</v>
      </c>
      <c r="J51" s="181">
        <f t="shared" si="11"/>
        <v>0.75</v>
      </c>
      <c r="K51" s="486"/>
      <c r="L51" s="182" t="str">
        <f>'5- Identificación de Riesgos'!I51</f>
        <v>Afectación Económica</v>
      </c>
      <c r="M51" s="232" t="s">
        <v>396</v>
      </c>
      <c r="N51" s="182" t="s">
        <v>346</v>
      </c>
      <c r="O51" s="182" t="s">
        <v>346</v>
      </c>
      <c r="P51" s="182" t="s">
        <v>346</v>
      </c>
      <c r="Q51" s="182" t="s">
        <v>346</v>
      </c>
      <c r="R51" s="181">
        <f t="shared" si="6"/>
        <v>1</v>
      </c>
      <c r="S51" s="486"/>
      <c r="T51" s="479"/>
      <c r="U51" s="477"/>
      <c r="V51" s="475"/>
    </row>
    <row r="52" spans="1:22" ht="120" customHeight="1" thickBot="1">
      <c r="A52" s="513"/>
      <c r="B52" s="481"/>
      <c r="C52" s="226" t="str">
        <f>'5- Identificación de Riesgos'!D52</f>
        <v>4. Falta o inaplicación de controles.</v>
      </c>
      <c r="D52" s="230"/>
      <c r="E52" s="244" t="s">
        <v>397</v>
      </c>
      <c r="F52" s="193" t="s">
        <v>346</v>
      </c>
      <c r="G52" s="193" t="s">
        <v>346</v>
      </c>
      <c r="H52" s="193" t="s">
        <v>346</v>
      </c>
      <c r="I52" s="193" t="s">
        <v>346</v>
      </c>
      <c r="J52" s="194">
        <f t="shared" si="11"/>
        <v>1</v>
      </c>
      <c r="K52" s="487"/>
      <c r="L52" s="182"/>
      <c r="M52" s="234"/>
      <c r="N52" s="193"/>
      <c r="O52" s="193"/>
      <c r="P52" s="193"/>
      <c r="Q52" s="193"/>
      <c r="R52" s="194"/>
      <c r="S52" s="487"/>
      <c r="T52" s="480"/>
      <c r="U52" s="481"/>
      <c r="V52" s="474"/>
    </row>
    <row r="53" spans="1:22" ht="120" customHeight="1">
      <c r="A53" s="512">
        <f>'5- Identificación de Riesgos'!A53</f>
        <v>11</v>
      </c>
      <c r="B53" s="476" t="str">
        <f>'5- Identificación de Riesgos'!B53</f>
        <v>Ofrecer, prometer, entregar, aceptar o solicitar una ventaja indebida para:
Solicitar la contratación de bienes y servicios a cargo</v>
      </c>
      <c r="C53" s="225" t="str">
        <f>'5- Identificación de Riesgos'!D53</f>
        <v>1. Falta de ética de los servidores públicos (Debilidades en principios y valores)</v>
      </c>
      <c r="D53" s="227"/>
      <c r="E53" s="242" t="s">
        <v>391</v>
      </c>
      <c r="F53" s="176" t="s">
        <v>346</v>
      </c>
      <c r="G53" s="176" t="s">
        <v>346</v>
      </c>
      <c r="H53" s="176" t="s">
        <v>346</v>
      </c>
      <c r="I53" s="176" t="s">
        <v>346</v>
      </c>
      <c r="J53" s="177">
        <f t="shared" si="11"/>
        <v>1</v>
      </c>
      <c r="K53" s="485">
        <f>AVERAGE(J53:J55)</f>
        <v>1</v>
      </c>
      <c r="L53" s="176" t="str">
        <f>'5- Identificación de Riesgos'!I53</f>
        <v>Afectación de reputacion,imagén,  credibilidad, satisfacción de usuarios y PI</v>
      </c>
      <c r="M53" s="157" t="s">
        <v>392</v>
      </c>
      <c r="N53" s="176" t="s">
        <v>346</v>
      </c>
      <c r="O53" s="176" t="s">
        <v>346</v>
      </c>
      <c r="P53" s="176" t="s">
        <v>346</v>
      </c>
      <c r="Q53" s="176" t="s">
        <v>346</v>
      </c>
      <c r="R53" s="177">
        <f t="shared" ref="R53:R58" si="12">SUM(COUNTIF(N53,"SI")*25%,COUNTIF(O53,"SI")*40%,COUNTIF(P53,"SI")*25%,COUNTIF(Q53,"SI")*10%)</f>
        <v>1</v>
      </c>
      <c r="S53" s="485">
        <f>AVERAGE(R53:R55)</f>
        <v>1</v>
      </c>
      <c r="T53" s="478" t="str">
        <f>CONCATENATE(INDEX('8- Políticas de Administración '!$B$6:$F$10,MATCH(ROUND(IF((RIGHT('5- Identificación de Riesgos'!H53,1)-'6- Valoración Controles'!K53)&lt;1,1,(RIGHT('5- Identificación de Riesgos'!H53,1)-'6- Valoración Controles'!K53)),0),'8- Políticas de Administración '!$F$6:$F$10,0),1)," - ",ROUND(IF((RIGHT('5- Identificación de Riesgos'!H53,1)-'6- Valoración Controles'!K53)&lt;1,1,(RIGHT('5- Identificación de Riesgos'!H53,1)-'6- Valoración Controles'!K53)),0))</f>
        <v>Muy Baja - 1</v>
      </c>
      <c r="U53" s="476" t="str">
        <f>CONCATENATE(INDEX('8- Políticas de Administración '!$B$17:$F$21,MATCH(ROUND(IF((RIGHT('5- Identificación de Riesgos'!M53,1)-'6- Valoración Controles'!S53)&lt;1,1,(RIGHT('5- Identificación de Riesgos'!M53,1)-'6- Valoración Controles'!S53)),0),'8- Políticas de Administración '!$F$17:$F$21,0),1)," - ",ROUND(IF((RIGHT('5- Identificación de Riesgos'!M53,1)-'6- Valoración Controles'!S53)&lt;1,1,(RIGHT('5- Identificación de Riesgos'!M53,1)-'6- Valoración Controles'!S53)),0))</f>
        <v>Moderado - 3</v>
      </c>
      <c r="V53" s="473" t="str">
        <f>CONCATENATE(VLOOKUP((LEFT(T53,LEN(T53)-4)&amp;LEFT(U53,LEN(U53)-4)),'9- Matriz de Calor '!$D$18:$E$42,2,0)," - ",RIGHT(T53,1)*RIGHT(U53,1))</f>
        <v>Moderado - 3</v>
      </c>
    </row>
    <row r="54" spans="1:22" ht="120" customHeight="1">
      <c r="A54" s="514"/>
      <c r="B54" s="477"/>
      <c r="C54" s="223" t="str">
        <f>'5- Identificación de Riesgos'!D54</f>
        <v>2. Falta de ética de terceros interesados (Debilidades principios y valores)</v>
      </c>
      <c r="D54" s="156"/>
      <c r="E54" s="243" t="s">
        <v>398</v>
      </c>
      <c r="F54" s="182" t="s">
        <v>346</v>
      </c>
      <c r="G54" s="182" t="s">
        <v>346</v>
      </c>
      <c r="H54" s="182" t="s">
        <v>346</v>
      </c>
      <c r="I54" s="182" t="s">
        <v>346</v>
      </c>
      <c r="J54" s="181">
        <f t="shared" si="11"/>
        <v>1</v>
      </c>
      <c r="K54" s="486"/>
      <c r="L54" s="182" t="str">
        <f>'5- Identificación de Riesgos'!I54</f>
        <v>Incumplimiento de las metas establecidas</v>
      </c>
      <c r="M54" s="232" t="s">
        <v>394</v>
      </c>
      <c r="N54" s="182" t="s">
        <v>346</v>
      </c>
      <c r="O54" s="182" t="s">
        <v>346</v>
      </c>
      <c r="P54" s="182" t="s">
        <v>346</v>
      </c>
      <c r="Q54" s="182" t="s">
        <v>346</v>
      </c>
      <c r="R54" s="181">
        <f t="shared" si="12"/>
        <v>1</v>
      </c>
      <c r="S54" s="486"/>
      <c r="T54" s="479"/>
      <c r="U54" s="477"/>
      <c r="V54" s="475"/>
    </row>
    <row r="55" spans="1:22" ht="120" customHeight="1" thickBot="1">
      <c r="A55" s="514"/>
      <c r="B55" s="477"/>
      <c r="C55" s="223" t="str">
        <f>'5- Identificación de Riesgos'!D55</f>
        <v>3. Debilidad en los controles de los procedimientos por no determinar y/o aplicar la lista de chequeo de los productos y especificaciones.</v>
      </c>
      <c r="D55" s="156"/>
      <c r="E55" s="243" t="s">
        <v>399</v>
      </c>
      <c r="F55" s="182" t="s">
        <v>346</v>
      </c>
      <c r="G55" s="182" t="s">
        <v>346</v>
      </c>
      <c r="H55" s="182" t="s">
        <v>346</v>
      </c>
      <c r="I55" s="182" t="s">
        <v>346</v>
      </c>
      <c r="J55" s="181">
        <f t="shared" si="11"/>
        <v>1</v>
      </c>
      <c r="K55" s="486"/>
      <c r="L55" s="182" t="str">
        <f>'5- Identificación de Riesgos'!I55</f>
        <v>Afectación Económica</v>
      </c>
      <c r="M55" s="232" t="s">
        <v>396</v>
      </c>
      <c r="N55" s="182" t="s">
        <v>346</v>
      </c>
      <c r="O55" s="182" t="s">
        <v>346</v>
      </c>
      <c r="P55" s="182" t="s">
        <v>346</v>
      </c>
      <c r="Q55" s="182" t="s">
        <v>346</v>
      </c>
      <c r="R55" s="181">
        <f t="shared" si="12"/>
        <v>1</v>
      </c>
      <c r="S55" s="486"/>
      <c r="T55" s="479"/>
      <c r="U55" s="477"/>
      <c r="V55" s="475"/>
    </row>
    <row r="56" spans="1:22" ht="120" customHeight="1">
      <c r="A56" s="512">
        <f>'5- Identificación de Riesgos'!A56</f>
        <v>12</v>
      </c>
      <c r="B56" s="476" t="str">
        <f>'5- Identificación de Riesgos'!B56</f>
        <v>Ofrecer, prometer, entregar, aceptar o solicitar una ventaja indebida para:
Recibir bienes o servicios que no satisfacen las condiciones establecidas en los contratos y especificaciones técnicas</v>
      </c>
      <c r="C56" s="225" t="str">
        <f>'5- Identificación de Riesgos'!D56</f>
        <v>1. Falta de ética de los servidores públicos (Debilidades en principios y valores)</v>
      </c>
      <c r="D56" s="227"/>
      <c r="E56" s="242" t="s">
        <v>391</v>
      </c>
      <c r="F56" s="176" t="s">
        <v>346</v>
      </c>
      <c r="G56" s="176" t="s">
        <v>346</v>
      </c>
      <c r="H56" s="176" t="s">
        <v>346</v>
      </c>
      <c r="I56" s="176" t="s">
        <v>346</v>
      </c>
      <c r="J56" s="177">
        <f t="shared" si="11"/>
        <v>1</v>
      </c>
      <c r="K56" s="485">
        <f>AVERAGE(J56:J58)</f>
        <v>1</v>
      </c>
      <c r="L56" s="176" t="str">
        <f>'5- Identificación de Riesgos'!I56</f>
        <v>Afectación de reputacion,imagén,  credibilidad, satisfacción de usuarios y PI</v>
      </c>
      <c r="M56" s="157" t="s">
        <v>392</v>
      </c>
      <c r="N56" s="176" t="s">
        <v>346</v>
      </c>
      <c r="O56" s="176" t="s">
        <v>346</v>
      </c>
      <c r="P56" s="176" t="s">
        <v>346</v>
      </c>
      <c r="Q56" s="176" t="s">
        <v>346</v>
      </c>
      <c r="R56" s="177">
        <f t="shared" si="12"/>
        <v>1</v>
      </c>
      <c r="S56" s="485">
        <f>AVERAGE(R56:R58)</f>
        <v>1</v>
      </c>
      <c r="T56" s="478" t="str">
        <f>CONCATENATE(INDEX('8- Políticas de Administración '!$B$6:$F$10,MATCH(ROUND(IF((RIGHT('5- Identificación de Riesgos'!H56,1)-'6- Valoración Controles'!K56)&lt;1,1,(RIGHT('5- Identificación de Riesgos'!H56,1)-'6- Valoración Controles'!K56)),0),'8- Políticas de Administración '!$F$6:$F$10,0),1)," - ",ROUND(IF((RIGHT('5- Identificación de Riesgos'!H56,1)-'6- Valoración Controles'!K56)&lt;1,1,(RIGHT('5- Identificación de Riesgos'!H56,1)-'6- Valoración Controles'!K56)),0))</f>
        <v>Muy Baja - 1</v>
      </c>
      <c r="U56" s="476" t="str">
        <f>CONCATENATE(INDEX('8- Políticas de Administración '!$B$17:$F$21,MATCH(ROUND(IF((RIGHT('5- Identificación de Riesgos'!M56,1)-'6- Valoración Controles'!S56)&lt;1,1,(RIGHT('5- Identificación de Riesgos'!M56,1)-'6- Valoración Controles'!S56)),0),'8- Políticas de Administración '!$F$17:$F$21,0),1)," - ",ROUND(IF((RIGHT('5- Identificación de Riesgos'!M56,1)-'6- Valoración Controles'!S56)&lt;1,1,(RIGHT('5- Identificación de Riesgos'!M56,1)-'6- Valoración Controles'!S56)),0))</f>
        <v>Moderado - 3</v>
      </c>
      <c r="V56" s="473" t="str">
        <f>CONCATENATE(VLOOKUP((LEFT(T56,LEN(T56)-4)&amp;LEFT(U56,LEN(U56)-4)),'9- Matriz de Calor '!$D$18:$E$42,2,0)," - ",RIGHT(T56,1)*RIGHT(U56,1))</f>
        <v>Moderado - 3</v>
      </c>
    </row>
    <row r="57" spans="1:22" ht="120" customHeight="1">
      <c r="A57" s="514"/>
      <c r="B57" s="477"/>
      <c r="C57" s="223" t="str">
        <f>'5- Identificación de Riesgos'!D57</f>
        <v>2. Falta de ética de terceros interesados (Debilidades principios y valores)</v>
      </c>
      <c r="D57" s="156"/>
      <c r="E57" s="243" t="s">
        <v>400</v>
      </c>
      <c r="F57" s="182" t="s">
        <v>346</v>
      </c>
      <c r="G57" s="182" t="s">
        <v>346</v>
      </c>
      <c r="H57" s="182" t="s">
        <v>346</v>
      </c>
      <c r="I57" s="182" t="s">
        <v>346</v>
      </c>
      <c r="J57" s="181">
        <f t="shared" si="11"/>
        <v>1</v>
      </c>
      <c r="K57" s="486"/>
      <c r="L57" s="182" t="str">
        <f>'5- Identificación de Riesgos'!I57</f>
        <v>Incumplimiento de las metas establecidas</v>
      </c>
      <c r="M57" s="232" t="s">
        <v>394</v>
      </c>
      <c r="N57" s="182" t="s">
        <v>346</v>
      </c>
      <c r="O57" s="182" t="s">
        <v>346</v>
      </c>
      <c r="P57" s="182" t="s">
        <v>346</v>
      </c>
      <c r="Q57" s="182" t="s">
        <v>346</v>
      </c>
      <c r="R57" s="181">
        <f t="shared" si="12"/>
        <v>1</v>
      </c>
      <c r="S57" s="486"/>
      <c r="T57" s="479"/>
      <c r="U57" s="477"/>
      <c r="V57" s="475"/>
    </row>
    <row r="58" spans="1:22" ht="120" customHeight="1" thickBot="1">
      <c r="A58" s="514"/>
      <c r="B58" s="477"/>
      <c r="C58" s="223" t="str">
        <f>'5- Identificación de Riesgos'!D58</f>
        <v>3. Debilidad en los controles contractuales del Interventor y/o Supervisor sobre el cumplimiento de las obligaciones establecidas y los mecanismos de verificación que garanticen la integralidad y calidad del bien, producto o servicio, según especificaciones pactadas.</v>
      </c>
      <c r="D58" s="156"/>
      <c r="E58" s="243" t="s">
        <v>401</v>
      </c>
      <c r="F58" s="182" t="s">
        <v>346</v>
      </c>
      <c r="G58" s="182" t="s">
        <v>346</v>
      </c>
      <c r="H58" s="182" t="s">
        <v>346</v>
      </c>
      <c r="I58" s="182" t="s">
        <v>346</v>
      </c>
      <c r="J58" s="181">
        <f t="shared" si="11"/>
        <v>1</v>
      </c>
      <c r="K58" s="486"/>
      <c r="L58" s="182" t="str">
        <f>'5- Identificación de Riesgos'!I58</f>
        <v>Afectación Económica</v>
      </c>
      <c r="M58" s="232" t="s">
        <v>396</v>
      </c>
      <c r="N58" s="182" t="s">
        <v>346</v>
      </c>
      <c r="O58" s="182" t="s">
        <v>346</v>
      </c>
      <c r="P58" s="182" t="s">
        <v>346</v>
      </c>
      <c r="Q58" s="182" t="s">
        <v>346</v>
      </c>
      <c r="R58" s="181">
        <f t="shared" si="12"/>
        <v>1</v>
      </c>
      <c r="S58" s="486"/>
      <c r="T58" s="479"/>
      <c r="U58" s="477"/>
      <c r="V58" s="475"/>
    </row>
    <row r="59" spans="1:22" ht="120" customHeight="1">
      <c r="A59" s="512">
        <f>'5- Identificación de Riesgos'!A59</f>
        <v>13</v>
      </c>
      <c r="B59" s="476" t="str">
        <f>'5- Identificación de Riesgos'!B59</f>
        <v>Ofrecer, prometer, entregar, aceptar o solicitar una ventaja indebida para:
Permitir el uso de los bienes muebles e inmuebles, equipos y consumibles de la entidad con destino diferente a lo establecido.</v>
      </c>
      <c r="C59" s="225" t="str">
        <f>'5- Identificación de Riesgos'!D59</f>
        <v>1. Falta de ética de los servidores públicos (Debilidades en principios y valores)</v>
      </c>
      <c r="D59" s="227"/>
      <c r="E59" s="242" t="s">
        <v>391</v>
      </c>
      <c r="F59" s="176" t="s">
        <v>346</v>
      </c>
      <c r="G59" s="176" t="s">
        <v>346</v>
      </c>
      <c r="H59" s="176" t="s">
        <v>346</v>
      </c>
      <c r="I59" s="176" t="s">
        <v>346</v>
      </c>
      <c r="J59" s="177">
        <f t="shared" ref="J59:J60" si="13">COUNTIF(F59:I59,"SI")/4</f>
        <v>1</v>
      </c>
      <c r="K59" s="485">
        <f>AVERAGE(J59:J60)</f>
        <v>0.875</v>
      </c>
      <c r="L59" s="176" t="str">
        <f>'5- Identificación de Riesgos'!I59</f>
        <v>Afectación de reputacion,imagén,  credibilidad, satisfacción de usuarios y PI</v>
      </c>
      <c r="M59" s="157" t="s">
        <v>392</v>
      </c>
      <c r="N59" s="176" t="s">
        <v>346</v>
      </c>
      <c r="O59" s="176" t="s">
        <v>346</v>
      </c>
      <c r="P59" s="176" t="s">
        <v>346</v>
      </c>
      <c r="Q59" s="176" t="s">
        <v>346</v>
      </c>
      <c r="R59" s="177">
        <f t="shared" ref="R59:R60" si="14">SUM(COUNTIF(N59,"SI")*25%,COUNTIF(O59,"SI")*40%,COUNTIF(P59,"SI")*25%,COUNTIF(Q59,"SI")*10%)</f>
        <v>1</v>
      </c>
      <c r="S59" s="485">
        <f>AVERAGE(R59:R60)</f>
        <v>1</v>
      </c>
      <c r="T59" s="478" t="str">
        <f>CONCATENATE(INDEX('8- Políticas de Administración '!$B$6:$F$10,MATCH(ROUND(IF((RIGHT('5- Identificación de Riesgos'!H59,1)-'6- Valoración Controles'!K59)&lt;1,1,(RIGHT('5- Identificación de Riesgos'!H59,1)-'6- Valoración Controles'!K59)),0),'8- Políticas de Administración '!$F$6:$F$10,0),1)," - ",ROUND(IF((RIGHT('5- Identificación de Riesgos'!H59,1)-'6- Valoración Controles'!K59)&lt;1,1,(RIGHT('5- Identificación de Riesgos'!H59,1)-'6- Valoración Controles'!K59)),0))</f>
        <v>Muy Baja - 1</v>
      </c>
      <c r="U59" s="476" t="str">
        <f>CONCATENATE(INDEX('8- Políticas de Administración '!$B$17:$F$21,MATCH(ROUND(IF((RIGHT('5- Identificación de Riesgos'!M59,1)-'6- Valoración Controles'!S59)&lt;1,1,(RIGHT('5- Identificación de Riesgos'!M59,1)-'6- Valoración Controles'!S59)),0),'8- Políticas de Administración '!$F$17:$F$21,0),1)," - ",ROUND(IF((RIGHT('5- Identificación de Riesgos'!M59,1)-'6- Valoración Controles'!S59)&lt;1,1,(RIGHT('5- Identificación de Riesgos'!M59,1)-'6- Valoración Controles'!S59)),0))</f>
        <v>Moderado - 3</v>
      </c>
      <c r="V59" s="473" t="str">
        <f>CONCATENATE(VLOOKUP((LEFT(T59,LEN(T59)-4)&amp;LEFT(U59,LEN(U59)-4)),'9- Matriz de Calor '!$D$18:$E$42,2,0)," - ",RIGHT(T59,1)*RIGHT(U59,1))</f>
        <v>Moderado - 3</v>
      </c>
    </row>
    <row r="60" spans="1:22" ht="120" customHeight="1" thickBot="1">
      <c r="A60" s="513"/>
      <c r="B60" s="481"/>
      <c r="C60" s="226" t="str">
        <f>'5- Identificación de Riesgos'!D60</f>
        <v>2. Debilidad en los controles de los procedimientos para el manejo de los bienes muebles, equipos y consumibles</v>
      </c>
      <c r="D60" s="230"/>
      <c r="E60" s="244" t="s">
        <v>402</v>
      </c>
      <c r="F60" s="193" t="s">
        <v>346</v>
      </c>
      <c r="G60" s="193" t="s">
        <v>346</v>
      </c>
      <c r="H60" s="193" t="s">
        <v>345</v>
      </c>
      <c r="I60" s="193" t="s">
        <v>346</v>
      </c>
      <c r="J60" s="194">
        <f t="shared" si="13"/>
        <v>0.75</v>
      </c>
      <c r="K60" s="487"/>
      <c r="L60" s="193" t="str">
        <f>'5- Identificación de Riesgos'!I60</f>
        <v>Afectación Económica</v>
      </c>
      <c r="M60" s="234" t="s">
        <v>396</v>
      </c>
      <c r="N60" s="193" t="s">
        <v>346</v>
      </c>
      <c r="O60" s="193" t="s">
        <v>346</v>
      </c>
      <c r="P60" s="193" t="s">
        <v>346</v>
      </c>
      <c r="Q60" s="193" t="s">
        <v>346</v>
      </c>
      <c r="R60" s="194">
        <f t="shared" si="14"/>
        <v>1</v>
      </c>
      <c r="S60" s="487"/>
      <c r="T60" s="480"/>
      <c r="U60" s="481"/>
      <c r="V60" s="474"/>
    </row>
    <row r="61" spans="1:22"/>
  </sheetData>
  <mergeCells count="108">
    <mergeCell ref="A41:A45"/>
    <mergeCell ref="A56:A58"/>
    <mergeCell ref="B56:B58"/>
    <mergeCell ref="K56:K58"/>
    <mergeCell ref="S56:S58"/>
    <mergeCell ref="T56:T58"/>
    <mergeCell ref="A53:A55"/>
    <mergeCell ref="B53:B55"/>
    <mergeCell ref="K53:K55"/>
    <mergeCell ref="S53:S55"/>
    <mergeCell ref="T53:T55"/>
    <mergeCell ref="S41:S45"/>
    <mergeCell ref="T41:T45"/>
    <mergeCell ref="K41:K45"/>
    <mergeCell ref="B41:B45"/>
    <mergeCell ref="A46:A48"/>
    <mergeCell ref="B46:B48"/>
    <mergeCell ref="K46:K48"/>
    <mergeCell ref="S46:S48"/>
    <mergeCell ref="T46:T48"/>
    <mergeCell ref="A59:A60"/>
    <mergeCell ref="B59:B60"/>
    <mergeCell ref="K59:K60"/>
    <mergeCell ref="S59:S60"/>
    <mergeCell ref="T59:T60"/>
    <mergeCell ref="U59:U60"/>
    <mergeCell ref="A49:A52"/>
    <mergeCell ref="B49:B52"/>
    <mergeCell ref="K49:K52"/>
    <mergeCell ref="S49:S52"/>
    <mergeCell ref="T49:T52"/>
    <mergeCell ref="U49:U52"/>
    <mergeCell ref="A10:A14"/>
    <mergeCell ref="B10:B14"/>
    <mergeCell ref="C5:V5"/>
    <mergeCell ref="C6:V6"/>
    <mergeCell ref="S10:S14"/>
    <mergeCell ref="T10:T14"/>
    <mergeCell ref="U10:U14"/>
    <mergeCell ref="V10:V14"/>
    <mergeCell ref="K10:K14"/>
    <mergeCell ref="A5:B5"/>
    <mergeCell ref="A6:B6"/>
    <mergeCell ref="A7:C7"/>
    <mergeCell ref="A4:B4"/>
    <mergeCell ref="C4:V4"/>
    <mergeCell ref="T7:V7"/>
    <mergeCell ref="D7:R7"/>
    <mergeCell ref="A8:A9"/>
    <mergeCell ref="B8:B9"/>
    <mergeCell ref="C8:C9"/>
    <mergeCell ref="D8:D9"/>
    <mergeCell ref="E8:E9"/>
    <mergeCell ref="F8:K8"/>
    <mergeCell ref="L8:S8"/>
    <mergeCell ref="A20:A24"/>
    <mergeCell ref="B20:B24"/>
    <mergeCell ref="K20:K24"/>
    <mergeCell ref="S20:S24"/>
    <mergeCell ref="T15:T19"/>
    <mergeCell ref="U15:U19"/>
    <mergeCell ref="V15:V19"/>
    <mergeCell ref="A15:A19"/>
    <mergeCell ref="B15:B19"/>
    <mergeCell ref="K15:K19"/>
    <mergeCell ref="S15:S19"/>
    <mergeCell ref="A30:A34"/>
    <mergeCell ref="B30:B34"/>
    <mergeCell ref="K30:K34"/>
    <mergeCell ref="S30:S34"/>
    <mergeCell ref="T25:T29"/>
    <mergeCell ref="U25:U29"/>
    <mergeCell ref="V25:V29"/>
    <mergeCell ref="A25:A29"/>
    <mergeCell ref="B25:B29"/>
    <mergeCell ref="K25:K29"/>
    <mergeCell ref="S25:S29"/>
    <mergeCell ref="B35:B37"/>
    <mergeCell ref="A35:A37"/>
    <mergeCell ref="K35:K37"/>
    <mergeCell ref="S35:S37"/>
    <mergeCell ref="U38:U40"/>
    <mergeCell ref="V38:V40"/>
    <mergeCell ref="A38:A40"/>
    <mergeCell ref="K38:K40"/>
    <mergeCell ref="S38:S40"/>
    <mergeCell ref="B38:B40"/>
    <mergeCell ref="V59:V60"/>
    <mergeCell ref="V49:V52"/>
    <mergeCell ref="C1:V3"/>
    <mergeCell ref="U56:U58"/>
    <mergeCell ref="V56:V58"/>
    <mergeCell ref="U53:U55"/>
    <mergeCell ref="V53:V55"/>
    <mergeCell ref="T30:T34"/>
    <mergeCell ref="U30:U34"/>
    <mergeCell ref="V30:V34"/>
    <mergeCell ref="T20:T24"/>
    <mergeCell ref="U20:U24"/>
    <mergeCell ref="V20:V24"/>
    <mergeCell ref="T38:T40"/>
    <mergeCell ref="T35:T37"/>
    <mergeCell ref="U35:U37"/>
    <mergeCell ref="V35:V37"/>
    <mergeCell ref="U41:U45"/>
    <mergeCell ref="V41:V45"/>
    <mergeCell ref="U46:U48"/>
    <mergeCell ref="V46:V48"/>
  </mergeCells>
  <conditionalFormatting sqref="T10 T15 T20 T25 T30 T35:T36 T38:T40 T49 T53 T56 T59">
    <cfRule type="containsText" dxfId="229" priority="1151" operator="containsText" text="Muy Baja">
      <formula>NOT(ISERROR(SEARCH("Muy Baja",T10)))</formula>
    </cfRule>
    <cfRule type="cellIs" dxfId="228" priority="1163" operator="between">
      <formula>0</formula>
      <formula>2</formula>
    </cfRule>
    <cfRule type="cellIs" dxfId="227" priority="1162" operator="between">
      <formula>1</formula>
      <formula>2</formula>
    </cfRule>
    <cfRule type="containsText" dxfId="226" priority="1159" operator="containsText" text="Muy baja">
      <formula>NOT(ISERROR(SEARCH("Muy baja",T10)))</formula>
    </cfRule>
    <cfRule type="containsText" dxfId="225" priority="1158" operator="containsText" text="Baja">
      <formula>NOT(ISERROR(SEARCH("Baja",T10)))</formula>
    </cfRule>
    <cfRule type="containsText" dxfId="224" priority="1157" operator="containsText" text="Media">
      <formula>NOT(ISERROR(SEARCH("Media",T10)))</formula>
    </cfRule>
    <cfRule type="containsText" dxfId="223" priority="1156" operator="containsText" text="Alta">
      <formula>NOT(ISERROR(SEARCH("Alta",T10)))</formula>
    </cfRule>
    <cfRule type="containsText" dxfId="222" priority="1155" operator="containsText" text="Muy bajo">
      <formula>NOT(ISERROR(SEARCH("Muy bajo",T10)))</formula>
    </cfRule>
    <cfRule type="containsText" dxfId="221" priority="1154" operator="containsText" text="Muy Baja'Tabla probabilidad'!">
      <formula>NOT(ISERROR(SEARCH("Muy Baja'Tabla probabilidad'!",T10)))</formula>
    </cfRule>
    <cfRule type="containsText" dxfId="220" priority="1153" operator="containsText" text="Muy Baja">
      <formula>NOT(ISERROR(SEARCH("Muy Baja",T10)))</formula>
    </cfRule>
  </conditionalFormatting>
  <conditionalFormatting sqref="T10 T15 T20 T25 T30 T35:T36 T53 T56 T59 T38:T40 T49">
    <cfRule type="containsText" dxfId="219" priority="1150" operator="containsText" text="Baja">
      <formula>NOT(ISERROR(SEARCH("Baja",T10)))</formula>
    </cfRule>
  </conditionalFormatting>
  <conditionalFormatting sqref="T10 T15 T20 T25 T30 T35:T36 T53 T56 T59">
    <cfRule type="containsText" dxfId="218" priority="1148" operator="containsText" text="Media">
      <formula>NOT(ISERROR(SEARCH("Media",T10)))</formula>
    </cfRule>
    <cfRule type="containsText" dxfId="217" priority="1147" operator="containsText" text="Media">
      <formula>NOT(ISERROR(SEARCH("Media",T10)))</formula>
    </cfRule>
    <cfRule type="containsText" dxfId="216" priority="1146" operator="containsText" text="Media">
      <formula>NOT(ISERROR(SEARCH("Media",T10)))</formula>
    </cfRule>
    <cfRule type="containsText" dxfId="215" priority="1145" operator="containsText" text="Alta">
      <formula>NOT(ISERROR(SEARCH("Alta",T10)))</formula>
    </cfRule>
    <cfRule type="containsText" dxfId="214" priority="1143" operator="containsText" text="Muy Alta">
      <formula>NOT(ISERROR(SEARCH("Muy Alta",T10)))</formula>
    </cfRule>
    <cfRule type="containsText" dxfId="213" priority="1142" operator="containsText" text="Baja">
      <formula>NOT(ISERROR(SEARCH("Baja",T10)))</formula>
    </cfRule>
    <cfRule type="containsText" dxfId="212" priority="1141" operator="containsText" text="Muy Baja">
      <formula>NOT(ISERROR(SEARCH("Muy Baja",T10)))</formula>
    </cfRule>
    <cfRule type="containsText" dxfId="211" priority="1152" operator="containsText" text="Muy Baja">
      <formula>NOT(ISERROR(SEARCH("Muy Baja",T10)))</formula>
    </cfRule>
    <cfRule type="containsText" dxfId="210" priority="1149" operator="containsText" text="Muy Baja">
      <formula>NOT(ISERROR(SEARCH("Muy Baja",T10)))</formula>
    </cfRule>
  </conditionalFormatting>
  <conditionalFormatting sqref="T38:T41">
    <cfRule type="containsText" dxfId="209" priority="49" operator="containsText" text="Media">
      <formula>NOT(ISERROR(SEARCH("Media",T38)))</formula>
    </cfRule>
    <cfRule type="containsText" dxfId="208" priority="53" operator="containsText" text="Muy Baja">
      <formula>NOT(ISERROR(SEARCH("Muy Baja",T38)))</formula>
    </cfRule>
    <cfRule type="containsText" dxfId="207" priority="52" operator="containsText" text="Muy Baja">
      <formula>NOT(ISERROR(SEARCH("Muy Baja",T38)))</formula>
    </cfRule>
    <cfRule type="containsText" dxfId="206" priority="43" operator="containsText" text="Muy Baja">
      <formula>NOT(ISERROR(SEARCH("Muy Baja",T38)))</formula>
    </cfRule>
    <cfRule type="containsText" dxfId="205" priority="44" operator="containsText" text="Baja">
      <formula>NOT(ISERROR(SEARCH("Baja",T38)))</formula>
    </cfRule>
    <cfRule type="containsText" dxfId="204" priority="45" operator="containsText" text="Muy Alta">
      <formula>NOT(ISERROR(SEARCH("Muy Alta",T38)))</formula>
    </cfRule>
    <cfRule type="containsText" dxfId="203" priority="46" operator="containsText" text="Alta">
      <formula>NOT(ISERROR(SEARCH("Alta",T38)))</formula>
    </cfRule>
    <cfRule type="containsText" dxfId="202" priority="47" operator="containsText" text="Media">
      <formula>NOT(ISERROR(SEARCH("Media",T38)))</formula>
    </cfRule>
    <cfRule type="containsText" dxfId="201" priority="48" operator="containsText" text="Media">
      <formula>NOT(ISERROR(SEARCH("Media",T38)))</formula>
    </cfRule>
  </conditionalFormatting>
  <conditionalFormatting sqref="T41">
    <cfRule type="containsText" dxfId="200" priority="60" operator="containsText" text="Muy baja">
      <formula>NOT(ISERROR(SEARCH("Muy baja",T41)))</formula>
    </cfRule>
    <cfRule type="cellIs" dxfId="199" priority="63" operator="between">
      <formula>1</formula>
      <formula>2</formula>
    </cfRule>
    <cfRule type="cellIs" dxfId="198" priority="64" operator="between">
      <formula>0</formula>
      <formula>2</formula>
    </cfRule>
    <cfRule type="containsText" dxfId="197" priority="50" operator="containsText" text="Muy Baja">
      <formula>NOT(ISERROR(SEARCH("Muy Baja",T41)))</formula>
    </cfRule>
    <cfRule type="containsText" dxfId="196" priority="51" operator="containsText" text="Baja">
      <formula>NOT(ISERROR(SEARCH("Baja",T41)))</formula>
    </cfRule>
    <cfRule type="containsText" dxfId="195" priority="54" operator="containsText" text="Muy Baja">
      <formula>NOT(ISERROR(SEARCH("Muy Baja",T41)))</formula>
    </cfRule>
    <cfRule type="containsText" dxfId="194" priority="55" operator="containsText" text="Muy Baja'Tabla probabilidad'!">
      <formula>NOT(ISERROR(SEARCH("Muy Baja'Tabla probabilidad'!",T41)))</formula>
    </cfRule>
    <cfRule type="containsText" dxfId="193" priority="56" operator="containsText" text="Muy bajo">
      <formula>NOT(ISERROR(SEARCH("Muy bajo",T41)))</formula>
    </cfRule>
    <cfRule type="containsText" dxfId="192" priority="57" operator="containsText" text="Alta">
      <formula>NOT(ISERROR(SEARCH("Alta",T41)))</formula>
    </cfRule>
    <cfRule type="containsText" dxfId="191" priority="58" operator="containsText" text="Media">
      <formula>NOT(ISERROR(SEARCH("Media",T41)))</formula>
    </cfRule>
    <cfRule type="containsText" dxfId="190" priority="59" operator="containsText" text="Baja">
      <formula>NOT(ISERROR(SEARCH("Baja",T41)))</formula>
    </cfRule>
  </conditionalFormatting>
  <conditionalFormatting sqref="T46:T48">
    <cfRule type="containsText" dxfId="189" priority="25" operator="containsText" text="Alta">
      <formula>NOT(ISERROR(SEARCH("Alta",T46)))</formula>
    </cfRule>
    <cfRule type="cellIs" dxfId="188" priority="31" operator="between">
      <formula>1</formula>
      <formula>2</formula>
    </cfRule>
    <cfRule type="cellIs" dxfId="187" priority="32" operator="between">
      <formula>0</formula>
      <formula>2</formula>
    </cfRule>
    <cfRule type="containsText" dxfId="186" priority="18" operator="containsText" text="Muy Baja">
      <formula>NOT(ISERROR(SEARCH("Muy Baja",T46)))</formula>
    </cfRule>
    <cfRule type="containsText" dxfId="185" priority="23" operator="containsText" text="Muy Baja'Tabla probabilidad'!">
      <formula>NOT(ISERROR(SEARCH("Muy Baja'Tabla probabilidad'!",T46)))</formula>
    </cfRule>
    <cfRule type="containsText" dxfId="184" priority="26" operator="containsText" text="Media">
      <formula>NOT(ISERROR(SEARCH("Media",T46)))</formula>
    </cfRule>
    <cfRule type="containsText" dxfId="183" priority="27" operator="containsText" text="Baja">
      <formula>NOT(ISERROR(SEARCH("Baja",T46)))</formula>
    </cfRule>
    <cfRule type="containsText" dxfId="182" priority="28" operator="containsText" text="Muy baja">
      <formula>NOT(ISERROR(SEARCH("Muy baja",T46)))</formula>
    </cfRule>
    <cfRule type="containsText" dxfId="181" priority="19" operator="containsText" text="Baja">
      <formula>NOT(ISERROR(SEARCH("Baja",T46)))</formula>
    </cfRule>
    <cfRule type="containsText" dxfId="180" priority="24" operator="containsText" text="Muy bajo">
      <formula>NOT(ISERROR(SEARCH("Muy bajo",T46)))</formula>
    </cfRule>
    <cfRule type="containsText" dxfId="179" priority="22" operator="containsText" text="Muy Baja">
      <formula>NOT(ISERROR(SEARCH("Muy Baja",T46)))</formula>
    </cfRule>
  </conditionalFormatting>
  <conditionalFormatting sqref="T46:T49">
    <cfRule type="containsText" dxfId="178" priority="12" operator="containsText" text="Baja">
      <formula>NOT(ISERROR(SEARCH("Baja",T46)))</formula>
    </cfRule>
    <cfRule type="containsText" dxfId="177" priority="15" operator="containsText" text="Media">
      <formula>NOT(ISERROR(SEARCH("Media",T46)))</formula>
    </cfRule>
    <cfRule type="containsText" dxfId="176" priority="16" operator="containsText" text="Media">
      <formula>NOT(ISERROR(SEARCH("Media",T46)))</formula>
    </cfRule>
    <cfRule type="containsText" dxfId="175" priority="17" operator="containsText" text="Media">
      <formula>NOT(ISERROR(SEARCH("Media",T46)))</formula>
    </cfRule>
    <cfRule type="containsText" dxfId="174" priority="13" operator="containsText" text="Muy Alta">
      <formula>NOT(ISERROR(SEARCH("Muy Alta",T46)))</formula>
    </cfRule>
    <cfRule type="containsText" dxfId="173" priority="14" operator="containsText" text="Alta">
      <formula>NOT(ISERROR(SEARCH("Alta",T46)))</formula>
    </cfRule>
    <cfRule type="containsText" dxfId="172" priority="21" operator="containsText" text="Muy Baja">
      <formula>NOT(ISERROR(SEARCH("Muy Baja",T46)))</formula>
    </cfRule>
    <cfRule type="containsText" dxfId="171" priority="20" operator="containsText" text="Muy Baja">
      <formula>NOT(ISERROR(SEARCH("Muy Baja",T46)))</formula>
    </cfRule>
    <cfRule type="containsText" dxfId="170" priority="11" operator="containsText" text="Muy Baja">
      <formula>NOT(ISERROR(SEARCH("Muy Baja",T46)))</formula>
    </cfRule>
  </conditionalFormatting>
  <conditionalFormatting sqref="U10 U15 U20 U25 U30 U35:U36 U38:U40 U49 U53 U56 U59">
    <cfRule type="containsText" dxfId="169" priority="1140" operator="containsText" text="Leve">
      <formula>NOT(ISERROR(SEARCH("Leve",U10)))</formula>
    </cfRule>
  </conditionalFormatting>
  <conditionalFormatting sqref="U10 U15 U20 U25 U30 U35:U36 U53 U56 U59 U38:U40 U49">
    <cfRule type="containsText" dxfId="168" priority="1139" operator="containsText" text="Menor">
      <formula>NOT(ISERROR(SEARCH("Menor",U10)))</formula>
    </cfRule>
  </conditionalFormatting>
  <conditionalFormatting sqref="U10 U15 U20 U25 U30 U35:U36 U53 U56 U59">
    <cfRule type="containsText" dxfId="167" priority="1136" operator="containsText" text="Mayor">
      <formula>NOT(ISERROR(SEARCH("Mayor",U10)))</formula>
    </cfRule>
    <cfRule type="containsText" dxfId="166" priority="1135" operator="containsText" text="Catastrófico">
      <formula>NOT(ISERROR(SEARCH("Catastrófico",U10)))</formula>
    </cfRule>
    <cfRule type="containsText" dxfId="165" priority="1137" operator="containsText" text="Alta">
      <formula>NOT(ISERROR(SEARCH("Alta",U10)))</formula>
    </cfRule>
    <cfRule type="containsText" dxfId="164" priority="1138" operator="containsText" text="Moderado">
      <formula>NOT(ISERROR(SEARCH("Moderado",U10)))</formula>
    </cfRule>
  </conditionalFormatting>
  <conditionalFormatting sqref="U38:U41">
    <cfRule type="containsText" dxfId="163" priority="39" operator="containsText" text="Alta">
      <formula>NOT(ISERROR(SEARCH("Alta",U38)))</formula>
    </cfRule>
    <cfRule type="containsText" dxfId="162" priority="38" operator="containsText" text="Mayor">
      <formula>NOT(ISERROR(SEARCH("Mayor",U38)))</formula>
    </cfRule>
    <cfRule type="containsText" dxfId="161" priority="37" operator="containsText" text="Catastrófico">
      <formula>NOT(ISERROR(SEARCH("Catastrófico",U38)))</formula>
    </cfRule>
  </conditionalFormatting>
  <conditionalFormatting sqref="U41">
    <cfRule type="containsText" dxfId="160" priority="42" operator="containsText" text="Leve">
      <formula>NOT(ISERROR(SEARCH("Leve",U41)))</formula>
    </cfRule>
    <cfRule type="containsText" dxfId="159" priority="41" operator="containsText" text="Menor">
      <formula>NOT(ISERROR(SEARCH("Menor",U41)))</formula>
    </cfRule>
    <cfRule type="containsText" dxfId="158" priority="40" operator="containsText" text="Moderado">
      <formula>NOT(ISERROR(SEARCH("Moderado",U41)))</formula>
    </cfRule>
  </conditionalFormatting>
  <conditionalFormatting sqref="U46:U48">
    <cfRule type="containsText" dxfId="157" priority="8" operator="containsText" text="Moderado">
      <formula>NOT(ISERROR(SEARCH("Moderado",U46)))</formula>
    </cfRule>
    <cfRule type="containsText" dxfId="156" priority="9" operator="containsText" text="Menor">
      <formula>NOT(ISERROR(SEARCH("Menor",U46)))</formula>
    </cfRule>
    <cfRule type="containsText" dxfId="155" priority="10" operator="containsText" text="Leve">
      <formula>NOT(ISERROR(SEARCH("Leve",U46)))</formula>
    </cfRule>
  </conditionalFormatting>
  <conditionalFormatting sqref="U46:U49">
    <cfRule type="containsText" dxfId="154" priority="5" operator="containsText" text="Catastrófico">
      <formula>NOT(ISERROR(SEARCH("Catastrófico",U46)))</formula>
    </cfRule>
    <cfRule type="containsText" dxfId="153" priority="6" operator="containsText" text="Mayor">
      <formula>NOT(ISERROR(SEARCH("Mayor",U46)))</formula>
    </cfRule>
    <cfRule type="containsText" dxfId="152" priority="7" operator="containsText" text="Alta">
      <formula>NOT(ISERROR(SEARCH("Alta",U46)))</formula>
    </cfRule>
  </conditionalFormatting>
  <conditionalFormatting sqref="V10 V15 V20 V25 V30 V35:V36 V53 V56 V59 U38:V40 U49:V49">
    <cfRule type="containsText" dxfId="151" priority="1102" operator="containsText" text="Moderado">
      <formula>NOT(ISERROR(SEARCH("Moderado",U10)))</formula>
    </cfRule>
  </conditionalFormatting>
  <conditionalFormatting sqref="V10 V15 V20 V25 V30 V35:V36 V53 V56 V59">
    <cfRule type="containsText" dxfId="150" priority="1101" operator="containsText" text="Bajo">
      <formula>NOT(ISERROR(SEARCH("Bajo",V10)))</formula>
    </cfRule>
    <cfRule type="containsText" dxfId="149" priority="1100" operator="containsText" text="Alto">
      <formula>NOT(ISERROR(SEARCH("Alto",V10)))</formula>
    </cfRule>
    <cfRule type="containsText" dxfId="148" priority="1099" operator="containsText" text="Extremo">
      <formula>NOT(ISERROR(SEARCH("Extremo",V10)))</formula>
    </cfRule>
  </conditionalFormatting>
  <conditionalFormatting sqref="V38:V41">
    <cfRule type="containsText" dxfId="147" priority="35" operator="containsText" text="Bajo">
      <formula>NOT(ISERROR(SEARCH("Bajo",V38)))</formula>
    </cfRule>
    <cfRule type="containsText" dxfId="146" priority="34" operator="containsText" text="Alto">
      <formula>NOT(ISERROR(SEARCH("Alto",V38)))</formula>
    </cfRule>
    <cfRule type="containsText" dxfId="145" priority="33" operator="containsText" text="Extremo">
      <formula>NOT(ISERROR(SEARCH("Extremo",V38)))</formula>
    </cfRule>
  </conditionalFormatting>
  <conditionalFormatting sqref="V41">
    <cfRule type="containsText" dxfId="144" priority="36" operator="containsText" text="Moderado">
      <formula>NOT(ISERROR(SEARCH("Moderado",V41)))</formula>
    </cfRule>
  </conditionalFormatting>
  <conditionalFormatting sqref="V46:V48">
    <cfRule type="containsText" dxfId="143" priority="4" operator="containsText" text="Moderado">
      <formula>NOT(ISERROR(SEARCH("Moderado",V46)))</formula>
    </cfRule>
  </conditionalFormatting>
  <conditionalFormatting sqref="V46:V49">
    <cfRule type="containsText" dxfId="142" priority="2" operator="containsText" text="Alto">
      <formula>NOT(ISERROR(SEARCH("Alto",V46)))</formula>
    </cfRule>
    <cfRule type="containsText" dxfId="141" priority="3" operator="containsText" text="Bajo">
      <formula>NOT(ISERROR(SEARCH("Bajo",V46)))</formula>
    </cfRule>
    <cfRule type="containsText" dxfId="140" priority="1" operator="containsText" text="Extremo">
      <formula>NOT(ISERROR(SEARCH("Extremo",V46)))</formula>
    </cfRule>
  </conditionalFormatting>
  <dataValidations count="2">
    <dataValidation allowBlank="1" showInputMessage="1" showErrorMessage="1" prompt="Enunciar cuál es el control" sqref="M10:M13 E15 M15:M18 E25 M46:M51 E23 M20:M22 E30 E18 M25:M27 E41 M30:M32 M35:M43 M53:M60" xr:uid="{00000000-0002-0000-0500-000000000000}"/>
    <dataValidation type="list" allowBlank="1" showInputMessage="1" showErrorMessage="1" sqref="F10:I60 N10:Q6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61"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1160" operator="containsText" id="{877E8953-578D-45F2-A4D3-A91A39387986}">
            <xm:f>NOT(ISERROR(SEARCH('8- Políticas de Administración '!$B$5,T10)))</xm:f>
            <xm:f>'8- Políticas de Administración '!$B$5</xm:f>
            <x14:dxf>
              <font>
                <color rgb="FF006100"/>
              </font>
              <fill>
                <patternFill>
                  <bgColor rgb="FFC6EFCE"/>
                </patternFill>
              </fill>
            </x14:dxf>
          </x14:cfRule>
          <xm:sqref>T10 T15 T20 T25 T30 T35:T36 T38:T40 T49 T53 T56 T59</xm:sqref>
        </x14:conditionalFormatting>
        <x14:conditionalFormatting xmlns:xm="http://schemas.microsoft.com/office/excel/2006/main">
          <x14:cfRule type="containsText" priority="62" operator="containsText" id="{51C314AB-C6D5-40DA-9586-51E3D75E3315}">
            <xm:f>NOT(ISERROR(SEARCH('8- Políticas de Administración '!$B$5,T41)))</xm:f>
            <xm:f>'8- Políticas de Administración '!$B$5</xm:f>
            <x14:dxf>
              <font>
                <color rgb="FF9C0006"/>
              </font>
              <fill>
                <patternFill>
                  <bgColor rgb="FFFFC7CE"/>
                </patternFill>
              </fill>
            </x14:dxf>
          </x14:cfRule>
          <x14:cfRule type="containsText" priority="61" operator="containsText" id="{323B60E9-443E-4EA3-B9CF-F1A973E989D7}">
            <xm:f>NOT(ISERROR(SEARCH('8- Políticas de Administración '!$B$5,T41)))</xm:f>
            <xm:f>'8- Políticas de Administración '!$B$5</xm:f>
            <x14:dxf>
              <font>
                <color rgb="FF006100"/>
              </font>
              <fill>
                <patternFill>
                  <bgColor rgb="FFC6EFCE"/>
                </patternFill>
              </fill>
            </x14:dxf>
          </x14:cfRule>
          <xm:sqref>T41</xm:sqref>
        </x14:conditionalFormatting>
        <x14:conditionalFormatting xmlns:xm="http://schemas.microsoft.com/office/excel/2006/main">
          <x14:cfRule type="containsText" priority="30" operator="containsText" id="{1D48FC94-FDD5-4D9A-9F24-8E459EEC055A}">
            <xm:f>NOT(ISERROR(SEARCH('8- Políticas de Administración '!$B$5,T46)))</xm:f>
            <xm:f>'8- Políticas de Administración '!$B$5</xm:f>
            <x14:dxf>
              <font>
                <color rgb="FF9C0006"/>
              </font>
              <fill>
                <patternFill>
                  <bgColor rgb="FFFFC7CE"/>
                </patternFill>
              </fill>
            </x14:dxf>
          </x14:cfRule>
          <x14:cfRule type="containsText" priority="29" operator="containsText" id="{A072760C-3296-43B6-969C-64845F751CF3}">
            <xm:f>NOT(ISERROR(SEARCH('8- Políticas de Administración '!$B$5,T46)))</xm:f>
            <xm:f>'8- Políticas de Administración '!$B$5</xm:f>
            <x14:dxf>
              <font>
                <color rgb="FF006100"/>
              </font>
              <fill>
                <patternFill>
                  <bgColor rgb="FFC6EFCE"/>
                </patternFill>
              </fill>
            </x14:dxf>
          </x14:cfRule>
          <xm:sqref>T46:T48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40"/>
  <sheetViews>
    <sheetView showGridLines="0" topLeftCell="A7" zoomScale="80" zoomScaleNormal="80" zoomScalePageLayoutView="70" workbookViewId="0">
      <pane xSplit="3" ySplit="3" topLeftCell="K109" activePane="bottomRight" state="frozen"/>
      <selection pane="bottomRight" activeCell="J7" sqref="J7:N7"/>
      <selection pane="bottomLeft" activeCell="A10" sqref="A10"/>
      <selection pane="topRight" activeCell="F7" sqref="F7"/>
    </sheetView>
  </sheetViews>
  <sheetFormatPr defaultColWidth="0" defaultRowHeight="15" zeroHeight="1"/>
  <cols>
    <col min="1" max="1" width="5.42578125" customWidth="1"/>
    <col min="2" max="2" width="50.8554687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1" customWidth="1"/>
    <col min="10" max="10" width="18.28515625" customWidth="1"/>
    <col min="11" max="11" width="16.7109375" customWidth="1"/>
    <col min="12" max="12" width="21.5703125" style="12" hidden="1" customWidth="1"/>
    <col min="13" max="13" width="16.7109375" customWidth="1"/>
    <col min="14" max="14" width="17.42578125" customWidth="1"/>
    <col min="15" max="15" width="32.140625" style="7" customWidth="1"/>
    <col min="16" max="16" width="17.42578125" style="7" customWidth="1"/>
    <col min="17" max="17" width="18.7109375" style="7" customWidth="1"/>
    <col min="18" max="18" width="4.7109375" style="7" customWidth="1"/>
    <col min="19" max="269" width="0" style="7" hidden="1" customWidth="1"/>
    <col min="270" max="16384" width="11.42578125" style="11" hidden="1"/>
  </cols>
  <sheetData>
    <row r="1" spans="1:18" s="9" customFormat="1" ht="27.75" customHeight="1">
      <c r="A1" s="137"/>
      <c r="B1" s="138"/>
      <c r="C1" s="521"/>
      <c r="D1" s="521"/>
      <c r="E1" s="521"/>
      <c r="F1" s="521"/>
      <c r="G1" s="521"/>
      <c r="H1" s="521"/>
      <c r="I1" s="521"/>
      <c r="J1" s="521"/>
      <c r="K1" s="521"/>
      <c r="L1" s="521"/>
      <c r="M1" s="521"/>
      <c r="N1" s="521"/>
      <c r="O1" s="521"/>
      <c r="P1" s="521"/>
      <c r="Q1" s="522"/>
    </row>
    <row r="2" spans="1:18" s="9" customFormat="1" ht="27" customHeight="1">
      <c r="A2" s="139"/>
      <c r="B2" s="140"/>
      <c r="C2" s="523"/>
      <c r="D2" s="523"/>
      <c r="E2" s="523"/>
      <c r="F2" s="523"/>
      <c r="G2" s="523"/>
      <c r="H2" s="523"/>
      <c r="I2" s="523"/>
      <c r="J2" s="523"/>
      <c r="K2" s="523"/>
      <c r="L2" s="523"/>
      <c r="M2" s="523"/>
      <c r="N2" s="523"/>
      <c r="O2" s="523"/>
      <c r="P2" s="523"/>
      <c r="Q2" s="524"/>
    </row>
    <row r="3" spans="1:18" s="9" customFormat="1" ht="27" customHeight="1">
      <c r="A3" s="141"/>
      <c r="B3" s="142"/>
      <c r="C3" s="525"/>
      <c r="D3" s="525"/>
      <c r="E3" s="525"/>
      <c r="F3" s="525"/>
      <c r="G3" s="525"/>
      <c r="H3" s="525"/>
      <c r="I3" s="525"/>
      <c r="J3" s="525"/>
      <c r="K3" s="525"/>
      <c r="L3" s="525"/>
      <c r="M3" s="525"/>
      <c r="N3" s="525"/>
      <c r="O3" s="525"/>
      <c r="P3" s="525"/>
      <c r="Q3" s="526"/>
    </row>
    <row r="4" spans="1:18" s="9" customFormat="1" ht="23.25" customHeight="1">
      <c r="A4" s="560" t="s">
        <v>204</v>
      </c>
      <c r="B4" s="560"/>
      <c r="C4" s="565" t="s">
        <v>5</v>
      </c>
      <c r="D4" s="565"/>
      <c r="E4" s="565"/>
      <c r="F4" s="565"/>
      <c r="G4" s="565"/>
      <c r="H4" s="565"/>
      <c r="I4" s="565"/>
      <c r="J4" s="565"/>
      <c r="K4" s="565"/>
      <c r="L4" s="565"/>
      <c r="M4" s="565"/>
      <c r="N4" s="565"/>
      <c r="O4" s="565"/>
      <c r="P4" s="565"/>
      <c r="Q4" s="565"/>
    </row>
    <row r="5" spans="1:18" s="9" customFormat="1" ht="56.25" customHeight="1">
      <c r="A5" s="560" t="s">
        <v>205</v>
      </c>
      <c r="B5" s="560"/>
      <c r="C5" s="565" t="s">
        <v>206</v>
      </c>
      <c r="D5" s="565"/>
      <c r="E5" s="565"/>
      <c r="F5" s="565"/>
      <c r="G5" s="565"/>
      <c r="H5" s="565"/>
      <c r="I5" s="565"/>
      <c r="J5" s="565"/>
      <c r="K5" s="565"/>
      <c r="L5" s="565"/>
      <c r="M5" s="565"/>
      <c r="N5" s="565"/>
      <c r="O5" s="565"/>
      <c r="P5" s="565"/>
      <c r="Q5" s="565"/>
    </row>
    <row r="6" spans="1:18" s="9" customFormat="1" ht="28.5" customHeight="1">
      <c r="A6" s="560" t="s">
        <v>207</v>
      </c>
      <c r="B6" s="560"/>
      <c r="C6" s="566" t="s">
        <v>403</v>
      </c>
      <c r="D6" s="566"/>
      <c r="E6" s="566"/>
      <c r="F6" s="566"/>
      <c r="G6" s="566"/>
      <c r="H6" s="566"/>
      <c r="I6" s="566"/>
      <c r="J6" s="566"/>
      <c r="K6" s="566"/>
      <c r="L6" s="566"/>
      <c r="M6" s="566"/>
      <c r="N6" s="566"/>
      <c r="O6" s="566"/>
      <c r="P6" s="566"/>
      <c r="Q6" s="566"/>
    </row>
    <row r="7" spans="1:18" s="9" customFormat="1" ht="17.25" thickBot="1">
      <c r="A7" s="569" t="s">
        <v>404</v>
      </c>
      <c r="B7" s="569"/>
      <c r="C7" s="569"/>
      <c r="D7" s="569"/>
      <c r="E7" s="569"/>
      <c r="F7" s="569" t="s">
        <v>225</v>
      </c>
      <c r="G7" s="569"/>
      <c r="H7" s="569"/>
      <c r="I7" s="41"/>
      <c r="J7" s="570" t="s">
        <v>405</v>
      </c>
      <c r="K7" s="570"/>
      <c r="L7" s="570"/>
      <c r="M7" s="570"/>
      <c r="N7" s="571"/>
      <c r="O7" s="8"/>
      <c r="P7" s="8"/>
      <c r="Q7" s="8"/>
    </row>
    <row r="8" spans="1:18" s="9" customFormat="1" ht="45.75" customHeight="1" thickTop="1" thickBot="1">
      <c r="A8" s="561" t="s">
        <v>214</v>
      </c>
      <c r="B8" s="563" t="s">
        <v>330</v>
      </c>
      <c r="C8" s="567" t="s">
        <v>406</v>
      </c>
      <c r="D8" s="572" t="s">
        <v>227</v>
      </c>
      <c r="E8" s="563" t="s">
        <v>210</v>
      </c>
      <c r="F8" s="556" t="s">
        <v>407</v>
      </c>
      <c r="G8" s="556" t="s">
        <v>408</v>
      </c>
      <c r="H8" s="556" t="s">
        <v>409</v>
      </c>
      <c r="I8" s="558"/>
      <c r="J8" s="556" t="s">
        <v>410</v>
      </c>
      <c r="K8" s="556" t="s">
        <v>411</v>
      </c>
      <c r="L8" s="556" t="s">
        <v>412</v>
      </c>
      <c r="M8" s="556" t="s">
        <v>413</v>
      </c>
      <c r="N8" s="556" t="s">
        <v>414</v>
      </c>
      <c r="O8" s="556" t="s">
        <v>415</v>
      </c>
      <c r="P8" s="556" t="s">
        <v>416</v>
      </c>
      <c r="Q8" s="556" t="s">
        <v>417</v>
      </c>
    </row>
    <row r="9" spans="1:18" s="10" customFormat="1" ht="58.5" customHeight="1" thickTop="1" thickBot="1">
      <c r="A9" s="562"/>
      <c r="B9" s="564"/>
      <c r="C9" s="568"/>
      <c r="D9" s="573"/>
      <c r="E9" s="564"/>
      <c r="F9" s="557"/>
      <c r="G9" s="557"/>
      <c r="H9" s="557"/>
      <c r="I9" s="559"/>
      <c r="J9" s="557"/>
      <c r="K9" s="557"/>
      <c r="L9" s="557"/>
      <c r="M9" s="557"/>
      <c r="N9" s="557"/>
      <c r="O9" s="557"/>
      <c r="P9" s="557"/>
      <c r="Q9" s="557"/>
      <c r="R9" s="249"/>
    </row>
    <row r="10" spans="1:18" ht="12.95" customHeight="1">
      <c r="A10" s="553">
        <f>'5- Identificación de Riesgos'!A10</f>
        <v>1</v>
      </c>
      <c r="B10" s="530" t="str">
        <f>'5- Identificación de Riesgos'!B10</f>
        <v>Inoportunidad en la liquidación de contratos y en el cierre de los expedientes contractuales</v>
      </c>
      <c r="C10" s="536" t="str">
        <f>'5- Identificación de Riesgos'!C10</f>
        <v>Caso probable en que no se realice a tiempo la liquidación de contratos a cargo y/o se haga se haga el cierre de expedientes contractuales de manera extemporánea</v>
      </c>
      <c r="D10" s="536" t="s">
        <v>232</v>
      </c>
      <c r="E10" s="58" t="e">
        <f>'5- Identificación de Riesgos'!#REF!</f>
        <v>#REF!</v>
      </c>
      <c r="F10" s="539" t="str">
        <f>'5- Identificación de Riesgos'!H10</f>
        <v>Baja - 2</v>
      </c>
      <c r="G10" s="536" t="str">
        <f>'5- Identificación de Riesgos'!M10</f>
        <v>Leve - 1</v>
      </c>
      <c r="H10" s="544" t="str">
        <f>'5- Identificación de Riesgos'!N10</f>
        <v>Bajo - 2</v>
      </c>
      <c r="I10" s="250"/>
      <c r="J10" s="547" t="str">
        <f>'6- Valoración Controles'!T10</f>
        <v>Muy Baja - 1</v>
      </c>
      <c r="K10" s="550" t="str">
        <f>'6- Valoración Controles'!U10</f>
        <v>Leve - 1</v>
      </c>
      <c r="L10" s="527" t="e">
        <f>AVERAGE(#REF!)</f>
        <v>#REF!</v>
      </c>
      <c r="M10" s="530" t="str">
        <f>'6- Valoración Controles'!V10</f>
        <v>Bajo - 1</v>
      </c>
      <c r="N10" s="530" t="s">
        <v>418</v>
      </c>
      <c r="O10" s="574" t="s">
        <v>419</v>
      </c>
      <c r="P10" s="574" t="s">
        <v>420</v>
      </c>
      <c r="Q10" s="577">
        <v>46022</v>
      </c>
    </row>
    <row r="11" spans="1:18" ht="12.95" customHeight="1">
      <c r="A11" s="554"/>
      <c r="B11" s="531"/>
      <c r="C11" s="537"/>
      <c r="D11" s="537"/>
      <c r="E11" s="59" t="str">
        <f>'5- Identificación de Riesgos'!D11</f>
        <v>2. Ausencia o cambio de la persona encargada de desarrollar estas funciones (Enfermedad, licencia, retiro, etc.)</v>
      </c>
      <c r="F11" s="540"/>
      <c r="G11" s="542"/>
      <c r="H11" s="545"/>
      <c r="I11" s="250"/>
      <c r="J11" s="548"/>
      <c r="K11" s="551"/>
      <c r="L11" s="528"/>
      <c r="M11" s="531"/>
      <c r="N11" s="531"/>
      <c r="O11" s="575"/>
      <c r="P11" s="575"/>
      <c r="Q11" s="578"/>
    </row>
    <row r="12" spans="1:18" ht="12.95" customHeight="1">
      <c r="A12" s="554"/>
      <c r="B12" s="531"/>
      <c r="C12" s="537"/>
      <c r="D12" s="537"/>
      <c r="E12" s="59" t="e">
        <f>'5- Identificación de Riesgos'!#REF!</f>
        <v>#REF!</v>
      </c>
      <c r="F12" s="540"/>
      <c r="G12" s="542"/>
      <c r="H12" s="545"/>
      <c r="I12" s="250"/>
      <c r="J12" s="548"/>
      <c r="K12" s="551"/>
      <c r="L12" s="528"/>
      <c r="M12" s="531"/>
      <c r="N12" s="531"/>
      <c r="O12" s="575"/>
      <c r="P12" s="575"/>
      <c r="Q12" s="578"/>
    </row>
    <row r="13" spans="1:18" ht="12.95" customHeight="1">
      <c r="A13" s="554"/>
      <c r="B13" s="531"/>
      <c r="C13" s="537"/>
      <c r="D13" s="537"/>
      <c r="E13" s="59" t="str">
        <f>'5- Identificación de Riesgos'!D13</f>
        <v>4. Carencia de personal con las competencias necesarias para el desarrollo de estas actividades.</v>
      </c>
      <c r="F13" s="540"/>
      <c r="G13" s="542"/>
      <c r="H13" s="545"/>
      <c r="I13" s="250"/>
      <c r="J13" s="548"/>
      <c r="K13" s="551"/>
      <c r="L13" s="528"/>
      <c r="M13" s="531"/>
      <c r="N13" s="531"/>
      <c r="O13" s="575"/>
      <c r="P13" s="575"/>
      <c r="Q13" s="578"/>
    </row>
    <row r="14" spans="1:18" ht="12.95" customHeight="1">
      <c r="A14" s="554"/>
      <c r="B14" s="531"/>
      <c r="C14" s="537"/>
      <c r="D14" s="537"/>
      <c r="E14" s="59" t="e">
        <f>'5- Identificación de Riesgos'!#REF!</f>
        <v>#REF!</v>
      </c>
      <c r="F14" s="540"/>
      <c r="G14" s="542"/>
      <c r="H14" s="545"/>
      <c r="I14" s="250"/>
      <c r="J14" s="548"/>
      <c r="K14" s="551"/>
      <c r="L14" s="528"/>
      <c r="M14" s="531"/>
      <c r="N14" s="531"/>
      <c r="O14" s="575"/>
      <c r="P14" s="575"/>
      <c r="Q14" s="578"/>
    </row>
    <row r="15" spans="1:18" ht="12.95" customHeight="1">
      <c r="A15" s="554"/>
      <c r="B15" s="531"/>
      <c r="C15" s="537"/>
      <c r="D15" s="537"/>
      <c r="E15" s="59" t="e">
        <f>'5- Identificación de Riesgos'!#REF!</f>
        <v>#REF!</v>
      </c>
      <c r="F15" s="540"/>
      <c r="G15" s="542"/>
      <c r="H15" s="545"/>
      <c r="I15" s="250"/>
      <c r="J15" s="548"/>
      <c r="K15" s="551"/>
      <c r="L15" s="528"/>
      <c r="M15" s="531"/>
      <c r="N15" s="531"/>
      <c r="O15" s="575"/>
      <c r="P15" s="575"/>
      <c r="Q15" s="578"/>
    </row>
    <row r="16" spans="1:18" ht="12.95" customHeight="1">
      <c r="A16" s="554"/>
      <c r="B16" s="531"/>
      <c r="C16" s="537"/>
      <c r="D16" s="537"/>
      <c r="E16" s="59" t="str">
        <f>'5- Identificación de Riesgos'!D10</f>
        <v>1. Falta de planeación, seguimiento y control de los contratos que hayan terminado.</v>
      </c>
      <c r="F16" s="540"/>
      <c r="G16" s="542"/>
      <c r="H16" s="545"/>
      <c r="I16" s="250"/>
      <c r="J16" s="548"/>
      <c r="K16" s="551"/>
      <c r="L16" s="528"/>
      <c r="M16" s="531"/>
      <c r="N16" s="531"/>
      <c r="O16" s="575"/>
      <c r="P16" s="575"/>
      <c r="Q16" s="578"/>
    </row>
    <row r="17" spans="1:17" ht="12.95" customHeight="1">
      <c r="A17" s="554"/>
      <c r="B17" s="531"/>
      <c r="C17" s="537"/>
      <c r="D17" s="537"/>
      <c r="E17" s="59" t="str">
        <f>'5- Identificación de Riesgos'!D12</f>
        <v>3. Negligencia del contratista</v>
      </c>
      <c r="F17" s="540"/>
      <c r="G17" s="542"/>
      <c r="H17" s="545"/>
      <c r="I17" s="250"/>
      <c r="J17" s="548"/>
      <c r="K17" s="551"/>
      <c r="L17" s="528"/>
      <c r="M17" s="531"/>
      <c r="N17" s="531"/>
      <c r="O17" s="575"/>
      <c r="P17" s="575"/>
      <c r="Q17" s="578"/>
    </row>
    <row r="18" spans="1:17" ht="12.95" customHeight="1">
      <c r="A18" s="554"/>
      <c r="B18" s="531"/>
      <c r="C18" s="537"/>
      <c r="D18" s="537"/>
      <c r="E18" s="59" t="e">
        <f>'5- Identificación de Riesgos'!#REF!</f>
        <v>#REF!</v>
      </c>
      <c r="F18" s="540"/>
      <c r="G18" s="542"/>
      <c r="H18" s="545"/>
      <c r="I18" s="250"/>
      <c r="J18" s="548"/>
      <c r="K18" s="551"/>
      <c r="L18" s="528"/>
      <c r="M18" s="531"/>
      <c r="N18" s="531"/>
      <c r="O18" s="575"/>
      <c r="P18" s="575"/>
      <c r="Q18" s="578"/>
    </row>
    <row r="19" spans="1:17" ht="12.95" customHeight="1" thickBot="1">
      <c r="A19" s="555"/>
      <c r="B19" s="532"/>
      <c r="C19" s="538"/>
      <c r="D19" s="538"/>
      <c r="E19" s="245" t="e">
        <f>'5- Identificación de Riesgos'!#REF!</f>
        <v>#REF!</v>
      </c>
      <c r="F19" s="541"/>
      <c r="G19" s="543"/>
      <c r="H19" s="546"/>
      <c r="I19" s="250"/>
      <c r="J19" s="549"/>
      <c r="K19" s="552"/>
      <c r="L19" s="529"/>
      <c r="M19" s="532"/>
      <c r="N19" s="532"/>
      <c r="O19" s="576"/>
      <c r="P19" s="576"/>
      <c r="Q19" s="579"/>
    </row>
    <row r="20" spans="1:17" ht="12.95" customHeight="1">
      <c r="A20" s="553">
        <f>'5- Identificación de Riesgos'!A15</f>
        <v>2</v>
      </c>
      <c r="B20" s="530" t="str">
        <f>'5- Identificación de Riesgos'!B15</f>
        <v>No salvaguardar los bienes e intereses asegurables de la Entidad</v>
      </c>
      <c r="C20" s="536" t="str">
        <f>'5- Identificación de Riesgos'!C15</f>
        <v>No atender los requisitos legales y normativos establecidos para el adecuado aseguramiento de los bienes e intereses de la Entidad</v>
      </c>
      <c r="D20" s="536" t="s">
        <v>232</v>
      </c>
      <c r="E20" s="58" t="str">
        <f>'5- Identificación de Riesgos'!D15</f>
        <v>1. Desconocimiento del marco normativo en materia de seguros para la Entidad.</v>
      </c>
      <c r="F20" s="539" t="str">
        <f>'5- Identificación de Riesgos'!H15</f>
        <v>Muy Baja - 1</v>
      </c>
      <c r="G20" s="536" t="str">
        <f>'5- Identificación de Riesgos'!M15</f>
        <v>Menor - 2</v>
      </c>
      <c r="H20" s="544" t="str">
        <f>'5- Identificación de Riesgos'!N15</f>
        <v>Bajo - 2</v>
      </c>
      <c r="I20" s="250"/>
      <c r="J20" s="547" t="str">
        <f>'6- Valoración Controles'!T15</f>
        <v>Muy Baja - 1</v>
      </c>
      <c r="K20" s="550" t="str">
        <f>'6- Valoración Controles'!U15</f>
        <v>Leve - 1</v>
      </c>
      <c r="L20" s="527" t="e">
        <f>AVERAGE(#REF!)</f>
        <v>#REF!</v>
      </c>
      <c r="M20" s="530" t="str">
        <f>'6- Valoración Controles'!V15</f>
        <v>Bajo - 1</v>
      </c>
      <c r="N20" s="530" t="s">
        <v>418</v>
      </c>
      <c r="O20" s="574" t="s">
        <v>421</v>
      </c>
      <c r="P20" s="574" t="s">
        <v>422</v>
      </c>
      <c r="Q20" s="577">
        <v>46022</v>
      </c>
    </row>
    <row r="21" spans="1:17" ht="12.95" customHeight="1">
      <c r="A21" s="554"/>
      <c r="B21" s="531"/>
      <c r="C21" s="537"/>
      <c r="D21" s="537"/>
      <c r="E21" s="59" t="str">
        <f>'5- Identificación de Riesgos'!D16</f>
        <v>2. Comunicación no asertiva entre los actores que intervienen en las actividades de aseguramiento y su actualización, prevención de pérdidas y siniestralidad.</v>
      </c>
      <c r="F21" s="540"/>
      <c r="G21" s="542"/>
      <c r="H21" s="545"/>
      <c r="I21" s="250"/>
      <c r="J21" s="548"/>
      <c r="K21" s="551"/>
      <c r="L21" s="528"/>
      <c r="M21" s="531"/>
      <c r="N21" s="531"/>
      <c r="O21" s="575"/>
      <c r="P21" s="575"/>
      <c r="Q21" s="578"/>
    </row>
    <row r="22" spans="1:17" ht="12.95" customHeight="1">
      <c r="A22" s="554"/>
      <c r="B22" s="531"/>
      <c r="C22" s="537"/>
      <c r="D22" s="537"/>
      <c r="E22" s="59" t="str">
        <f>'5- Identificación de Riesgos'!D17</f>
        <v>3. Incumplimiento de las obligaciones contenidas en los contratos suscritos para la implementación del plan de seguros de la Entidad.</v>
      </c>
      <c r="F22" s="540"/>
      <c r="G22" s="542"/>
      <c r="H22" s="545"/>
      <c r="I22" s="250"/>
      <c r="J22" s="548"/>
      <c r="K22" s="551"/>
      <c r="L22" s="528"/>
      <c r="M22" s="531"/>
      <c r="N22" s="531"/>
      <c r="O22" s="575"/>
      <c r="P22" s="575"/>
      <c r="Q22" s="578"/>
    </row>
    <row r="23" spans="1:17" ht="12.95" customHeight="1">
      <c r="A23" s="554"/>
      <c r="B23" s="531"/>
      <c r="C23" s="537"/>
      <c r="D23" s="537"/>
      <c r="E23" s="59" t="str">
        <f>'5- Identificación de Riesgos'!D18</f>
        <v>4. Imprecisión en la información recibida en el trámite de los siniestros.</v>
      </c>
      <c r="F23" s="540"/>
      <c r="G23" s="542"/>
      <c r="H23" s="545"/>
      <c r="I23" s="250"/>
      <c r="J23" s="548"/>
      <c r="K23" s="551"/>
      <c r="L23" s="528"/>
      <c r="M23" s="531"/>
      <c r="N23" s="531"/>
      <c r="O23" s="575"/>
      <c r="P23" s="575"/>
      <c r="Q23" s="578"/>
    </row>
    <row r="24" spans="1:17" ht="12.95" customHeight="1">
      <c r="A24" s="554"/>
      <c r="B24" s="531"/>
      <c r="C24" s="537"/>
      <c r="D24" s="537"/>
      <c r="E24" s="59" t="str">
        <f>'5- Identificación de Riesgos'!D19</f>
        <v>5. Sobre carga de trabajo que no permite atender las dinámicas de aseguramiento, prevención de pérdidas y siniestralidad.</v>
      </c>
      <c r="F24" s="540"/>
      <c r="G24" s="542"/>
      <c r="H24" s="545"/>
      <c r="I24" s="250"/>
      <c r="J24" s="548"/>
      <c r="K24" s="551"/>
      <c r="L24" s="528"/>
      <c r="M24" s="531"/>
      <c r="N24" s="531"/>
      <c r="O24" s="575"/>
      <c r="P24" s="575"/>
      <c r="Q24" s="578"/>
    </row>
    <row r="25" spans="1:17" ht="12.95" customHeight="1">
      <c r="A25" s="554"/>
      <c r="B25" s="531"/>
      <c r="C25" s="537"/>
      <c r="D25" s="537"/>
      <c r="E25" s="59" t="e">
        <f>'5- Identificación de Riesgos'!#REF!</f>
        <v>#REF!</v>
      </c>
      <c r="F25" s="540"/>
      <c r="G25" s="542"/>
      <c r="H25" s="545"/>
      <c r="I25" s="250"/>
      <c r="J25" s="548"/>
      <c r="K25" s="551"/>
      <c r="L25" s="528"/>
      <c r="M25" s="531"/>
      <c r="N25" s="531"/>
      <c r="O25" s="575"/>
      <c r="P25" s="575"/>
      <c r="Q25" s="578"/>
    </row>
    <row r="26" spans="1:17" ht="12.95" customHeight="1">
      <c r="A26" s="554"/>
      <c r="B26" s="531"/>
      <c r="C26" s="537"/>
      <c r="D26" s="537"/>
      <c r="E26" s="59" t="e">
        <f>'5- Identificación de Riesgos'!#REF!</f>
        <v>#REF!</v>
      </c>
      <c r="F26" s="540"/>
      <c r="G26" s="542"/>
      <c r="H26" s="545"/>
      <c r="I26" s="250"/>
      <c r="J26" s="548"/>
      <c r="K26" s="551"/>
      <c r="L26" s="528"/>
      <c r="M26" s="531"/>
      <c r="N26" s="531"/>
      <c r="O26" s="575"/>
      <c r="P26" s="575"/>
      <c r="Q26" s="578"/>
    </row>
    <row r="27" spans="1:17" ht="12.95" customHeight="1">
      <c r="A27" s="554"/>
      <c r="B27" s="531"/>
      <c r="C27" s="537"/>
      <c r="D27" s="537"/>
      <c r="E27" s="59" t="e">
        <f>'5- Identificación de Riesgos'!#REF!</f>
        <v>#REF!</v>
      </c>
      <c r="F27" s="540"/>
      <c r="G27" s="542"/>
      <c r="H27" s="545"/>
      <c r="I27" s="250"/>
      <c r="J27" s="548"/>
      <c r="K27" s="551"/>
      <c r="L27" s="528"/>
      <c r="M27" s="531"/>
      <c r="N27" s="531"/>
      <c r="O27" s="575"/>
      <c r="P27" s="575"/>
      <c r="Q27" s="578"/>
    </row>
    <row r="28" spans="1:17" ht="12.95" customHeight="1">
      <c r="A28" s="554"/>
      <c r="B28" s="531"/>
      <c r="C28" s="537"/>
      <c r="D28" s="537"/>
      <c r="E28" s="59" t="e">
        <f>'5- Identificación de Riesgos'!#REF!</f>
        <v>#REF!</v>
      </c>
      <c r="F28" s="540"/>
      <c r="G28" s="542"/>
      <c r="H28" s="545"/>
      <c r="I28" s="250"/>
      <c r="J28" s="548"/>
      <c r="K28" s="551"/>
      <c r="L28" s="528"/>
      <c r="M28" s="531"/>
      <c r="N28" s="531"/>
      <c r="O28" s="575"/>
      <c r="P28" s="575"/>
      <c r="Q28" s="578"/>
    </row>
    <row r="29" spans="1:17" ht="12.95" customHeight="1">
      <c r="A29" s="555"/>
      <c r="B29" s="532"/>
      <c r="C29" s="538"/>
      <c r="D29" s="538"/>
      <c r="E29" s="245" t="e">
        <f>'5- Identificación de Riesgos'!#REF!</f>
        <v>#REF!</v>
      </c>
      <c r="F29" s="541"/>
      <c r="G29" s="543"/>
      <c r="H29" s="546"/>
      <c r="I29" s="250"/>
      <c r="J29" s="549"/>
      <c r="K29" s="552"/>
      <c r="L29" s="529"/>
      <c r="M29" s="532"/>
      <c r="N29" s="532"/>
      <c r="O29" s="576"/>
      <c r="P29" s="576"/>
      <c r="Q29" s="579"/>
    </row>
    <row r="30" spans="1:17" ht="12.95" customHeight="1">
      <c r="A30" s="553">
        <f>'5- Identificación de Riesgos'!A20</f>
        <v>3</v>
      </c>
      <c r="B30" s="530" t="str">
        <f>'5- Identificación de Riesgos'!B20</f>
        <v>Perdida parcial o total de la información</v>
      </c>
      <c r="C30" s="536" t="str">
        <f>'5- Identificación de Riesgos'!C20</f>
        <v>Posibilidad de pérdida de la documentación en los procesos internos del área, debido al traslado de la documentación a otras dependencias. Igualmente, el no registro en el aplicativo de correspondencia de las solicitudes remitidas a la entidad a través de correo electrónico o de manera física</v>
      </c>
      <c r="D30" s="536" t="s">
        <v>232</v>
      </c>
      <c r="E30" s="58" t="str">
        <f>'5- Identificación de Riesgos'!D20</f>
        <v>1. Diferencias en la visualización de la información registrada en el correo  electrónico (ambiente web y escritorio) que pueden generar el no registro de algunas solicitudes.</v>
      </c>
      <c r="F30" s="539" t="str">
        <f>'5- Identificación de Riesgos'!H20</f>
        <v>Muy Baja - 1</v>
      </c>
      <c r="G30" s="536" t="str">
        <f>'5- Identificación de Riesgos'!M20</f>
        <v>Leve - 1</v>
      </c>
      <c r="H30" s="544" t="str">
        <f>'5- Identificación de Riesgos'!N20</f>
        <v>Bajo - 1</v>
      </c>
      <c r="I30" s="250"/>
      <c r="J30" s="547" t="str">
        <f>'6- Valoración Controles'!T20</f>
        <v>Muy Baja - 1</v>
      </c>
      <c r="K30" s="550" t="str">
        <f>'6- Valoración Controles'!U20</f>
        <v>Leve - 1</v>
      </c>
      <c r="L30" s="527" t="e">
        <f>AVERAGE(#REF!)</f>
        <v>#REF!</v>
      </c>
      <c r="M30" s="530" t="str">
        <f>'6- Valoración Controles'!V20</f>
        <v>Bajo - 1</v>
      </c>
      <c r="N30" s="530" t="s">
        <v>418</v>
      </c>
      <c r="O30" s="580" t="s">
        <v>423</v>
      </c>
      <c r="P30" s="574" t="s">
        <v>424</v>
      </c>
      <c r="Q30" s="577">
        <v>46022</v>
      </c>
    </row>
    <row r="31" spans="1:17" ht="12.95" customHeight="1">
      <c r="A31" s="554"/>
      <c r="B31" s="531"/>
      <c r="C31" s="537"/>
      <c r="D31" s="537"/>
      <c r="E31" s="59" t="str">
        <f>'5- Identificación de Riesgos'!D21</f>
        <v xml:space="preserve">2. Pérdida de documentos cuando son entregados para realizar un proceso en otra dependencia </v>
      </c>
      <c r="F31" s="540"/>
      <c r="G31" s="542"/>
      <c r="H31" s="545"/>
      <c r="I31" s="250"/>
      <c r="J31" s="548"/>
      <c r="K31" s="551"/>
      <c r="L31" s="528"/>
      <c r="M31" s="531"/>
      <c r="N31" s="531"/>
      <c r="O31" s="581"/>
      <c r="P31" s="575"/>
      <c r="Q31" s="578"/>
    </row>
    <row r="32" spans="1:17" ht="12.95" customHeight="1">
      <c r="A32" s="554"/>
      <c r="B32" s="531"/>
      <c r="C32" s="537"/>
      <c r="D32" s="537"/>
      <c r="E32" s="59" t="str">
        <f>'5- Identificación de Riesgos'!D22</f>
        <v xml:space="preserve">3. Posibles daños y pérdida de documentos o información recibida para radicar, entregar o enviar por correo o a la mano; por factores humanos y ambientales. </v>
      </c>
      <c r="F32" s="540"/>
      <c r="G32" s="542"/>
      <c r="H32" s="545"/>
      <c r="I32" s="250"/>
      <c r="J32" s="548"/>
      <c r="K32" s="551"/>
      <c r="L32" s="528"/>
      <c r="M32" s="531"/>
      <c r="N32" s="531"/>
      <c r="O32" s="581"/>
      <c r="P32" s="575"/>
      <c r="Q32" s="578"/>
    </row>
    <row r="33" spans="1:17" ht="12.95" customHeight="1">
      <c r="A33" s="554"/>
      <c r="B33" s="531"/>
      <c r="C33" s="537"/>
      <c r="D33" s="537"/>
      <c r="E33" s="59" t="str">
        <f>'5- Identificación de Riesgos'!D23</f>
        <v>4.Desconocimiento del procedimiento de procesos de Archivo en la recepción, almacenamiento y distribución de los documentos</v>
      </c>
      <c r="F33" s="540"/>
      <c r="G33" s="542"/>
      <c r="H33" s="545"/>
      <c r="I33" s="250"/>
      <c r="J33" s="548"/>
      <c r="K33" s="551"/>
      <c r="L33" s="528"/>
      <c r="M33" s="531"/>
      <c r="N33" s="531"/>
      <c r="O33" s="581"/>
      <c r="P33" s="575"/>
      <c r="Q33" s="578"/>
    </row>
    <row r="34" spans="1:17" ht="12.95" customHeight="1">
      <c r="A34" s="554"/>
      <c r="B34" s="531"/>
      <c r="C34" s="537"/>
      <c r="D34" s="537"/>
      <c r="E34" s="59" t="str">
        <f>'5- Identificación de Riesgos'!D24</f>
        <v>5. Alto volumen de carga laboral</v>
      </c>
      <c r="F34" s="540"/>
      <c r="G34" s="542"/>
      <c r="H34" s="545"/>
      <c r="I34" s="250"/>
      <c r="J34" s="548"/>
      <c r="K34" s="551"/>
      <c r="L34" s="528"/>
      <c r="M34" s="531"/>
      <c r="N34" s="531"/>
      <c r="O34" s="581"/>
      <c r="P34" s="575"/>
      <c r="Q34" s="578"/>
    </row>
    <row r="35" spans="1:17" ht="12.95" customHeight="1">
      <c r="A35" s="554"/>
      <c r="B35" s="531"/>
      <c r="C35" s="537"/>
      <c r="D35" s="537"/>
      <c r="E35" s="59" t="e">
        <f>'5- Identificación de Riesgos'!#REF!</f>
        <v>#REF!</v>
      </c>
      <c r="F35" s="540"/>
      <c r="G35" s="542"/>
      <c r="H35" s="545"/>
      <c r="I35" s="250"/>
      <c r="J35" s="548"/>
      <c r="K35" s="551"/>
      <c r="L35" s="528"/>
      <c r="M35" s="531"/>
      <c r="N35" s="531"/>
      <c r="O35" s="581"/>
      <c r="P35" s="575"/>
      <c r="Q35" s="578"/>
    </row>
    <row r="36" spans="1:17" ht="12.95" customHeight="1">
      <c r="A36" s="554"/>
      <c r="B36" s="531"/>
      <c r="C36" s="537"/>
      <c r="D36" s="537"/>
      <c r="E36" s="59" t="e">
        <f>'5- Identificación de Riesgos'!#REF!</f>
        <v>#REF!</v>
      </c>
      <c r="F36" s="540"/>
      <c r="G36" s="542"/>
      <c r="H36" s="545"/>
      <c r="I36" s="250"/>
      <c r="J36" s="548"/>
      <c r="K36" s="551"/>
      <c r="L36" s="528"/>
      <c r="M36" s="531"/>
      <c r="N36" s="531"/>
      <c r="O36" s="581"/>
      <c r="P36" s="575"/>
      <c r="Q36" s="578"/>
    </row>
    <row r="37" spans="1:17" ht="12.95" customHeight="1">
      <c r="A37" s="554"/>
      <c r="B37" s="531"/>
      <c r="C37" s="537"/>
      <c r="D37" s="537"/>
      <c r="E37" s="59" t="e">
        <f>'5- Identificación de Riesgos'!#REF!</f>
        <v>#REF!</v>
      </c>
      <c r="F37" s="540"/>
      <c r="G37" s="542"/>
      <c r="H37" s="545"/>
      <c r="I37" s="250"/>
      <c r="J37" s="548"/>
      <c r="K37" s="551"/>
      <c r="L37" s="528"/>
      <c r="M37" s="531"/>
      <c r="N37" s="531"/>
      <c r="O37" s="581"/>
      <c r="P37" s="575"/>
      <c r="Q37" s="578"/>
    </row>
    <row r="38" spans="1:17" ht="12.95" customHeight="1">
      <c r="A38" s="554"/>
      <c r="B38" s="531"/>
      <c r="C38" s="537"/>
      <c r="D38" s="537"/>
      <c r="E38" s="59" t="e">
        <f>'5- Identificación de Riesgos'!#REF!</f>
        <v>#REF!</v>
      </c>
      <c r="F38" s="540"/>
      <c r="G38" s="542"/>
      <c r="H38" s="545"/>
      <c r="I38" s="250"/>
      <c r="J38" s="548"/>
      <c r="K38" s="551"/>
      <c r="L38" s="528"/>
      <c r="M38" s="531"/>
      <c r="N38" s="531"/>
      <c r="O38" s="581"/>
      <c r="P38" s="575"/>
      <c r="Q38" s="578"/>
    </row>
    <row r="39" spans="1:17" ht="12.95" customHeight="1">
      <c r="A39" s="555"/>
      <c r="B39" s="532"/>
      <c r="C39" s="538"/>
      <c r="D39" s="538"/>
      <c r="E39" s="245" t="e">
        <f>'5- Identificación de Riesgos'!#REF!</f>
        <v>#REF!</v>
      </c>
      <c r="F39" s="541"/>
      <c r="G39" s="543"/>
      <c r="H39" s="546"/>
      <c r="I39" s="250"/>
      <c r="J39" s="549"/>
      <c r="K39" s="552"/>
      <c r="L39" s="529"/>
      <c r="M39" s="532"/>
      <c r="N39" s="532"/>
      <c r="O39" s="582"/>
      <c r="P39" s="576"/>
      <c r="Q39" s="579"/>
    </row>
    <row r="40" spans="1:17" ht="12.95" customHeight="1">
      <c r="A40" s="553">
        <f>'5- Identificación de Riesgos'!A25</f>
        <v>4</v>
      </c>
      <c r="B40" s="530" t="str">
        <f>'5- Identificación de Riesgos'!B25</f>
        <v>Suspensión de los Servicios Públicos Domiciliarios y/o de Telefonía Móvil Celular (TMC)</v>
      </c>
      <c r="C40" s="536" t="str">
        <f>'5- Identificación de Riesgos'!C25</f>
        <v>Pérdida de los beneficios obtenidos mediante el uso de los Servicios Públicos domiciliarios y Servicios TMC.</v>
      </c>
      <c r="D40" s="536" t="s">
        <v>232</v>
      </c>
      <c r="E40" s="58" t="str">
        <f>'5- Identificación de Riesgos'!D25</f>
        <v>1. No dar trámite de pago oportuno.</v>
      </c>
      <c r="F40" s="539" t="str">
        <f>'5- Identificación de Riesgos'!H25</f>
        <v>Muy Baja - 1</v>
      </c>
      <c r="G40" s="536" t="str">
        <f>'5- Identificación de Riesgos'!M25</f>
        <v>Leve - 1</v>
      </c>
      <c r="H40" s="544" t="str">
        <f>'5- Identificación de Riesgos'!N25</f>
        <v>Bajo - 1</v>
      </c>
      <c r="I40" s="250"/>
      <c r="J40" s="547" t="str">
        <f>'6- Valoración Controles'!T25</f>
        <v>Muy Baja - 1</v>
      </c>
      <c r="K40" s="550" t="str">
        <f>'6- Valoración Controles'!U25</f>
        <v>Leve - 1</v>
      </c>
      <c r="L40" s="527" t="e">
        <f>AVERAGE(#REF!)</f>
        <v>#REF!</v>
      </c>
      <c r="M40" s="530" t="str">
        <f>'6- Valoración Controles'!V25</f>
        <v>Bajo - 1</v>
      </c>
      <c r="N40" s="530" t="s">
        <v>418</v>
      </c>
      <c r="O40" s="574" t="s">
        <v>425</v>
      </c>
      <c r="P40" s="574" t="s">
        <v>426</v>
      </c>
      <c r="Q40" s="577">
        <v>46022</v>
      </c>
    </row>
    <row r="41" spans="1:17" ht="12.95" customHeight="1">
      <c r="A41" s="554"/>
      <c r="B41" s="531"/>
      <c r="C41" s="537"/>
      <c r="D41" s="537"/>
      <c r="E41" s="59" t="str">
        <f>'5- Identificación de Riesgos'!D26</f>
        <v>2. Saldos pendientes que no corresponden en su pago a la Rama Judicial</v>
      </c>
      <c r="F41" s="540"/>
      <c r="G41" s="542"/>
      <c r="H41" s="545"/>
      <c r="I41" s="250"/>
      <c r="J41" s="548"/>
      <c r="K41" s="551"/>
      <c r="L41" s="528"/>
      <c r="M41" s="531"/>
      <c r="N41" s="531"/>
      <c r="O41" s="575"/>
      <c r="P41" s="575"/>
      <c r="Q41" s="578"/>
    </row>
    <row r="42" spans="1:17" ht="12.95" customHeight="1">
      <c r="A42" s="554"/>
      <c r="B42" s="531"/>
      <c r="C42" s="537"/>
      <c r="D42" s="537"/>
      <c r="E42" s="59" t="str">
        <f>'5- Identificación de Riesgos'!D27</f>
        <v>3. Fallas en la comunicación con el operador del servicio.</v>
      </c>
      <c r="F42" s="540"/>
      <c r="G42" s="542"/>
      <c r="H42" s="545"/>
      <c r="I42" s="250"/>
      <c r="J42" s="548"/>
      <c r="K42" s="551"/>
      <c r="L42" s="528"/>
      <c r="M42" s="531"/>
      <c r="N42" s="531"/>
      <c r="O42" s="575"/>
      <c r="P42" s="575"/>
      <c r="Q42" s="578"/>
    </row>
    <row r="43" spans="1:17" ht="12.95" customHeight="1">
      <c r="A43" s="554"/>
      <c r="B43" s="531"/>
      <c r="C43" s="537"/>
      <c r="D43" s="537"/>
      <c r="E43" s="59" t="str">
        <f>'5- Identificación de Riesgos'!D28</f>
        <v>4. No aplicación o aplicación extemporánea de pagos por parte del operador.</v>
      </c>
      <c r="F43" s="540"/>
      <c r="G43" s="542"/>
      <c r="H43" s="545"/>
      <c r="I43" s="250"/>
      <c r="J43" s="548"/>
      <c r="K43" s="551"/>
      <c r="L43" s="528"/>
      <c r="M43" s="531"/>
      <c r="N43" s="531"/>
      <c r="O43" s="575"/>
      <c r="P43" s="575"/>
      <c r="Q43" s="578"/>
    </row>
    <row r="44" spans="1:17" ht="12.95" customHeight="1">
      <c r="A44" s="554"/>
      <c r="B44" s="531"/>
      <c r="C44" s="537"/>
      <c r="D44" s="537"/>
      <c r="E44" s="59" t="str">
        <f>'5- Identificación de Riesgos'!D29</f>
        <v>5. Transición en la aplicación de las disposiciones legales en materia de austeridad en el gasto frente a la contratación de Servicios TMC.</v>
      </c>
      <c r="F44" s="540"/>
      <c r="G44" s="542"/>
      <c r="H44" s="545"/>
      <c r="I44" s="250"/>
      <c r="J44" s="548"/>
      <c r="K44" s="551"/>
      <c r="L44" s="528"/>
      <c r="M44" s="531"/>
      <c r="N44" s="531"/>
      <c r="O44" s="575"/>
      <c r="P44" s="575"/>
      <c r="Q44" s="578"/>
    </row>
    <row r="45" spans="1:17" ht="12.95" customHeight="1">
      <c r="A45" s="554"/>
      <c r="B45" s="531"/>
      <c r="C45" s="537"/>
      <c r="D45" s="537"/>
      <c r="E45" s="59" t="e">
        <f>'5- Identificación de Riesgos'!#REF!</f>
        <v>#REF!</v>
      </c>
      <c r="F45" s="540"/>
      <c r="G45" s="542"/>
      <c r="H45" s="545"/>
      <c r="I45" s="250"/>
      <c r="J45" s="548"/>
      <c r="K45" s="551"/>
      <c r="L45" s="528"/>
      <c r="M45" s="531"/>
      <c r="N45" s="531"/>
      <c r="O45" s="575"/>
      <c r="P45" s="575"/>
      <c r="Q45" s="578"/>
    </row>
    <row r="46" spans="1:17" ht="12.95" customHeight="1">
      <c r="A46" s="554"/>
      <c r="B46" s="531"/>
      <c r="C46" s="537"/>
      <c r="D46" s="537"/>
      <c r="E46" s="59" t="e">
        <f>'5- Identificación de Riesgos'!#REF!</f>
        <v>#REF!</v>
      </c>
      <c r="F46" s="540"/>
      <c r="G46" s="542"/>
      <c r="H46" s="545"/>
      <c r="I46" s="250"/>
      <c r="J46" s="548"/>
      <c r="K46" s="551"/>
      <c r="L46" s="528"/>
      <c r="M46" s="531"/>
      <c r="N46" s="531"/>
      <c r="O46" s="575"/>
      <c r="P46" s="575"/>
      <c r="Q46" s="578"/>
    </row>
    <row r="47" spans="1:17" ht="12.95" customHeight="1">
      <c r="A47" s="554"/>
      <c r="B47" s="531"/>
      <c r="C47" s="537"/>
      <c r="D47" s="537"/>
      <c r="E47" s="59" t="e">
        <f>'5- Identificación de Riesgos'!#REF!</f>
        <v>#REF!</v>
      </c>
      <c r="F47" s="540"/>
      <c r="G47" s="542"/>
      <c r="H47" s="545"/>
      <c r="I47" s="250"/>
      <c r="J47" s="548"/>
      <c r="K47" s="551"/>
      <c r="L47" s="528"/>
      <c r="M47" s="531"/>
      <c r="N47" s="531"/>
      <c r="O47" s="575"/>
      <c r="P47" s="575"/>
      <c r="Q47" s="578"/>
    </row>
    <row r="48" spans="1:17" ht="12.95" customHeight="1">
      <c r="A48" s="554"/>
      <c r="B48" s="531"/>
      <c r="C48" s="537"/>
      <c r="D48" s="537"/>
      <c r="E48" s="59" t="e">
        <f>'5- Identificación de Riesgos'!#REF!</f>
        <v>#REF!</v>
      </c>
      <c r="F48" s="540"/>
      <c r="G48" s="542"/>
      <c r="H48" s="545"/>
      <c r="I48" s="250"/>
      <c r="J48" s="548"/>
      <c r="K48" s="551"/>
      <c r="L48" s="528"/>
      <c r="M48" s="531"/>
      <c r="N48" s="531"/>
      <c r="O48" s="575"/>
      <c r="P48" s="575"/>
      <c r="Q48" s="578"/>
    </row>
    <row r="49" spans="1:17" ht="12.95" customHeight="1" thickBot="1">
      <c r="A49" s="555"/>
      <c r="B49" s="532"/>
      <c r="C49" s="538"/>
      <c r="D49" s="538"/>
      <c r="E49" s="245" t="e">
        <f>'5- Identificación de Riesgos'!#REF!</f>
        <v>#REF!</v>
      </c>
      <c r="F49" s="541"/>
      <c r="G49" s="543"/>
      <c r="H49" s="546"/>
      <c r="I49" s="250"/>
      <c r="J49" s="549"/>
      <c r="K49" s="552"/>
      <c r="L49" s="529"/>
      <c r="M49" s="532"/>
      <c r="N49" s="532"/>
      <c r="O49" s="576"/>
      <c r="P49" s="576"/>
      <c r="Q49" s="579"/>
    </row>
    <row r="50" spans="1:17" ht="12.95" customHeight="1">
      <c r="A50" s="553">
        <f>'5- Identificación de Riesgos'!A30</f>
        <v>5</v>
      </c>
      <c r="B50" s="530" t="str">
        <f>'5- Identificación de Riesgos'!B30</f>
        <v>Tener registros desactualizados del parque automotor de la Rama Judicial (Hojas de vida de los vehículos, reporte de novedades) y/o pérdida de la información anexa documentada.</v>
      </c>
      <c r="C50" s="536" t="str">
        <f>'5- Identificación de Riesgos'!C30</f>
        <v>Falta de información para realizar seguimiento en términos de cumplimiento, detección y análisis de las novedades de los vehículos.</v>
      </c>
      <c r="D50" s="536" t="s">
        <v>232</v>
      </c>
      <c r="E50" s="58" t="str">
        <f>'5- Identificación de Riesgos'!D30</f>
        <v>1. Registros y novedades recibidas pendientes de actualiza.</v>
      </c>
      <c r="F50" s="539" t="str">
        <f>'5- Identificación de Riesgos'!H30</f>
        <v>Baja - 2</v>
      </c>
      <c r="G50" s="536" t="str">
        <f>'5- Identificación de Riesgos'!M30</f>
        <v>Leve - 1</v>
      </c>
      <c r="H50" s="544" t="str">
        <f>'5- Identificación de Riesgos'!N30</f>
        <v>Bajo - 2</v>
      </c>
      <c r="I50" s="250"/>
      <c r="J50" s="547" t="str">
        <f>'6- Valoración Controles'!T30</f>
        <v>Muy Baja - 1</v>
      </c>
      <c r="K50" s="550" t="str">
        <f>'6- Valoración Controles'!U30</f>
        <v>Leve - 1</v>
      </c>
      <c r="L50" s="527" t="e">
        <f>AVERAGE(#REF!)</f>
        <v>#REF!</v>
      </c>
      <c r="M50" s="530" t="str">
        <f>'6- Valoración Controles'!V30</f>
        <v>Bajo - 1</v>
      </c>
      <c r="N50" s="530" t="s">
        <v>418</v>
      </c>
      <c r="O50" s="574" t="s">
        <v>427</v>
      </c>
      <c r="P50" s="574" t="s">
        <v>428</v>
      </c>
      <c r="Q50" s="577">
        <v>46022</v>
      </c>
    </row>
    <row r="51" spans="1:17" ht="12.95" customHeight="1">
      <c r="A51" s="554"/>
      <c r="B51" s="531"/>
      <c r="C51" s="537"/>
      <c r="D51" s="537"/>
      <c r="E51" s="59" t="str">
        <f>'5- Identificación de Riesgos'!D31</f>
        <v>2. Registros y novedades no recibidas para la actualización del registro.</v>
      </c>
      <c r="F51" s="540"/>
      <c r="G51" s="542"/>
      <c r="H51" s="545"/>
      <c r="I51" s="250"/>
      <c r="J51" s="548"/>
      <c r="K51" s="551"/>
      <c r="L51" s="528"/>
      <c r="M51" s="531"/>
      <c r="N51" s="531"/>
      <c r="O51" s="575"/>
      <c r="P51" s="575"/>
      <c r="Q51" s="578"/>
    </row>
    <row r="52" spans="1:17" ht="12.95" customHeight="1">
      <c r="A52" s="554"/>
      <c r="B52" s="531"/>
      <c r="C52" s="537"/>
      <c r="D52" s="537"/>
      <c r="E52" s="59" t="str">
        <f>'5- Identificación de Riesgos'!D32</f>
        <v>3. Bases de datos sin criterios unificados.</v>
      </c>
      <c r="F52" s="540"/>
      <c r="G52" s="542"/>
      <c r="H52" s="545"/>
      <c r="I52" s="250"/>
      <c r="J52" s="548"/>
      <c r="K52" s="551"/>
      <c r="L52" s="528"/>
      <c r="M52" s="531"/>
      <c r="N52" s="531"/>
      <c r="O52" s="575"/>
      <c r="P52" s="575"/>
      <c r="Q52" s="578"/>
    </row>
    <row r="53" spans="1:17" ht="12.95" customHeight="1">
      <c r="A53" s="554"/>
      <c r="B53" s="531"/>
      <c r="C53" s="537"/>
      <c r="D53" s="537"/>
      <c r="E53" s="59" t="str">
        <f>'5- Identificación de Riesgos'!D33</f>
        <v>4. Falta de respaldo de la base de datos y/o registros físicos de los vehículos</v>
      </c>
      <c r="F53" s="540"/>
      <c r="G53" s="542"/>
      <c r="H53" s="545"/>
      <c r="I53" s="250"/>
      <c r="J53" s="548"/>
      <c r="K53" s="551"/>
      <c r="L53" s="528"/>
      <c r="M53" s="531"/>
      <c r="N53" s="531"/>
      <c r="O53" s="575"/>
      <c r="P53" s="575"/>
      <c r="Q53" s="578"/>
    </row>
    <row r="54" spans="1:17" ht="12.95" customHeight="1">
      <c r="A54" s="554"/>
      <c r="B54" s="531"/>
      <c r="C54" s="537"/>
      <c r="D54" s="537"/>
      <c r="E54" s="59" t="str">
        <f>'5- Identificación de Riesgos'!D34</f>
        <v>5. Fallas en el software de los equipos de cómputo.</v>
      </c>
      <c r="F54" s="540"/>
      <c r="G54" s="542"/>
      <c r="H54" s="545"/>
      <c r="I54" s="250"/>
      <c r="J54" s="548"/>
      <c r="K54" s="551"/>
      <c r="L54" s="528"/>
      <c r="M54" s="531"/>
      <c r="N54" s="531"/>
      <c r="O54" s="575"/>
      <c r="P54" s="575"/>
      <c r="Q54" s="578"/>
    </row>
    <row r="55" spans="1:17" ht="12.95" customHeight="1">
      <c r="A55" s="554"/>
      <c r="B55" s="531"/>
      <c r="C55" s="537"/>
      <c r="D55" s="537"/>
      <c r="E55" s="59" t="e">
        <f>'5- Identificación de Riesgos'!#REF!</f>
        <v>#REF!</v>
      </c>
      <c r="F55" s="540"/>
      <c r="G55" s="542"/>
      <c r="H55" s="545"/>
      <c r="I55" s="250"/>
      <c r="J55" s="548"/>
      <c r="K55" s="551"/>
      <c r="L55" s="528"/>
      <c r="M55" s="531"/>
      <c r="N55" s="531"/>
      <c r="O55" s="575"/>
      <c r="P55" s="575"/>
      <c r="Q55" s="578"/>
    </row>
    <row r="56" spans="1:17" ht="12.95" customHeight="1">
      <c r="A56" s="554"/>
      <c r="B56" s="531"/>
      <c r="C56" s="537"/>
      <c r="D56" s="537"/>
      <c r="E56" s="59" t="e">
        <f>'5- Identificación de Riesgos'!#REF!</f>
        <v>#REF!</v>
      </c>
      <c r="F56" s="540"/>
      <c r="G56" s="542"/>
      <c r="H56" s="545"/>
      <c r="I56" s="250"/>
      <c r="J56" s="548"/>
      <c r="K56" s="551"/>
      <c r="L56" s="528"/>
      <c r="M56" s="531"/>
      <c r="N56" s="531"/>
      <c r="O56" s="575"/>
      <c r="P56" s="575"/>
      <c r="Q56" s="578"/>
    </row>
    <row r="57" spans="1:17" ht="12.95" customHeight="1">
      <c r="A57" s="554"/>
      <c r="B57" s="531"/>
      <c r="C57" s="537"/>
      <c r="D57" s="537"/>
      <c r="E57" s="59" t="e">
        <f>'5- Identificación de Riesgos'!#REF!</f>
        <v>#REF!</v>
      </c>
      <c r="F57" s="540"/>
      <c r="G57" s="542"/>
      <c r="H57" s="545"/>
      <c r="I57" s="250"/>
      <c r="J57" s="548"/>
      <c r="K57" s="551"/>
      <c r="L57" s="528"/>
      <c r="M57" s="531"/>
      <c r="N57" s="531"/>
      <c r="O57" s="575"/>
      <c r="P57" s="575"/>
      <c r="Q57" s="578"/>
    </row>
    <row r="58" spans="1:17" ht="12.95" customHeight="1">
      <c r="A58" s="554"/>
      <c r="B58" s="531"/>
      <c r="C58" s="537"/>
      <c r="D58" s="537"/>
      <c r="E58" s="59" t="e">
        <f>'5- Identificación de Riesgos'!#REF!</f>
        <v>#REF!</v>
      </c>
      <c r="F58" s="540"/>
      <c r="G58" s="542"/>
      <c r="H58" s="545"/>
      <c r="I58" s="250"/>
      <c r="J58" s="548"/>
      <c r="K58" s="551"/>
      <c r="L58" s="528"/>
      <c r="M58" s="531"/>
      <c r="N58" s="531"/>
      <c r="O58" s="575"/>
      <c r="P58" s="575"/>
      <c r="Q58" s="578"/>
    </row>
    <row r="59" spans="1:17" ht="12.95" customHeight="1" thickBot="1">
      <c r="A59" s="555"/>
      <c r="B59" s="532"/>
      <c r="C59" s="538"/>
      <c r="D59" s="538"/>
      <c r="E59" s="245" t="e">
        <f>'5- Identificación de Riesgos'!#REF!</f>
        <v>#REF!</v>
      </c>
      <c r="F59" s="541"/>
      <c r="G59" s="543"/>
      <c r="H59" s="546"/>
      <c r="I59" s="250"/>
      <c r="J59" s="549"/>
      <c r="K59" s="552"/>
      <c r="L59" s="529"/>
      <c r="M59" s="532"/>
      <c r="N59" s="532"/>
      <c r="O59" s="576"/>
      <c r="P59" s="576"/>
      <c r="Q59" s="579"/>
    </row>
    <row r="60" spans="1:17" ht="12.95" customHeight="1">
      <c r="A60" s="553">
        <f>'5- Identificación de Riesgos'!A35</f>
        <v>6</v>
      </c>
      <c r="B60" s="530" t="str">
        <f>'5- Identificación de Riesgos'!B35</f>
        <v>Afectación de los aspectos ambientales</v>
      </c>
      <c r="C60" s="536" t="str">
        <f>'5- Identificación de Riesgos'!C35</f>
        <v>Falta de información para que los desarrollos administrativos incluyan los enfoques ambientales.</v>
      </c>
      <c r="D60" s="536" t="s">
        <v>232</v>
      </c>
      <c r="E60" s="58" t="str">
        <f>'5- Identificación de Riesgos'!D35</f>
        <v>1. Desconocimiento del Sistema de Gestión Ambiental que aplica para la Rama Judicial a Nivel Central y Seccional.</v>
      </c>
      <c r="F60" s="539" t="str">
        <f>'5- Identificación de Riesgos'!H35</f>
        <v>Muy Baja - 1</v>
      </c>
      <c r="G60" s="536" t="str">
        <f>'5- Identificación de Riesgos'!M35</f>
        <v>Mayor - 4</v>
      </c>
      <c r="H60" s="544" t="str">
        <f>'5- Identificación de Riesgos'!N35</f>
        <v>Alto  - 4</v>
      </c>
      <c r="I60" s="250"/>
      <c r="J60" s="547" t="str">
        <f>'6- Valoración Controles'!T35</f>
        <v>Muy Baja - 1</v>
      </c>
      <c r="K60" s="550" t="str">
        <f>'6- Valoración Controles'!U35</f>
        <v>Moderado - 3</v>
      </c>
      <c r="L60" s="527" t="e">
        <f>AVERAGE(#REF!)</f>
        <v>#REF!</v>
      </c>
      <c r="M60" s="530" t="str">
        <f>'6- Valoración Controles'!V35</f>
        <v>Moderado - 3</v>
      </c>
      <c r="N60" s="530" t="s">
        <v>429</v>
      </c>
      <c r="O60" s="574" t="s">
        <v>430</v>
      </c>
      <c r="P60" s="574" t="s">
        <v>420</v>
      </c>
      <c r="Q60" s="577">
        <v>46022</v>
      </c>
    </row>
    <row r="61" spans="1:17" ht="12.95" customHeight="1">
      <c r="A61" s="554"/>
      <c r="B61" s="531"/>
      <c r="C61" s="537"/>
      <c r="D61" s="537"/>
      <c r="E61" s="59">
        <f>'5- Identificación de Riesgos'!D37</f>
        <v>0</v>
      </c>
      <c r="F61" s="540"/>
      <c r="G61" s="542"/>
      <c r="H61" s="545"/>
      <c r="I61" s="250"/>
      <c r="J61" s="548"/>
      <c r="K61" s="551"/>
      <c r="L61" s="528"/>
      <c r="M61" s="531"/>
      <c r="N61" s="531"/>
      <c r="O61" s="575"/>
      <c r="P61" s="575"/>
      <c r="Q61" s="578"/>
    </row>
    <row r="62" spans="1:17" ht="12.95" customHeight="1">
      <c r="A62" s="554"/>
      <c r="B62" s="531"/>
      <c r="C62" s="537"/>
      <c r="D62" s="537"/>
      <c r="E62" s="59" t="e">
        <f>'5- Identificación de Riesgos'!#REF!</f>
        <v>#REF!</v>
      </c>
      <c r="F62" s="540"/>
      <c r="G62" s="542"/>
      <c r="H62" s="545"/>
      <c r="I62" s="250"/>
      <c r="J62" s="548"/>
      <c r="K62" s="551"/>
      <c r="L62" s="528"/>
      <c r="M62" s="531"/>
      <c r="N62" s="531"/>
      <c r="O62" s="575"/>
      <c r="P62" s="575"/>
      <c r="Q62" s="578"/>
    </row>
    <row r="63" spans="1:17" ht="12.95" customHeight="1">
      <c r="A63" s="554"/>
      <c r="B63" s="531"/>
      <c r="C63" s="537"/>
      <c r="D63" s="537"/>
      <c r="E63" s="59" t="e">
        <f>'5- Identificación de Riesgos'!#REF!</f>
        <v>#REF!</v>
      </c>
      <c r="F63" s="540"/>
      <c r="G63" s="542"/>
      <c r="H63" s="545"/>
      <c r="I63" s="250"/>
      <c r="J63" s="548"/>
      <c r="K63" s="551"/>
      <c r="L63" s="528"/>
      <c r="M63" s="531"/>
      <c r="N63" s="531"/>
      <c r="O63" s="575"/>
      <c r="P63" s="575"/>
      <c r="Q63" s="578"/>
    </row>
    <row r="64" spans="1:17" ht="12.95" customHeight="1">
      <c r="A64" s="554"/>
      <c r="B64" s="531"/>
      <c r="C64" s="537"/>
      <c r="D64" s="537"/>
      <c r="E64" s="59" t="e">
        <f>'5- Identificación de Riesgos'!#REF!</f>
        <v>#REF!</v>
      </c>
      <c r="F64" s="540"/>
      <c r="G64" s="542"/>
      <c r="H64" s="545"/>
      <c r="I64" s="250"/>
      <c r="J64" s="548"/>
      <c r="K64" s="551"/>
      <c r="L64" s="528"/>
      <c r="M64" s="531"/>
      <c r="N64" s="531"/>
      <c r="O64" s="575"/>
      <c r="P64" s="575"/>
      <c r="Q64" s="578"/>
    </row>
    <row r="65" spans="1:17" ht="12.95" customHeight="1">
      <c r="A65" s="554"/>
      <c r="B65" s="531"/>
      <c r="C65" s="537"/>
      <c r="D65" s="537"/>
      <c r="E65" s="59" t="e">
        <f>'5- Identificación de Riesgos'!#REF!</f>
        <v>#REF!</v>
      </c>
      <c r="F65" s="540"/>
      <c r="G65" s="542"/>
      <c r="H65" s="545"/>
      <c r="I65" s="250"/>
      <c r="J65" s="548"/>
      <c r="K65" s="551"/>
      <c r="L65" s="528"/>
      <c r="M65" s="531"/>
      <c r="N65" s="531"/>
      <c r="O65" s="575"/>
      <c r="P65" s="575"/>
      <c r="Q65" s="578"/>
    </row>
    <row r="66" spans="1:17" ht="12.95" customHeight="1">
      <c r="A66" s="554"/>
      <c r="B66" s="531"/>
      <c r="C66" s="537"/>
      <c r="D66" s="537"/>
      <c r="E66" s="59" t="e">
        <f>'5- Identificación de Riesgos'!#REF!</f>
        <v>#REF!</v>
      </c>
      <c r="F66" s="540"/>
      <c r="G66" s="542"/>
      <c r="H66" s="545"/>
      <c r="I66" s="250"/>
      <c r="J66" s="548"/>
      <c r="K66" s="551"/>
      <c r="L66" s="528"/>
      <c r="M66" s="531"/>
      <c r="N66" s="531"/>
      <c r="O66" s="575"/>
      <c r="P66" s="575"/>
      <c r="Q66" s="578"/>
    </row>
    <row r="67" spans="1:17" ht="12.95" customHeight="1">
      <c r="A67" s="554"/>
      <c r="B67" s="531"/>
      <c r="C67" s="537"/>
      <c r="D67" s="537"/>
      <c r="E67" s="59" t="e">
        <f>'5- Identificación de Riesgos'!#REF!</f>
        <v>#REF!</v>
      </c>
      <c r="F67" s="540"/>
      <c r="G67" s="542"/>
      <c r="H67" s="545"/>
      <c r="I67" s="250"/>
      <c r="J67" s="548"/>
      <c r="K67" s="551"/>
      <c r="L67" s="528"/>
      <c r="M67" s="531"/>
      <c r="N67" s="531"/>
      <c r="O67" s="575"/>
      <c r="P67" s="575"/>
      <c r="Q67" s="578"/>
    </row>
    <row r="68" spans="1:17" ht="12.95" customHeight="1">
      <c r="A68" s="554"/>
      <c r="B68" s="531"/>
      <c r="C68" s="537"/>
      <c r="D68" s="537"/>
      <c r="E68" s="59" t="e">
        <f>'5- Identificación de Riesgos'!#REF!</f>
        <v>#REF!</v>
      </c>
      <c r="F68" s="540"/>
      <c r="G68" s="542"/>
      <c r="H68" s="545"/>
      <c r="I68" s="250"/>
      <c r="J68" s="548"/>
      <c r="K68" s="551"/>
      <c r="L68" s="528"/>
      <c r="M68" s="531"/>
      <c r="N68" s="531"/>
      <c r="O68" s="575"/>
      <c r="P68" s="575"/>
      <c r="Q68" s="578"/>
    </row>
    <row r="69" spans="1:17" ht="12.95" customHeight="1" thickBot="1">
      <c r="A69" s="555"/>
      <c r="B69" s="532"/>
      <c r="C69" s="538"/>
      <c r="D69" s="538"/>
      <c r="E69" s="245" t="e">
        <f>'5- Identificación de Riesgos'!#REF!</f>
        <v>#REF!</v>
      </c>
      <c r="F69" s="541"/>
      <c r="G69" s="543"/>
      <c r="H69" s="546"/>
      <c r="I69" s="250"/>
      <c r="J69" s="549"/>
      <c r="K69" s="552"/>
      <c r="L69" s="529"/>
      <c r="M69" s="532"/>
      <c r="N69" s="532"/>
      <c r="O69" s="576"/>
      <c r="P69" s="576"/>
      <c r="Q69" s="579"/>
    </row>
    <row r="70" spans="1:17" ht="12.95" customHeight="1">
      <c r="A70" s="553">
        <f>'5- Identificación de Riesgos'!A38</f>
        <v>7</v>
      </c>
      <c r="B70" s="530" t="str">
        <f>'5- Identificación de Riesgos'!B38</f>
        <v>Suspensión de actividades en las sedes por emergencias, fenómenos naturales o de orden publico</v>
      </c>
      <c r="C70" s="536" t="str">
        <f>'5- Identificación de Riesgos'!C38</f>
        <v>Pérdidas humanas, materiales y económicas por eventos asociados a la ocurrencia de una emergencia, desastre o fenómenos naturales o de orden publico</v>
      </c>
      <c r="D70" s="536" t="s">
        <v>232</v>
      </c>
      <c r="E70" s="58" t="str">
        <f>'5- Identificación de Riesgos'!D38</f>
        <v xml:space="preserve">1 . Incendio por vandalismo (bomba molotov), que entre en contacto con fuentes de ignición (corto circuito) material combustible como papel, muebles almacenados y en uso, insumos de construcción, insumos de aseo, tanque de ACPM, conexión de gas natural, residuos </v>
      </c>
      <c r="F70" s="539" t="str">
        <f>'5- Identificación de Riesgos'!H38</f>
        <v>Muy Baja - 1</v>
      </c>
      <c r="G70" s="536" t="str">
        <f>'5- Identificación de Riesgos'!M38</f>
        <v>Mayor - 4</v>
      </c>
      <c r="H70" s="544" t="str">
        <f>'5- Identificación de Riesgos'!N38</f>
        <v>Alto  - 4</v>
      </c>
      <c r="I70" s="250"/>
      <c r="J70" s="547" t="str">
        <f>'6- Valoración Controles'!T38</f>
        <v>Muy Baja - 1</v>
      </c>
      <c r="K70" s="550" t="str">
        <f>'6- Valoración Controles'!U38</f>
        <v>Moderado - 3</v>
      </c>
      <c r="L70" s="527" t="e">
        <f>AVERAGE(#REF!)</f>
        <v>#REF!</v>
      </c>
      <c r="M70" s="530" t="str">
        <f>'6- Valoración Controles'!V38</f>
        <v>Moderado - 3</v>
      </c>
      <c r="N70" s="530" t="s">
        <v>429</v>
      </c>
      <c r="O70" s="574" t="s">
        <v>431</v>
      </c>
      <c r="P70" s="574" t="s">
        <v>432</v>
      </c>
      <c r="Q70" s="577">
        <v>46022</v>
      </c>
    </row>
    <row r="71" spans="1:17" ht="12.95" customHeight="1">
      <c r="A71" s="554"/>
      <c r="B71" s="531"/>
      <c r="C71" s="537"/>
      <c r="D71" s="537"/>
      <c r="E71" s="59" t="e">
        <f>'5- Identificación de Riesgos'!#REF!</f>
        <v>#REF!</v>
      </c>
      <c r="F71" s="540"/>
      <c r="G71" s="542"/>
      <c r="H71" s="545"/>
      <c r="I71" s="250"/>
      <c r="J71" s="548"/>
      <c r="K71" s="551"/>
      <c r="L71" s="528"/>
      <c r="M71" s="531"/>
      <c r="N71" s="531"/>
      <c r="O71" s="575"/>
      <c r="P71" s="575"/>
      <c r="Q71" s="578"/>
    </row>
    <row r="72" spans="1:17" ht="12.95" customHeight="1">
      <c r="A72" s="554"/>
      <c r="B72" s="531"/>
      <c r="C72" s="537"/>
      <c r="D72" s="537"/>
      <c r="E72" s="59" t="str">
        <f>'5- Identificación de Riesgos'!D40</f>
        <v>3. Inundaciones por lluvias torrenciales en la temporada invernal, por el desnivel de las vías se forman arroyos, parte de los cuales desembocan en las edificaciones y/o por efecto del incremento del nivel freático.</v>
      </c>
      <c r="F72" s="540"/>
      <c r="G72" s="542"/>
      <c r="H72" s="545"/>
      <c r="I72" s="250"/>
      <c r="J72" s="548"/>
      <c r="K72" s="551"/>
      <c r="L72" s="528"/>
      <c r="M72" s="531"/>
      <c r="N72" s="531"/>
      <c r="O72" s="575"/>
      <c r="P72" s="575"/>
      <c r="Q72" s="578"/>
    </row>
    <row r="73" spans="1:17" ht="12.95" customHeight="1">
      <c r="A73" s="554"/>
      <c r="B73" s="531"/>
      <c r="C73" s="537"/>
      <c r="D73" s="537"/>
      <c r="E73" s="59" t="e">
        <f>'5- Identificación de Riesgos'!#REF!</f>
        <v>#REF!</v>
      </c>
      <c r="F73" s="540"/>
      <c r="G73" s="542"/>
      <c r="H73" s="545"/>
      <c r="I73" s="250"/>
      <c r="J73" s="548"/>
      <c r="K73" s="551"/>
      <c r="L73" s="528"/>
      <c r="M73" s="531"/>
      <c r="N73" s="531"/>
      <c r="O73" s="575"/>
      <c r="P73" s="575"/>
      <c r="Q73" s="578"/>
    </row>
    <row r="74" spans="1:17" ht="12.95" customHeight="1">
      <c r="A74" s="554"/>
      <c r="B74" s="531"/>
      <c r="C74" s="537"/>
      <c r="D74" s="537"/>
      <c r="E74" s="59" t="e">
        <f>'5- Identificación de Riesgos'!#REF!</f>
        <v>#REF!</v>
      </c>
      <c r="F74" s="540"/>
      <c r="G74" s="542"/>
      <c r="H74" s="545"/>
      <c r="I74" s="250"/>
      <c r="J74" s="548"/>
      <c r="K74" s="551"/>
      <c r="L74" s="528"/>
      <c r="M74" s="531"/>
      <c r="N74" s="531"/>
      <c r="O74" s="575"/>
      <c r="P74" s="575"/>
      <c r="Q74" s="578"/>
    </row>
    <row r="75" spans="1:17" ht="12.95" customHeight="1">
      <c r="A75" s="554"/>
      <c r="B75" s="531"/>
      <c r="C75" s="537"/>
      <c r="D75" s="537"/>
      <c r="E75" s="59" t="e">
        <f>'5- Identificación de Riesgos'!#REF!</f>
        <v>#REF!</v>
      </c>
      <c r="F75" s="540"/>
      <c r="G75" s="542"/>
      <c r="H75" s="545"/>
      <c r="I75" s="250"/>
      <c r="J75" s="548"/>
      <c r="K75" s="551"/>
      <c r="L75" s="528"/>
      <c r="M75" s="531"/>
      <c r="N75" s="531"/>
      <c r="O75" s="575"/>
      <c r="P75" s="575"/>
      <c r="Q75" s="578"/>
    </row>
    <row r="76" spans="1:17" ht="12.95" customHeight="1">
      <c r="A76" s="554"/>
      <c r="B76" s="531"/>
      <c r="C76" s="537"/>
      <c r="D76" s="537"/>
      <c r="E76" s="59" t="e">
        <f>'5- Identificación de Riesgos'!#REF!</f>
        <v>#REF!</v>
      </c>
      <c r="F76" s="540"/>
      <c r="G76" s="542"/>
      <c r="H76" s="545"/>
      <c r="I76" s="250"/>
      <c r="J76" s="548"/>
      <c r="K76" s="551"/>
      <c r="L76" s="528"/>
      <c r="M76" s="531"/>
      <c r="N76" s="531"/>
      <c r="O76" s="575"/>
      <c r="P76" s="575"/>
      <c r="Q76" s="578"/>
    </row>
    <row r="77" spans="1:17" ht="12.95" customHeight="1">
      <c r="A77" s="554"/>
      <c r="B77" s="531"/>
      <c r="C77" s="537"/>
      <c r="D77" s="537"/>
      <c r="E77" s="59" t="e">
        <f>'5- Identificación de Riesgos'!#REF!</f>
        <v>#REF!</v>
      </c>
      <c r="F77" s="540"/>
      <c r="G77" s="542"/>
      <c r="H77" s="545"/>
      <c r="I77" s="250"/>
      <c r="J77" s="548"/>
      <c r="K77" s="551"/>
      <c r="L77" s="528"/>
      <c r="M77" s="531"/>
      <c r="N77" s="531"/>
      <c r="O77" s="575"/>
      <c r="P77" s="575"/>
      <c r="Q77" s="578"/>
    </row>
    <row r="78" spans="1:17" ht="12.95" customHeight="1">
      <c r="A78" s="554"/>
      <c r="B78" s="531"/>
      <c r="C78" s="537"/>
      <c r="D78" s="537"/>
      <c r="E78" s="59" t="e">
        <f>'5- Identificación de Riesgos'!#REF!</f>
        <v>#REF!</v>
      </c>
      <c r="F78" s="540"/>
      <c r="G78" s="542"/>
      <c r="H78" s="545"/>
      <c r="I78" s="250"/>
      <c r="J78" s="548"/>
      <c r="K78" s="551"/>
      <c r="L78" s="528"/>
      <c r="M78" s="531"/>
      <c r="N78" s="531"/>
      <c r="O78" s="575"/>
      <c r="P78" s="575"/>
      <c r="Q78" s="578"/>
    </row>
    <row r="79" spans="1:17" ht="12.95" customHeight="1" thickBot="1">
      <c r="A79" s="555"/>
      <c r="B79" s="532"/>
      <c r="C79" s="538"/>
      <c r="D79" s="538"/>
      <c r="E79" s="245" t="e">
        <f>'5- Identificación de Riesgos'!#REF!</f>
        <v>#REF!</v>
      </c>
      <c r="F79" s="541"/>
      <c r="G79" s="543"/>
      <c r="H79" s="546"/>
      <c r="I79" s="250"/>
      <c r="J79" s="549"/>
      <c r="K79" s="552"/>
      <c r="L79" s="529"/>
      <c r="M79" s="532"/>
      <c r="N79" s="532"/>
      <c r="O79" s="576"/>
      <c r="P79" s="576"/>
      <c r="Q79" s="579"/>
    </row>
    <row r="80" spans="1:17" ht="12.95" customHeight="1">
      <c r="A80" s="553">
        <f>'5- Identificación de Riesgos'!A41</f>
        <v>8</v>
      </c>
      <c r="B80" s="530" t="str">
        <f>'5- Identificación de Riesgos'!B41</f>
        <v>Diferencias entre el inventario Físico y el Kardex (SICOF)</v>
      </c>
      <c r="C80" s="536" t="str">
        <f>'5- Identificación de Riesgos'!C41</f>
        <v>El sistema de información para el control de almacén e inventarios del almacén no refleja la realidad física del inventario de bienes en uso y en bodega</v>
      </c>
      <c r="D80" s="536" t="s">
        <v>232</v>
      </c>
      <c r="E80" s="58" t="str">
        <f>'5- Identificación de Riesgos'!D41</f>
        <v xml:space="preserve">1. Mala ejecucion en la toma de inventarios </v>
      </c>
      <c r="F80" s="539" t="str">
        <f>'5- Identificación de Riesgos'!H41</f>
        <v>Baja - 2</v>
      </c>
      <c r="G80" s="536" t="str">
        <f>'5- Identificación de Riesgos'!M41</f>
        <v>Mayor - 4</v>
      </c>
      <c r="H80" s="544" t="str">
        <f>'5- Identificación de Riesgos'!N41</f>
        <v>Alto - 8</v>
      </c>
      <c r="I80" s="250"/>
      <c r="J80" s="547" t="str">
        <f>'6- Valoración Controles'!T41</f>
        <v>Muy Baja - 1</v>
      </c>
      <c r="K80" s="550" t="str">
        <f>'6- Valoración Controles'!U41</f>
        <v>Moderado - 3</v>
      </c>
      <c r="L80" s="527" t="e">
        <f>AVERAGE(#REF!)</f>
        <v>#REF!</v>
      </c>
      <c r="M80" s="530" t="str">
        <f>'6- Valoración Controles'!V41</f>
        <v>Moderado - 3</v>
      </c>
      <c r="N80" s="530" t="s">
        <v>418</v>
      </c>
      <c r="O80" s="574" t="s">
        <v>433</v>
      </c>
      <c r="P80" s="574" t="s">
        <v>434</v>
      </c>
      <c r="Q80" s="577">
        <v>46022</v>
      </c>
    </row>
    <row r="81" spans="1:17" ht="12.95" customHeight="1">
      <c r="A81" s="554"/>
      <c r="B81" s="531"/>
      <c r="C81" s="537"/>
      <c r="D81" s="537"/>
      <c r="E81" s="59" t="str">
        <f>'5- Identificación de Riesgos'!D42</f>
        <v xml:space="preserve">2. No registro en el el sistema </v>
      </c>
      <c r="F81" s="540"/>
      <c r="G81" s="542"/>
      <c r="H81" s="545"/>
      <c r="I81" s="250"/>
      <c r="J81" s="548"/>
      <c r="K81" s="551"/>
      <c r="L81" s="528"/>
      <c r="M81" s="531"/>
      <c r="N81" s="531"/>
      <c r="O81" s="575"/>
      <c r="P81" s="575"/>
      <c r="Q81" s="578"/>
    </row>
    <row r="82" spans="1:17" ht="12.95" customHeight="1">
      <c r="A82" s="554"/>
      <c r="B82" s="531"/>
      <c r="C82" s="537"/>
      <c r="D82" s="537"/>
      <c r="E82" s="59" t="str">
        <f>'5- Identificación de Riesgos'!D43</f>
        <v xml:space="preserve">3. Entrega informal de bienes y sin registro en el sicof </v>
      </c>
      <c r="F82" s="540"/>
      <c r="G82" s="542"/>
      <c r="H82" s="545"/>
      <c r="I82" s="250"/>
      <c r="J82" s="548"/>
      <c r="K82" s="551"/>
      <c r="L82" s="528"/>
      <c r="M82" s="531"/>
      <c r="N82" s="531"/>
      <c r="O82" s="575"/>
      <c r="P82" s="575"/>
      <c r="Q82" s="578"/>
    </row>
    <row r="83" spans="1:17" ht="12.95" customHeight="1">
      <c r="A83" s="554"/>
      <c r="B83" s="531"/>
      <c r="C83" s="537"/>
      <c r="D83" s="537"/>
      <c r="E83" s="59" t="str">
        <f>'5- Identificación de Riesgos'!D44</f>
        <v xml:space="preserve">4. Falta de tiempo y personal calificado </v>
      </c>
      <c r="F83" s="540"/>
      <c r="G83" s="542"/>
      <c r="H83" s="545"/>
      <c r="I83" s="250"/>
      <c r="J83" s="548"/>
      <c r="K83" s="551"/>
      <c r="L83" s="528"/>
      <c r="M83" s="531"/>
      <c r="N83" s="531"/>
      <c r="O83" s="575"/>
      <c r="P83" s="575"/>
      <c r="Q83" s="578"/>
    </row>
    <row r="84" spans="1:17" ht="12.95" customHeight="1">
      <c r="A84" s="554"/>
      <c r="B84" s="531"/>
      <c r="C84" s="537"/>
      <c r="D84" s="537"/>
      <c r="E84" s="59" t="str">
        <f>'5- Identificación de Riesgos'!D45</f>
        <v>5. No cumplimiento de politicas de inventarios en la Entidad</v>
      </c>
      <c r="F84" s="540"/>
      <c r="G84" s="542"/>
      <c r="H84" s="545"/>
      <c r="I84" s="250"/>
      <c r="J84" s="548"/>
      <c r="K84" s="551"/>
      <c r="L84" s="528"/>
      <c r="M84" s="531"/>
      <c r="N84" s="531"/>
      <c r="O84" s="575"/>
      <c r="P84" s="575"/>
      <c r="Q84" s="578"/>
    </row>
    <row r="85" spans="1:17" ht="12.95" customHeight="1">
      <c r="A85" s="554"/>
      <c r="B85" s="531"/>
      <c r="C85" s="537"/>
      <c r="D85" s="537"/>
      <c r="E85" s="59" t="e">
        <f>'5- Identificación de Riesgos'!#REF!</f>
        <v>#REF!</v>
      </c>
      <c r="F85" s="540"/>
      <c r="G85" s="542"/>
      <c r="H85" s="545"/>
      <c r="I85" s="250"/>
      <c r="J85" s="548"/>
      <c r="K85" s="551"/>
      <c r="L85" s="528"/>
      <c r="M85" s="531"/>
      <c r="N85" s="531"/>
      <c r="O85" s="575"/>
      <c r="P85" s="575"/>
      <c r="Q85" s="578"/>
    </row>
    <row r="86" spans="1:17" ht="12.95" customHeight="1">
      <c r="A86" s="554"/>
      <c r="B86" s="531"/>
      <c r="C86" s="537"/>
      <c r="D86" s="537"/>
      <c r="E86" s="59" t="e">
        <f>'5- Identificación de Riesgos'!#REF!</f>
        <v>#REF!</v>
      </c>
      <c r="F86" s="540"/>
      <c r="G86" s="542"/>
      <c r="H86" s="545"/>
      <c r="I86" s="250"/>
      <c r="J86" s="548"/>
      <c r="K86" s="551"/>
      <c r="L86" s="528"/>
      <c r="M86" s="531"/>
      <c r="N86" s="531"/>
      <c r="O86" s="575"/>
      <c r="P86" s="575"/>
      <c r="Q86" s="578"/>
    </row>
    <row r="87" spans="1:17" ht="12.95" customHeight="1">
      <c r="A87" s="554"/>
      <c r="B87" s="531"/>
      <c r="C87" s="537"/>
      <c r="D87" s="537"/>
      <c r="E87" s="59" t="e">
        <f>'5- Identificación de Riesgos'!#REF!</f>
        <v>#REF!</v>
      </c>
      <c r="F87" s="540"/>
      <c r="G87" s="542"/>
      <c r="H87" s="545"/>
      <c r="I87" s="250"/>
      <c r="J87" s="548"/>
      <c r="K87" s="551"/>
      <c r="L87" s="528"/>
      <c r="M87" s="531"/>
      <c r="N87" s="531"/>
      <c r="O87" s="575"/>
      <c r="P87" s="575"/>
      <c r="Q87" s="578"/>
    </row>
    <row r="88" spans="1:17" ht="12.95" customHeight="1">
      <c r="A88" s="554"/>
      <c r="B88" s="531"/>
      <c r="C88" s="537"/>
      <c r="D88" s="537"/>
      <c r="E88" s="59" t="e">
        <f>'5- Identificación de Riesgos'!#REF!</f>
        <v>#REF!</v>
      </c>
      <c r="F88" s="540"/>
      <c r="G88" s="542"/>
      <c r="H88" s="545"/>
      <c r="I88" s="250"/>
      <c r="J88" s="548"/>
      <c r="K88" s="551"/>
      <c r="L88" s="528"/>
      <c r="M88" s="531"/>
      <c r="N88" s="531"/>
      <c r="O88" s="575"/>
      <c r="P88" s="575"/>
      <c r="Q88" s="578"/>
    </row>
    <row r="89" spans="1:17" ht="12.95" customHeight="1" thickBot="1">
      <c r="A89" s="555"/>
      <c r="B89" s="532"/>
      <c r="C89" s="538"/>
      <c r="D89" s="538"/>
      <c r="E89" s="245" t="e">
        <f>'5- Identificación de Riesgos'!#REF!</f>
        <v>#REF!</v>
      </c>
      <c r="F89" s="541"/>
      <c r="G89" s="543"/>
      <c r="H89" s="546"/>
      <c r="I89" s="250"/>
      <c r="J89" s="549"/>
      <c r="K89" s="552"/>
      <c r="L89" s="529"/>
      <c r="M89" s="532"/>
      <c r="N89" s="532"/>
      <c r="O89" s="576"/>
      <c r="P89" s="576"/>
      <c r="Q89" s="579"/>
    </row>
    <row r="90" spans="1:17" ht="12.95" customHeight="1">
      <c r="A90" s="553">
        <f>'5- Identificación de Riesgos'!A46</f>
        <v>9</v>
      </c>
      <c r="B90" s="530" t="str">
        <f>'5- Identificación de Riesgos'!B46</f>
        <v>Daños en los equipos instalados en los inmuebles a cargo del Nivel Central, por falta de mantenimiento</v>
      </c>
      <c r="C90" s="536" t="str">
        <f>'5- Identificación de Riesgos'!C46</f>
        <v>Posibilidad de cortes en servicios de energía, agua, ascensores, que afecten el normal funcionamiento de las dependencias ubicadas en los inmuebles a cargo del nivel centra</v>
      </c>
      <c r="D90" s="536" t="s">
        <v>232</v>
      </c>
      <c r="E90" s="58" t="str">
        <f>'5- Identificación de Riesgos'!D46</f>
        <v xml:space="preserve">1. No cumplimiento de los contratos suscritos para el mantenimiento de equipos.
</v>
      </c>
      <c r="F90" s="539" t="str">
        <f>'5- Identificación de Riesgos'!H46</f>
        <v>Muy Baja - 1</v>
      </c>
      <c r="G90" s="536" t="str">
        <f>'5- Identificación de Riesgos'!M46</f>
        <v>Moderado - 3</v>
      </c>
      <c r="H90" s="544" t="str">
        <f>'5- Identificación de Riesgos'!N46</f>
        <v>Moderado - 3</v>
      </c>
      <c r="I90" s="250"/>
      <c r="J90" s="547" t="str">
        <f>'6- Valoración Controles'!T46</f>
        <v>Muy Baja - 1</v>
      </c>
      <c r="K90" s="550" t="str">
        <f>'6- Valoración Controles'!U46</f>
        <v>Menor - 2</v>
      </c>
      <c r="L90" s="527" t="e">
        <f>AVERAGE(#REF!)</f>
        <v>#REF!</v>
      </c>
      <c r="M90" s="530" t="str">
        <f>'6- Valoración Controles'!T46</f>
        <v>Muy Baja - 1</v>
      </c>
      <c r="N90" s="530" t="s">
        <v>418</v>
      </c>
      <c r="O90" s="574" t="s">
        <v>435</v>
      </c>
      <c r="P90" s="574" t="s">
        <v>436</v>
      </c>
      <c r="Q90" s="577">
        <v>46022</v>
      </c>
    </row>
    <row r="91" spans="1:17" ht="12.95" customHeight="1">
      <c r="A91" s="554"/>
      <c r="B91" s="531"/>
      <c r="C91" s="537"/>
      <c r="D91" s="537"/>
      <c r="E91" s="59" t="str">
        <f>'5- Identificación de Riesgos'!D47</f>
        <v xml:space="preserve">2. Falta de oportunidad en los procesos de contratación
</v>
      </c>
      <c r="F91" s="540"/>
      <c r="G91" s="542"/>
      <c r="H91" s="545"/>
      <c r="I91" s="250"/>
      <c r="J91" s="548"/>
      <c r="K91" s="551"/>
      <c r="L91" s="528"/>
      <c r="M91" s="531"/>
      <c r="N91" s="531"/>
      <c r="O91" s="575"/>
      <c r="P91" s="575"/>
      <c r="Q91" s="578"/>
    </row>
    <row r="92" spans="1:17" ht="12.95" customHeight="1">
      <c r="A92" s="554"/>
      <c r="B92" s="531"/>
      <c r="C92" s="537"/>
      <c r="D92" s="537"/>
      <c r="E92" s="59" t="str">
        <f>'5- Identificación de Riesgos'!D48</f>
        <v>3. Desconocimiento de los planes de mantenimiento</v>
      </c>
      <c r="F92" s="540"/>
      <c r="G92" s="542"/>
      <c r="H92" s="545"/>
      <c r="I92" s="250"/>
      <c r="J92" s="548"/>
      <c r="K92" s="551"/>
      <c r="L92" s="528"/>
      <c r="M92" s="531"/>
      <c r="N92" s="531"/>
      <c r="O92" s="575"/>
      <c r="P92" s="575"/>
      <c r="Q92" s="578"/>
    </row>
    <row r="93" spans="1:17" ht="12.95" customHeight="1">
      <c r="A93" s="554"/>
      <c r="B93" s="531"/>
      <c r="C93" s="537"/>
      <c r="D93" s="537"/>
      <c r="E93" s="59" t="e">
        <f>'5- Identificación de Riesgos'!#REF!</f>
        <v>#REF!</v>
      </c>
      <c r="F93" s="540"/>
      <c r="G93" s="542"/>
      <c r="H93" s="545"/>
      <c r="I93" s="250"/>
      <c r="J93" s="548"/>
      <c r="K93" s="551"/>
      <c r="L93" s="528"/>
      <c r="M93" s="531"/>
      <c r="N93" s="531"/>
      <c r="O93" s="575"/>
      <c r="P93" s="575"/>
      <c r="Q93" s="578"/>
    </row>
    <row r="94" spans="1:17" ht="12.95" customHeight="1">
      <c r="A94" s="554"/>
      <c r="B94" s="531"/>
      <c r="C94" s="537"/>
      <c r="D94" s="537"/>
      <c r="E94" s="59" t="e">
        <f>'5- Identificación de Riesgos'!#REF!</f>
        <v>#REF!</v>
      </c>
      <c r="F94" s="540"/>
      <c r="G94" s="542"/>
      <c r="H94" s="545"/>
      <c r="I94" s="250"/>
      <c r="J94" s="548"/>
      <c r="K94" s="551"/>
      <c r="L94" s="528"/>
      <c r="M94" s="531"/>
      <c r="N94" s="531"/>
      <c r="O94" s="575"/>
      <c r="P94" s="575"/>
      <c r="Q94" s="578"/>
    </row>
    <row r="95" spans="1:17" ht="12.95" customHeight="1">
      <c r="A95" s="554"/>
      <c r="B95" s="531"/>
      <c r="C95" s="537"/>
      <c r="D95" s="537"/>
      <c r="E95" s="59" t="e">
        <f>'5- Identificación de Riesgos'!#REF!</f>
        <v>#REF!</v>
      </c>
      <c r="F95" s="540"/>
      <c r="G95" s="542"/>
      <c r="H95" s="545"/>
      <c r="I95" s="250"/>
      <c r="J95" s="548"/>
      <c r="K95" s="551"/>
      <c r="L95" s="528"/>
      <c r="M95" s="531"/>
      <c r="N95" s="531"/>
      <c r="O95" s="575"/>
      <c r="P95" s="575"/>
      <c r="Q95" s="578"/>
    </row>
    <row r="96" spans="1:17" ht="12.95" customHeight="1">
      <c r="A96" s="554"/>
      <c r="B96" s="531"/>
      <c r="C96" s="537"/>
      <c r="D96" s="537"/>
      <c r="E96" s="59" t="e">
        <f>'5- Identificación de Riesgos'!#REF!</f>
        <v>#REF!</v>
      </c>
      <c r="F96" s="540"/>
      <c r="G96" s="542"/>
      <c r="H96" s="545"/>
      <c r="I96" s="250"/>
      <c r="J96" s="548"/>
      <c r="K96" s="551"/>
      <c r="L96" s="528"/>
      <c r="M96" s="531"/>
      <c r="N96" s="531"/>
      <c r="O96" s="575"/>
      <c r="P96" s="575"/>
      <c r="Q96" s="578"/>
    </row>
    <row r="97" spans="1:17" ht="12.95" customHeight="1">
      <c r="A97" s="554"/>
      <c r="B97" s="531"/>
      <c r="C97" s="537"/>
      <c r="D97" s="537"/>
      <c r="E97" s="59" t="e">
        <f>'5- Identificación de Riesgos'!#REF!</f>
        <v>#REF!</v>
      </c>
      <c r="F97" s="540"/>
      <c r="G97" s="542"/>
      <c r="H97" s="545"/>
      <c r="I97" s="250"/>
      <c r="J97" s="548"/>
      <c r="K97" s="551"/>
      <c r="L97" s="528"/>
      <c r="M97" s="531"/>
      <c r="N97" s="531"/>
      <c r="O97" s="575"/>
      <c r="P97" s="575"/>
      <c r="Q97" s="578"/>
    </row>
    <row r="98" spans="1:17" ht="12.95" customHeight="1">
      <c r="A98" s="554"/>
      <c r="B98" s="531"/>
      <c r="C98" s="537"/>
      <c r="D98" s="537"/>
      <c r="E98" s="59" t="e">
        <f>'5- Identificación de Riesgos'!#REF!</f>
        <v>#REF!</v>
      </c>
      <c r="F98" s="540"/>
      <c r="G98" s="542"/>
      <c r="H98" s="545"/>
      <c r="I98" s="250"/>
      <c r="J98" s="548"/>
      <c r="K98" s="551"/>
      <c r="L98" s="528"/>
      <c r="M98" s="531"/>
      <c r="N98" s="531"/>
      <c r="O98" s="575"/>
      <c r="P98" s="575"/>
      <c r="Q98" s="578"/>
    </row>
    <row r="99" spans="1:17" ht="12.95" customHeight="1" thickBot="1">
      <c r="A99" s="555"/>
      <c r="B99" s="532"/>
      <c r="C99" s="538"/>
      <c r="D99" s="538"/>
      <c r="E99" s="245" t="e">
        <f>'5- Identificación de Riesgos'!#REF!</f>
        <v>#REF!</v>
      </c>
      <c r="F99" s="541"/>
      <c r="G99" s="543"/>
      <c r="H99" s="546"/>
      <c r="I99" s="250"/>
      <c r="J99" s="549"/>
      <c r="K99" s="552"/>
      <c r="L99" s="529"/>
      <c r="M99" s="532"/>
      <c r="N99" s="532"/>
      <c r="O99" s="576"/>
      <c r="P99" s="576"/>
      <c r="Q99" s="579"/>
    </row>
    <row r="100" spans="1:17" ht="12.95" customHeight="1">
      <c r="A100" s="533">
        <f>'5- Identificación de Riesgos'!A49</f>
        <v>10</v>
      </c>
      <c r="B100" s="530" t="str">
        <f>'5- Identificación de Riesgos'!B49</f>
        <v xml:space="preserve">Ofrecer, prometer, entregar, aceptar o solicitar una ventaja indebida para: 
Afectar la seguridad o confidencialidad de la información </v>
      </c>
      <c r="C100" s="536" t="str">
        <f>'5- Identificación de Riesgos'!C49</f>
        <v>Recibir dádivas o beneficios a nombre propio o de terceros por revelar información confidencial, alterar, retener o no publicar información.</v>
      </c>
      <c r="D100" s="536" t="s">
        <v>232</v>
      </c>
      <c r="E100" s="58" t="str">
        <f>'5- Identificación de Riesgos'!D53</f>
        <v>1. Falta de ética de los servidores públicos (Debilidades en principios y valores)</v>
      </c>
      <c r="F100" s="539" t="str">
        <f>'5- Identificación de Riesgos'!H49</f>
        <v>Muy Baja - 1</v>
      </c>
      <c r="G100" s="536" t="str">
        <f>'5- Identificación de Riesgos'!M49</f>
        <v>Mayor - 4</v>
      </c>
      <c r="H100" s="544" t="str">
        <f>'5- Identificación de Riesgos'!N49</f>
        <v>Alto  - 4</v>
      </c>
      <c r="I100" s="250"/>
      <c r="J100" s="547" t="str">
        <f>'6- Valoración Controles'!T49</f>
        <v>Muy Baja - 1</v>
      </c>
      <c r="K100" s="550" t="str">
        <f>'6- Valoración Controles'!U49</f>
        <v>Moderado - 3</v>
      </c>
      <c r="L100" s="527" t="e">
        <f>AVERAGE(#REF!)</f>
        <v>#REF!</v>
      </c>
      <c r="M100" s="530" t="str">
        <f>'6- Valoración Controles'!V49</f>
        <v>Moderado - 3</v>
      </c>
      <c r="N100" s="530" t="s">
        <v>429</v>
      </c>
      <c r="O100" s="574" t="s">
        <v>437</v>
      </c>
      <c r="P100" s="574" t="s">
        <v>424</v>
      </c>
      <c r="Q100" s="577">
        <v>46022</v>
      </c>
    </row>
    <row r="101" spans="1:17" ht="12.95" customHeight="1">
      <c r="A101" s="534"/>
      <c r="B101" s="531"/>
      <c r="C101" s="537"/>
      <c r="D101" s="537"/>
      <c r="E101" s="59" t="str">
        <f>'5- Identificación de Riesgos'!D54</f>
        <v>2. Falta de ética de terceros interesados (Debilidades principios y valores)</v>
      </c>
      <c r="F101" s="540"/>
      <c r="G101" s="542"/>
      <c r="H101" s="545"/>
      <c r="I101" s="250"/>
      <c r="J101" s="548"/>
      <c r="K101" s="551"/>
      <c r="L101" s="528"/>
      <c r="M101" s="531"/>
      <c r="N101" s="531"/>
      <c r="O101" s="575"/>
      <c r="P101" s="575"/>
      <c r="Q101" s="578"/>
    </row>
    <row r="102" spans="1:17" ht="12.95" customHeight="1">
      <c r="A102" s="534"/>
      <c r="B102" s="531"/>
      <c r="C102" s="537"/>
      <c r="D102" s="537"/>
      <c r="E102" s="59" t="str">
        <f>'5- Identificación de Riesgos'!D55</f>
        <v>3. Debilidad en los controles de los procedimientos por no determinar y/o aplicar la lista de chequeo de los productos y especificaciones.</v>
      </c>
      <c r="F102" s="540"/>
      <c r="G102" s="542"/>
      <c r="H102" s="545"/>
      <c r="I102" s="250"/>
      <c r="J102" s="548"/>
      <c r="K102" s="551"/>
      <c r="L102" s="528"/>
      <c r="M102" s="531"/>
      <c r="N102" s="531"/>
      <c r="O102" s="575"/>
      <c r="P102" s="575"/>
      <c r="Q102" s="578"/>
    </row>
    <row r="103" spans="1:17" ht="12.95" customHeight="1">
      <c r="A103" s="534"/>
      <c r="B103" s="531"/>
      <c r="C103" s="537"/>
      <c r="D103" s="537"/>
      <c r="E103" s="59" t="e">
        <f>'5- Identificación de Riesgos'!#REF!</f>
        <v>#REF!</v>
      </c>
      <c r="F103" s="540"/>
      <c r="G103" s="542"/>
      <c r="H103" s="545"/>
      <c r="I103" s="250"/>
      <c r="J103" s="548"/>
      <c r="K103" s="551"/>
      <c r="L103" s="528"/>
      <c r="M103" s="531"/>
      <c r="N103" s="531"/>
      <c r="O103" s="575"/>
      <c r="P103" s="575"/>
      <c r="Q103" s="578"/>
    </row>
    <row r="104" spans="1:17" ht="12.95" customHeight="1">
      <c r="A104" s="534"/>
      <c r="B104" s="531"/>
      <c r="C104" s="537"/>
      <c r="D104" s="537"/>
      <c r="E104" s="59" t="e">
        <f>'5- Identificación de Riesgos'!#REF!</f>
        <v>#REF!</v>
      </c>
      <c r="F104" s="540"/>
      <c r="G104" s="542"/>
      <c r="H104" s="545"/>
      <c r="I104" s="250"/>
      <c r="J104" s="548"/>
      <c r="K104" s="551"/>
      <c r="L104" s="528"/>
      <c r="M104" s="531"/>
      <c r="N104" s="531"/>
      <c r="O104" s="575"/>
      <c r="P104" s="575"/>
      <c r="Q104" s="578"/>
    </row>
    <row r="105" spans="1:17" ht="12.95" customHeight="1">
      <c r="A105" s="534"/>
      <c r="B105" s="531"/>
      <c r="C105" s="537"/>
      <c r="D105" s="537"/>
      <c r="E105" s="59" t="e">
        <f>'5- Identificación de Riesgos'!#REF!</f>
        <v>#REF!</v>
      </c>
      <c r="F105" s="540"/>
      <c r="G105" s="542"/>
      <c r="H105" s="545"/>
      <c r="I105" s="250"/>
      <c r="J105" s="548"/>
      <c r="K105" s="551"/>
      <c r="L105" s="528"/>
      <c r="M105" s="531"/>
      <c r="N105" s="531"/>
      <c r="O105" s="575"/>
      <c r="P105" s="575"/>
      <c r="Q105" s="578"/>
    </row>
    <row r="106" spans="1:17" ht="12.95" customHeight="1">
      <c r="A106" s="534"/>
      <c r="B106" s="531"/>
      <c r="C106" s="537"/>
      <c r="D106" s="537"/>
      <c r="E106" s="59" t="e">
        <f>'5- Identificación de Riesgos'!#REF!</f>
        <v>#REF!</v>
      </c>
      <c r="F106" s="540"/>
      <c r="G106" s="542"/>
      <c r="H106" s="545"/>
      <c r="I106" s="250"/>
      <c r="J106" s="548"/>
      <c r="K106" s="551"/>
      <c r="L106" s="528"/>
      <c r="M106" s="531"/>
      <c r="N106" s="531"/>
      <c r="O106" s="575"/>
      <c r="P106" s="575"/>
      <c r="Q106" s="578"/>
    </row>
    <row r="107" spans="1:17" ht="12.95" customHeight="1">
      <c r="A107" s="534"/>
      <c r="B107" s="531"/>
      <c r="C107" s="537"/>
      <c r="D107" s="537"/>
      <c r="E107" s="59" t="e">
        <f>'5- Identificación de Riesgos'!#REF!</f>
        <v>#REF!</v>
      </c>
      <c r="F107" s="540"/>
      <c r="G107" s="542"/>
      <c r="H107" s="545"/>
      <c r="I107" s="250"/>
      <c r="J107" s="548"/>
      <c r="K107" s="551"/>
      <c r="L107" s="528"/>
      <c r="M107" s="531"/>
      <c r="N107" s="531"/>
      <c r="O107" s="575"/>
      <c r="P107" s="575"/>
      <c r="Q107" s="578"/>
    </row>
    <row r="108" spans="1:17" ht="12.95" customHeight="1">
      <c r="A108" s="534"/>
      <c r="B108" s="531"/>
      <c r="C108" s="537"/>
      <c r="D108" s="537"/>
      <c r="E108" s="59" t="e">
        <f>'5- Identificación de Riesgos'!#REF!</f>
        <v>#REF!</v>
      </c>
      <c r="F108" s="540"/>
      <c r="G108" s="542"/>
      <c r="H108" s="545"/>
      <c r="I108" s="250"/>
      <c r="J108" s="548"/>
      <c r="K108" s="551"/>
      <c r="L108" s="528"/>
      <c r="M108" s="531"/>
      <c r="N108" s="531"/>
      <c r="O108" s="575"/>
      <c r="P108" s="575"/>
      <c r="Q108" s="578"/>
    </row>
    <row r="109" spans="1:17" ht="12.95" customHeight="1" thickBot="1">
      <c r="A109" s="535"/>
      <c r="B109" s="532"/>
      <c r="C109" s="538"/>
      <c r="D109" s="538"/>
      <c r="E109" s="245" t="e">
        <f>'5- Identificación de Riesgos'!#REF!</f>
        <v>#REF!</v>
      </c>
      <c r="F109" s="541"/>
      <c r="G109" s="543"/>
      <c r="H109" s="546"/>
      <c r="I109" s="250"/>
      <c r="J109" s="549"/>
      <c r="K109" s="552"/>
      <c r="L109" s="529"/>
      <c r="M109" s="532"/>
      <c r="N109" s="532"/>
      <c r="O109" s="576"/>
      <c r="P109" s="576"/>
      <c r="Q109" s="579"/>
    </row>
    <row r="110" spans="1:17" ht="12.95" customHeight="1">
      <c r="A110" s="533">
        <f>'5- Identificación de Riesgos'!A53</f>
        <v>11</v>
      </c>
      <c r="B110" s="530" t="str">
        <f>'5- Identificación de Riesgos'!B53</f>
        <v>Ofrecer, prometer, entregar, aceptar o solicitar una ventaja indebida para:
Solicitar la contratación de bienes y servicios a cargo</v>
      </c>
      <c r="C110" s="536" t="str">
        <f>'5- Identificación de Riesgos'!C53</f>
        <v>Incorporar condiciones o requisitos que favorezcan a un proveedor en particular y/o una característica o cualidad de un bien o servicio en especial</v>
      </c>
      <c r="D110" s="536" t="s">
        <v>232</v>
      </c>
      <c r="E110" s="58" t="str">
        <f>'5- Identificación de Riesgos'!D56</f>
        <v>1. Falta de ética de los servidores públicos (Debilidades en principios y valores)</v>
      </c>
      <c r="F110" s="539" t="str">
        <f>'5- Identificación de Riesgos'!H53</f>
        <v>Muy Baja - 1</v>
      </c>
      <c r="G110" s="536" t="str">
        <f>'5- Identificación de Riesgos'!M53</f>
        <v>Mayor - 4</v>
      </c>
      <c r="H110" s="544" t="str">
        <f>'5- Identificación de Riesgos'!N53</f>
        <v>Alto  - 4</v>
      </c>
      <c r="I110" s="250"/>
      <c r="J110" s="547" t="str">
        <f>'6- Valoración Controles'!T53</f>
        <v>Muy Baja - 1</v>
      </c>
      <c r="K110" s="550" t="str">
        <f>'6- Valoración Controles'!U53</f>
        <v>Moderado - 3</v>
      </c>
      <c r="L110" s="527" t="e">
        <f>AVERAGE(#REF!)</f>
        <v>#REF!</v>
      </c>
      <c r="M110" s="530" t="str">
        <f>'6- Valoración Controles'!V53</f>
        <v>Moderado - 3</v>
      </c>
      <c r="N110" s="530" t="s">
        <v>429</v>
      </c>
      <c r="O110" s="574" t="s">
        <v>438</v>
      </c>
      <c r="P110" s="574" t="s">
        <v>420</v>
      </c>
      <c r="Q110" s="577">
        <v>46022</v>
      </c>
    </row>
    <row r="111" spans="1:17" ht="12.95" customHeight="1">
      <c r="A111" s="534"/>
      <c r="B111" s="531"/>
      <c r="C111" s="537"/>
      <c r="D111" s="537"/>
      <c r="E111" s="59" t="str">
        <f>'5- Identificación de Riesgos'!D57</f>
        <v>2. Falta de ética de terceros interesados (Debilidades principios y valores)</v>
      </c>
      <c r="F111" s="540"/>
      <c r="G111" s="542"/>
      <c r="H111" s="545"/>
      <c r="I111" s="250"/>
      <c r="J111" s="548"/>
      <c r="K111" s="551"/>
      <c r="L111" s="528"/>
      <c r="M111" s="531"/>
      <c r="N111" s="531"/>
      <c r="O111" s="575"/>
      <c r="P111" s="575"/>
      <c r="Q111" s="578"/>
    </row>
    <row r="112" spans="1:17" ht="12.95" customHeight="1">
      <c r="A112" s="534"/>
      <c r="B112" s="531"/>
      <c r="C112" s="537"/>
      <c r="D112" s="537"/>
      <c r="E112" s="59" t="str">
        <f>'5- Identificación de Riesgos'!D58</f>
        <v>3. Debilidad en los controles contractuales del Interventor y/o Supervisor sobre el cumplimiento de las obligaciones establecidas y los mecanismos de verificación que garanticen la integralidad y calidad del bien, producto o servicio, según especificaciones pactadas.</v>
      </c>
      <c r="F112" s="540"/>
      <c r="G112" s="542"/>
      <c r="H112" s="545"/>
      <c r="I112" s="250"/>
      <c r="J112" s="548"/>
      <c r="K112" s="551"/>
      <c r="L112" s="528"/>
      <c r="M112" s="531"/>
      <c r="N112" s="531"/>
      <c r="O112" s="575"/>
      <c r="P112" s="575"/>
      <c r="Q112" s="578"/>
    </row>
    <row r="113" spans="1:17" ht="12.95" customHeight="1">
      <c r="A113" s="534"/>
      <c r="B113" s="531"/>
      <c r="C113" s="537"/>
      <c r="D113" s="537"/>
      <c r="E113" s="59" t="e">
        <f>'5- Identificación de Riesgos'!#REF!</f>
        <v>#REF!</v>
      </c>
      <c r="F113" s="540"/>
      <c r="G113" s="542"/>
      <c r="H113" s="545"/>
      <c r="I113" s="250"/>
      <c r="J113" s="548"/>
      <c r="K113" s="551"/>
      <c r="L113" s="528"/>
      <c r="M113" s="531"/>
      <c r="N113" s="531"/>
      <c r="O113" s="575"/>
      <c r="P113" s="575"/>
      <c r="Q113" s="578"/>
    </row>
    <row r="114" spans="1:17" ht="12.95" customHeight="1">
      <c r="A114" s="534"/>
      <c r="B114" s="531"/>
      <c r="C114" s="537"/>
      <c r="D114" s="537"/>
      <c r="E114" s="59" t="e">
        <f>'5- Identificación de Riesgos'!#REF!</f>
        <v>#REF!</v>
      </c>
      <c r="F114" s="540"/>
      <c r="G114" s="542"/>
      <c r="H114" s="545"/>
      <c r="I114" s="250"/>
      <c r="J114" s="548"/>
      <c r="K114" s="551"/>
      <c r="L114" s="528"/>
      <c r="M114" s="531"/>
      <c r="N114" s="531"/>
      <c r="O114" s="575"/>
      <c r="P114" s="575"/>
      <c r="Q114" s="578"/>
    </row>
    <row r="115" spans="1:17" ht="12.95" customHeight="1">
      <c r="A115" s="534"/>
      <c r="B115" s="531"/>
      <c r="C115" s="537"/>
      <c r="D115" s="537"/>
      <c r="E115" s="59" t="e">
        <f>'5- Identificación de Riesgos'!#REF!</f>
        <v>#REF!</v>
      </c>
      <c r="F115" s="540"/>
      <c r="G115" s="542"/>
      <c r="H115" s="545"/>
      <c r="I115" s="250"/>
      <c r="J115" s="548"/>
      <c r="K115" s="551"/>
      <c r="L115" s="528"/>
      <c r="M115" s="531"/>
      <c r="N115" s="531"/>
      <c r="O115" s="575"/>
      <c r="P115" s="575"/>
      <c r="Q115" s="578"/>
    </row>
    <row r="116" spans="1:17" ht="12.95" customHeight="1">
      <c r="A116" s="534"/>
      <c r="B116" s="531"/>
      <c r="C116" s="537"/>
      <c r="D116" s="537"/>
      <c r="E116" s="59" t="e">
        <f>'5- Identificación de Riesgos'!#REF!</f>
        <v>#REF!</v>
      </c>
      <c r="F116" s="540"/>
      <c r="G116" s="542"/>
      <c r="H116" s="545"/>
      <c r="I116" s="250"/>
      <c r="J116" s="548"/>
      <c r="K116" s="551"/>
      <c r="L116" s="528"/>
      <c r="M116" s="531"/>
      <c r="N116" s="531"/>
      <c r="O116" s="575"/>
      <c r="P116" s="575"/>
      <c r="Q116" s="578"/>
    </row>
    <row r="117" spans="1:17" ht="12.95" customHeight="1">
      <c r="A117" s="534"/>
      <c r="B117" s="531"/>
      <c r="C117" s="537"/>
      <c r="D117" s="537"/>
      <c r="E117" s="59" t="e">
        <f>'5- Identificación de Riesgos'!#REF!</f>
        <v>#REF!</v>
      </c>
      <c r="F117" s="540"/>
      <c r="G117" s="542"/>
      <c r="H117" s="545"/>
      <c r="I117" s="250"/>
      <c r="J117" s="548"/>
      <c r="K117" s="551"/>
      <c r="L117" s="528"/>
      <c r="M117" s="531"/>
      <c r="N117" s="531"/>
      <c r="O117" s="575"/>
      <c r="P117" s="575"/>
      <c r="Q117" s="578"/>
    </row>
    <row r="118" spans="1:17" ht="12.95" customHeight="1">
      <c r="A118" s="534"/>
      <c r="B118" s="531"/>
      <c r="C118" s="537"/>
      <c r="D118" s="537"/>
      <c r="E118" s="59" t="e">
        <f>'5- Identificación de Riesgos'!#REF!</f>
        <v>#REF!</v>
      </c>
      <c r="F118" s="540"/>
      <c r="G118" s="542"/>
      <c r="H118" s="545"/>
      <c r="I118" s="250"/>
      <c r="J118" s="548"/>
      <c r="K118" s="551"/>
      <c r="L118" s="528"/>
      <c r="M118" s="531"/>
      <c r="N118" s="531"/>
      <c r="O118" s="575"/>
      <c r="P118" s="575"/>
      <c r="Q118" s="578"/>
    </row>
    <row r="119" spans="1:17" ht="12.95" customHeight="1" thickBot="1">
      <c r="A119" s="535"/>
      <c r="B119" s="532"/>
      <c r="C119" s="538"/>
      <c r="D119" s="538"/>
      <c r="E119" s="245" t="e">
        <f>'5- Identificación de Riesgos'!#REF!</f>
        <v>#REF!</v>
      </c>
      <c r="F119" s="541"/>
      <c r="G119" s="543"/>
      <c r="H119" s="546"/>
      <c r="I119" s="250"/>
      <c r="J119" s="549"/>
      <c r="K119" s="552"/>
      <c r="L119" s="529"/>
      <c r="M119" s="532"/>
      <c r="N119" s="532"/>
      <c r="O119" s="576"/>
      <c r="P119" s="576"/>
      <c r="Q119" s="579"/>
    </row>
    <row r="120" spans="1:17" ht="12.95" customHeight="1">
      <c r="A120" s="533">
        <f>'5- Identificación de Riesgos'!A56</f>
        <v>12</v>
      </c>
      <c r="B120" s="530" t="str">
        <f>'5- Identificación de Riesgos'!B56</f>
        <v>Ofrecer, prometer, entregar, aceptar o solicitar una ventaja indebida para:
Recibir bienes o servicios que no satisfacen las condiciones establecidas en los contratos y especificaciones técnicas</v>
      </c>
      <c r="C120" s="536" t="str">
        <f>'5- Identificación de Riesgos'!C56</f>
        <v xml:space="preserve">Cuando el supervisor y/o interventor en menoscabo de los intereses Institucionales y/o del Estado desvíe, manipule, oculte, o se abstenga de brindar información sobre incumplimientos técnicos, financieros, contables, jurídicos y/o administrativos en la ejecución del contrato
 </v>
      </c>
      <c r="D120" s="536" t="s">
        <v>232</v>
      </c>
      <c r="E120" s="58" t="str">
        <f>'5- Identificación de Riesgos'!D59</f>
        <v>1. Falta de ética de los servidores públicos (Debilidades en principios y valores)</v>
      </c>
      <c r="F120" s="539" t="str">
        <f>'5- Identificación de Riesgos'!H56</f>
        <v>Muy Baja - 1</v>
      </c>
      <c r="G120" s="536" t="str">
        <f>'5- Identificación de Riesgos'!M56</f>
        <v>Mayor - 4</v>
      </c>
      <c r="H120" s="544" t="str">
        <f>'5- Identificación de Riesgos'!N56</f>
        <v>Alto  - 4</v>
      </c>
      <c r="I120" s="250"/>
      <c r="J120" s="547" t="str">
        <f>'6- Valoración Controles'!T56</f>
        <v>Muy Baja - 1</v>
      </c>
      <c r="K120" s="550" t="str">
        <f>'6- Valoración Controles'!U56</f>
        <v>Moderado - 3</v>
      </c>
      <c r="L120" s="527" t="e">
        <f>AVERAGE(#REF!)</f>
        <v>#REF!</v>
      </c>
      <c r="M120" s="530" t="str">
        <f>'6- Valoración Controles'!V56</f>
        <v>Moderado - 3</v>
      </c>
      <c r="N120" s="530" t="s">
        <v>429</v>
      </c>
      <c r="O120" s="574" t="s">
        <v>439</v>
      </c>
      <c r="P120" s="574" t="s">
        <v>420</v>
      </c>
      <c r="Q120" s="577">
        <v>46022</v>
      </c>
    </row>
    <row r="121" spans="1:17" ht="12.95" customHeight="1">
      <c r="A121" s="534"/>
      <c r="B121" s="531"/>
      <c r="C121" s="537"/>
      <c r="D121" s="537"/>
      <c r="E121" s="59" t="str">
        <f>'5- Identificación de Riesgos'!D60</f>
        <v>2. Debilidad en los controles de los procedimientos para el manejo de los bienes muebles, equipos y consumibles</v>
      </c>
      <c r="F121" s="540"/>
      <c r="G121" s="542"/>
      <c r="H121" s="545"/>
      <c r="I121" s="250"/>
      <c r="J121" s="548"/>
      <c r="K121" s="551"/>
      <c r="L121" s="528"/>
      <c r="M121" s="531"/>
      <c r="N121" s="531"/>
      <c r="O121" s="575"/>
      <c r="P121" s="575"/>
      <c r="Q121" s="578"/>
    </row>
    <row r="122" spans="1:17" ht="12.95" customHeight="1">
      <c r="A122" s="534"/>
      <c r="B122" s="531"/>
      <c r="C122" s="537"/>
      <c r="D122" s="537"/>
      <c r="E122" s="59" t="e">
        <f>'5- Identificación de Riesgos'!#REF!</f>
        <v>#REF!</v>
      </c>
      <c r="F122" s="540"/>
      <c r="G122" s="542"/>
      <c r="H122" s="545"/>
      <c r="I122" s="250"/>
      <c r="J122" s="548"/>
      <c r="K122" s="551"/>
      <c r="L122" s="528"/>
      <c r="M122" s="531"/>
      <c r="N122" s="531"/>
      <c r="O122" s="575"/>
      <c r="P122" s="575"/>
      <c r="Q122" s="578"/>
    </row>
    <row r="123" spans="1:17" ht="12.95" customHeight="1">
      <c r="A123" s="534"/>
      <c r="B123" s="531"/>
      <c r="C123" s="537"/>
      <c r="D123" s="537"/>
      <c r="E123" s="59" t="e">
        <f>'5- Identificación de Riesgos'!#REF!</f>
        <v>#REF!</v>
      </c>
      <c r="F123" s="540"/>
      <c r="G123" s="542"/>
      <c r="H123" s="545"/>
      <c r="I123" s="250"/>
      <c r="J123" s="548"/>
      <c r="K123" s="551"/>
      <c r="L123" s="528"/>
      <c r="M123" s="531"/>
      <c r="N123" s="531"/>
      <c r="O123" s="575"/>
      <c r="P123" s="575"/>
      <c r="Q123" s="578"/>
    </row>
    <row r="124" spans="1:17" ht="12.95" customHeight="1">
      <c r="A124" s="534"/>
      <c r="B124" s="531"/>
      <c r="C124" s="537"/>
      <c r="D124" s="537"/>
      <c r="E124" s="59" t="e">
        <f>'5- Identificación de Riesgos'!#REF!</f>
        <v>#REF!</v>
      </c>
      <c r="F124" s="540"/>
      <c r="G124" s="542"/>
      <c r="H124" s="545"/>
      <c r="I124" s="250"/>
      <c r="J124" s="548"/>
      <c r="K124" s="551"/>
      <c r="L124" s="528"/>
      <c r="M124" s="531"/>
      <c r="N124" s="531"/>
      <c r="O124" s="575"/>
      <c r="P124" s="575"/>
      <c r="Q124" s="578"/>
    </row>
    <row r="125" spans="1:17" ht="12.95" customHeight="1">
      <c r="A125" s="534"/>
      <c r="B125" s="531"/>
      <c r="C125" s="537"/>
      <c r="D125" s="537"/>
      <c r="E125" s="59" t="e">
        <f>'5- Identificación de Riesgos'!#REF!</f>
        <v>#REF!</v>
      </c>
      <c r="F125" s="540"/>
      <c r="G125" s="542"/>
      <c r="H125" s="545"/>
      <c r="I125" s="250"/>
      <c r="J125" s="548"/>
      <c r="K125" s="551"/>
      <c r="L125" s="528"/>
      <c r="M125" s="531"/>
      <c r="N125" s="531"/>
      <c r="O125" s="575"/>
      <c r="P125" s="575"/>
      <c r="Q125" s="578"/>
    </row>
    <row r="126" spans="1:17" ht="12.95" customHeight="1">
      <c r="A126" s="534"/>
      <c r="B126" s="531"/>
      <c r="C126" s="537"/>
      <c r="D126" s="537"/>
      <c r="E126" s="59" t="e">
        <f>'5- Identificación de Riesgos'!#REF!</f>
        <v>#REF!</v>
      </c>
      <c r="F126" s="540"/>
      <c r="G126" s="542"/>
      <c r="H126" s="545"/>
      <c r="I126" s="250"/>
      <c r="J126" s="548"/>
      <c r="K126" s="551"/>
      <c r="L126" s="528"/>
      <c r="M126" s="531"/>
      <c r="N126" s="531"/>
      <c r="O126" s="575"/>
      <c r="P126" s="575"/>
      <c r="Q126" s="578"/>
    </row>
    <row r="127" spans="1:17" ht="12.95" customHeight="1">
      <c r="A127" s="534"/>
      <c r="B127" s="531"/>
      <c r="C127" s="537"/>
      <c r="D127" s="537"/>
      <c r="E127" s="59" t="e">
        <f>'5- Identificación de Riesgos'!#REF!</f>
        <v>#REF!</v>
      </c>
      <c r="F127" s="540"/>
      <c r="G127" s="542"/>
      <c r="H127" s="545"/>
      <c r="I127" s="250"/>
      <c r="J127" s="548"/>
      <c r="K127" s="551"/>
      <c r="L127" s="528"/>
      <c r="M127" s="531"/>
      <c r="N127" s="531"/>
      <c r="O127" s="575"/>
      <c r="P127" s="575"/>
      <c r="Q127" s="578"/>
    </row>
    <row r="128" spans="1:17" ht="12.95" customHeight="1">
      <c r="A128" s="534"/>
      <c r="B128" s="531"/>
      <c r="C128" s="537"/>
      <c r="D128" s="537"/>
      <c r="E128" s="59" t="e">
        <f>'5- Identificación de Riesgos'!#REF!</f>
        <v>#REF!</v>
      </c>
      <c r="F128" s="540"/>
      <c r="G128" s="542"/>
      <c r="H128" s="545"/>
      <c r="I128" s="250"/>
      <c r="J128" s="548"/>
      <c r="K128" s="551"/>
      <c r="L128" s="528"/>
      <c r="M128" s="531"/>
      <c r="N128" s="531"/>
      <c r="O128" s="575"/>
      <c r="P128" s="575"/>
      <c r="Q128" s="578"/>
    </row>
    <row r="129" spans="1:17" ht="12.95" customHeight="1" thickBot="1">
      <c r="A129" s="535"/>
      <c r="B129" s="532"/>
      <c r="C129" s="538"/>
      <c r="D129" s="538"/>
      <c r="E129" s="245" t="e">
        <f>'5- Identificación de Riesgos'!#REF!</f>
        <v>#REF!</v>
      </c>
      <c r="F129" s="541"/>
      <c r="G129" s="543"/>
      <c r="H129" s="546"/>
      <c r="I129" s="250"/>
      <c r="J129" s="549"/>
      <c r="K129" s="552"/>
      <c r="L129" s="529"/>
      <c r="M129" s="532"/>
      <c r="N129" s="532"/>
      <c r="O129" s="576"/>
      <c r="P129" s="576"/>
      <c r="Q129" s="579"/>
    </row>
    <row r="130" spans="1:17" ht="12.95" customHeight="1">
      <c r="A130" s="533">
        <f>'5- Identificación de Riesgos'!A59</f>
        <v>13</v>
      </c>
      <c r="B130" s="530" t="str">
        <f>'5- Identificación de Riesgos'!B59</f>
        <v>Ofrecer, prometer, entregar, aceptar o solicitar una ventaja indebida para:
Permitir el uso de los bienes muebles e inmuebles, equipos y consumibles de la entidad con destino diferente a lo establecido.</v>
      </c>
      <c r="C130" s="536" t="str">
        <f>'5- Identificación de Riesgos'!C59</f>
        <v xml:space="preserve">Consentir el uso o destinación de los bienes muebles, inmuebles, equipos y consumibles de la entidad con propósito diferente a lo establecido </v>
      </c>
      <c r="D130" s="536" t="s">
        <v>232</v>
      </c>
      <c r="E130" s="58">
        <f>'5- Identificación de Riesgos'!D61</f>
        <v>0</v>
      </c>
      <c r="F130" s="539" t="str">
        <f>'5- Identificación de Riesgos'!H59</f>
        <v>Muy Baja - 1</v>
      </c>
      <c r="G130" s="536" t="str">
        <f>'5- Identificación de Riesgos'!M59</f>
        <v>Mayor - 4</v>
      </c>
      <c r="H130" s="544" t="str">
        <f>'5- Identificación de Riesgos'!N59</f>
        <v>Alto  - 4</v>
      </c>
      <c r="I130" s="250"/>
      <c r="J130" s="547" t="str">
        <f>'6- Valoración Controles'!T59</f>
        <v>Muy Baja - 1</v>
      </c>
      <c r="K130" s="550" t="str">
        <f>'6- Valoración Controles'!U59</f>
        <v>Moderado - 3</v>
      </c>
      <c r="L130" s="527" t="e">
        <f>AVERAGE(#REF!)</f>
        <v>#REF!</v>
      </c>
      <c r="M130" s="530" t="str">
        <f>'6- Valoración Controles'!V59</f>
        <v>Moderado - 3</v>
      </c>
      <c r="N130" s="530" t="s">
        <v>429</v>
      </c>
      <c r="O130" s="574" t="s">
        <v>440</v>
      </c>
      <c r="P130" s="574" t="s">
        <v>434</v>
      </c>
      <c r="Q130" s="577">
        <v>46022</v>
      </c>
    </row>
    <row r="131" spans="1:17" ht="12.95" customHeight="1">
      <c r="A131" s="534"/>
      <c r="B131" s="531"/>
      <c r="C131" s="537"/>
      <c r="D131" s="537"/>
      <c r="E131" s="59">
        <f>'5- Identificación de Riesgos'!D62</f>
        <v>0</v>
      </c>
      <c r="F131" s="540"/>
      <c r="G131" s="542"/>
      <c r="H131" s="545"/>
      <c r="I131" s="250"/>
      <c r="J131" s="548"/>
      <c r="K131" s="551"/>
      <c r="L131" s="528"/>
      <c r="M131" s="531"/>
      <c r="N131" s="531"/>
      <c r="O131" s="575"/>
      <c r="P131" s="575"/>
      <c r="Q131" s="578"/>
    </row>
    <row r="132" spans="1:17" ht="12.95" customHeight="1">
      <c r="A132" s="534"/>
      <c r="B132" s="531"/>
      <c r="C132" s="537"/>
      <c r="D132" s="537"/>
      <c r="E132" s="59">
        <f>'5- Identificación de Riesgos'!D63</f>
        <v>0</v>
      </c>
      <c r="F132" s="540"/>
      <c r="G132" s="542"/>
      <c r="H132" s="545"/>
      <c r="I132" s="250"/>
      <c r="J132" s="548"/>
      <c r="K132" s="551"/>
      <c r="L132" s="528"/>
      <c r="M132" s="531"/>
      <c r="N132" s="531"/>
      <c r="O132" s="575"/>
      <c r="P132" s="575"/>
      <c r="Q132" s="578"/>
    </row>
    <row r="133" spans="1:17" ht="12.95" customHeight="1">
      <c r="A133" s="534"/>
      <c r="B133" s="531"/>
      <c r="C133" s="537"/>
      <c r="D133" s="537"/>
      <c r="E133" s="59">
        <f>'5- Identificación de Riesgos'!D64</f>
        <v>0</v>
      </c>
      <c r="F133" s="540"/>
      <c r="G133" s="542"/>
      <c r="H133" s="545"/>
      <c r="I133" s="250"/>
      <c r="J133" s="548"/>
      <c r="K133" s="551"/>
      <c r="L133" s="528"/>
      <c r="M133" s="531"/>
      <c r="N133" s="531"/>
      <c r="O133" s="575"/>
      <c r="P133" s="575"/>
      <c r="Q133" s="578"/>
    </row>
    <row r="134" spans="1:17" ht="12.95" customHeight="1">
      <c r="A134" s="534"/>
      <c r="B134" s="531"/>
      <c r="C134" s="537"/>
      <c r="D134" s="537"/>
      <c r="E134" s="59">
        <f>'5- Identificación de Riesgos'!D65</f>
        <v>0</v>
      </c>
      <c r="F134" s="540"/>
      <c r="G134" s="542"/>
      <c r="H134" s="545"/>
      <c r="I134" s="250"/>
      <c r="J134" s="548"/>
      <c r="K134" s="551"/>
      <c r="L134" s="528"/>
      <c r="M134" s="531"/>
      <c r="N134" s="531"/>
      <c r="O134" s="575"/>
      <c r="P134" s="575"/>
      <c r="Q134" s="578"/>
    </row>
    <row r="135" spans="1:17" ht="12.95" customHeight="1">
      <c r="A135" s="534"/>
      <c r="B135" s="531"/>
      <c r="C135" s="537"/>
      <c r="D135" s="537"/>
      <c r="E135" s="59">
        <f>'5- Identificación de Riesgos'!D66</f>
        <v>0</v>
      </c>
      <c r="F135" s="540"/>
      <c r="G135" s="542"/>
      <c r="H135" s="545"/>
      <c r="I135" s="250"/>
      <c r="J135" s="548"/>
      <c r="K135" s="551"/>
      <c r="L135" s="528"/>
      <c r="M135" s="531"/>
      <c r="N135" s="531"/>
      <c r="O135" s="575"/>
      <c r="P135" s="575"/>
      <c r="Q135" s="578"/>
    </row>
    <row r="136" spans="1:17" ht="12.95" customHeight="1">
      <c r="A136" s="534"/>
      <c r="B136" s="531"/>
      <c r="C136" s="537"/>
      <c r="D136" s="537"/>
      <c r="E136" s="59">
        <f>'5- Identificación de Riesgos'!D67</f>
        <v>0</v>
      </c>
      <c r="F136" s="540"/>
      <c r="G136" s="542"/>
      <c r="H136" s="545"/>
      <c r="I136" s="250"/>
      <c r="J136" s="548"/>
      <c r="K136" s="551"/>
      <c r="L136" s="528"/>
      <c r="M136" s="531"/>
      <c r="N136" s="531"/>
      <c r="O136" s="575"/>
      <c r="P136" s="575"/>
      <c r="Q136" s="578"/>
    </row>
    <row r="137" spans="1:17" ht="12.95" customHeight="1">
      <c r="A137" s="534"/>
      <c r="B137" s="531"/>
      <c r="C137" s="537"/>
      <c r="D137" s="537"/>
      <c r="E137" s="59">
        <f>'5- Identificación de Riesgos'!D68</f>
        <v>0</v>
      </c>
      <c r="F137" s="540"/>
      <c r="G137" s="542"/>
      <c r="H137" s="545"/>
      <c r="I137" s="250"/>
      <c r="J137" s="548"/>
      <c r="K137" s="551"/>
      <c r="L137" s="528"/>
      <c r="M137" s="531"/>
      <c r="N137" s="531"/>
      <c r="O137" s="575"/>
      <c r="P137" s="575"/>
      <c r="Q137" s="578"/>
    </row>
    <row r="138" spans="1:17" ht="12.95" customHeight="1">
      <c r="A138" s="534"/>
      <c r="B138" s="531"/>
      <c r="C138" s="537"/>
      <c r="D138" s="537"/>
      <c r="E138" s="59">
        <f>'5- Identificación de Riesgos'!D69</f>
        <v>0</v>
      </c>
      <c r="F138" s="540"/>
      <c r="G138" s="542"/>
      <c r="H138" s="545"/>
      <c r="I138" s="250"/>
      <c r="J138" s="548"/>
      <c r="K138" s="551"/>
      <c r="L138" s="528"/>
      <c r="M138" s="531"/>
      <c r="N138" s="531"/>
      <c r="O138" s="575"/>
      <c r="P138" s="575"/>
      <c r="Q138" s="578"/>
    </row>
    <row r="139" spans="1:17" ht="12.95" customHeight="1" thickBot="1">
      <c r="A139" s="535"/>
      <c r="B139" s="532"/>
      <c r="C139" s="538"/>
      <c r="D139" s="538"/>
      <c r="E139" s="245">
        <f>'5- Identificación de Riesgos'!D70</f>
        <v>0</v>
      </c>
      <c r="F139" s="541"/>
      <c r="G139" s="543"/>
      <c r="H139" s="546"/>
      <c r="I139" s="250"/>
      <c r="J139" s="549"/>
      <c r="K139" s="552"/>
      <c r="L139" s="529"/>
      <c r="M139" s="532"/>
      <c r="N139" s="532"/>
      <c r="O139" s="576"/>
      <c r="P139" s="576"/>
      <c r="Q139" s="579"/>
    </row>
    <row r="140" spans="1:17"/>
  </sheetData>
  <mergeCells count="222">
    <mergeCell ref="O130:O139"/>
    <mergeCell ref="P130:P139"/>
    <mergeCell ref="Q130:Q139"/>
    <mergeCell ref="O100:O109"/>
    <mergeCell ref="P100:P109"/>
    <mergeCell ref="Q100:Q109"/>
    <mergeCell ref="O110:O119"/>
    <mergeCell ref="P110:P119"/>
    <mergeCell ref="Q110:Q119"/>
    <mergeCell ref="O120:O129"/>
    <mergeCell ref="P120:P129"/>
    <mergeCell ref="Q120:Q129"/>
    <mergeCell ref="O70:O79"/>
    <mergeCell ref="P70:P79"/>
    <mergeCell ref="Q70:Q79"/>
    <mergeCell ref="O80:O89"/>
    <mergeCell ref="P80:P89"/>
    <mergeCell ref="Q80:Q89"/>
    <mergeCell ref="O90:O99"/>
    <mergeCell ref="P90:P99"/>
    <mergeCell ref="Q90:Q99"/>
    <mergeCell ref="O40:O49"/>
    <mergeCell ref="P40:P49"/>
    <mergeCell ref="Q40:Q49"/>
    <mergeCell ref="O50:O59"/>
    <mergeCell ref="P50:P59"/>
    <mergeCell ref="Q50:Q59"/>
    <mergeCell ref="O60:O69"/>
    <mergeCell ref="P60:P69"/>
    <mergeCell ref="Q60:Q69"/>
    <mergeCell ref="O10:O19"/>
    <mergeCell ref="P10:P19"/>
    <mergeCell ref="Q10:Q19"/>
    <mergeCell ref="O20:O29"/>
    <mergeCell ref="P20:P29"/>
    <mergeCell ref="Q20:Q29"/>
    <mergeCell ref="O30:O39"/>
    <mergeCell ref="P30:P39"/>
    <mergeCell ref="Q30:Q39"/>
    <mergeCell ref="L130:L139"/>
    <mergeCell ref="M130:M139"/>
    <mergeCell ref="N130:N139"/>
    <mergeCell ref="A130:A139"/>
    <mergeCell ref="B130:B139"/>
    <mergeCell ref="C130:C139"/>
    <mergeCell ref="D130:D139"/>
    <mergeCell ref="F130:F139"/>
    <mergeCell ref="G130:G139"/>
    <mergeCell ref="H130:H139"/>
    <mergeCell ref="J130:J139"/>
    <mergeCell ref="K130:K139"/>
    <mergeCell ref="A4:B4"/>
    <mergeCell ref="A5:B5"/>
    <mergeCell ref="A8:A9"/>
    <mergeCell ref="E8:E9"/>
    <mergeCell ref="C4:Q4"/>
    <mergeCell ref="C5:Q5"/>
    <mergeCell ref="C6:Q6"/>
    <mergeCell ref="L8:L9"/>
    <mergeCell ref="J8:J9"/>
    <mergeCell ref="H8:H9"/>
    <mergeCell ref="C8:C9"/>
    <mergeCell ref="A6:B6"/>
    <mergeCell ref="O8:O9"/>
    <mergeCell ref="P8:P9"/>
    <mergeCell ref="Q8:Q9"/>
    <mergeCell ref="A7:E7"/>
    <mergeCell ref="F7:H7"/>
    <mergeCell ref="M8:M9"/>
    <mergeCell ref="N8:N9"/>
    <mergeCell ref="F8:F9"/>
    <mergeCell ref="G8:G9"/>
    <mergeCell ref="J7:N7"/>
    <mergeCell ref="D8:D9"/>
    <mergeCell ref="B8:B9"/>
    <mergeCell ref="A10:A19"/>
    <mergeCell ref="B10:B19"/>
    <mergeCell ref="F10:F19"/>
    <mergeCell ref="K8:K9"/>
    <mergeCell ref="A20:A29"/>
    <mergeCell ref="B20:B29"/>
    <mergeCell ref="C20:C29"/>
    <mergeCell ref="D20:D29"/>
    <mergeCell ref="F20:F29"/>
    <mergeCell ref="I8:I9"/>
    <mergeCell ref="M10:M19"/>
    <mergeCell ref="N10:N19"/>
    <mergeCell ref="C10:C19"/>
    <mergeCell ref="D10:D19"/>
    <mergeCell ref="G10:G19"/>
    <mergeCell ref="H10:H19"/>
    <mergeCell ref="J10:J19"/>
    <mergeCell ref="K10:K19"/>
    <mergeCell ref="L10:L19"/>
    <mergeCell ref="M20:M29"/>
    <mergeCell ref="N20:N29"/>
    <mergeCell ref="A30:A39"/>
    <mergeCell ref="B30:B39"/>
    <mergeCell ref="C30:C39"/>
    <mergeCell ref="D30:D39"/>
    <mergeCell ref="F30:F39"/>
    <mergeCell ref="G30:G39"/>
    <mergeCell ref="H30:H39"/>
    <mergeCell ref="J30:J39"/>
    <mergeCell ref="K30:K39"/>
    <mergeCell ref="L30:L39"/>
    <mergeCell ref="M30:M39"/>
    <mergeCell ref="N30:N39"/>
    <mergeCell ref="G20:G29"/>
    <mergeCell ref="H20:H29"/>
    <mergeCell ref="J20:J29"/>
    <mergeCell ref="K20:K29"/>
    <mergeCell ref="L20:L29"/>
    <mergeCell ref="M40:M49"/>
    <mergeCell ref="N40:N49"/>
    <mergeCell ref="A50:A59"/>
    <mergeCell ref="B50:B59"/>
    <mergeCell ref="C50:C59"/>
    <mergeCell ref="D50:D59"/>
    <mergeCell ref="F50:F59"/>
    <mergeCell ref="G50:G59"/>
    <mergeCell ref="H50:H59"/>
    <mergeCell ref="J50:J59"/>
    <mergeCell ref="K50:K59"/>
    <mergeCell ref="L50:L59"/>
    <mergeCell ref="M50:M59"/>
    <mergeCell ref="N50:N59"/>
    <mergeCell ref="G40:G49"/>
    <mergeCell ref="H40:H49"/>
    <mergeCell ref="J40:J49"/>
    <mergeCell ref="K40:K49"/>
    <mergeCell ref="L40:L49"/>
    <mergeCell ref="A40:A49"/>
    <mergeCell ref="B40:B49"/>
    <mergeCell ref="C40:C49"/>
    <mergeCell ref="D40:D49"/>
    <mergeCell ref="F40:F49"/>
    <mergeCell ref="A70:A79"/>
    <mergeCell ref="B70:B79"/>
    <mergeCell ref="M60:M69"/>
    <mergeCell ref="N60:N6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K90:K99"/>
    <mergeCell ref="L80:L89"/>
    <mergeCell ref="M80:M89"/>
    <mergeCell ref="A80:A89"/>
    <mergeCell ref="B80:B89"/>
    <mergeCell ref="C80:C89"/>
    <mergeCell ref="D80:D89"/>
    <mergeCell ref="F80:F89"/>
    <mergeCell ref="G80:G89"/>
    <mergeCell ref="H80:H89"/>
    <mergeCell ref="J80:J89"/>
    <mergeCell ref="J90:J99"/>
    <mergeCell ref="K80:K89"/>
    <mergeCell ref="N80:N89"/>
    <mergeCell ref="K110:K119"/>
    <mergeCell ref="L90:L99"/>
    <mergeCell ref="M90:M99"/>
    <mergeCell ref="N90:N99"/>
    <mergeCell ref="A100:A109"/>
    <mergeCell ref="B100:B109"/>
    <mergeCell ref="C100:C109"/>
    <mergeCell ref="D100:D109"/>
    <mergeCell ref="F100:F109"/>
    <mergeCell ref="G100:G109"/>
    <mergeCell ref="H100:H109"/>
    <mergeCell ref="J100:J109"/>
    <mergeCell ref="K100:K109"/>
    <mergeCell ref="L100:L109"/>
    <mergeCell ref="M100:M109"/>
    <mergeCell ref="N100:N109"/>
    <mergeCell ref="A90:A99"/>
    <mergeCell ref="B90:B99"/>
    <mergeCell ref="C90:C99"/>
    <mergeCell ref="D90:D99"/>
    <mergeCell ref="F90:F99"/>
    <mergeCell ref="G90:G99"/>
    <mergeCell ref="H90:H99"/>
    <mergeCell ref="C1:Q3"/>
    <mergeCell ref="L120:L129"/>
    <mergeCell ref="M120:M129"/>
    <mergeCell ref="N120:N129"/>
    <mergeCell ref="A120:A129"/>
    <mergeCell ref="B120:B129"/>
    <mergeCell ref="C120:C129"/>
    <mergeCell ref="D120:D129"/>
    <mergeCell ref="F120:F129"/>
    <mergeCell ref="G120:G129"/>
    <mergeCell ref="H120:H129"/>
    <mergeCell ref="J120:J129"/>
    <mergeCell ref="K120:K129"/>
    <mergeCell ref="L110:L119"/>
    <mergeCell ref="M110:M119"/>
    <mergeCell ref="N110:N119"/>
    <mergeCell ref="A110:A119"/>
    <mergeCell ref="B110:B119"/>
    <mergeCell ref="C110:C119"/>
    <mergeCell ref="D110:D119"/>
    <mergeCell ref="F110:F119"/>
    <mergeCell ref="G110:G119"/>
    <mergeCell ref="H110:H119"/>
    <mergeCell ref="J110:J119"/>
  </mergeCells>
  <conditionalFormatting sqref="F10 F20 F30 F40 F50 F60 F70 F80 F90 F100 F110 F120 F130">
    <cfRule type="containsText" dxfId="133" priority="1149" operator="containsText" text="Muy bajo">
      <formula>NOT(ISERROR(SEARCH("Muy bajo",F10)))</formula>
    </cfRule>
    <cfRule type="containsText" dxfId="132" priority="1146" operator="containsText" text="Muy Baja">
      <formula>NOT(ISERROR(SEARCH("Muy Baja",F10)))</formula>
    </cfRule>
    <cfRule type="containsText" dxfId="131" priority="1144" operator="containsText" text="Baja">
      <formula>NOT(ISERROR(SEARCH("Baja",F10)))</formula>
    </cfRule>
    <cfRule type="containsText" dxfId="130" priority="1143" operator="containsText" text="Muy Baja">
      <formula>NOT(ISERROR(SEARCH("Muy Baja",F10)))</formula>
    </cfRule>
    <cfRule type="containsText" dxfId="129" priority="1142" operator="containsText" text="Media">
      <formula>NOT(ISERROR(SEARCH("Media",F10)))</formula>
    </cfRule>
    <cfRule type="containsText" dxfId="128" priority="1141" operator="containsText" text="Media">
      <formula>NOT(ISERROR(SEARCH("Media",F10)))</formula>
    </cfRule>
    <cfRule type="containsText" dxfId="127" priority="1140" operator="containsText" text="Media">
      <formula>NOT(ISERROR(SEARCH("Media",F10)))</formula>
    </cfRule>
    <cfRule type="containsText" dxfId="126" priority="1139" operator="containsText" text="Alta">
      <formula>NOT(ISERROR(SEARCH("Alta",F10)))</formula>
    </cfRule>
    <cfRule type="containsText" dxfId="125" priority="1137" operator="containsText" text="Muy Alta">
      <formula>NOT(ISERROR(SEARCH("Muy Alta",F10)))</formula>
    </cfRule>
    <cfRule type="containsText" dxfId="124" priority="1136" operator="containsText" text="Baja">
      <formula>NOT(ISERROR(SEARCH("Baja",F10)))</formula>
    </cfRule>
    <cfRule type="containsText" dxfId="123" priority="1135" operator="containsText" text="Muy Baja">
      <formula>NOT(ISERROR(SEARCH("Muy Baja",F10)))</formula>
    </cfRule>
    <cfRule type="containsText" dxfId="122" priority="1145" operator="containsText" text="Muy Baja">
      <formula>NOT(ISERROR(SEARCH("Muy Baja",F10)))</formula>
    </cfRule>
    <cfRule type="cellIs" dxfId="121" priority="1157" operator="between">
      <formula>0</formula>
      <formula>2</formula>
    </cfRule>
    <cfRule type="cellIs" dxfId="120" priority="1156" operator="between">
      <formula>1</formula>
      <formula>2</formula>
    </cfRule>
    <cfRule type="containsText" dxfId="119" priority="1153" operator="containsText" text="Muy baja">
      <formula>NOT(ISERROR(SEARCH("Muy baja",F10)))</formula>
    </cfRule>
    <cfRule type="containsText" dxfId="118" priority="1152" operator="containsText" text="Baja">
      <formula>NOT(ISERROR(SEARCH("Baja",F10)))</formula>
    </cfRule>
    <cfRule type="containsText" dxfId="117" priority="1151" operator="containsText" text="Media">
      <formula>NOT(ISERROR(SEARCH("Media",F10)))</formula>
    </cfRule>
    <cfRule type="containsText" dxfId="116" priority="1150" operator="containsText" text="Alta">
      <formula>NOT(ISERROR(SEARCH("Alta",F10)))</formula>
    </cfRule>
    <cfRule type="containsText" dxfId="115" priority="1148" operator="containsText" text="Muy Baja'Tabla probabilidad'!">
      <formula>NOT(ISERROR(SEARCH("Muy Baja'Tabla probabilidad'!",F10)))</formula>
    </cfRule>
    <cfRule type="containsText" dxfId="114" priority="1147" operator="containsText" text="Muy Baja">
      <formula>NOT(ISERROR(SEARCH("Muy Baja",F10)))</formula>
    </cfRule>
  </conditionalFormatting>
  <conditionalFormatting sqref="G10 G20 G30 G40 G50 G60 G70 G80 G90 G100 G110 G120 G130">
    <cfRule type="containsText" dxfId="113" priority="1130" operator="containsText" text="Mayor">
      <formula>NOT(ISERROR(SEARCH("Mayor",G10)))</formula>
    </cfRule>
    <cfRule type="containsText" dxfId="112" priority="1129" operator="containsText" text="Catastrófico">
      <formula>NOT(ISERROR(SEARCH("Catastrófico",G10)))</formula>
    </cfRule>
    <cfRule type="containsText" dxfId="111" priority="1132" operator="containsText" text="Moderado">
      <formula>NOT(ISERROR(SEARCH("Moderado",G10)))</formula>
    </cfRule>
    <cfRule type="containsText" dxfId="110" priority="1133" operator="containsText" text="Menor">
      <formula>NOT(ISERROR(SEARCH("Menor",G10)))</formula>
    </cfRule>
    <cfRule type="containsText" dxfId="109" priority="1134" operator="containsText" text="Leve">
      <formula>NOT(ISERROR(SEARCH("Leve",G10)))</formula>
    </cfRule>
    <cfRule type="containsText" dxfId="108" priority="1131" operator="containsText" text="Alta">
      <formula>NOT(ISERROR(SEARCH("Alta",G10)))</formula>
    </cfRule>
  </conditionalFormatting>
  <conditionalFormatting sqref="H10:I10 H20:I20 H30:I30 H40:I40 H50:I50 H60 H70 H80 H90 H100 H110 H120 H130">
    <cfRule type="containsText" dxfId="107" priority="1128" operator="containsText" text="Extremo">
      <formula>NOT(ISERROR(SEARCH("Extremo",H10)))</formula>
    </cfRule>
    <cfRule type="containsText" dxfId="106" priority="1127" operator="containsText" text="Moderado">
      <formula>NOT(ISERROR(SEARCH("Moderado",H10)))</formula>
    </cfRule>
    <cfRule type="containsText" dxfId="105" priority="1126" operator="containsText" text="Bajo">
      <formula>NOT(ISERROR(SEARCH("Bajo",H10)))</formula>
    </cfRule>
    <cfRule type="containsText" dxfId="104" priority="1125" operator="containsText" text="Alto">
      <formula>NOT(ISERROR(SEARCH("Alto",H10)))</formula>
    </cfRule>
  </conditionalFormatting>
  <conditionalFormatting sqref="H10:I10 H20:I20 H30:I30 H40:I40 H50:I50">
    <cfRule type="containsText" dxfId="103" priority="1124" operator="containsText" text="Extremo">
      <formula>NOT(ISERROR(SEARCH("Extremo",H10)))</formula>
    </cfRule>
  </conditionalFormatting>
  <conditionalFormatting sqref="H60:I60">
    <cfRule type="containsText" dxfId="102" priority="421" operator="containsText" text="Extremo">
      <formula>NOT(ISERROR(SEARCH("Extremo",H60)))</formula>
    </cfRule>
  </conditionalFormatting>
  <conditionalFormatting sqref="H70:I70">
    <cfRule type="containsText" dxfId="101" priority="368" operator="containsText" text="Extremo">
      <formula>NOT(ISERROR(SEARCH("Extremo",H70)))</formula>
    </cfRule>
  </conditionalFormatting>
  <conditionalFormatting sqref="H80:I80">
    <cfRule type="containsText" dxfId="100" priority="262" operator="containsText" text="Extremo">
      <formula>NOT(ISERROR(SEARCH("Extremo",H80)))</formula>
    </cfRule>
  </conditionalFormatting>
  <conditionalFormatting sqref="H90:I90">
    <cfRule type="containsText" dxfId="99" priority="209" operator="containsText" text="Extremo">
      <formula>NOT(ISERROR(SEARCH("Extremo",H90)))</formula>
    </cfRule>
  </conditionalFormatting>
  <conditionalFormatting sqref="H100:I100">
    <cfRule type="containsText" dxfId="98" priority="156" operator="containsText" text="Extremo">
      <formula>NOT(ISERROR(SEARCH("Extremo",H100)))</formula>
    </cfRule>
  </conditionalFormatting>
  <conditionalFormatting sqref="H110:I110">
    <cfRule type="containsText" dxfId="97" priority="103" operator="containsText" text="Extremo">
      <formula>NOT(ISERROR(SEARCH("Extremo",H110)))</formula>
    </cfRule>
  </conditionalFormatting>
  <conditionalFormatting sqref="H120:I120 H130:I130">
    <cfRule type="containsText" dxfId="96" priority="50" operator="containsText" text="Extremo">
      <formula>NOT(ISERROR(SEARCH("Extremo",H120)))</formula>
    </cfRule>
  </conditionalFormatting>
  <conditionalFormatting sqref="I60">
    <cfRule type="containsText" dxfId="95" priority="419" operator="containsText" text="Bajo">
      <formula>NOT(ISERROR(SEARCH("Bajo",I60)))</formula>
    </cfRule>
    <cfRule type="containsText" dxfId="94" priority="420" operator="containsText" text="Moderado">
      <formula>NOT(ISERROR(SEARCH("Moderado",I60)))</formula>
    </cfRule>
    <cfRule type="containsText" dxfId="93" priority="417" operator="containsText" text="Extremo">
      <formula>NOT(ISERROR(SEARCH("Extremo",I60)))</formula>
    </cfRule>
    <cfRule type="containsText" dxfId="92" priority="418" operator="containsText" text="Alto">
      <formula>NOT(ISERROR(SEARCH("Alto",I60)))</formula>
    </cfRule>
  </conditionalFormatting>
  <conditionalFormatting sqref="I70">
    <cfRule type="containsText" dxfId="91" priority="366" operator="containsText" text="Bajo">
      <formula>NOT(ISERROR(SEARCH("Bajo",I70)))</formula>
    </cfRule>
    <cfRule type="containsText" dxfId="90" priority="365" operator="containsText" text="Alto">
      <formula>NOT(ISERROR(SEARCH("Alto",I70)))</formula>
    </cfRule>
    <cfRule type="containsText" dxfId="89" priority="364" operator="containsText" text="Extremo">
      <formula>NOT(ISERROR(SEARCH("Extremo",I70)))</formula>
    </cfRule>
    <cfRule type="containsText" dxfId="88" priority="367" operator="containsText" text="Moderado">
      <formula>NOT(ISERROR(SEARCH("Moderado",I70)))</formula>
    </cfRule>
  </conditionalFormatting>
  <conditionalFormatting sqref="I80">
    <cfRule type="containsText" dxfId="87" priority="261" operator="containsText" text="Moderado">
      <formula>NOT(ISERROR(SEARCH("Moderado",I80)))</formula>
    </cfRule>
    <cfRule type="containsText" dxfId="86" priority="260" operator="containsText" text="Bajo">
      <formula>NOT(ISERROR(SEARCH("Bajo",I80)))</formula>
    </cfRule>
    <cfRule type="containsText" dxfId="85" priority="258" operator="containsText" text="Extremo">
      <formula>NOT(ISERROR(SEARCH("Extremo",I80)))</formula>
    </cfRule>
    <cfRule type="containsText" dxfId="84" priority="259" operator="containsText" text="Alto">
      <formula>NOT(ISERROR(SEARCH("Alto",I80)))</formula>
    </cfRule>
  </conditionalFormatting>
  <conditionalFormatting sqref="I90">
    <cfRule type="containsText" dxfId="83" priority="205" operator="containsText" text="Extremo">
      <formula>NOT(ISERROR(SEARCH("Extremo",I90)))</formula>
    </cfRule>
    <cfRule type="containsText" dxfId="82" priority="206" operator="containsText" text="Alto">
      <formula>NOT(ISERROR(SEARCH("Alto",I90)))</formula>
    </cfRule>
    <cfRule type="containsText" dxfId="81" priority="207" operator="containsText" text="Bajo">
      <formula>NOT(ISERROR(SEARCH("Bajo",I90)))</formula>
    </cfRule>
    <cfRule type="containsText" dxfId="80" priority="208" operator="containsText" text="Moderado">
      <formula>NOT(ISERROR(SEARCH("Moderado",I90)))</formula>
    </cfRule>
  </conditionalFormatting>
  <conditionalFormatting sqref="I100">
    <cfRule type="containsText" dxfId="79" priority="155" operator="containsText" text="Moderado">
      <formula>NOT(ISERROR(SEARCH("Moderado",I100)))</formula>
    </cfRule>
    <cfRule type="containsText" dxfId="78" priority="152" operator="containsText" text="Extremo">
      <formula>NOT(ISERROR(SEARCH("Extremo",I100)))</formula>
    </cfRule>
    <cfRule type="containsText" dxfId="77" priority="153" operator="containsText" text="Alto">
      <formula>NOT(ISERROR(SEARCH("Alto",I100)))</formula>
    </cfRule>
    <cfRule type="containsText" dxfId="76" priority="154" operator="containsText" text="Bajo">
      <formula>NOT(ISERROR(SEARCH("Bajo",I100)))</formula>
    </cfRule>
  </conditionalFormatting>
  <conditionalFormatting sqref="I110">
    <cfRule type="containsText" dxfId="75" priority="100" operator="containsText" text="Alto">
      <formula>NOT(ISERROR(SEARCH("Alto",I110)))</formula>
    </cfRule>
    <cfRule type="containsText" dxfId="74" priority="101" operator="containsText" text="Bajo">
      <formula>NOT(ISERROR(SEARCH("Bajo",I110)))</formula>
    </cfRule>
    <cfRule type="containsText" dxfId="73" priority="102" operator="containsText" text="Moderado">
      <formula>NOT(ISERROR(SEARCH("Moderado",I110)))</formula>
    </cfRule>
    <cfRule type="containsText" dxfId="72" priority="99" operator="containsText" text="Extremo">
      <formula>NOT(ISERROR(SEARCH("Extremo",I110)))</formula>
    </cfRule>
  </conditionalFormatting>
  <conditionalFormatting sqref="I120 I130">
    <cfRule type="containsText" dxfId="71" priority="49" operator="containsText" text="Moderado">
      <formula>NOT(ISERROR(SEARCH("Moderado",I120)))</formula>
    </cfRule>
    <cfRule type="containsText" dxfId="70" priority="48" operator="containsText" text="Bajo">
      <formula>NOT(ISERROR(SEARCH("Bajo",I120)))</formula>
    </cfRule>
    <cfRule type="containsText" dxfId="69" priority="47" operator="containsText" text="Alto">
      <formula>NOT(ISERROR(SEARCH("Alto",I120)))</formula>
    </cfRule>
    <cfRule type="containsText" dxfId="68" priority="46" operator="containsText" text="Extremo">
      <formula>NOT(ISERROR(SEARCH("Extremo",I120)))</formula>
    </cfRule>
  </conditionalFormatting>
  <conditionalFormatting sqref="J10:J79 J90:J139">
    <cfRule type="containsText" dxfId="67" priority="1096" operator="containsText" text="Baja">
      <formula>NOT(ISERROR(SEARCH("Baja",J10)))</formula>
    </cfRule>
    <cfRule type="containsText" dxfId="66" priority="1093" operator="containsText" text="Muy Alta">
      <formula>NOT(ISERROR(SEARCH("Muy Alta",J10)))</formula>
    </cfRule>
    <cfRule type="containsText" dxfId="65" priority="1094" operator="containsText" text="Alta">
      <formula>NOT(ISERROR(SEARCH("Alta",J10)))</formula>
    </cfRule>
    <cfRule type="containsText" dxfId="64" priority="1095" operator="containsText" text="Media">
      <formula>NOT(ISERROR(SEARCH("Media",J10)))</formula>
    </cfRule>
    <cfRule type="containsText" dxfId="63" priority="1097" operator="containsText" text="Muy Baja">
      <formula>NOT(ISERROR(SEARCH("Muy Baja",J10)))</formula>
    </cfRule>
  </conditionalFormatting>
  <conditionalFormatting sqref="J10:J139">
    <cfRule type="containsText" dxfId="62" priority="16" operator="containsText" text="Muy Baja">
      <formula>NOT(ISERROR(SEARCH("Muy Baja",J10)))</formula>
    </cfRule>
  </conditionalFormatting>
  <conditionalFormatting sqref="J80:J89">
    <cfRule type="containsText" dxfId="61" priority="6" operator="containsText" text="Muy Baja">
      <formula>NOT(ISERROR(SEARCH("Muy Baja",J80)))</formula>
    </cfRule>
    <cfRule type="containsText" dxfId="60" priority="12" operator="containsText" text="Muy Alta">
      <formula>NOT(ISERROR(SEARCH("Muy Alta",J80)))</formula>
    </cfRule>
    <cfRule type="containsText" dxfId="59" priority="13" operator="containsText" text="Alta">
      <formula>NOT(ISERROR(SEARCH("Alta",J80)))</formula>
    </cfRule>
    <cfRule type="containsText" dxfId="58" priority="15" operator="containsText" text="Baja">
      <formula>NOT(ISERROR(SEARCH("Baja",J80)))</formula>
    </cfRule>
    <cfRule type="containsText" dxfId="57" priority="14" operator="containsText" text="Media">
      <formula>NOT(ISERROR(SEARCH("Media",J80)))</formula>
    </cfRule>
  </conditionalFormatting>
  <conditionalFormatting sqref="K10:K139">
    <cfRule type="containsText" dxfId="56" priority="2" operator="containsText" text="Moderado">
      <formula>NOT(ISERROR(SEARCH("Moderado",K10)))</formula>
    </cfRule>
    <cfRule type="containsText" dxfId="55" priority="5" operator="containsText" text="Mayor">
      <formula>NOT(ISERROR(SEARCH("Mayor",K10)))</formula>
    </cfRule>
    <cfRule type="containsText" dxfId="54" priority="4" operator="containsText" text="Leve">
      <formula>NOT(ISERROR(SEARCH("Leve",K10)))</formula>
    </cfRule>
    <cfRule type="containsText" dxfId="53" priority="3" operator="containsText" text="Menor">
      <formula>NOT(ISERROR(SEARCH("Menor",K10)))</formula>
    </cfRule>
    <cfRule type="containsText" dxfId="52" priority="1" operator="containsText" text="Catastrófico">
      <formula>NOT(ISERROR(SEARCH("Catastrófico",K10)))</formula>
    </cfRule>
  </conditionalFormatting>
  <conditionalFormatting sqref="M10 M20 M30 M40 M50 M60 M70 M90 M100 M110 M120 M130">
    <cfRule type="containsText" dxfId="51" priority="1100" operator="containsText" text="Moderado">
      <formula>NOT(ISERROR(SEARCH("Moderado",M10)))</formula>
    </cfRule>
    <cfRule type="containsText" dxfId="50" priority="1104" operator="containsText" text="Extremo">
      <formula>NOT(ISERROR(SEARCH("Extremo",M10)))</formula>
    </cfRule>
    <cfRule type="containsText" dxfId="49" priority="1099" operator="containsText" text="Alto">
      <formula>NOT(ISERROR(SEARCH("Alto",M10)))</formula>
    </cfRule>
    <cfRule type="containsText" dxfId="48" priority="1098" operator="containsText" text="Extremo">
      <formula>NOT(ISERROR(SEARCH("Extremo",M10)))</formula>
    </cfRule>
    <cfRule type="containsText" dxfId="47" priority="1106" operator="containsText" text="Alto">
      <formula>NOT(ISERROR(SEARCH("Alto",M10)))</formula>
    </cfRule>
    <cfRule type="containsText" dxfId="46" priority="1105" operator="containsText" text="Baja">
      <formula>NOT(ISERROR(SEARCH("Baja",M10)))</formula>
    </cfRule>
    <cfRule type="containsText" dxfId="45" priority="1103" operator="containsText" text="Moderado">
      <formula>NOT(ISERROR(SEARCH("Moderado",M10)))</formula>
    </cfRule>
    <cfRule type="containsText" dxfId="44" priority="1102" operator="containsText" text="Bajo">
      <formula>NOT(ISERROR(SEARCH("Bajo",M10)))</formula>
    </cfRule>
    <cfRule type="containsText" dxfId="43" priority="1101" operator="containsText" text="Menor">
      <formula>NOT(ISERROR(SEARCH("Menor",M10)))</formula>
    </cfRule>
  </conditionalFormatting>
  <conditionalFormatting sqref="M80">
    <cfRule type="containsText" dxfId="42" priority="18" operator="containsText" text="Alto">
      <formula>NOT(ISERROR(SEARCH("Alto",M80)))</formula>
    </cfRule>
    <cfRule type="containsText" dxfId="41" priority="25" operator="containsText" text="Alto">
      <formula>NOT(ISERROR(SEARCH("Alto",M80)))</formula>
    </cfRule>
    <cfRule type="containsText" dxfId="40" priority="24" operator="containsText" text="Baja">
      <formula>NOT(ISERROR(SEARCH("Baja",M80)))</formula>
    </cfRule>
    <cfRule type="containsText" dxfId="39" priority="23" operator="containsText" text="Extremo">
      <formula>NOT(ISERROR(SEARCH("Extremo",M80)))</formula>
    </cfRule>
    <cfRule type="containsText" dxfId="38" priority="22" operator="containsText" text="Moderado">
      <formula>NOT(ISERROR(SEARCH("Moderado",M80)))</formula>
    </cfRule>
    <cfRule type="containsText" dxfId="37" priority="21" operator="containsText" text="Bajo">
      <formula>NOT(ISERROR(SEARCH("Bajo",M80)))</formula>
    </cfRule>
    <cfRule type="containsText" dxfId="36" priority="20" operator="containsText" text="Menor">
      <formula>NOT(ISERROR(SEARCH("Menor",M80)))</formula>
    </cfRule>
    <cfRule type="containsText" dxfId="35" priority="19" operator="containsText" text="Moderado">
      <formula>NOT(ISERROR(SEARCH("Moderado",M80)))</formula>
    </cfRule>
    <cfRule type="containsText" dxfId="34" priority="17" operator="containsText" text="Extremo">
      <formula>NOT(ISERROR(SEARCH("Extremo",M80)))</formula>
    </cfRule>
  </conditionalFormatting>
  <dataValidations count="1">
    <dataValidation type="list" allowBlank="1" showInputMessage="1" showErrorMessage="1" sqref="D10:D13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5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115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 F100 F110 F120 F130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X62"/>
  <sheetViews>
    <sheetView showGridLines="0" topLeftCell="A44" zoomScale="60" zoomScaleNormal="60" workbookViewId="0"/>
  </sheetViews>
  <sheetFormatPr defaultColWidth="0" defaultRowHeight="15" zeroHeight="1"/>
  <cols>
    <col min="1" max="1" width="6" customWidth="1"/>
    <col min="2" max="2" width="24.28515625" customWidth="1"/>
    <col min="3" max="3" width="62.85546875" customWidth="1"/>
    <col min="4" max="4" width="10.28515625" bestFit="1" customWidth="1"/>
    <col min="5" max="5" width="84.28515625" style="16" customWidth="1"/>
    <col min="6" max="6" width="24.7109375" customWidth="1"/>
    <col min="7" max="7" width="11.5703125" hidden="1" customWidth="1"/>
    <col min="8" max="8" width="13.7109375" hidden="1" customWidth="1"/>
    <col min="9" max="9" width="28.5703125" hidden="1" customWidth="1"/>
    <col min="10" max="10" width="11.5703125" hidden="1" customWidth="1"/>
    <col min="11" max="11" width="10.5703125" hidden="1" customWidth="1"/>
    <col min="12" max="12" width="4.5703125" customWidth="1"/>
    <col min="13" max="13" width="2.5703125" hidden="1" customWidth="1"/>
    <col min="14" max="22" width="0" hidden="1" customWidth="1"/>
    <col min="23" max="128" width="0" style="1" hidden="1" customWidth="1"/>
    <col min="129" max="16384" width="11.42578125" hidden="1"/>
  </cols>
  <sheetData>
    <row r="1" spans="2:9"/>
    <row r="2" spans="2:9" ht="23.25">
      <c r="B2" s="592" t="s">
        <v>441</v>
      </c>
      <c r="C2" s="593"/>
      <c r="D2" s="593"/>
      <c r="E2" s="593"/>
      <c r="F2" s="92"/>
      <c r="G2" s="1"/>
      <c r="H2" s="1"/>
      <c r="I2" s="1"/>
    </row>
    <row r="3" spans="2:9">
      <c r="B3" s="6"/>
      <c r="C3" s="6"/>
      <c r="D3" s="6"/>
      <c r="E3" s="14"/>
      <c r="F3" s="1"/>
      <c r="G3" s="1"/>
      <c r="H3" s="1"/>
      <c r="I3" s="1"/>
    </row>
    <row r="4" spans="2:9" ht="21" customHeight="1">
      <c r="B4" s="23"/>
      <c r="C4" s="586" t="s">
        <v>442</v>
      </c>
      <c r="D4" s="588"/>
      <c r="E4" s="586" t="s">
        <v>443</v>
      </c>
      <c r="F4" s="588"/>
      <c r="G4" s="1"/>
      <c r="H4" s="1"/>
      <c r="I4" s="1"/>
    </row>
    <row r="5" spans="2:9" ht="40.5" customHeight="1">
      <c r="B5" s="23"/>
      <c r="C5" s="96" t="s">
        <v>444</v>
      </c>
      <c r="D5" s="97"/>
      <c r="E5" s="91" t="s">
        <v>445</v>
      </c>
      <c r="F5" s="91" t="s">
        <v>443</v>
      </c>
      <c r="G5" s="1"/>
      <c r="H5" s="1"/>
      <c r="I5" s="1"/>
    </row>
    <row r="6" spans="2:9" ht="20.25">
      <c r="B6" s="24" t="s">
        <v>446</v>
      </c>
      <c r="C6" s="93" t="s">
        <v>447</v>
      </c>
      <c r="D6" s="94">
        <v>0.04</v>
      </c>
      <c r="E6" s="95" t="s">
        <v>448</v>
      </c>
      <c r="F6" s="46">
        <v>1</v>
      </c>
      <c r="G6" s="1"/>
      <c r="H6" s="17"/>
      <c r="I6" s="1"/>
    </row>
    <row r="7" spans="2:9" ht="20.25">
      <c r="B7" s="25" t="s">
        <v>449</v>
      </c>
      <c r="C7" s="93" t="s">
        <v>450</v>
      </c>
      <c r="D7" s="94">
        <v>0.09</v>
      </c>
      <c r="E7" s="95" t="s">
        <v>451</v>
      </c>
      <c r="F7" s="46">
        <v>2</v>
      </c>
      <c r="G7" s="1"/>
      <c r="H7" s="1"/>
      <c r="I7" s="1"/>
    </row>
    <row r="8" spans="2:9" ht="20.25">
      <c r="B8" s="26" t="s">
        <v>452</v>
      </c>
      <c r="C8" s="93" t="s">
        <v>453</v>
      </c>
      <c r="D8" s="94">
        <v>0.28999999999999998</v>
      </c>
      <c r="E8" s="95" t="s">
        <v>454</v>
      </c>
      <c r="F8" s="46">
        <v>3</v>
      </c>
      <c r="G8" s="1"/>
      <c r="H8" s="1"/>
      <c r="I8" s="1"/>
    </row>
    <row r="9" spans="2:9" ht="20.25">
      <c r="B9" s="27" t="s">
        <v>455</v>
      </c>
      <c r="C9" s="93" t="s">
        <v>456</v>
      </c>
      <c r="D9" s="94">
        <v>0.49</v>
      </c>
      <c r="E9" s="95" t="s">
        <v>457</v>
      </c>
      <c r="F9" s="46">
        <v>4</v>
      </c>
      <c r="G9" s="1"/>
      <c r="H9" s="1"/>
      <c r="I9" s="1"/>
    </row>
    <row r="10" spans="2:9" ht="20.25">
      <c r="B10" s="28" t="s">
        <v>458</v>
      </c>
      <c r="C10" s="93" t="s">
        <v>459</v>
      </c>
      <c r="D10" s="94">
        <v>1</v>
      </c>
      <c r="E10" s="95" t="s">
        <v>460</v>
      </c>
      <c r="F10" s="46">
        <v>5</v>
      </c>
      <c r="G10" s="1"/>
      <c r="H10" s="1"/>
      <c r="I10" s="42" t="s">
        <v>298</v>
      </c>
    </row>
    <row r="11" spans="2:9" ht="16.5">
      <c r="B11" s="3"/>
      <c r="C11" s="2"/>
      <c r="D11" s="2"/>
      <c r="E11" s="15"/>
      <c r="F11" s="1"/>
      <c r="G11" s="1"/>
      <c r="H11" s="1"/>
      <c r="I11" s="1"/>
    </row>
    <row r="12" spans="2:9">
      <c r="B12" s="1"/>
      <c r="C12" s="1"/>
      <c r="D12" s="1"/>
      <c r="E12" s="13"/>
      <c r="F12" s="1"/>
      <c r="G12" s="1"/>
      <c r="H12" s="1"/>
      <c r="I12" s="1"/>
    </row>
    <row r="13" spans="2:9">
      <c r="B13" s="1"/>
      <c r="C13" s="1"/>
      <c r="D13" s="1"/>
      <c r="E13" s="13"/>
      <c r="F13" s="1"/>
      <c r="G13" s="1"/>
      <c r="H13" s="1"/>
      <c r="I13" s="1"/>
    </row>
    <row r="14" spans="2:9" ht="23.25">
      <c r="B14" s="592" t="s">
        <v>461</v>
      </c>
      <c r="C14" s="593"/>
      <c r="D14" s="593"/>
      <c r="E14" s="593"/>
      <c r="F14" s="92"/>
      <c r="G14" s="22"/>
      <c r="H14" s="1"/>
      <c r="I14" s="1"/>
    </row>
    <row r="15" spans="2:9">
      <c r="B15" s="594"/>
      <c r="C15" s="595"/>
      <c r="D15" s="595"/>
      <c r="E15" s="595"/>
      <c r="F15" s="596"/>
      <c r="G15" s="1"/>
      <c r="H15" s="1"/>
      <c r="I15" s="1"/>
    </row>
    <row r="16" spans="2:9" s="32" customFormat="1" ht="20.25" customHeight="1">
      <c r="B16" s="44"/>
      <c r="C16" s="586" t="s">
        <v>309</v>
      </c>
      <c r="D16" s="587"/>
      <c r="E16" s="588"/>
      <c r="F16" s="45"/>
      <c r="G16" s="30"/>
      <c r="H16" s="30"/>
      <c r="I16" s="43" t="s">
        <v>227</v>
      </c>
    </row>
    <row r="17" spans="2:9" s="32" customFormat="1" ht="40.5" customHeight="1">
      <c r="B17" s="24" t="s">
        <v>462</v>
      </c>
      <c r="C17" s="583" t="s">
        <v>258</v>
      </c>
      <c r="D17" s="584"/>
      <c r="E17" s="585"/>
      <c r="F17" s="46">
        <v>1</v>
      </c>
      <c r="G17" s="30"/>
      <c r="H17" s="30"/>
      <c r="I17" s="42" t="s">
        <v>309</v>
      </c>
    </row>
    <row r="18" spans="2:9" s="32" customFormat="1" ht="20.25" customHeight="1">
      <c r="B18" s="25" t="s">
        <v>463</v>
      </c>
      <c r="C18" s="583" t="s">
        <v>464</v>
      </c>
      <c r="D18" s="584"/>
      <c r="E18" s="585"/>
      <c r="F18" s="46">
        <v>2</v>
      </c>
      <c r="G18" s="30"/>
      <c r="H18" s="30"/>
      <c r="I18" s="42" t="s">
        <v>235</v>
      </c>
    </row>
    <row r="19" spans="2:9" s="32" customFormat="1" ht="30" customHeight="1">
      <c r="B19" s="26" t="s">
        <v>465</v>
      </c>
      <c r="C19" s="583" t="s">
        <v>466</v>
      </c>
      <c r="D19" s="584"/>
      <c r="E19" s="585"/>
      <c r="F19" s="46">
        <v>3</v>
      </c>
      <c r="G19" s="30"/>
      <c r="H19" s="30"/>
      <c r="I19" s="42" t="s">
        <v>232</v>
      </c>
    </row>
    <row r="20" spans="2:9" s="32" customFormat="1" ht="30" customHeight="1">
      <c r="B20" s="27" t="s">
        <v>467</v>
      </c>
      <c r="C20" s="583" t="s">
        <v>285</v>
      </c>
      <c r="D20" s="584"/>
      <c r="E20" s="585"/>
      <c r="F20" s="46">
        <v>4</v>
      </c>
      <c r="G20" s="30"/>
      <c r="H20" s="30"/>
      <c r="I20" s="42" t="s">
        <v>249</v>
      </c>
    </row>
    <row r="21" spans="2:9" s="32" customFormat="1" ht="60.6" customHeight="1">
      <c r="B21" s="28" t="s">
        <v>468</v>
      </c>
      <c r="C21" s="583" t="s">
        <v>469</v>
      </c>
      <c r="D21" s="584"/>
      <c r="E21" s="585"/>
      <c r="F21" s="46">
        <v>5</v>
      </c>
      <c r="G21" s="30"/>
      <c r="H21" s="30"/>
      <c r="I21" s="42" t="str">
        <f>C48</f>
        <v>Interrupción o afectación en la prestación del servicio administrativo</v>
      </c>
    </row>
    <row r="22" spans="2:9" s="32" customFormat="1" ht="20.25">
      <c r="B22" s="38"/>
      <c r="C22" s="29"/>
      <c r="D22" s="29"/>
      <c r="E22" s="29"/>
      <c r="F22" s="39"/>
      <c r="G22" s="30"/>
      <c r="H22" s="30"/>
      <c r="I22" s="42" t="str">
        <f>C56</f>
        <v>Afectación Ambiental</v>
      </c>
    </row>
    <row r="23" spans="2:9" s="32" customFormat="1" ht="20.25">
      <c r="B23" s="38"/>
      <c r="C23" s="29"/>
      <c r="D23" s="29"/>
      <c r="E23" s="29"/>
      <c r="F23" s="39"/>
      <c r="G23" s="30"/>
      <c r="H23" s="30"/>
      <c r="I23" s="30"/>
    </row>
    <row r="24" spans="2:9" s="32" customFormat="1" ht="20.25">
      <c r="B24" s="31"/>
      <c r="C24" s="586" t="s">
        <v>235</v>
      </c>
      <c r="D24" s="587"/>
      <c r="E24" s="588"/>
      <c r="F24" s="39"/>
      <c r="G24" s="30"/>
      <c r="H24" s="30"/>
      <c r="I24" s="30"/>
    </row>
    <row r="25" spans="2:9" s="32" customFormat="1" ht="20.25" customHeight="1">
      <c r="B25" s="33" t="s">
        <v>462</v>
      </c>
      <c r="C25" s="583" t="s">
        <v>236</v>
      </c>
      <c r="D25" s="584"/>
      <c r="E25" s="585"/>
      <c r="F25" s="46">
        <v>1</v>
      </c>
      <c r="G25" s="30"/>
      <c r="H25" s="30"/>
      <c r="I25" s="30"/>
    </row>
    <row r="26" spans="2:9" s="32" customFormat="1" ht="20.25" customHeight="1">
      <c r="B26" s="34" t="s">
        <v>463</v>
      </c>
      <c r="C26" s="583" t="s">
        <v>246</v>
      </c>
      <c r="D26" s="584"/>
      <c r="E26" s="585"/>
      <c r="F26" s="46">
        <v>2</v>
      </c>
      <c r="G26" s="30"/>
      <c r="H26" s="30"/>
      <c r="I26" s="38"/>
    </row>
    <row r="27" spans="2:9" s="32" customFormat="1" ht="20.25" customHeight="1">
      <c r="B27" s="35" t="s">
        <v>465</v>
      </c>
      <c r="C27" s="583" t="s">
        <v>305</v>
      </c>
      <c r="D27" s="584"/>
      <c r="E27" s="585"/>
      <c r="F27" s="46">
        <v>3</v>
      </c>
      <c r="G27" s="30"/>
      <c r="H27" s="30"/>
      <c r="I27" s="3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32" customFormat="1" ht="20.25" customHeight="1">
      <c r="B28" s="36" t="s">
        <v>467</v>
      </c>
      <c r="C28" s="583" t="s">
        <v>470</v>
      </c>
      <c r="D28" s="584"/>
      <c r="E28" s="585"/>
      <c r="F28" s="46">
        <v>4</v>
      </c>
      <c r="G28" s="30"/>
      <c r="H28" s="30"/>
      <c r="I28" s="38" t="str">
        <v xml:space="preserve">Si el hecho llegara a presentarse, tendría bajo impacto o efecto sobre la entidad.
</v>
      </c>
    </row>
    <row r="29" spans="2:9" s="32" customFormat="1" ht="20.25">
      <c r="B29" s="37" t="s">
        <v>468</v>
      </c>
      <c r="C29" s="583" t="s">
        <v>291</v>
      </c>
      <c r="D29" s="584"/>
      <c r="E29" s="585"/>
      <c r="F29" s="46">
        <v>5</v>
      </c>
      <c r="G29" s="30"/>
      <c r="H29" s="30"/>
      <c r="I29" s="38" t="str">
        <v xml:space="preserve">Si el hecho llegara a presentarse, tendría medianas consecuencias o efectos sobre la entidad.
</v>
      </c>
    </row>
    <row r="30" spans="2:9" s="32" customFormat="1" ht="20.25">
      <c r="B30" s="38"/>
      <c r="C30" s="29"/>
      <c r="D30" s="29"/>
      <c r="E30" s="29"/>
      <c r="F30" s="39"/>
      <c r="G30" s="30"/>
      <c r="H30" s="30"/>
      <c r="I30" s="38" t="str">
        <v xml:space="preserve">Si el hecho llegara a presentarse, tendría altas consecuencias o efectos sobre la entidad
</v>
      </c>
    </row>
    <row r="31" spans="2:9" s="30" customFormat="1" ht="20.25">
      <c r="B31" s="40"/>
      <c r="C31" s="40"/>
      <c r="D31" s="40"/>
      <c r="E31" s="40"/>
      <c r="F31" s="39"/>
      <c r="I31" s="38" t="str">
        <v xml:space="preserve">Si el hecho llegara a presentarse, tendría desastrosas consecuencias o efectos sobre la entidad.
</v>
      </c>
    </row>
    <row r="32" spans="2:9" s="30" customFormat="1" ht="20.25" customHeight="1">
      <c r="B32" s="31"/>
      <c r="C32" s="586" t="s">
        <v>232</v>
      </c>
      <c r="D32" s="587"/>
      <c r="E32" s="588"/>
      <c r="F32" s="39"/>
      <c r="I32" s="38"/>
    </row>
    <row r="33" spans="2:9" s="30" customFormat="1" ht="20.25" customHeight="1">
      <c r="B33" s="24" t="s">
        <v>462</v>
      </c>
      <c r="C33" s="583" t="s">
        <v>233</v>
      </c>
      <c r="D33" s="584"/>
      <c r="E33" s="585"/>
      <c r="F33" s="46">
        <v>1</v>
      </c>
      <c r="I33" s="3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30" customFormat="1" ht="20.25" customHeight="1">
      <c r="B34" s="25" t="s">
        <v>463</v>
      </c>
      <c r="C34" s="583" t="s">
        <v>471</v>
      </c>
      <c r="D34" s="584"/>
      <c r="E34" s="585"/>
      <c r="F34" s="46">
        <v>2</v>
      </c>
      <c r="I34" s="38" t="str">
        <v xml:space="preserve">Si el hecho llegara a presentarse, tendría bajo impacto o efecto sobre la entidad.
</v>
      </c>
    </row>
    <row r="35" spans="2:9" s="30" customFormat="1" ht="20.25" customHeight="1">
      <c r="B35" s="26" t="s">
        <v>465</v>
      </c>
      <c r="C35" s="583" t="s">
        <v>284</v>
      </c>
      <c r="D35" s="584"/>
      <c r="E35" s="585"/>
      <c r="F35" s="46">
        <v>3</v>
      </c>
      <c r="I35" s="38" t="str">
        <v xml:space="preserve">Si el hecho llegara a presentarse, tendría medianas consecuencias o efectos sobre la entidad.
</v>
      </c>
    </row>
    <row r="36" spans="2:9" s="30" customFormat="1" ht="20.25" customHeight="1">
      <c r="B36" s="27" t="s">
        <v>467</v>
      </c>
      <c r="C36" s="583" t="s">
        <v>472</v>
      </c>
      <c r="D36" s="584"/>
      <c r="E36" s="585"/>
      <c r="F36" s="46">
        <v>4</v>
      </c>
      <c r="I36" s="38" t="str">
        <v xml:space="preserve">Si el hecho llegara a presentarse, tendría altas consecuencias o efectos sobre la entidad
</v>
      </c>
    </row>
    <row r="37" spans="2:9" s="30" customFormat="1" ht="20.25" customHeight="1">
      <c r="B37" s="28" t="s">
        <v>468</v>
      </c>
      <c r="C37" s="583" t="s">
        <v>473</v>
      </c>
      <c r="D37" s="584"/>
      <c r="E37" s="585"/>
      <c r="F37" s="46">
        <v>5</v>
      </c>
      <c r="I37" s="38" t="str">
        <v xml:space="preserve">Si el hecho llegara a presentarse, tendría desastrosas consecuencias o efectos sobre la entidad.
</v>
      </c>
    </row>
    <row r="38" spans="2:9" s="30" customFormat="1" ht="20.25">
      <c r="B38" s="40"/>
      <c r="C38" s="40"/>
      <c r="D38" s="40"/>
      <c r="E38" s="40"/>
      <c r="F38" s="39"/>
      <c r="I38" s="38"/>
    </row>
    <row r="39" spans="2:9" s="30" customFormat="1" ht="20.25">
      <c r="B39" s="40"/>
      <c r="C39" s="40"/>
      <c r="D39" s="40"/>
      <c r="E39" s="40"/>
      <c r="F39" s="39"/>
    </row>
    <row r="40" spans="2:9" s="30" customFormat="1" ht="20.25" customHeight="1">
      <c r="B40" s="31"/>
      <c r="C40" s="586" t="s">
        <v>249</v>
      </c>
      <c r="D40" s="587"/>
      <c r="E40" s="588"/>
      <c r="F40" s="39"/>
    </row>
    <row r="41" spans="2:9" s="30" customFormat="1" ht="20.25">
      <c r="B41" s="24" t="s">
        <v>462</v>
      </c>
      <c r="C41" s="583" t="s">
        <v>474</v>
      </c>
      <c r="D41" s="584"/>
      <c r="E41" s="585"/>
      <c r="F41" s="46">
        <v>1</v>
      </c>
    </row>
    <row r="42" spans="2:9" s="30" customFormat="1" ht="20.25">
      <c r="B42" s="25" t="s">
        <v>463</v>
      </c>
      <c r="C42" s="583" t="s">
        <v>475</v>
      </c>
      <c r="D42" s="584"/>
      <c r="E42" s="585"/>
      <c r="F42" s="46">
        <v>2</v>
      </c>
    </row>
    <row r="43" spans="2:9" s="30" customFormat="1" ht="20.25">
      <c r="B43" s="26" t="s">
        <v>465</v>
      </c>
      <c r="C43" s="583" t="s">
        <v>307</v>
      </c>
      <c r="D43" s="584"/>
      <c r="E43" s="585"/>
      <c r="F43" s="46">
        <v>3</v>
      </c>
    </row>
    <row r="44" spans="2:9" s="30" customFormat="1" ht="20.25">
      <c r="B44" s="27" t="s">
        <v>467</v>
      </c>
      <c r="C44" s="583" t="s">
        <v>476</v>
      </c>
      <c r="D44" s="584"/>
      <c r="E44" s="585"/>
      <c r="F44" s="46">
        <v>4</v>
      </c>
    </row>
    <row r="45" spans="2:9" s="30" customFormat="1" ht="20.25">
      <c r="B45" s="28" t="s">
        <v>468</v>
      </c>
      <c r="C45" s="583" t="s">
        <v>477</v>
      </c>
      <c r="D45" s="584"/>
      <c r="E45" s="585"/>
      <c r="F45" s="46">
        <v>5</v>
      </c>
    </row>
    <row r="46" spans="2:9" s="30" customFormat="1" ht="20.25">
      <c r="B46" s="38"/>
      <c r="C46" s="38" t="s">
        <v>478</v>
      </c>
      <c r="D46" s="38"/>
      <c r="F46" s="39"/>
    </row>
    <row r="47" spans="2:9" s="30" customFormat="1" ht="20.25">
      <c r="B47" s="38"/>
      <c r="C47" s="38"/>
      <c r="D47" s="38"/>
      <c r="F47" s="39"/>
    </row>
    <row r="48" spans="2:9" s="30" customFormat="1" ht="20.25" customHeight="1">
      <c r="B48" s="31"/>
      <c r="C48" s="586" t="s">
        <v>243</v>
      </c>
      <c r="D48" s="587"/>
      <c r="E48" s="588"/>
      <c r="F48" s="39"/>
    </row>
    <row r="49" spans="2:6" s="30" customFormat="1" ht="20.25" customHeight="1">
      <c r="B49" s="24" t="s">
        <v>462</v>
      </c>
      <c r="C49" s="583" t="s">
        <v>479</v>
      </c>
      <c r="D49" s="584"/>
      <c r="E49" s="585"/>
      <c r="F49" s="46">
        <v>1</v>
      </c>
    </row>
    <row r="50" spans="2:6" s="30" customFormat="1" ht="20.25" customHeight="1">
      <c r="B50" s="25" t="s">
        <v>463</v>
      </c>
      <c r="C50" s="583" t="s">
        <v>480</v>
      </c>
      <c r="D50" s="584"/>
      <c r="E50" s="585"/>
      <c r="F50" s="46">
        <v>2</v>
      </c>
    </row>
    <row r="51" spans="2:6" s="30" customFormat="1" ht="20.25" customHeight="1">
      <c r="B51" s="26" t="s">
        <v>465</v>
      </c>
      <c r="C51" s="583" t="s">
        <v>481</v>
      </c>
      <c r="D51" s="584"/>
      <c r="E51" s="585"/>
      <c r="F51" s="46">
        <v>3</v>
      </c>
    </row>
    <row r="52" spans="2:6" s="30" customFormat="1" ht="20.25" customHeight="1">
      <c r="B52" s="27" t="s">
        <v>467</v>
      </c>
      <c r="C52" s="583" t="s">
        <v>482</v>
      </c>
      <c r="D52" s="584"/>
      <c r="E52" s="585"/>
      <c r="F52" s="46">
        <v>4</v>
      </c>
    </row>
    <row r="53" spans="2:6" s="30" customFormat="1" ht="20.25" customHeight="1">
      <c r="B53" s="28" t="s">
        <v>468</v>
      </c>
      <c r="C53" s="583" t="s">
        <v>483</v>
      </c>
      <c r="D53" s="584"/>
      <c r="E53" s="585"/>
      <c r="F53" s="46">
        <v>5</v>
      </c>
    </row>
    <row r="54" spans="2:6" s="30" customFormat="1" ht="20.25">
      <c r="B54" s="38"/>
      <c r="C54" s="38"/>
      <c r="D54" s="38"/>
      <c r="E54" s="38"/>
      <c r="F54" s="39"/>
    </row>
    <row r="55" spans="2:6" s="30" customFormat="1" ht="20.25"/>
    <row r="56" spans="2:6" s="30" customFormat="1" ht="20.25" customHeight="1">
      <c r="B56" s="31"/>
      <c r="C56" s="586" t="s">
        <v>298</v>
      </c>
      <c r="D56" s="587"/>
      <c r="E56" s="588"/>
      <c r="F56" s="39"/>
    </row>
    <row r="57" spans="2:6" s="30" customFormat="1" ht="20.25" customHeight="1">
      <c r="B57" s="24" t="s">
        <v>462</v>
      </c>
      <c r="C57" s="589" t="s">
        <v>484</v>
      </c>
      <c r="D57" s="590"/>
      <c r="E57" s="591"/>
      <c r="F57" s="46">
        <v>1</v>
      </c>
    </row>
    <row r="58" spans="2:6" s="30" customFormat="1" ht="20.25" customHeight="1">
      <c r="B58" s="25" t="s">
        <v>463</v>
      </c>
      <c r="C58" s="589" t="s">
        <v>485</v>
      </c>
      <c r="D58" s="590"/>
      <c r="E58" s="591"/>
      <c r="F58" s="46">
        <v>2</v>
      </c>
    </row>
    <row r="59" spans="2:6" s="30" customFormat="1" ht="20.25" customHeight="1">
      <c r="B59" s="26" t="s">
        <v>465</v>
      </c>
      <c r="C59" s="589" t="s">
        <v>299</v>
      </c>
      <c r="D59" s="590"/>
      <c r="E59" s="591"/>
      <c r="F59" s="46">
        <v>3</v>
      </c>
    </row>
    <row r="60" spans="2:6" s="30" customFormat="1" ht="20.25" customHeight="1">
      <c r="B60" s="27" t="s">
        <v>467</v>
      </c>
      <c r="C60" s="589" t="s">
        <v>486</v>
      </c>
      <c r="D60" s="590"/>
      <c r="E60" s="591"/>
      <c r="F60" s="46">
        <v>4</v>
      </c>
    </row>
    <row r="61" spans="2:6" s="30" customFormat="1" ht="20.25" customHeight="1">
      <c r="B61" s="28" t="s">
        <v>468</v>
      </c>
      <c r="C61" s="589" t="s">
        <v>487</v>
      </c>
      <c r="D61" s="590"/>
      <c r="E61" s="591"/>
      <c r="F61" s="46">
        <v>5</v>
      </c>
    </row>
    <row r="62" spans="2:6"/>
  </sheetData>
  <sheetProtection sheet="1" objects="1" scenarios="1"/>
  <mergeCells count="41">
    <mergeCell ref="C16:E16"/>
    <mergeCell ref="C24:E24"/>
    <mergeCell ref="C25:E25"/>
    <mergeCell ref="B2:E2"/>
    <mergeCell ref="B14:E14"/>
    <mergeCell ref="C17:E17"/>
    <mergeCell ref="C18:E18"/>
    <mergeCell ref="C19:E19"/>
    <mergeCell ref="C4:D4"/>
    <mergeCell ref="E4:F4"/>
    <mergeCell ref="B15:F15"/>
    <mergeCell ref="C27:E27"/>
    <mergeCell ref="C28:E28"/>
    <mergeCell ref="C29:E29"/>
    <mergeCell ref="C32:E32"/>
    <mergeCell ref="C20:E20"/>
    <mergeCell ref="C21:E21"/>
    <mergeCell ref="C26:E26"/>
    <mergeCell ref="C60:E60"/>
    <mergeCell ref="C61:E61"/>
    <mergeCell ref="C52:E52"/>
    <mergeCell ref="C53:E53"/>
    <mergeCell ref="C45:E45"/>
    <mergeCell ref="C48:E48"/>
    <mergeCell ref="C49:E49"/>
    <mergeCell ref="C50:E50"/>
    <mergeCell ref="C51:E51"/>
    <mergeCell ref="C56:E56"/>
    <mergeCell ref="C57:E57"/>
    <mergeCell ref="C58:E58"/>
    <mergeCell ref="C59:E59"/>
    <mergeCell ref="C40:E40"/>
    <mergeCell ref="C41:E41"/>
    <mergeCell ref="C42:E42"/>
    <mergeCell ref="C43:E43"/>
    <mergeCell ref="C44:E44"/>
    <mergeCell ref="C33:E33"/>
    <mergeCell ref="C34:E34"/>
    <mergeCell ref="C35:E35"/>
    <mergeCell ref="C36:E36"/>
    <mergeCell ref="C37:E37"/>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U42"/>
  <sheetViews>
    <sheetView showGridLines="0" topLeftCell="A8" zoomScale="70" zoomScaleNormal="70" workbookViewId="0"/>
  </sheetViews>
  <sheetFormatPr defaultColWidth="0" defaultRowHeight="15" zeroHeight="1"/>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ustomWidth="1"/>
    <col min="12" max="12" width="4.5703125" style="1" customWidth="1"/>
    <col min="13" max="13" width="2.42578125" style="1" hidden="1" customWidth="1"/>
    <col min="14" max="16" width="11.42578125" style="1" hidden="1" customWidth="1"/>
    <col min="17" max="17" width="11.42578125" style="1" customWidth="1"/>
    <col min="18" max="18" width="20.7109375" style="1" customWidth="1"/>
    <col min="19" max="19" width="4.7109375" style="1" customWidth="1"/>
    <col min="20" max="20" width="11.42578125" style="1" hidden="1" customWidth="1"/>
    <col min="21" max="21" width="17.5703125" style="1" hidden="1" customWidth="1"/>
    <col min="22" max="16384" width="11.42578125" style="1" hidden="1"/>
  </cols>
  <sheetData>
    <row r="1" spans="2:19"/>
    <row r="2" spans="2:19"/>
    <row r="3" spans="2:19" ht="15.75" thickBot="1"/>
    <row r="4" spans="2:19">
      <c r="B4" s="599" t="s">
        <v>488</v>
      </c>
      <c r="C4" s="600"/>
      <c r="D4" s="600"/>
      <c r="E4" s="603" t="s">
        <v>489</v>
      </c>
      <c r="F4" s="603"/>
      <c r="G4" s="603"/>
      <c r="H4" s="603"/>
      <c r="I4" s="604"/>
      <c r="Q4" s="607" t="s">
        <v>490</v>
      </c>
      <c r="R4" s="607"/>
    </row>
    <row r="5" spans="2:19">
      <c r="B5" s="601"/>
      <c r="C5" s="602"/>
      <c r="D5" s="602"/>
      <c r="E5" s="605"/>
      <c r="F5" s="605"/>
      <c r="G5" s="605"/>
      <c r="H5" s="605"/>
      <c r="I5" s="606"/>
      <c r="Q5" s="607"/>
      <c r="R5" s="607"/>
    </row>
    <row r="6" spans="2:19">
      <c r="B6" s="601"/>
      <c r="C6" s="602"/>
      <c r="D6" s="602"/>
      <c r="E6" s="605"/>
      <c r="F6" s="605"/>
      <c r="G6" s="605"/>
      <c r="H6" s="605"/>
      <c r="I6" s="606"/>
      <c r="Q6" s="607"/>
      <c r="R6" s="607"/>
    </row>
    <row r="7" spans="2:19" ht="15.75" thickBot="1">
      <c r="B7" s="48"/>
      <c r="C7" s="265"/>
      <c r="D7" s="265"/>
      <c r="E7" s="266"/>
      <c r="F7" s="266"/>
      <c r="G7" s="266"/>
      <c r="H7" s="266"/>
      <c r="I7" s="267"/>
    </row>
    <row r="8" spans="2:19" ht="62.25" customHeight="1" thickBot="1">
      <c r="B8" s="608" t="s">
        <v>443</v>
      </c>
      <c r="C8" s="609"/>
      <c r="D8" s="262" t="s">
        <v>491</v>
      </c>
      <c r="E8" s="263">
        <v>5</v>
      </c>
      <c r="F8" s="263">
        <v>10</v>
      </c>
      <c r="G8" s="263">
        <v>15</v>
      </c>
      <c r="H8" s="263">
        <v>20</v>
      </c>
      <c r="I8" s="264">
        <v>25</v>
      </c>
      <c r="K8" s="610" t="s">
        <v>492</v>
      </c>
      <c r="L8" s="611"/>
      <c r="M8" s="611"/>
      <c r="N8" s="611"/>
      <c r="O8" s="611"/>
      <c r="P8" s="612"/>
      <c r="Q8" s="613" t="s">
        <v>493</v>
      </c>
      <c r="R8" s="613"/>
      <c r="S8" s="7" t="s">
        <v>494</v>
      </c>
    </row>
    <row r="9" spans="2:19" ht="62.25" customHeight="1" thickBot="1">
      <c r="B9" s="608"/>
      <c r="C9" s="609"/>
      <c r="D9" s="18" t="s">
        <v>495</v>
      </c>
      <c r="E9" s="20">
        <v>4</v>
      </c>
      <c r="F9" s="20">
        <v>8</v>
      </c>
      <c r="G9" s="19">
        <v>12</v>
      </c>
      <c r="H9" s="19">
        <v>16</v>
      </c>
      <c r="I9" s="47">
        <v>20</v>
      </c>
      <c r="K9" s="614" t="s">
        <v>496</v>
      </c>
      <c r="L9" s="615"/>
      <c r="M9" s="615"/>
      <c r="N9" s="615"/>
      <c r="O9" s="615"/>
      <c r="P9" s="615"/>
      <c r="Q9" s="616" t="s">
        <v>497</v>
      </c>
      <c r="R9" s="617"/>
      <c r="S9" s="7" t="s">
        <v>429</v>
      </c>
    </row>
    <row r="10" spans="2:19" ht="62.25" customHeight="1" thickBot="1">
      <c r="B10" s="608"/>
      <c r="C10" s="609"/>
      <c r="D10" s="18" t="s">
        <v>498</v>
      </c>
      <c r="E10" s="20">
        <v>3</v>
      </c>
      <c r="F10" s="20">
        <v>6</v>
      </c>
      <c r="G10" s="20">
        <v>9</v>
      </c>
      <c r="H10" s="19">
        <v>12</v>
      </c>
      <c r="I10" s="47">
        <v>15</v>
      </c>
      <c r="K10" s="618" t="s">
        <v>465</v>
      </c>
      <c r="L10" s="619"/>
      <c r="M10" s="619"/>
      <c r="N10" s="619"/>
      <c r="O10" s="619"/>
      <c r="P10" s="619"/>
      <c r="Q10" s="613" t="s">
        <v>499</v>
      </c>
      <c r="R10" s="613"/>
      <c r="S10" s="7" t="s">
        <v>500</v>
      </c>
    </row>
    <row r="11" spans="2:19" ht="62.25" customHeight="1">
      <c r="B11" s="608"/>
      <c r="C11" s="609"/>
      <c r="D11" s="18" t="s">
        <v>501</v>
      </c>
      <c r="E11" s="21">
        <v>2</v>
      </c>
      <c r="F11" s="20">
        <v>4</v>
      </c>
      <c r="G11" s="20">
        <v>6</v>
      </c>
      <c r="H11" s="19">
        <v>8</v>
      </c>
      <c r="I11" s="47">
        <v>10</v>
      </c>
      <c r="K11" s="620" t="s">
        <v>502</v>
      </c>
      <c r="L11" s="621"/>
      <c r="M11" s="621"/>
      <c r="N11" s="621"/>
      <c r="O11" s="621"/>
      <c r="P11" s="621"/>
      <c r="Q11" s="613" t="s">
        <v>418</v>
      </c>
      <c r="R11" s="622"/>
      <c r="S11" s="7" t="s">
        <v>418</v>
      </c>
    </row>
    <row r="12" spans="2:19" ht="62.25" customHeight="1">
      <c r="B12" s="608"/>
      <c r="C12" s="609"/>
      <c r="D12" s="18" t="s">
        <v>503</v>
      </c>
      <c r="E12" s="21">
        <v>1</v>
      </c>
      <c r="F12" s="21">
        <v>2</v>
      </c>
      <c r="G12" s="20">
        <v>3</v>
      </c>
      <c r="H12" s="19">
        <v>4</v>
      </c>
      <c r="I12" s="47">
        <v>5</v>
      </c>
    </row>
    <row r="13" spans="2:19" ht="62.25" customHeight="1" thickBot="1">
      <c r="B13" s="48"/>
      <c r="C13" s="597" t="s">
        <v>504</v>
      </c>
      <c r="D13" s="598"/>
      <c r="E13" s="49" t="s">
        <v>505</v>
      </c>
      <c r="F13" s="49" t="s">
        <v>506</v>
      </c>
      <c r="G13" s="49" t="s">
        <v>507</v>
      </c>
      <c r="H13" s="49" t="s">
        <v>508</v>
      </c>
      <c r="I13" s="50" t="s">
        <v>509</v>
      </c>
    </row>
    <row r="14" spans="2:19"/>
    <row r="18" spans="4:6" ht="15.75" hidden="1">
      <c r="D18" s="11" t="s">
        <v>510</v>
      </c>
      <c r="E18" s="51" t="s">
        <v>502</v>
      </c>
      <c r="F18" s="51">
        <v>1</v>
      </c>
    </row>
    <row r="19" spans="4:6" hidden="1">
      <c r="D19" s="11" t="s">
        <v>511</v>
      </c>
      <c r="E19" s="11" t="s">
        <v>502</v>
      </c>
      <c r="F19" s="11">
        <v>2</v>
      </c>
    </row>
    <row r="20" spans="4:6" hidden="1">
      <c r="D20" s="11" t="s">
        <v>512</v>
      </c>
      <c r="E20" s="11" t="s">
        <v>465</v>
      </c>
      <c r="F20" s="11">
        <v>2</v>
      </c>
    </row>
    <row r="21" spans="4:6" hidden="1">
      <c r="D21" s="11" t="s">
        <v>513</v>
      </c>
      <c r="E21" s="11" t="s">
        <v>514</v>
      </c>
      <c r="F21" s="11">
        <v>3</v>
      </c>
    </row>
    <row r="22" spans="4:6" hidden="1">
      <c r="D22" s="11" t="s">
        <v>515</v>
      </c>
      <c r="E22" s="11" t="s">
        <v>492</v>
      </c>
      <c r="F22" s="11">
        <v>4</v>
      </c>
    </row>
    <row r="23" spans="4:6" hidden="1">
      <c r="D23" s="11" t="s">
        <v>516</v>
      </c>
      <c r="E23" s="11" t="s">
        <v>502</v>
      </c>
      <c r="F23" s="11">
        <v>1</v>
      </c>
    </row>
    <row r="24" spans="4:6" hidden="1">
      <c r="D24" s="11" t="s">
        <v>517</v>
      </c>
      <c r="E24" s="11" t="s">
        <v>465</v>
      </c>
      <c r="F24" s="11">
        <v>2</v>
      </c>
    </row>
    <row r="25" spans="4:6" hidden="1">
      <c r="D25" s="11" t="s">
        <v>518</v>
      </c>
      <c r="E25" s="11" t="s">
        <v>465</v>
      </c>
      <c r="F25" s="11">
        <v>2</v>
      </c>
    </row>
    <row r="26" spans="4:6" hidden="1">
      <c r="D26" s="11" t="s">
        <v>519</v>
      </c>
      <c r="E26" s="11" t="s">
        <v>496</v>
      </c>
      <c r="F26" s="11">
        <v>3</v>
      </c>
    </row>
    <row r="27" spans="4:6" hidden="1">
      <c r="D27" s="11" t="s">
        <v>520</v>
      </c>
      <c r="E27" s="11" t="s">
        <v>492</v>
      </c>
      <c r="F27" s="11">
        <v>4</v>
      </c>
    </row>
    <row r="28" spans="4:6" hidden="1">
      <c r="D28" s="11" t="s">
        <v>521</v>
      </c>
      <c r="E28" s="11" t="s">
        <v>465</v>
      </c>
      <c r="F28" s="11">
        <v>2</v>
      </c>
    </row>
    <row r="29" spans="4:6" hidden="1">
      <c r="D29" s="11" t="s">
        <v>522</v>
      </c>
      <c r="E29" s="11" t="s">
        <v>465</v>
      </c>
      <c r="F29" s="11">
        <v>2</v>
      </c>
    </row>
    <row r="30" spans="4:6" hidden="1">
      <c r="D30" s="11" t="s">
        <v>523</v>
      </c>
      <c r="E30" s="11" t="s">
        <v>465</v>
      </c>
      <c r="F30" s="11">
        <v>2</v>
      </c>
    </row>
    <row r="31" spans="4:6" hidden="1">
      <c r="D31" s="11" t="s">
        <v>524</v>
      </c>
      <c r="E31" s="11" t="s">
        <v>496</v>
      </c>
      <c r="F31" s="11">
        <v>3</v>
      </c>
    </row>
    <row r="32" spans="4:6" hidden="1">
      <c r="D32" s="11" t="s">
        <v>525</v>
      </c>
      <c r="E32" s="11" t="s">
        <v>492</v>
      </c>
      <c r="F32" s="11">
        <v>4</v>
      </c>
    </row>
    <row r="33" spans="4:6" hidden="1">
      <c r="D33" s="11" t="s">
        <v>526</v>
      </c>
      <c r="E33" s="11" t="s">
        <v>465</v>
      </c>
      <c r="F33" s="11">
        <v>2</v>
      </c>
    </row>
    <row r="34" spans="4:6" hidden="1">
      <c r="D34" s="11" t="s">
        <v>527</v>
      </c>
      <c r="E34" s="11" t="s">
        <v>465</v>
      </c>
      <c r="F34" s="11">
        <v>2</v>
      </c>
    </row>
    <row r="35" spans="4:6" hidden="1">
      <c r="D35" s="11" t="s">
        <v>528</v>
      </c>
      <c r="E35" s="11" t="s">
        <v>496</v>
      </c>
      <c r="F35" s="11">
        <v>3</v>
      </c>
    </row>
    <row r="36" spans="4:6" hidden="1">
      <c r="D36" s="11" t="s">
        <v>529</v>
      </c>
      <c r="E36" s="11" t="s">
        <v>496</v>
      </c>
      <c r="F36" s="11">
        <v>3</v>
      </c>
    </row>
    <row r="37" spans="4:6" hidden="1">
      <c r="D37" s="11" t="s">
        <v>530</v>
      </c>
      <c r="E37" s="11" t="s">
        <v>492</v>
      </c>
      <c r="F37" s="11">
        <v>4</v>
      </c>
    </row>
    <row r="38" spans="4:6" hidden="1">
      <c r="D38" s="11" t="s">
        <v>531</v>
      </c>
      <c r="E38" s="11" t="s">
        <v>496</v>
      </c>
      <c r="F38" s="11">
        <v>3</v>
      </c>
    </row>
    <row r="39" spans="4:6" hidden="1">
      <c r="D39" s="11" t="s">
        <v>532</v>
      </c>
      <c r="E39" s="11" t="s">
        <v>496</v>
      </c>
      <c r="F39" s="11">
        <v>3</v>
      </c>
    </row>
    <row r="40" spans="4:6" hidden="1">
      <c r="D40" s="11" t="s">
        <v>533</v>
      </c>
      <c r="E40" s="11" t="s">
        <v>496</v>
      </c>
      <c r="F40" s="11">
        <v>3</v>
      </c>
    </row>
    <row r="41" spans="4:6" hidden="1">
      <c r="D41" s="11" t="s">
        <v>534</v>
      </c>
      <c r="E41" s="11" t="s">
        <v>496</v>
      </c>
      <c r="F41" s="11">
        <v>3</v>
      </c>
    </row>
    <row r="42" spans="4:6" hidden="1">
      <c r="D42" s="11" t="s">
        <v>535</v>
      </c>
      <c r="E42" s="11" t="s">
        <v>492</v>
      </c>
      <c r="F42" s="11">
        <v>4</v>
      </c>
    </row>
  </sheetData>
  <sheetProtection sheet="1" objects="1" scenarios="1"/>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158"/>
  <sheetViews>
    <sheetView showGridLines="0" tabSelected="1" topLeftCell="A6" zoomScale="80" zoomScaleNormal="80" workbookViewId="0">
      <pane xSplit="3" ySplit="3" topLeftCell="I70" activePane="bottomRight" state="frozen"/>
      <selection pane="bottomRight" activeCell="M69" sqref="M69:M78"/>
      <selection pane="bottomLeft" activeCell="A9" sqref="A9"/>
      <selection pane="topRight" activeCell="D6" sqref="D6"/>
    </sheetView>
  </sheetViews>
  <sheetFormatPr defaultColWidth="0" defaultRowHeight="14.25" zeroHeight="1"/>
  <cols>
    <col min="1" max="1" width="8.7109375" style="222" customWidth="1"/>
    <col min="2" max="2" width="35.85546875" style="222" customWidth="1"/>
    <col min="3" max="3" width="40.28515625" style="5" customWidth="1"/>
    <col min="4" max="4" width="16.85546875" style="276" customWidth="1"/>
    <col min="5" max="5" width="18.5703125" style="277" customWidth="1"/>
    <col min="6" max="6" width="18.28515625" style="277" bestFit="1" customWidth="1"/>
    <col min="7" max="7" width="18.28515625" style="5" bestFit="1" customWidth="1"/>
    <col min="8" max="8" width="53.28515625" style="5" customWidth="1"/>
    <col min="9" max="9" width="16.5703125" style="5" customWidth="1"/>
    <col min="10" max="10" width="14.28515625" style="5" customWidth="1"/>
    <col min="11" max="11" width="17.7109375" style="5" customWidth="1"/>
    <col min="12" max="12" width="17.5703125" style="5" customWidth="1"/>
    <col min="13" max="13" width="74.42578125" style="284" customWidth="1"/>
    <col min="14" max="14" width="4.7109375" style="6" customWidth="1"/>
    <col min="15" max="168" width="0" style="6" hidden="1" customWidth="1"/>
    <col min="169" max="169" width="0" style="5" hidden="1" customWidth="1"/>
    <col min="170" max="16384" width="11.42578125" style="5" hidden="1"/>
  </cols>
  <sheetData>
    <row r="1" spans="1:13" s="162" customFormat="1" ht="16.5" customHeight="1">
      <c r="A1" s="136"/>
      <c r="B1" s="136"/>
      <c r="C1" s="639"/>
      <c r="D1" s="639"/>
      <c r="E1" s="639"/>
      <c r="F1" s="639"/>
      <c r="G1" s="639"/>
      <c r="H1" s="639"/>
      <c r="I1" s="639"/>
      <c r="J1" s="639"/>
      <c r="K1" s="639"/>
      <c r="L1" s="639"/>
      <c r="M1" s="281"/>
    </row>
    <row r="2" spans="1:13" s="162" customFormat="1" ht="91.5" customHeight="1">
      <c r="A2" s="136"/>
      <c r="B2" s="136"/>
      <c r="C2" s="640"/>
      <c r="D2" s="640"/>
      <c r="E2" s="640"/>
      <c r="F2" s="640"/>
      <c r="G2" s="640"/>
      <c r="H2" s="640"/>
      <c r="I2" s="640"/>
      <c r="J2" s="640"/>
      <c r="K2" s="640"/>
      <c r="L2" s="640"/>
      <c r="M2" s="281"/>
    </row>
    <row r="3" spans="1:13" s="162" customFormat="1" ht="40.9" customHeight="1">
      <c r="A3" s="404" t="s">
        <v>204</v>
      </c>
      <c r="B3" s="404"/>
      <c r="C3" s="508" t="s">
        <v>5</v>
      </c>
      <c r="D3" s="508"/>
      <c r="E3" s="508"/>
      <c r="F3" s="508"/>
      <c r="G3" s="508"/>
      <c r="H3" s="508"/>
      <c r="I3" s="508"/>
      <c r="J3" s="508"/>
      <c r="K3" s="508"/>
      <c r="L3" s="508"/>
      <c r="M3" s="508"/>
    </row>
    <row r="4" spans="1:13" s="162" customFormat="1" ht="54" customHeight="1">
      <c r="A4" s="404" t="s">
        <v>205</v>
      </c>
      <c r="B4" s="404"/>
      <c r="C4" s="507" t="s">
        <v>36</v>
      </c>
      <c r="D4" s="507"/>
      <c r="E4" s="507"/>
      <c r="F4" s="507"/>
      <c r="G4" s="507"/>
      <c r="H4" s="507"/>
      <c r="I4" s="507"/>
      <c r="J4" s="507"/>
      <c r="K4" s="507"/>
      <c r="L4" s="507"/>
      <c r="M4" s="507"/>
    </row>
    <row r="5" spans="1:13" s="162" customFormat="1" ht="40.9" customHeight="1" thickBot="1">
      <c r="A5" s="404" t="s">
        <v>207</v>
      </c>
      <c r="B5" s="404"/>
      <c r="C5" s="651" t="s">
        <v>208</v>
      </c>
      <c r="D5" s="652"/>
      <c r="E5" s="652"/>
      <c r="F5" s="652"/>
      <c r="G5" s="652"/>
      <c r="H5" s="652"/>
      <c r="I5" s="652"/>
      <c r="J5" s="652"/>
      <c r="K5" s="652"/>
      <c r="L5" s="652"/>
      <c r="M5" s="653"/>
    </row>
    <row r="6" spans="1:13" s="269" customFormat="1" ht="40.5" customHeight="1" thickTop="1" thickBot="1">
      <c r="A6" s="646" t="s">
        <v>536</v>
      </c>
      <c r="B6" s="647"/>
      <c r="C6" s="648"/>
      <c r="D6" s="649" t="s">
        <v>537</v>
      </c>
      <c r="E6" s="649"/>
      <c r="F6" s="649"/>
      <c r="G6" s="650" t="s">
        <v>538</v>
      </c>
      <c r="H6" s="641" t="s">
        <v>539</v>
      </c>
      <c r="I6" s="643" t="s">
        <v>540</v>
      </c>
      <c r="J6" s="644"/>
      <c r="K6" s="643" t="s">
        <v>541</v>
      </c>
      <c r="L6" s="644"/>
      <c r="M6" s="645" t="s">
        <v>542</v>
      </c>
    </row>
    <row r="7" spans="1:13" s="272" customFormat="1" ht="108" customHeight="1" thickTop="1" thickBot="1">
      <c r="A7" s="268" t="s">
        <v>41</v>
      </c>
      <c r="B7" s="268" t="s">
        <v>146</v>
      </c>
      <c r="C7" s="268" t="s">
        <v>148</v>
      </c>
      <c r="D7" s="270" t="s">
        <v>158</v>
      </c>
      <c r="E7" s="270" t="s">
        <v>543</v>
      </c>
      <c r="F7" s="270" t="s">
        <v>544</v>
      </c>
      <c r="G7" s="650"/>
      <c r="H7" s="642"/>
      <c r="I7" s="271" t="s">
        <v>545</v>
      </c>
      <c r="J7" s="271" t="s">
        <v>546</v>
      </c>
      <c r="K7" s="271" t="s">
        <v>547</v>
      </c>
      <c r="L7" s="271" t="s">
        <v>548</v>
      </c>
      <c r="M7" s="645"/>
    </row>
    <row r="8" spans="1:13" s="274" customFormat="1" ht="21.75" customHeight="1" thickTop="1">
      <c r="A8" s="637"/>
      <c r="B8" s="638"/>
      <c r="C8" s="638"/>
      <c r="D8" s="638"/>
      <c r="E8" s="638"/>
      <c r="F8" s="638"/>
      <c r="G8" s="638"/>
      <c r="H8" s="273"/>
      <c r="I8" s="273"/>
      <c r="J8" s="273"/>
      <c r="K8" s="273"/>
      <c r="L8" s="273"/>
      <c r="M8" s="282"/>
    </row>
    <row r="9" spans="1:13" s="275" customFormat="1" ht="20.25" customHeight="1">
      <c r="A9" s="634">
        <f>'7- Mapa Final'!A10</f>
        <v>1</v>
      </c>
      <c r="B9" s="627" t="str">
        <f>'7- Mapa Final'!B10</f>
        <v>Inoportunidad en la liquidación de contratos y en el cierre de los expedientes contractuales</v>
      </c>
      <c r="C9" s="627" t="str">
        <f>'7- Mapa Final'!C10</f>
        <v>Caso probable en que no se realice a tiempo la liquidación de contratos a cargo y/o se haga se haga el cierre de expedientes contractuales de manera extemporánea</v>
      </c>
      <c r="D9" s="628" t="str">
        <f>'7- Mapa Final'!J10</f>
        <v>Muy Baja - 1</v>
      </c>
      <c r="E9" s="628" t="str">
        <f>'7- Mapa Final'!K10</f>
        <v>Leve - 1</v>
      </c>
      <c r="F9" s="629" t="str">
        <f>'7- Mapa Final'!M10</f>
        <v>Bajo - 1</v>
      </c>
      <c r="G9" s="623" t="str">
        <f>'7- Mapa Final'!N10</f>
        <v>Aceptar el riesgo</v>
      </c>
      <c r="H9" s="630" t="str">
        <f>'7- Mapa Final'!O10</f>
        <v>Efectuar el seguimiento y control a la liquidación y cierre contractual que satisface las necesidades a cargo de la Unidad Administrativa y sus dependencias adscritas.</v>
      </c>
      <c r="I9" s="623" t="s">
        <v>549</v>
      </c>
      <c r="J9" s="623"/>
      <c r="K9" s="624">
        <v>45658</v>
      </c>
      <c r="L9" s="624">
        <v>45746</v>
      </c>
      <c r="M9" s="625" t="s">
        <v>550</v>
      </c>
    </row>
    <row r="10" spans="1:13" s="275" customFormat="1" ht="20.25" customHeight="1">
      <c r="A10" s="634"/>
      <c r="B10" s="627"/>
      <c r="C10" s="627"/>
      <c r="D10" s="623"/>
      <c r="E10" s="623"/>
      <c r="F10" s="629"/>
      <c r="G10" s="623"/>
      <c r="H10" s="630"/>
      <c r="I10" s="623"/>
      <c r="J10" s="623"/>
      <c r="K10" s="623"/>
      <c r="L10" s="623"/>
      <c r="M10" s="625"/>
    </row>
    <row r="11" spans="1:13" s="275" customFormat="1" ht="20.25" customHeight="1">
      <c r="A11" s="634"/>
      <c r="B11" s="627"/>
      <c r="C11" s="627"/>
      <c r="D11" s="623"/>
      <c r="E11" s="623"/>
      <c r="F11" s="629"/>
      <c r="G11" s="623"/>
      <c r="H11" s="630"/>
      <c r="I11" s="623"/>
      <c r="J11" s="623"/>
      <c r="K11" s="623"/>
      <c r="L11" s="623"/>
      <c r="M11" s="625"/>
    </row>
    <row r="12" spans="1:13" s="275" customFormat="1" ht="20.25" customHeight="1">
      <c r="A12" s="634"/>
      <c r="B12" s="627"/>
      <c r="C12" s="627"/>
      <c r="D12" s="623"/>
      <c r="E12" s="623"/>
      <c r="F12" s="629"/>
      <c r="G12" s="623"/>
      <c r="H12" s="630"/>
      <c r="I12" s="623"/>
      <c r="J12" s="623"/>
      <c r="K12" s="623"/>
      <c r="L12" s="623"/>
      <c r="M12" s="625"/>
    </row>
    <row r="13" spans="1:13" s="275" customFormat="1" ht="20.25" customHeight="1">
      <c r="A13" s="634"/>
      <c r="B13" s="627"/>
      <c r="C13" s="627"/>
      <c r="D13" s="623"/>
      <c r="E13" s="623"/>
      <c r="F13" s="629"/>
      <c r="G13" s="623"/>
      <c r="H13" s="630"/>
      <c r="I13" s="623"/>
      <c r="J13" s="623"/>
      <c r="K13" s="623"/>
      <c r="L13" s="623"/>
      <c r="M13" s="625"/>
    </row>
    <row r="14" spans="1:13" s="275" customFormat="1" ht="20.25" customHeight="1">
      <c r="A14" s="634"/>
      <c r="B14" s="627"/>
      <c r="C14" s="627"/>
      <c r="D14" s="623"/>
      <c r="E14" s="623"/>
      <c r="F14" s="629"/>
      <c r="G14" s="623"/>
      <c r="H14" s="630"/>
      <c r="I14" s="623"/>
      <c r="J14" s="623"/>
      <c r="K14" s="623"/>
      <c r="L14" s="623"/>
      <c r="M14" s="625"/>
    </row>
    <row r="15" spans="1:13" s="275" customFormat="1" ht="20.25" customHeight="1">
      <c r="A15" s="634"/>
      <c r="B15" s="627"/>
      <c r="C15" s="627"/>
      <c r="D15" s="623"/>
      <c r="E15" s="623"/>
      <c r="F15" s="629"/>
      <c r="G15" s="623"/>
      <c r="H15" s="630"/>
      <c r="I15" s="623"/>
      <c r="J15" s="623"/>
      <c r="K15" s="623"/>
      <c r="L15" s="623"/>
      <c r="M15" s="625"/>
    </row>
    <row r="16" spans="1:13" s="275" customFormat="1" ht="20.25" customHeight="1">
      <c r="A16" s="634"/>
      <c r="B16" s="627"/>
      <c r="C16" s="627"/>
      <c r="D16" s="623"/>
      <c r="E16" s="623"/>
      <c r="F16" s="629"/>
      <c r="G16" s="623"/>
      <c r="H16" s="630"/>
      <c r="I16" s="623"/>
      <c r="J16" s="623"/>
      <c r="K16" s="623"/>
      <c r="L16" s="623"/>
      <c r="M16" s="625"/>
    </row>
    <row r="17" spans="1:168" s="275" customFormat="1" ht="20.25" customHeight="1">
      <c r="A17" s="634"/>
      <c r="B17" s="627"/>
      <c r="C17" s="627"/>
      <c r="D17" s="623"/>
      <c r="E17" s="623"/>
      <c r="F17" s="629"/>
      <c r="G17" s="623"/>
      <c r="H17" s="630"/>
      <c r="I17" s="623"/>
      <c r="J17" s="623"/>
      <c r="K17" s="623"/>
      <c r="L17" s="623"/>
      <c r="M17" s="625"/>
    </row>
    <row r="18" spans="1:168" s="275" customFormat="1" ht="20.25" customHeight="1">
      <c r="A18" s="634"/>
      <c r="B18" s="627"/>
      <c r="C18" s="627"/>
      <c r="D18" s="623"/>
      <c r="E18" s="623"/>
      <c r="F18" s="629"/>
      <c r="G18" s="623"/>
      <c r="H18" s="630"/>
      <c r="I18" s="623"/>
      <c r="J18" s="623"/>
      <c r="K18" s="623"/>
      <c r="L18" s="623"/>
      <c r="M18" s="625"/>
    </row>
    <row r="19" spans="1:168" s="275" customFormat="1" ht="20.25" customHeight="1">
      <c r="A19" s="634">
        <f>'7- Mapa Final'!A20</f>
        <v>2</v>
      </c>
      <c r="B19" s="627" t="str">
        <f>'7- Mapa Final'!B20</f>
        <v>No salvaguardar los bienes e intereses asegurables de la Entidad</v>
      </c>
      <c r="C19" s="627" t="str">
        <f>'7- Mapa Final'!C20</f>
        <v>No atender los requisitos legales y normativos establecidos para el adecuado aseguramiento de los bienes e intereses de la Entidad</v>
      </c>
      <c r="D19" s="628" t="str">
        <f>'7- Mapa Final'!J20</f>
        <v>Muy Baja - 1</v>
      </c>
      <c r="E19" s="628" t="str">
        <f>'7- Mapa Final'!K20</f>
        <v>Leve - 1</v>
      </c>
      <c r="F19" s="629" t="str">
        <f>'7- Mapa Final'!M20</f>
        <v>Bajo - 1</v>
      </c>
      <c r="G19" s="623" t="str">
        <f>'7- Mapa Final'!N20</f>
        <v>Aceptar el riesgo</v>
      </c>
      <c r="H19" s="630" t="str">
        <f>'7- Mapa Final'!O20</f>
        <v>Realizar el seguimiento y control a las actividades del plan de seguros de la entidad, a fin de garantizar su calidad y oportunidad</v>
      </c>
      <c r="I19" s="623" t="s">
        <v>549</v>
      </c>
      <c r="J19" s="623"/>
      <c r="K19" s="624">
        <v>45658</v>
      </c>
      <c r="L19" s="624">
        <v>45746</v>
      </c>
      <c r="M19" s="625" t="s">
        <v>551</v>
      </c>
    </row>
    <row r="20" spans="1:168" s="275" customFormat="1" ht="20.25" customHeight="1">
      <c r="A20" s="634"/>
      <c r="B20" s="627"/>
      <c r="C20" s="627"/>
      <c r="D20" s="623"/>
      <c r="E20" s="623"/>
      <c r="F20" s="629"/>
      <c r="G20" s="623"/>
      <c r="H20" s="630"/>
      <c r="I20" s="623"/>
      <c r="J20" s="623"/>
      <c r="K20" s="623"/>
      <c r="L20" s="623"/>
      <c r="M20" s="625"/>
    </row>
    <row r="21" spans="1:168" s="275" customFormat="1" ht="20.25" customHeight="1">
      <c r="A21" s="634"/>
      <c r="B21" s="627"/>
      <c r="C21" s="627"/>
      <c r="D21" s="623"/>
      <c r="E21" s="623"/>
      <c r="F21" s="629"/>
      <c r="G21" s="623"/>
      <c r="H21" s="630"/>
      <c r="I21" s="623"/>
      <c r="J21" s="623"/>
      <c r="K21" s="623"/>
      <c r="L21" s="623"/>
      <c r="M21" s="625"/>
    </row>
    <row r="22" spans="1:168" s="275" customFormat="1" ht="20.25" customHeight="1">
      <c r="A22" s="634"/>
      <c r="B22" s="627"/>
      <c r="C22" s="627"/>
      <c r="D22" s="623"/>
      <c r="E22" s="623"/>
      <c r="F22" s="629"/>
      <c r="G22" s="623"/>
      <c r="H22" s="630"/>
      <c r="I22" s="623"/>
      <c r="J22" s="623"/>
      <c r="K22" s="623"/>
      <c r="L22" s="623"/>
      <c r="M22" s="625"/>
    </row>
    <row r="23" spans="1:168" s="275" customFormat="1" ht="20.25" customHeight="1">
      <c r="A23" s="634"/>
      <c r="B23" s="627"/>
      <c r="C23" s="627"/>
      <c r="D23" s="623"/>
      <c r="E23" s="623"/>
      <c r="F23" s="629"/>
      <c r="G23" s="623"/>
      <c r="H23" s="630"/>
      <c r="I23" s="623"/>
      <c r="J23" s="623"/>
      <c r="K23" s="623"/>
      <c r="L23" s="623"/>
      <c r="M23" s="625"/>
    </row>
    <row r="24" spans="1:168" ht="20.25" customHeight="1">
      <c r="A24" s="634"/>
      <c r="B24" s="627"/>
      <c r="C24" s="627"/>
      <c r="D24" s="623"/>
      <c r="E24" s="623"/>
      <c r="F24" s="629"/>
      <c r="G24" s="623"/>
      <c r="H24" s="630"/>
      <c r="I24" s="623"/>
      <c r="J24" s="623"/>
      <c r="K24" s="623"/>
      <c r="L24" s="623"/>
      <c r="M24" s="625"/>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row>
    <row r="25" spans="1:168" ht="20.25" customHeight="1">
      <c r="A25" s="634"/>
      <c r="B25" s="627"/>
      <c r="C25" s="627"/>
      <c r="D25" s="623"/>
      <c r="E25" s="623"/>
      <c r="F25" s="629"/>
      <c r="G25" s="623"/>
      <c r="H25" s="630"/>
      <c r="I25" s="623"/>
      <c r="J25" s="623"/>
      <c r="K25" s="623"/>
      <c r="L25" s="623"/>
      <c r="M25" s="625"/>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row>
    <row r="26" spans="1:168" ht="20.25" customHeight="1">
      <c r="A26" s="634"/>
      <c r="B26" s="627"/>
      <c r="C26" s="627"/>
      <c r="D26" s="623"/>
      <c r="E26" s="623"/>
      <c r="F26" s="629"/>
      <c r="G26" s="623"/>
      <c r="H26" s="630"/>
      <c r="I26" s="623"/>
      <c r="J26" s="623"/>
      <c r="K26" s="623"/>
      <c r="L26" s="623"/>
      <c r="M26" s="625"/>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G26" s="278"/>
      <c r="FH26" s="278"/>
      <c r="FI26" s="278"/>
      <c r="FJ26" s="278"/>
      <c r="FK26" s="278"/>
      <c r="FL26" s="278"/>
    </row>
    <row r="27" spans="1:168" ht="20.25" customHeight="1">
      <c r="A27" s="634"/>
      <c r="B27" s="627"/>
      <c r="C27" s="627"/>
      <c r="D27" s="623"/>
      <c r="E27" s="623"/>
      <c r="F27" s="629"/>
      <c r="G27" s="623"/>
      <c r="H27" s="630"/>
      <c r="I27" s="623"/>
      <c r="J27" s="623"/>
      <c r="K27" s="623"/>
      <c r="L27" s="623"/>
      <c r="M27" s="625"/>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row>
    <row r="28" spans="1:168" ht="20.25" customHeight="1">
      <c r="A28" s="634"/>
      <c r="B28" s="627"/>
      <c r="C28" s="627"/>
      <c r="D28" s="623"/>
      <c r="E28" s="623"/>
      <c r="F28" s="629"/>
      <c r="G28" s="623"/>
      <c r="H28" s="630"/>
      <c r="I28" s="623"/>
      <c r="J28" s="623"/>
      <c r="K28" s="623"/>
      <c r="L28" s="623"/>
      <c r="M28" s="625"/>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row>
    <row r="29" spans="1:168" s="275" customFormat="1" ht="20.25" customHeight="1">
      <c r="A29" s="634">
        <f>'7- Mapa Final'!A30</f>
        <v>3</v>
      </c>
      <c r="B29" s="627" t="str">
        <f>'7- Mapa Final'!B30</f>
        <v>Perdida parcial o total de la información</v>
      </c>
      <c r="C29" s="627" t="str">
        <f>'7- Mapa Final'!C30</f>
        <v>Posibilidad de pérdida de la documentación en los procesos internos del área, debido al traslado de la documentación a otras dependencias. Igualmente, el no registro en el aplicativo de correspondencia de las solicitudes remitidas a la entidad a través de correo electrónico o de manera física</v>
      </c>
      <c r="D29" s="628" t="str">
        <f>'7- Mapa Final'!J30</f>
        <v>Muy Baja - 1</v>
      </c>
      <c r="E29" s="628" t="str">
        <f>'7- Mapa Final'!K30</f>
        <v>Leve - 1</v>
      </c>
      <c r="F29" s="629" t="str">
        <f>'7- Mapa Final'!M30</f>
        <v>Bajo - 1</v>
      </c>
      <c r="G29" s="623" t="str">
        <f>'7- Mapa Final'!N30</f>
        <v>Aceptar el riesgo</v>
      </c>
      <c r="H29" s="630" t="str">
        <f>'7- Mapa Final'!O30</f>
        <v>- Intervención de archivos (clasificación, organización, foliado, FUID, etc.) de la Dirección Ejecutiva
- Revisión planillas de entrega de correspondencia para verificar si reporta inconsistencia en la entrega de la documentación</v>
      </c>
      <c r="I29" s="623" t="s">
        <v>549</v>
      </c>
      <c r="J29" s="623"/>
      <c r="K29" s="624">
        <v>45658</v>
      </c>
      <c r="L29" s="624">
        <v>45746</v>
      </c>
      <c r="M29" s="636" t="s">
        <v>552</v>
      </c>
    </row>
    <row r="30" spans="1:168" s="275" customFormat="1" ht="20.25" customHeight="1">
      <c r="A30" s="634"/>
      <c r="B30" s="627"/>
      <c r="C30" s="627"/>
      <c r="D30" s="623"/>
      <c r="E30" s="623"/>
      <c r="F30" s="629"/>
      <c r="G30" s="623"/>
      <c r="H30" s="630"/>
      <c r="I30" s="623"/>
      <c r="J30" s="623"/>
      <c r="K30" s="623"/>
      <c r="L30" s="623"/>
      <c r="M30" s="636"/>
    </row>
    <row r="31" spans="1:168" s="275" customFormat="1" ht="20.25" customHeight="1">
      <c r="A31" s="634"/>
      <c r="B31" s="627"/>
      <c r="C31" s="627"/>
      <c r="D31" s="623"/>
      <c r="E31" s="623"/>
      <c r="F31" s="629"/>
      <c r="G31" s="623"/>
      <c r="H31" s="630"/>
      <c r="I31" s="623"/>
      <c r="J31" s="623"/>
      <c r="K31" s="623"/>
      <c r="L31" s="623"/>
      <c r="M31" s="636"/>
    </row>
    <row r="32" spans="1:168" s="275" customFormat="1" ht="20.25" customHeight="1">
      <c r="A32" s="634"/>
      <c r="B32" s="627"/>
      <c r="C32" s="627"/>
      <c r="D32" s="623"/>
      <c r="E32" s="623"/>
      <c r="F32" s="629"/>
      <c r="G32" s="623"/>
      <c r="H32" s="630"/>
      <c r="I32" s="623"/>
      <c r="J32" s="623"/>
      <c r="K32" s="623"/>
      <c r="L32" s="623"/>
      <c r="M32" s="636"/>
    </row>
    <row r="33" spans="1:168" s="275" customFormat="1" ht="20.25" customHeight="1">
      <c r="A33" s="634"/>
      <c r="B33" s="627"/>
      <c r="C33" s="627"/>
      <c r="D33" s="623"/>
      <c r="E33" s="623"/>
      <c r="F33" s="629"/>
      <c r="G33" s="623"/>
      <c r="H33" s="630"/>
      <c r="I33" s="623"/>
      <c r="J33" s="623"/>
      <c r="K33" s="623"/>
      <c r="L33" s="623"/>
      <c r="M33" s="636"/>
    </row>
    <row r="34" spans="1:168" ht="20.25" customHeight="1">
      <c r="A34" s="634"/>
      <c r="B34" s="627"/>
      <c r="C34" s="627"/>
      <c r="D34" s="623"/>
      <c r="E34" s="623"/>
      <c r="F34" s="629"/>
      <c r="G34" s="623"/>
      <c r="H34" s="630"/>
      <c r="I34" s="623"/>
      <c r="J34" s="623"/>
      <c r="K34" s="623"/>
      <c r="L34" s="623"/>
      <c r="M34" s="636"/>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row>
    <row r="35" spans="1:168" ht="20.25" customHeight="1">
      <c r="A35" s="634"/>
      <c r="B35" s="627"/>
      <c r="C35" s="627"/>
      <c r="D35" s="623"/>
      <c r="E35" s="623"/>
      <c r="F35" s="629"/>
      <c r="G35" s="623"/>
      <c r="H35" s="630"/>
      <c r="I35" s="623"/>
      <c r="J35" s="623"/>
      <c r="K35" s="623"/>
      <c r="L35" s="623"/>
      <c r="M35" s="636"/>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row>
    <row r="36" spans="1:168" ht="20.25" customHeight="1">
      <c r="A36" s="634"/>
      <c r="B36" s="627"/>
      <c r="C36" s="627"/>
      <c r="D36" s="623"/>
      <c r="E36" s="623"/>
      <c r="F36" s="629"/>
      <c r="G36" s="623"/>
      <c r="H36" s="630"/>
      <c r="I36" s="623"/>
      <c r="J36" s="623"/>
      <c r="K36" s="623"/>
      <c r="L36" s="623"/>
      <c r="M36" s="636"/>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row>
    <row r="37" spans="1:168" ht="20.25" customHeight="1">
      <c r="A37" s="634"/>
      <c r="B37" s="627"/>
      <c r="C37" s="627"/>
      <c r="D37" s="623"/>
      <c r="E37" s="623"/>
      <c r="F37" s="629"/>
      <c r="G37" s="623"/>
      <c r="H37" s="630"/>
      <c r="I37" s="623"/>
      <c r="J37" s="623"/>
      <c r="K37" s="623"/>
      <c r="L37" s="623"/>
      <c r="M37" s="636"/>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278"/>
      <c r="CA37" s="278"/>
      <c r="CB37" s="278"/>
      <c r="CC37" s="278"/>
      <c r="CD37" s="278"/>
      <c r="CE37" s="278"/>
      <c r="CF37" s="278"/>
      <c r="CG37" s="278"/>
      <c r="CH37" s="278"/>
      <c r="CI37" s="278"/>
      <c r="CJ37" s="278"/>
      <c r="CK37" s="278"/>
      <c r="CL37" s="278"/>
      <c r="CM37" s="278"/>
      <c r="CN37" s="278"/>
      <c r="CO37" s="278"/>
      <c r="CP37" s="278"/>
      <c r="CQ37" s="278"/>
      <c r="CR37" s="278"/>
      <c r="CS37" s="278"/>
      <c r="CT37" s="278"/>
      <c r="CU37" s="278"/>
      <c r="CV37" s="278"/>
      <c r="CW37" s="278"/>
      <c r="CX37" s="278"/>
      <c r="CY37" s="278"/>
      <c r="CZ37" s="278"/>
      <c r="DA37" s="278"/>
      <c r="DB37" s="278"/>
      <c r="DC37" s="278"/>
      <c r="DD37" s="278"/>
      <c r="DE37" s="278"/>
      <c r="DF37" s="278"/>
      <c r="DG37" s="278"/>
      <c r="DH37" s="278"/>
      <c r="DI37" s="278"/>
      <c r="DJ37" s="278"/>
      <c r="DK37" s="278"/>
      <c r="DL37" s="278"/>
      <c r="DM37" s="278"/>
      <c r="DN37" s="278"/>
      <c r="DO37" s="278"/>
      <c r="DP37" s="278"/>
      <c r="DQ37" s="278"/>
      <c r="DR37" s="278"/>
      <c r="DS37" s="278"/>
      <c r="DT37" s="278"/>
      <c r="DU37" s="278"/>
      <c r="DV37" s="278"/>
      <c r="DW37" s="278"/>
      <c r="DX37" s="278"/>
      <c r="DY37" s="278"/>
      <c r="DZ37" s="278"/>
      <c r="EA37" s="278"/>
      <c r="EB37" s="278"/>
      <c r="EC37" s="278"/>
      <c r="ED37" s="278"/>
      <c r="EE37" s="278"/>
      <c r="EF37" s="278"/>
      <c r="EG37" s="278"/>
      <c r="EH37" s="278"/>
      <c r="EI37" s="278"/>
      <c r="EJ37" s="278"/>
      <c r="EK37" s="278"/>
      <c r="EL37" s="278"/>
      <c r="EM37" s="278"/>
      <c r="EN37" s="278"/>
      <c r="EO37" s="278"/>
      <c r="EP37" s="278"/>
      <c r="EQ37" s="278"/>
      <c r="ER37" s="278"/>
      <c r="ES37" s="278"/>
      <c r="ET37" s="278"/>
      <c r="EU37" s="278"/>
      <c r="EV37" s="278"/>
      <c r="EW37" s="278"/>
      <c r="EX37" s="278"/>
      <c r="EY37" s="278"/>
      <c r="EZ37" s="278"/>
      <c r="FA37" s="278"/>
      <c r="FB37" s="278"/>
      <c r="FC37" s="278"/>
      <c r="FD37" s="278"/>
      <c r="FE37" s="278"/>
      <c r="FF37" s="278"/>
      <c r="FG37" s="278"/>
      <c r="FH37" s="278"/>
      <c r="FI37" s="278"/>
      <c r="FJ37" s="278"/>
      <c r="FK37" s="278"/>
      <c r="FL37" s="278"/>
    </row>
    <row r="38" spans="1:168" ht="20.25" customHeight="1">
      <c r="A38" s="634"/>
      <c r="B38" s="627"/>
      <c r="C38" s="627"/>
      <c r="D38" s="623"/>
      <c r="E38" s="623"/>
      <c r="F38" s="629"/>
      <c r="G38" s="623"/>
      <c r="H38" s="630"/>
      <c r="I38" s="623"/>
      <c r="J38" s="623"/>
      <c r="K38" s="623"/>
      <c r="L38" s="623"/>
      <c r="M38" s="636"/>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8"/>
      <c r="CT38" s="278"/>
      <c r="CU38" s="278"/>
      <c r="CV38" s="278"/>
      <c r="CW38" s="278"/>
      <c r="CX38" s="278"/>
      <c r="CY38" s="278"/>
      <c r="CZ38" s="278"/>
      <c r="DA38" s="278"/>
      <c r="DB38" s="278"/>
      <c r="DC38" s="278"/>
      <c r="DD38" s="278"/>
      <c r="DE38" s="278"/>
      <c r="DF38" s="278"/>
      <c r="DG38" s="278"/>
      <c r="DH38" s="278"/>
      <c r="DI38" s="278"/>
      <c r="DJ38" s="278"/>
      <c r="DK38" s="278"/>
      <c r="DL38" s="278"/>
      <c r="DM38" s="278"/>
      <c r="DN38" s="278"/>
      <c r="DO38" s="278"/>
      <c r="DP38" s="278"/>
      <c r="DQ38" s="278"/>
      <c r="DR38" s="278"/>
      <c r="DS38" s="278"/>
      <c r="DT38" s="278"/>
      <c r="DU38" s="278"/>
      <c r="DV38" s="278"/>
      <c r="DW38" s="278"/>
      <c r="DX38" s="278"/>
      <c r="DY38" s="278"/>
      <c r="DZ38" s="278"/>
      <c r="EA38" s="278"/>
      <c r="EB38" s="278"/>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G38" s="278"/>
      <c r="FH38" s="278"/>
      <c r="FI38" s="278"/>
      <c r="FJ38" s="278"/>
      <c r="FK38" s="278"/>
      <c r="FL38" s="278"/>
    </row>
    <row r="39" spans="1:168" s="275" customFormat="1" ht="20.25" customHeight="1">
      <c r="A39" s="634">
        <f>'7- Mapa Final'!A40</f>
        <v>4</v>
      </c>
      <c r="B39" s="627" t="str">
        <f>'7- Mapa Final'!B40</f>
        <v>Suspensión de los Servicios Públicos Domiciliarios y/o de Telefonía Móvil Celular (TMC)</v>
      </c>
      <c r="C39" s="627" t="str">
        <f>'7- Mapa Final'!C40</f>
        <v>Pérdida de los beneficios obtenidos mediante el uso de los Servicios Públicos domiciliarios y Servicios TMC.</v>
      </c>
      <c r="D39" s="628" t="str">
        <f>'7- Mapa Final'!J40</f>
        <v>Muy Baja - 1</v>
      </c>
      <c r="E39" s="628" t="str">
        <f>'7- Mapa Final'!K40</f>
        <v>Leve - 1</v>
      </c>
      <c r="F39" s="629" t="str">
        <f>'7- Mapa Final'!M40</f>
        <v>Bajo - 1</v>
      </c>
      <c r="G39" s="623" t="str">
        <f>'7- Mapa Final'!N40</f>
        <v>Aceptar el riesgo</v>
      </c>
      <c r="H39" s="630" t="str">
        <f>'7- Mapa Final'!O40</f>
        <v>Informe de los servicios administrativos y generales a cargo de la dependencia</v>
      </c>
      <c r="I39" s="623" t="s">
        <v>549</v>
      </c>
      <c r="J39" s="623"/>
      <c r="K39" s="624">
        <v>45658</v>
      </c>
      <c r="L39" s="624">
        <v>45746</v>
      </c>
      <c r="M39" s="625" t="s">
        <v>553</v>
      </c>
    </row>
    <row r="40" spans="1:168" s="275" customFormat="1" ht="20.25" customHeight="1">
      <c r="A40" s="634"/>
      <c r="B40" s="627"/>
      <c r="C40" s="627"/>
      <c r="D40" s="623"/>
      <c r="E40" s="623"/>
      <c r="F40" s="629"/>
      <c r="G40" s="623"/>
      <c r="H40" s="630"/>
      <c r="I40" s="623"/>
      <c r="J40" s="623"/>
      <c r="K40" s="623"/>
      <c r="L40" s="623"/>
      <c r="M40" s="625"/>
    </row>
    <row r="41" spans="1:168" s="275" customFormat="1" ht="20.25" customHeight="1">
      <c r="A41" s="634"/>
      <c r="B41" s="627"/>
      <c r="C41" s="627"/>
      <c r="D41" s="623"/>
      <c r="E41" s="623"/>
      <c r="F41" s="629"/>
      <c r="G41" s="623"/>
      <c r="H41" s="630"/>
      <c r="I41" s="623"/>
      <c r="J41" s="623"/>
      <c r="K41" s="623"/>
      <c r="L41" s="623"/>
      <c r="M41" s="625"/>
    </row>
    <row r="42" spans="1:168" s="275" customFormat="1" ht="20.25" customHeight="1">
      <c r="A42" s="634"/>
      <c r="B42" s="627"/>
      <c r="C42" s="627"/>
      <c r="D42" s="623"/>
      <c r="E42" s="623"/>
      <c r="F42" s="629"/>
      <c r="G42" s="623"/>
      <c r="H42" s="630"/>
      <c r="I42" s="623"/>
      <c r="J42" s="623"/>
      <c r="K42" s="623"/>
      <c r="L42" s="623"/>
      <c r="M42" s="625"/>
    </row>
    <row r="43" spans="1:168" s="275" customFormat="1" ht="20.25" customHeight="1">
      <c r="A43" s="634"/>
      <c r="B43" s="627"/>
      <c r="C43" s="627"/>
      <c r="D43" s="623"/>
      <c r="E43" s="623"/>
      <c r="F43" s="629"/>
      <c r="G43" s="623"/>
      <c r="H43" s="630"/>
      <c r="I43" s="623"/>
      <c r="J43" s="623"/>
      <c r="K43" s="623"/>
      <c r="L43" s="623"/>
      <c r="M43" s="625"/>
    </row>
    <row r="44" spans="1:168" ht="20.25" customHeight="1">
      <c r="A44" s="634"/>
      <c r="B44" s="627"/>
      <c r="C44" s="627"/>
      <c r="D44" s="623"/>
      <c r="E44" s="623"/>
      <c r="F44" s="629"/>
      <c r="G44" s="623"/>
      <c r="H44" s="630"/>
      <c r="I44" s="623"/>
      <c r="J44" s="623"/>
      <c r="K44" s="623"/>
      <c r="L44" s="623"/>
      <c r="M44" s="625"/>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8"/>
      <c r="DG44" s="278"/>
      <c r="DH44" s="278"/>
      <c r="DI44" s="278"/>
      <c r="DJ44" s="278"/>
      <c r="DK44" s="278"/>
      <c r="DL44" s="278"/>
      <c r="DM44" s="278"/>
      <c r="DN44" s="278"/>
      <c r="DO44" s="278"/>
      <c r="DP44" s="278"/>
      <c r="DQ44" s="278"/>
      <c r="DR44" s="278"/>
      <c r="DS44" s="278"/>
      <c r="DT44" s="278"/>
      <c r="DU44" s="278"/>
      <c r="DV44" s="278"/>
      <c r="DW44" s="278"/>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G44" s="278"/>
      <c r="FH44" s="278"/>
      <c r="FI44" s="278"/>
      <c r="FJ44" s="278"/>
      <c r="FK44" s="278"/>
      <c r="FL44" s="278"/>
    </row>
    <row r="45" spans="1:168" ht="20.25" customHeight="1">
      <c r="A45" s="634"/>
      <c r="B45" s="627"/>
      <c r="C45" s="627"/>
      <c r="D45" s="623"/>
      <c r="E45" s="623"/>
      <c r="F45" s="629"/>
      <c r="G45" s="623"/>
      <c r="H45" s="630"/>
      <c r="I45" s="623"/>
      <c r="J45" s="623"/>
      <c r="K45" s="623"/>
      <c r="L45" s="623"/>
      <c r="M45" s="625"/>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row>
    <row r="46" spans="1:168" ht="20.25" customHeight="1">
      <c r="A46" s="634"/>
      <c r="B46" s="627"/>
      <c r="C46" s="627"/>
      <c r="D46" s="623"/>
      <c r="E46" s="623"/>
      <c r="F46" s="629"/>
      <c r="G46" s="623"/>
      <c r="H46" s="630"/>
      <c r="I46" s="623"/>
      <c r="J46" s="623"/>
      <c r="K46" s="623"/>
      <c r="L46" s="623"/>
      <c r="M46" s="625"/>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row>
    <row r="47" spans="1:168" ht="20.25" customHeight="1">
      <c r="A47" s="634"/>
      <c r="B47" s="627"/>
      <c r="C47" s="627"/>
      <c r="D47" s="623"/>
      <c r="E47" s="623"/>
      <c r="F47" s="629"/>
      <c r="G47" s="623"/>
      <c r="H47" s="630"/>
      <c r="I47" s="623"/>
      <c r="J47" s="623"/>
      <c r="K47" s="623"/>
      <c r="L47" s="623"/>
      <c r="M47" s="625"/>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row>
    <row r="48" spans="1:168" ht="20.25" customHeight="1">
      <c r="A48" s="634"/>
      <c r="B48" s="627"/>
      <c r="C48" s="627"/>
      <c r="D48" s="623"/>
      <c r="E48" s="623"/>
      <c r="F48" s="629"/>
      <c r="G48" s="623"/>
      <c r="H48" s="630"/>
      <c r="I48" s="623"/>
      <c r="J48" s="623"/>
      <c r="K48" s="623"/>
      <c r="L48" s="623"/>
      <c r="M48" s="625"/>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row>
    <row r="49" spans="1:168" s="275" customFormat="1" ht="20.25" customHeight="1">
      <c r="A49" s="634">
        <f>'7- Mapa Final'!A50</f>
        <v>5</v>
      </c>
      <c r="B49" s="627" t="str">
        <f>'7- Mapa Final'!B50</f>
        <v>Tener registros desactualizados del parque automotor de la Rama Judicial (Hojas de vida de los vehículos, reporte de novedades) y/o pérdida de la información anexa documentada.</v>
      </c>
      <c r="C49" s="627" t="str">
        <f>'7- Mapa Final'!C50</f>
        <v>Falta de información para realizar seguimiento en términos de cumplimiento, detección y análisis de las novedades de los vehículos.</v>
      </c>
      <c r="D49" s="628" t="str">
        <f>'7- Mapa Final'!J50</f>
        <v>Muy Baja - 1</v>
      </c>
      <c r="E49" s="628" t="str">
        <f>'7- Mapa Final'!K50</f>
        <v>Leve - 1</v>
      </c>
      <c r="F49" s="629" t="str">
        <f>'7- Mapa Final'!M50</f>
        <v>Bajo - 1</v>
      </c>
      <c r="G49" s="623" t="str">
        <f>'7- Mapa Final'!N50</f>
        <v>Aceptar el riesgo</v>
      </c>
      <c r="H49" s="630" t="str">
        <f>'7- Mapa Final'!O50</f>
        <v>Informe de administración, mantenimiento, control y suministro de insumos para el parque automotor</v>
      </c>
      <c r="I49" s="623" t="s">
        <v>549</v>
      </c>
      <c r="J49" s="623"/>
      <c r="K49" s="624">
        <v>45658</v>
      </c>
      <c r="L49" s="624">
        <v>45746</v>
      </c>
      <c r="M49" s="625" t="s">
        <v>554</v>
      </c>
    </row>
    <row r="50" spans="1:168" s="275" customFormat="1" ht="20.25" customHeight="1">
      <c r="A50" s="634"/>
      <c r="B50" s="627"/>
      <c r="C50" s="627"/>
      <c r="D50" s="623"/>
      <c r="E50" s="623"/>
      <c r="F50" s="629"/>
      <c r="G50" s="623"/>
      <c r="H50" s="630"/>
      <c r="I50" s="623"/>
      <c r="J50" s="623"/>
      <c r="K50" s="623"/>
      <c r="L50" s="623"/>
      <c r="M50" s="625"/>
    </row>
    <row r="51" spans="1:168" s="275" customFormat="1" ht="20.25" customHeight="1">
      <c r="A51" s="634"/>
      <c r="B51" s="627"/>
      <c r="C51" s="627"/>
      <c r="D51" s="623"/>
      <c r="E51" s="623"/>
      <c r="F51" s="629"/>
      <c r="G51" s="623"/>
      <c r="H51" s="630"/>
      <c r="I51" s="623"/>
      <c r="J51" s="623"/>
      <c r="K51" s="623"/>
      <c r="L51" s="623"/>
      <c r="M51" s="625"/>
    </row>
    <row r="52" spans="1:168" s="275" customFormat="1" ht="20.25" customHeight="1">
      <c r="A52" s="634"/>
      <c r="B52" s="627"/>
      <c r="C52" s="627"/>
      <c r="D52" s="623"/>
      <c r="E52" s="623"/>
      <c r="F52" s="629"/>
      <c r="G52" s="623"/>
      <c r="H52" s="630"/>
      <c r="I52" s="623"/>
      <c r="J52" s="623"/>
      <c r="K52" s="623"/>
      <c r="L52" s="623"/>
      <c r="M52" s="625"/>
    </row>
    <row r="53" spans="1:168" s="275" customFormat="1" ht="20.25" customHeight="1">
      <c r="A53" s="634"/>
      <c r="B53" s="627"/>
      <c r="C53" s="627"/>
      <c r="D53" s="623"/>
      <c r="E53" s="623"/>
      <c r="F53" s="629"/>
      <c r="G53" s="623"/>
      <c r="H53" s="630"/>
      <c r="I53" s="623"/>
      <c r="J53" s="623"/>
      <c r="K53" s="623"/>
      <c r="L53" s="623"/>
      <c r="M53" s="625"/>
    </row>
    <row r="54" spans="1:168" ht="20.25" customHeight="1">
      <c r="A54" s="634"/>
      <c r="B54" s="627"/>
      <c r="C54" s="627"/>
      <c r="D54" s="623"/>
      <c r="E54" s="623"/>
      <c r="F54" s="629"/>
      <c r="G54" s="623"/>
      <c r="H54" s="630"/>
      <c r="I54" s="623"/>
      <c r="J54" s="623"/>
      <c r="K54" s="623"/>
      <c r="L54" s="623"/>
      <c r="M54" s="625"/>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V54" s="278"/>
      <c r="CW54" s="278"/>
      <c r="CX54" s="278"/>
      <c r="CY54" s="278"/>
      <c r="CZ54" s="278"/>
      <c r="DA54" s="278"/>
      <c r="DB54" s="278"/>
      <c r="DC54" s="278"/>
      <c r="DD54" s="278"/>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G54" s="278"/>
      <c r="FH54" s="278"/>
      <c r="FI54" s="278"/>
      <c r="FJ54" s="278"/>
      <c r="FK54" s="278"/>
      <c r="FL54" s="278"/>
    </row>
    <row r="55" spans="1:168" ht="20.25" customHeight="1">
      <c r="A55" s="634"/>
      <c r="B55" s="627"/>
      <c r="C55" s="627"/>
      <c r="D55" s="623"/>
      <c r="E55" s="623"/>
      <c r="F55" s="629"/>
      <c r="G55" s="623"/>
      <c r="H55" s="630"/>
      <c r="I55" s="623"/>
      <c r="J55" s="623"/>
      <c r="K55" s="623"/>
      <c r="L55" s="623"/>
      <c r="M55" s="625"/>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c r="CL55" s="278"/>
      <c r="CM55" s="278"/>
      <c r="CN55" s="278"/>
      <c r="CO55" s="278"/>
      <c r="CP55" s="278"/>
      <c r="CQ55" s="278"/>
      <c r="CR55" s="278"/>
      <c r="CS55" s="278"/>
      <c r="CT55" s="278"/>
      <c r="CU55" s="278"/>
      <c r="CV55" s="278"/>
      <c r="CW55" s="278"/>
      <c r="CX55" s="278"/>
      <c r="CY55" s="278"/>
      <c r="CZ55" s="278"/>
      <c r="DA55" s="278"/>
      <c r="DB55" s="278"/>
      <c r="DC55" s="278"/>
      <c r="DD55" s="278"/>
      <c r="DE55" s="278"/>
      <c r="DF55" s="278"/>
      <c r="DG55" s="278"/>
      <c r="DH55" s="278"/>
      <c r="DI55" s="278"/>
      <c r="DJ55" s="278"/>
      <c r="DK55" s="278"/>
      <c r="DL55" s="278"/>
      <c r="DM55" s="278"/>
      <c r="DN55" s="278"/>
      <c r="DO55" s="278"/>
      <c r="DP55" s="278"/>
      <c r="DQ55" s="278"/>
      <c r="DR55" s="278"/>
      <c r="DS55" s="278"/>
      <c r="DT55" s="278"/>
      <c r="DU55" s="278"/>
      <c r="DV55" s="278"/>
      <c r="DW55" s="278"/>
      <c r="DX55" s="278"/>
      <c r="DY55" s="278"/>
      <c r="DZ55" s="278"/>
      <c r="EA55" s="278"/>
      <c r="EB55" s="278"/>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G55" s="278"/>
      <c r="FH55" s="278"/>
      <c r="FI55" s="278"/>
      <c r="FJ55" s="278"/>
      <c r="FK55" s="278"/>
      <c r="FL55" s="278"/>
    </row>
    <row r="56" spans="1:168" ht="20.25" customHeight="1">
      <c r="A56" s="634"/>
      <c r="B56" s="627"/>
      <c r="C56" s="627"/>
      <c r="D56" s="623"/>
      <c r="E56" s="623"/>
      <c r="F56" s="629"/>
      <c r="G56" s="623"/>
      <c r="H56" s="630"/>
      <c r="I56" s="623"/>
      <c r="J56" s="623"/>
      <c r="K56" s="623"/>
      <c r="L56" s="623"/>
      <c r="M56" s="625"/>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c r="CL56" s="278"/>
      <c r="CM56" s="278"/>
      <c r="CN56" s="278"/>
      <c r="CO56" s="278"/>
      <c r="CP56" s="278"/>
      <c r="CQ56" s="278"/>
      <c r="CR56" s="278"/>
      <c r="CS56" s="278"/>
      <c r="CT56" s="278"/>
      <c r="CU56" s="278"/>
      <c r="CV56" s="278"/>
      <c r="CW56" s="278"/>
      <c r="CX56" s="278"/>
      <c r="CY56" s="278"/>
      <c r="CZ56" s="278"/>
      <c r="DA56" s="278"/>
      <c r="DB56" s="278"/>
      <c r="DC56" s="278"/>
      <c r="DD56" s="278"/>
      <c r="DE56" s="278"/>
      <c r="DF56" s="278"/>
      <c r="DG56" s="278"/>
      <c r="DH56" s="278"/>
      <c r="DI56" s="278"/>
      <c r="DJ56" s="278"/>
      <c r="DK56" s="278"/>
      <c r="DL56" s="278"/>
      <c r="DM56" s="278"/>
      <c r="DN56" s="278"/>
      <c r="DO56" s="278"/>
      <c r="DP56" s="278"/>
      <c r="DQ56" s="278"/>
      <c r="DR56" s="278"/>
      <c r="DS56" s="278"/>
      <c r="DT56" s="278"/>
      <c r="DU56" s="278"/>
      <c r="DV56" s="278"/>
      <c r="DW56" s="278"/>
      <c r="DX56" s="278"/>
      <c r="DY56" s="278"/>
      <c r="DZ56" s="278"/>
      <c r="EA56" s="278"/>
      <c r="EB56" s="278"/>
      <c r="EC56" s="278"/>
      <c r="ED56" s="278"/>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8"/>
      <c r="FE56" s="278"/>
      <c r="FF56" s="278"/>
      <c r="FG56" s="278"/>
      <c r="FH56" s="278"/>
      <c r="FI56" s="278"/>
      <c r="FJ56" s="278"/>
      <c r="FK56" s="278"/>
      <c r="FL56" s="278"/>
    </row>
    <row r="57" spans="1:168" ht="20.25" customHeight="1">
      <c r="A57" s="634"/>
      <c r="B57" s="627"/>
      <c r="C57" s="627"/>
      <c r="D57" s="623"/>
      <c r="E57" s="623"/>
      <c r="F57" s="629"/>
      <c r="G57" s="623"/>
      <c r="H57" s="630"/>
      <c r="I57" s="623"/>
      <c r="J57" s="623"/>
      <c r="K57" s="623"/>
      <c r="L57" s="623"/>
      <c r="M57" s="625"/>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8"/>
      <c r="CK57" s="278"/>
      <c r="CL57" s="278"/>
      <c r="CM57" s="278"/>
      <c r="CN57" s="278"/>
      <c r="CO57" s="278"/>
      <c r="CP57" s="278"/>
      <c r="CQ57" s="278"/>
      <c r="CR57" s="278"/>
      <c r="CS57" s="278"/>
      <c r="CT57" s="278"/>
      <c r="CU57" s="278"/>
      <c r="CV57" s="278"/>
      <c r="CW57" s="278"/>
      <c r="CX57" s="278"/>
      <c r="CY57" s="278"/>
      <c r="CZ57" s="278"/>
      <c r="DA57" s="278"/>
      <c r="DB57" s="278"/>
      <c r="DC57" s="278"/>
      <c r="DD57" s="278"/>
      <c r="DE57" s="278"/>
      <c r="DF57" s="278"/>
      <c r="DG57" s="278"/>
      <c r="DH57" s="278"/>
      <c r="DI57" s="278"/>
      <c r="DJ57" s="278"/>
      <c r="DK57" s="278"/>
      <c r="DL57" s="278"/>
      <c r="DM57" s="278"/>
      <c r="DN57" s="278"/>
      <c r="DO57" s="278"/>
      <c r="DP57" s="278"/>
      <c r="DQ57" s="278"/>
      <c r="DR57" s="278"/>
      <c r="DS57" s="278"/>
      <c r="DT57" s="278"/>
      <c r="DU57" s="278"/>
      <c r="DV57" s="278"/>
      <c r="DW57" s="278"/>
      <c r="DX57" s="278"/>
      <c r="DY57" s="278"/>
      <c r="DZ57" s="278"/>
      <c r="EA57" s="278"/>
      <c r="EB57" s="278"/>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G57" s="278"/>
      <c r="FH57" s="278"/>
      <c r="FI57" s="278"/>
      <c r="FJ57" s="278"/>
      <c r="FK57" s="278"/>
      <c r="FL57" s="278"/>
    </row>
    <row r="58" spans="1:168" ht="20.25" customHeight="1">
      <c r="A58" s="634"/>
      <c r="B58" s="627"/>
      <c r="C58" s="627"/>
      <c r="D58" s="623"/>
      <c r="E58" s="623"/>
      <c r="F58" s="629"/>
      <c r="G58" s="623"/>
      <c r="H58" s="630"/>
      <c r="I58" s="623"/>
      <c r="J58" s="623"/>
      <c r="K58" s="623"/>
      <c r="L58" s="623"/>
      <c r="M58" s="625"/>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row>
    <row r="59" spans="1:168" s="275" customFormat="1" ht="20.25" customHeight="1">
      <c r="A59" s="634">
        <f>'7- Mapa Final'!A60</f>
        <v>6</v>
      </c>
      <c r="B59" s="627" t="str">
        <f>'7- Mapa Final'!B60</f>
        <v>Afectación de los aspectos ambientales</v>
      </c>
      <c r="C59" s="627" t="str">
        <f>'7- Mapa Final'!C60</f>
        <v>Falta de información para que los desarrollos administrativos incluyan los enfoques ambientales.</v>
      </c>
      <c r="D59" s="628" t="str">
        <f>'7- Mapa Final'!J60</f>
        <v>Muy Baja - 1</v>
      </c>
      <c r="E59" s="628" t="str">
        <f>'7- Mapa Final'!K60</f>
        <v>Moderado - 3</v>
      </c>
      <c r="F59" s="629" t="str">
        <f>'7- Mapa Final'!M60</f>
        <v>Moderado - 3</v>
      </c>
      <c r="G59" s="623" t="str">
        <f>'7- Mapa Final'!N60</f>
        <v>Reducir (Mitigar)</v>
      </c>
      <c r="H59" s="630" t="str">
        <f>'7- Mapa Final'!O60</f>
        <v>Ejecución del plan de trabajo anual ambiental</v>
      </c>
      <c r="I59" s="623" t="s">
        <v>549</v>
      </c>
      <c r="J59" s="623"/>
      <c r="K59" s="624">
        <v>45658</v>
      </c>
      <c r="L59" s="624">
        <v>45746</v>
      </c>
      <c r="M59" s="625" t="s">
        <v>555</v>
      </c>
    </row>
    <row r="60" spans="1:168" s="275" customFormat="1" ht="20.25" customHeight="1">
      <c r="A60" s="634"/>
      <c r="B60" s="627"/>
      <c r="C60" s="627"/>
      <c r="D60" s="623"/>
      <c r="E60" s="623"/>
      <c r="F60" s="629"/>
      <c r="G60" s="623"/>
      <c r="H60" s="630"/>
      <c r="I60" s="623"/>
      <c r="J60" s="623"/>
      <c r="K60" s="623"/>
      <c r="L60" s="623"/>
      <c r="M60" s="625"/>
    </row>
    <row r="61" spans="1:168" s="275" customFormat="1" ht="20.25" customHeight="1">
      <c r="A61" s="634"/>
      <c r="B61" s="627"/>
      <c r="C61" s="627"/>
      <c r="D61" s="623"/>
      <c r="E61" s="623"/>
      <c r="F61" s="629"/>
      <c r="G61" s="623"/>
      <c r="H61" s="630"/>
      <c r="I61" s="623"/>
      <c r="J61" s="623"/>
      <c r="K61" s="623"/>
      <c r="L61" s="623"/>
      <c r="M61" s="625"/>
    </row>
    <row r="62" spans="1:168" s="275" customFormat="1" ht="20.25" customHeight="1">
      <c r="A62" s="634"/>
      <c r="B62" s="627"/>
      <c r="C62" s="627"/>
      <c r="D62" s="623"/>
      <c r="E62" s="623"/>
      <c r="F62" s="629"/>
      <c r="G62" s="623"/>
      <c r="H62" s="630"/>
      <c r="I62" s="623"/>
      <c r="J62" s="623"/>
      <c r="K62" s="623"/>
      <c r="L62" s="623"/>
      <c r="M62" s="625"/>
    </row>
    <row r="63" spans="1:168" s="275" customFormat="1" ht="20.25" customHeight="1">
      <c r="A63" s="634"/>
      <c r="B63" s="627"/>
      <c r="C63" s="627"/>
      <c r="D63" s="623"/>
      <c r="E63" s="623"/>
      <c r="F63" s="629"/>
      <c r="G63" s="623"/>
      <c r="H63" s="630"/>
      <c r="I63" s="623"/>
      <c r="J63" s="623"/>
      <c r="K63" s="623"/>
      <c r="L63" s="623"/>
      <c r="M63" s="625"/>
    </row>
    <row r="64" spans="1:168" ht="20.25" customHeight="1">
      <c r="A64" s="634"/>
      <c r="B64" s="627"/>
      <c r="C64" s="627"/>
      <c r="D64" s="623"/>
      <c r="E64" s="623"/>
      <c r="F64" s="629"/>
      <c r="G64" s="623"/>
      <c r="H64" s="630"/>
      <c r="I64" s="623"/>
      <c r="J64" s="623"/>
      <c r="K64" s="623"/>
      <c r="L64" s="623"/>
      <c r="M64" s="625"/>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G64" s="278"/>
      <c r="FH64" s="278"/>
      <c r="FI64" s="278"/>
      <c r="FJ64" s="278"/>
      <c r="FK64" s="278"/>
      <c r="FL64" s="278"/>
    </row>
    <row r="65" spans="1:168" ht="20.25" customHeight="1">
      <c r="A65" s="634"/>
      <c r="B65" s="627"/>
      <c r="C65" s="627"/>
      <c r="D65" s="623"/>
      <c r="E65" s="623"/>
      <c r="F65" s="629"/>
      <c r="G65" s="623"/>
      <c r="H65" s="630"/>
      <c r="I65" s="623"/>
      <c r="J65" s="623"/>
      <c r="K65" s="623"/>
      <c r="L65" s="623"/>
      <c r="M65" s="625"/>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G65" s="278"/>
      <c r="FH65" s="278"/>
      <c r="FI65" s="278"/>
      <c r="FJ65" s="278"/>
      <c r="FK65" s="278"/>
      <c r="FL65" s="278"/>
    </row>
    <row r="66" spans="1:168" ht="20.25" customHeight="1">
      <c r="A66" s="634"/>
      <c r="B66" s="627"/>
      <c r="C66" s="627"/>
      <c r="D66" s="623"/>
      <c r="E66" s="623"/>
      <c r="F66" s="629"/>
      <c r="G66" s="623"/>
      <c r="H66" s="630"/>
      <c r="I66" s="623"/>
      <c r="J66" s="623"/>
      <c r="K66" s="623"/>
      <c r="L66" s="623"/>
      <c r="M66" s="625"/>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G66" s="278"/>
      <c r="FH66" s="278"/>
      <c r="FI66" s="278"/>
      <c r="FJ66" s="278"/>
      <c r="FK66" s="278"/>
      <c r="FL66" s="278"/>
    </row>
    <row r="67" spans="1:168" ht="20.25" customHeight="1">
      <c r="A67" s="634"/>
      <c r="B67" s="627"/>
      <c r="C67" s="627"/>
      <c r="D67" s="623"/>
      <c r="E67" s="623"/>
      <c r="F67" s="629"/>
      <c r="G67" s="623"/>
      <c r="H67" s="630"/>
      <c r="I67" s="623"/>
      <c r="J67" s="623"/>
      <c r="K67" s="623"/>
      <c r="L67" s="623"/>
      <c r="M67" s="625"/>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8"/>
      <c r="DW67" s="278"/>
      <c r="DX67" s="278"/>
      <c r="DY67" s="278"/>
      <c r="DZ67" s="278"/>
      <c r="EA67" s="278"/>
      <c r="EB67" s="278"/>
      <c r="EC67" s="278"/>
      <c r="ED67" s="278"/>
      <c r="EE67" s="278"/>
      <c r="EF67" s="278"/>
      <c r="EG67" s="278"/>
      <c r="EH67" s="278"/>
      <c r="EI67" s="278"/>
      <c r="EJ67" s="278"/>
      <c r="EK67" s="278"/>
      <c r="EL67" s="278"/>
      <c r="EM67" s="278"/>
      <c r="EN67" s="278"/>
      <c r="EO67" s="278"/>
      <c r="EP67" s="278"/>
      <c r="EQ67" s="278"/>
      <c r="ER67" s="278"/>
      <c r="ES67" s="278"/>
      <c r="ET67" s="278"/>
      <c r="EU67" s="278"/>
      <c r="EV67" s="278"/>
      <c r="EW67" s="278"/>
      <c r="EX67" s="278"/>
      <c r="EY67" s="278"/>
      <c r="EZ67" s="278"/>
      <c r="FA67" s="278"/>
      <c r="FB67" s="278"/>
      <c r="FC67" s="278"/>
      <c r="FD67" s="278"/>
      <c r="FE67" s="278"/>
      <c r="FF67" s="278"/>
      <c r="FG67" s="278"/>
      <c r="FH67" s="278"/>
      <c r="FI67" s="278"/>
      <c r="FJ67" s="278"/>
      <c r="FK67" s="278"/>
      <c r="FL67" s="278"/>
    </row>
    <row r="68" spans="1:168" ht="20.25" customHeight="1">
      <c r="A68" s="634"/>
      <c r="B68" s="627"/>
      <c r="C68" s="627"/>
      <c r="D68" s="623"/>
      <c r="E68" s="623"/>
      <c r="F68" s="629"/>
      <c r="G68" s="623"/>
      <c r="H68" s="630"/>
      <c r="I68" s="623"/>
      <c r="J68" s="623"/>
      <c r="K68" s="623"/>
      <c r="L68" s="623"/>
      <c r="M68" s="625"/>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8"/>
      <c r="DW68" s="278"/>
      <c r="DX68" s="278"/>
      <c r="DY68" s="278"/>
      <c r="DZ68" s="278"/>
      <c r="EA68" s="278"/>
      <c r="EB68" s="278"/>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78"/>
      <c r="FA68" s="278"/>
      <c r="FB68" s="278"/>
      <c r="FC68" s="278"/>
      <c r="FD68" s="278"/>
      <c r="FE68" s="278"/>
      <c r="FF68" s="278"/>
      <c r="FG68" s="278"/>
      <c r="FH68" s="278"/>
      <c r="FI68" s="278"/>
      <c r="FJ68" s="278"/>
      <c r="FK68" s="278"/>
      <c r="FL68" s="278"/>
    </row>
    <row r="69" spans="1:168" s="275" customFormat="1" ht="20.25" customHeight="1">
      <c r="A69" s="634">
        <f>'7- Mapa Final'!A70</f>
        <v>7</v>
      </c>
      <c r="B69" s="627" t="str">
        <f>'7- Mapa Final'!B70</f>
        <v>Suspensión de actividades en las sedes por emergencias, fenómenos naturales o de orden publico</v>
      </c>
      <c r="C69" s="627" t="str">
        <f>'7- Mapa Final'!C70</f>
        <v>Pérdidas humanas, materiales y económicas por eventos asociados a la ocurrencia de una emergencia, desastre o fenómenos naturales o de orden publico</v>
      </c>
      <c r="D69" s="628" t="str">
        <f>'7- Mapa Final'!J70</f>
        <v>Muy Baja - 1</v>
      </c>
      <c r="E69" s="628" t="str">
        <f>'7- Mapa Final'!K70</f>
        <v>Moderado - 3</v>
      </c>
      <c r="F69" s="629" t="str">
        <f>'7- Mapa Final'!M70</f>
        <v>Moderado - 3</v>
      </c>
      <c r="G69" s="623" t="str">
        <f>'7- Mapa Final'!N70</f>
        <v>Reducir (Mitigar)</v>
      </c>
      <c r="H69" s="630" t="str">
        <f>'7- Mapa Final'!O70</f>
        <v>Informe trimestral de los servicios administrativos y generales a cargo de la dependencia</v>
      </c>
      <c r="I69" s="623" t="s">
        <v>549</v>
      </c>
      <c r="J69" s="623"/>
      <c r="K69" s="624">
        <v>45658</v>
      </c>
      <c r="L69" s="624">
        <v>45746</v>
      </c>
      <c r="M69" s="635" t="s">
        <v>556</v>
      </c>
    </row>
    <row r="70" spans="1:168" s="275" customFormat="1" ht="20.25" customHeight="1">
      <c r="A70" s="634"/>
      <c r="B70" s="627"/>
      <c r="C70" s="627"/>
      <c r="D70" s="623"/>
      <c r="E70" s="623"/>
      <c r="F70" s="629"/>
      <c r="G70" s="623"/>
      <c r="H70" s="630"/>
      <c r="I70" s="623"/>
      <c r="J70" s="623"/>
      <c r="K70" s="623"/>
      <c r="L70" s="623"/>
      <c r="M70" s="635"/>
    </row>
    <row r="71" spans="1:168" s="275" customFormat="1" ht="20.25" customHeight="1">
      <c r="A71" s="634"/>
      <c r="B71" s="627"/>
      <c r="C71" s="627"/>
      <c r="D71" s="623"/>
      <c r="E71" s="623"/>
      <c r="F71" s="629"/>
      <c r="G71" s="623"/>
      <c r="H71" s="630"/>
      <c r="I71" s="623"/>
      <c r="J71" s="623"/>
      <c r="K71" s="623"/>
      <c r="L71" s="623"/>
      <c r="M71" s="635"/>
    </row>
    <row r="72" spans="1:168" s="275" customFormat="1" ht="20.25" customHeight="1">
      <c r="A72" s="634"/>
      <c r="B72" s="627"/>
      <c r="C72" s="627"/>
      <c r="D72" s="623"/>
      <c r="E72" s="623"/>
      <c r="F72" s="629"/>
      <c r="G72" s="623"/>
      <c r="H72" s="630"/>
      <c r="I72" s="623"/>
      <c r="J72" s="623"/>
      <c r="K72" s="623"/>
      <c r="L72" s="623"/>
      <c r="M72" s="635"/>
    </row>
    <row r="73" spans="1:168" s="275" customFormat="1" ht="20.25" customHeight="1">
      <c r="A73" s="634"/>
      <c r="B73" s="627"/>
      <c r="C73" s="627"/>
      <c r="D73" s="623"/>
      <c r="E73" s="623"/>
      <c r="F73" s="629"/>
      <c r="G73" s="623"/>
      <c r="H73" s="630"/>
      <c r="I73" s="623"/>
      <c r="J73" s="623"/>
      <c r="K73" s="623"/>
      <c r="L73" s="623"/>
      <c r="M73" s="635"/>
    </row>
    <row r="74" spans="1:168" ht="20.25" customHeight="1">
      <c r="A74" s="634"/>
      <c r="B74" s="627"/>
      <c r="C74" s="627"/>
      <c r="D74" s="623"/>
      <c r="E74" s="623"/>
      <c r="F74" s="629"/>
      <c r="G74" s="623"/>
      <c r="H74" s="630"/>
      <c r="I74" s="623"/>
      <c r="J74" s="623"/>
      <c r="K74" s="623"/>
      <c r="L74" s="623"/>
      <c r="M74" s="635"/>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G74" s="278"/>
      <c r="FH74" s="278"/>
      <c r="FI74" s="278"/>
      <c r="FJ74" s="278"/>
      <c r="FK74" s="278"/>
      <c r="FL74" s="278"/>
    </row>
    <row r="75" spans="1:168" ht="20.25" customHeight="1">
      <c r="A75" s="634"/>
      <c r="B75" s="627"/>
      <c r="C75" s="627"/>
      <c r="D75" s="623"/>
      <c r="E75" s="623"/>
      <c r="F75" s="629"/>
      <c r="G75" s="623"/>
      <c r="H75" s="630"/>
      <c r="I75" s="623"/>
      <c r="J75" s="623"/>
      <c r="K75" s="623"/>
      <c r="L75" s="623"/>
      <c r="M75" s="635"/>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G75" s="278"/>
      <c r="FH75" s="278"/>
      <c r="FI75" s="278"/>
      <c r="FJ75" s="278"/>
      <c r="FK75" s="278"/>
      <c r="FL75" s="278"/>
    </row>
    <row r="76" spans="1:168" ht="20.25" customHeight="1">
      <c r="A76" s="634"/>
      <c r="B76" s="627"/>
      <c r="C76" s="627"/>
      <c r="D76" s="623"/>
      <c r="E76" s="623"/>
      <c r="F76" s="629"/>
      <c r="G76" s="623"/>
      <c r="H76" s="630"/>
      <c r="I76" s="623"/>
      <c r="J76" s="623"/>
      <c r="K76" s="623"/>
      <c r="L76" s="623"/>
      <c r="M76" s="635"/>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8"/>
      <c r="DW76" s="278"/>
      <c r="DX76" s="278"/>
      <c r="DY76" s="278"/>
      <c r="DZ76" s="278"/>
      <c r="EA76" s="278"/>
      <c r="EB76" s="278"/>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G76" s="278"/>
      <c r="FH76" s="278"/>
      <c r="FI76" s="278"/>
      <c r="FJ76" s="278"/>
      <c r="FK76" s="278"/>
      <c r="FL76" s="278"/>
    </row>
    <row r="77" spans="1:168" ht="20.25" customHeight="1">
      <c r="A77" s="634"/>
      <c r="B77" s="627"/>
      <c r="C77" s="627"/>
      <c r="D77" s="623"/>
      <c r="E77" s="623"/>
      <c r="F77" s="629"/>
      <c r="G77" s="623"/>
      <c r="H77" s="630"/>
      <c r="I77" s="623"/>
      <c r="J77" s="623"/>
      <c r="K77" s="623"/>
      <c r="L77" s="623"/>
      <c r="M77" s="635"/>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8"/>
      <c r="DW77" s="278"/>
      <c r="DX77" s="278"/>
      <c r="DY77" s="278"/>
      <c r="DZ77" s="278"/>
      <c r="EA77" s="278"/>
      <c r="EB77" s="278"/>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G77" s="278"/>
      <c r="FH77" s="278"/>
      <c r="FI77" s="278"/>
      <c r="FJ77" s="278"/>
      <c r="FK77" s="278"/>
      <c r="FL77" s="278"/>
    </row>
    <row r="78" spans="1:168" ht="20.25" customHeight="1">
      <c r="A78" s="634"/>
      <c r="B78" s="627"/>
      <c r="C78" s="627"/>
      <c r="D78" s="623"/>
      <c r="E78" s="623"/>
      <c r="F78" s="629"/>
      <c r="G78" s="623"/>
      <c r="H78" s="630"/>
      <c r="I78" s="623"/>
      <c r="J78" s="623"/>
      <c r="K78" s="623"/>
      <c r="L78" s="623"/>
      <c r="M78" s="635"/>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8"/>
      <c r="DW78" s="278"/>
      <c r="DX78" s="278"/>
      <c r="DY78" s="278"/>
      <c r="DZ78" s="278"/>
      <c r="EA78" s="278"/>
      <c r="EB78" s="278"/>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G78" s="278"/>
      <c r="FH78" s="278"/>
      <c r="FI78" s="278"/>
      <c r="FJ78" s="278"/>
      <c r="FK78" s="278"/>
      <c r="FL78" s="278"/>
    </row>
    <row r="79" spans="1:168" ht="20.25" customHeight="1">
      <c r="A79" s="634">
        <f>'7- Mapa Final'!A80</f>
        <v>8</v>
      </c>
      <c r="B79" s="627" t="str">
        <f>'7- Mapa Final'!B80</f>
        <v>Diferencias entre el inventario Físico y el Kardex (SICOF)</v>
      </c>
      <c r="C79" s="627" t="str">
        <f>'7- Mapa Final'!C80</f>
        <v>El sistema de información para el control de almacén e inventarios del almacén no refleja la realidad física del inventario de bienes en uso y en bodega</v>
      </c>
      <c r="D79" s="628" t="str">
        <f>'7- Mapa Final'!J80</f>
        <v>Muy Baja - 1</v>
      </c>
      <c r="E79" s="628" t="str">
        <f>'7- Mapa Final'!K80</f>
        <v>Moderado - 3</v>
      </c>
      <c r="F79" s="629" t="str">
        <f>'7- Mapa Final'!M80</f>
        <v>Moderado - 3</v>
      </c>
      <c r="G79" s="623" t="str">
        <f>'7- Mapa Final'!N80</f>
        <v>Aceptar el riesgo</v>
      </c>
      <c r="H79" s="630" t="str">
        <f>'7- Mapa Final'!O80</f>
        <v>Informe sobre la administración y control de los bienes muebles</v>
      </c>
      <c r="I79" s="623" t="s">
        <v>549</v>
      </c>
      <c r="J79" s="623"/>
      <c r="K79" s="624">
        <v>45658</v>
      </c>
      <c r="L79" s="624">
        <v>45746</v>
      </c>
      <c r="M79" s="625" t="s">
        <v>557</v>
      </c>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8"/>
      <c r="DW79" s="278"/>
      <c r="DX79" s="278"/>
      <c r="DY79" s="278"/>
      <c r="DZ79" s="278"/>
      <c r="EA79" s="278"/>
      <c r="EB79" s="278"/>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G79" s="278"/>
      <c r="FH79" s="278"/>
      <c r="FI79" s="278"/>
      <c r="FJ79" s="278"/>
      <c r="FK79" s="278"/>
      <c r="FL79" s="278"/>
    </row>
    <row r="80" spans="1:168" ht="20.25" customHeight="1">
      <c r="A80" s="634"/>
      <c r="B80" s="627"/>
      <c r="C80" s="627"/>
      <c r="D80" s="623"/>
      <c r="E80" s="623"/>
      <c r="F80" s="629"/>
      <c r="G80" s="623"/>
      <c r="H80" s="630"/>
      <c r="I80" s="623"/>
      <c r="J80" s="623"/>
      <c r="K80" s="623"/>
      <c r="L80" s="623"/>
      <c r="M80" s="625"/>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78"/>
      <c r="DX80" s="278"/>
      <c r="DY80" s="278"/>
      <c r="DZ80" s="278"/>
      <c r="EA80" s="278"/>
      <c r="EB80" s="278"/>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G80" s="278"/>
      <c r="FH80" s="278"/>
      <c r="FI80" s="278"/>
      <c r="FJ80" s="278"/>
      <c r="FK80" s="278"/>
      <c r="FL80" s="278"/>
    </row>
    <row r="81" spans="1:168" ht="20.25" customHeight="1">
      <c r="A81" s="634"/>
      <c r="B81" s="627"/>
      <c r="C81" s="627"/>
      <c r="D81" s="623"/>
      <c r="E81" s="623"/>
      <c r="F81" s="629"/>
      <c r="G81" s="623"/>
      <c r="H81" s="630"/>
      <c r="I81" s="623"/>
      <c r="J81" s="623"/>
      <c r="K81" s="623"/>
      <c r="L81" s="623"/>
      <c r="M81" s="625"/>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278"/>
      <c r="DX81" s="278"/>
      <c r="DY81" s="278"/>
      <c r="DZ81" s="278"/>
      <c r="EA81" s="278"/>
      <c r="EB81" s="278"/>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G81" s="278"/>
      <c r="FH81" s="278"/>
      <c r="FI81" s="278"/>
      <c r="FJ81" s="278"/>
      <c r="FK81" s="278"/>
      <c r="FL81" s="278"/>
    </row>
    <row r="82" spans="1:168" ht="20.25" customHeight="1">
      <c r="A82" s="634"/>
      <c r="B82" s="627"/>
      <c r="C82" s="627"/>
      <c r="D82" s="623"/>
      <c r="E82" s="623"/>
      <c r="F82" s="629"/>
      <c r="G82" s="623"/>
      <c r="H82" s="630"/>
      <c r="I82" s="623"/>
      <c r="J82" s="623"/>
      <c r="K82" s="623"/>
      <c r="L82" s="623"/>
      <c r="M82" s="625"/>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8"/>
      <c r="DW82" s="278"/>
      <c r="DX82" s="278"/>
      <c r="DY82" s="278"/>
      <c r="DZ82" s="278"/>
      <c r="EA82" s="278"/>
      <c r="EB82" s="278"/>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8"/>
      <c r="FE82" s="278"/>
      <c r="FF82" s="278"/>
      <c r="FG82" s="278"/>
      <c r="FH82" s="278"/>
      <c r="FI82" s="278"/>
      <c r="FJ82" s="278"/>
      <c r="FK82" s="278"/>
      <c r="FL82" s="278"/>
    </row>
    <row r="83" spans="1:168" ht="20.25" customHeight="1">
      <c r="A83" s="634"/>
      <c r="B83" s="627"/>
      <c r="C83" s="627"/>
      <c r="D83" s="623"/>
      <c r="E83" s="623"/>
      <c r="F83" s="629"/>
      <c r="G83" s="623"/>
      <c r="H83" s="630"/>
      <c r="I83" s="623"/>
      <c r="J83" s="623"/>
      <c r="K83" s="623"/>
      <c r="L83" s="623"/>
      <c r="M83" s="625"/>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G83" s="278"/>
      <c r="FH83" s="278"/>
      <c r="FI83" s="278"/>
      <c r="FJ83" s="278"/>
      <c r="FK83" s="278"/>
      <c r="FL83" s="278"/>
    </row>
    <row r="84" spans="1:168" ht="20.25" customHeight="1">
      <c r="A84" s="634"/>
      <c r="B84" s="627"/>
      <c r="C84" s="627"/>
      <c r="D84" s="623"/>
      <c r="E84" s="623"/>
      <c r="F84" s="629"/>
      <c r="G84" s="623"/>
      <c r="H84" s="630"/>
      <c r="I84" s="623"/>
      <c r="J84" s="623"/>
      <c r="K84" s="623"/>
      <c r="L84" s="623"/>
      <c r="M84" s="625"/>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G84" s="278"/>
      <c r="FH84" s="278"/>
      <c r="FI84" s="278"/>
      <c r="FJ84" s="278"/>
      <c r="FK84" s="278"/>
      <c r="FL84" s="278"/>
    </row>
    <row r="85" spans="1:168" ht="20.25" customHeight="1">
      <c r="A85" s="634"/>
      <c r="B85" s="627"/>
      <c r="C85" s="627"/>
      <c r="D85" s="623"/>
      <c r="E85" s="623"/>
      <c r="F85" s="629"/>
      <c r="G85" s="623"/>
      <c r="H85" s="630"/>
      <c r="I85" s="623"/>
      <c r="J85" s="623"/>
      <c r="K85" s="623"/>
      <c r="L85" s="623"/>
      <c r="M85" s="625"/>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278"/>
      <c r="CG85" s="278"/>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8"/>
      <c r="DW85" s="278"/>
      <c r="DX85" s="278"/>
      <c r="DY85" s="278"/>
      <c r="DZ85" s="278"/>
      <c r="EA85" s="278"/>
      <c r="EB85" s="278"/>
      <c r="EC85" s="278"/>
      <c r="ED85" s="278"/>
      <c r="EE85" s="278"/>
      <c r="EF85" s="278"/>
      <c r="EG85" s="278"/>
      <c r="EH85" s="278"/>
      <c r="EI85" s="278"/>
      <c r="EJ85" s="278"/>
      <c r="EK85" s="278"/>
      <c r="EL85" s="278"/>
      <c r="EM85" s="278"/>
      <c r="EN85" s="278"/>
      <c r="EO85" s="278"/>
      <c r="EP85" s="278"/>
      <c r="EQ85" s="278"/>
      <c r="ER85" s="278"/>
      <c r="ES85" s="278"/>
      <c r="ET85" s="278"/>
      <c r="EU85" s="278"/>
      <c r="EV85" s="278"/>
      <c r="EW85" s="278"/>
      <c r="EX85" s="278"/>
      <c r="EY85" s="278"/>
      <c r="EZ85" s="278"/>
      <c r="FA85" s="278"/>
      <c r="FB85" s="278"/>
      <c r="FC85" s="278"/>
      <c r="FD85" s="278"/>
      <c r="FE85" s="278"/>
      <c r="FF85" s="278"/>
      <c r="FG85" s="278"/>
      <c r="FH85" s="278"/>
      <c r="FI85" s="278"/>
      <c r="FJ85" s="278"/>
      <c r="FK85" s="278"/>
      <c r="FL85" s="278"/>
    </row>
    <row r="86" spans="1:168" ht="20.25" customHeight="1">
      <c r="A86" s="634"/>
      <c r="B86" s="627"/>
      <c r="C86" s="627"/>
      <c r="D86" s="623"/>
      <c r="E86" s="623"/>
      <c r="F86" s="629"/>
      <c r="G86" s="623"/>
      <c r="H86" s="630"/>
      <c r="I86" s="623"/>
      <c r="J86" s="623"/>
      <c r="K86" s="623"/>
      <c r="L86" s="623"/>
      <c r="M86" s="625"/>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row>
    <row r="87" spans="1:168" ht="20.25" customHeight="1">
      <c r="A87" s="634"/>
      <c r="B87" s="627"/>
      <c r="C87" s="627"/>
      <c r="D87" s="623"/>
      <c r="E87" s="623"/>
      <c r="F87" s="629"/>
      <c r="G87" s="623"/>
      <c r="H87" s="630"/>
      <c r="I87" s="623"/>
      <c r="J87" s="623"/>
      <c r="K87" s="623"/>
      <c r="L87" s="623"/>
      <c r="M87" s="625"/>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row>
    <row r="88" spans="1:168" ht="20.25" customHeight="1">
      <c r="A88" s="634"/>
      <c r="B88" s="627"/>
      <c r="C88" s="627"/>
      <c r="D88" s="623"/>
      <c r="E88" s="623"/>
      <c r="F88" s="629"/>
      <c r="G88" s="623"/>
      <c r="H88" s="630"/>
      <c r="I88" s="623"/>
      <c r="J88" s="623"/>
      <c r="K88" s="623"/>
      <c r="L88" s="623"/>
      <c r="M88" s="625"/>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8"/>
      <c r="DW88" s="278"/>
      <c r="DX88" s="278"/>
      <c r="DY88" s="278"/>
      <c r="DZ88" s="278"/>
      <c r="EA88" s="278"/>
      <c r="EB88" s="278"/>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G88" s="278"/>
      <c r="FH88" s="278"/>
      <c r="FI88" s="278"/>
      <c r="FJ88" s="278"/>
      <c r="FK88" s="278"/>
      <c r="FL88" s="278"/>
    </row>
    <row r="89" spans="1:168" ht="20.25" customHeight="1">
      <c r="A89" s="634">
        <f>'7- Mapa Final'!A90</f>
        <v>9</v>
      </c>
      <c r="B89" s="627" t="str">
        <f>'7- Mapa Final'!B90</f>
        <v>Daños en los equipos instalados en los inmuebles a cargo del Nivel Central, por falta de mantenimiento</v>
      </c>
      <c r="C89" s="627" t="str">
        <f>'7- Mapa Final'!C90</f>
        <v>Posibilidad de cortes en servicios de energía, agua, ascensores, que afecten el normal funcionamiento de las dependencias ubicadas en los inmuebles a cargo del nivel centra</v>
      </c>
      <c r="D89" s="628" t="str">
        <f>'7- Mapa Final'!J90</f>
        <v>Muy Baja - 1</v>
      </c>
      <c r="E89" s="628" t="str">
        <f>'7- Mapa Final'!K90</f>
        <v>Menor - 2</v>
      </c>
      <c r="F89" s="629" t="str">
        <f>'7- Mapa Final'!M90</f>
        <v>Muy Baja - 1</v>
      </c>
      <c r="G89" s="623" t="str">
        <f>'7- Mapa Final'!N90</f>
        <v>Aceptar el riesgo</v>
      </c>
      <c r="H89" s="630" t="str">
        <f>'7- Mapa Final'!O90</f>
        <v>Informe de seguimiento y control al mejoramiento y mantenimiento de la infraestructura física</v>
      </c>
      <c r="I89" s="623" t="s">
        <v>549</v>
      </c>
      <c r="J89" s="623"/>
      <c r="K89" s="624">
        <v>45658</v>
      </c>
      <c r="L89" s="624">
        <v>45746</v>
      </c>
      <c r="M89" s="625" t="s">
        <v>558</v>
      </c>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8"/>
      <c r="DW89" s="278"/>
      <c r="DX89" s="278"/>
      <c r="DY89" s="278"/>
      <c r="DZ89" s="278"/>
      <c r="EA89" s="278"/>
      <c r="EB89" s="278"/>
      <c r="EC89" s="278"/>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78"/>
      <c r="FF89" s="278"/>
      <c r="FG89" s="278"/>
      <c r="FH89" s="278"/>
      <c r="FI89" s="278"/>
      <c r="FJ89" s="278"/>
      <c r="FK89" s="278"/>
      <c r="FL89" s="278"/>
    </row>
    <row r="90" spans="1:168" ht="20.25" customHeight="1">
      <c r="A90" s="634"/>
      <c r="B90" s="627"/>
      <c r="C90" s="627"/>
      <c r="D90" s="623"/>
      <c r="E90" s="623"/>
      <c r="F90" s="629"/>
      <c r="G90" s="623"/>
      <c r="H90" s="630"/>
      <c r="I90" s="623"/>
      <c r="J90" s="623"/>
      <c r="K90" s="623"/>
      <c r="L90" s="623"/>
      <c r="M90" s="625"/>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8"/>
      <c r="DQ90" s="278"/>
      <c r="DR90" s="278"/>
      <c r="DS90" s="278"/>
      <c r="DT90" s="278"/>
      <c r="DU90" s="278"/>
      <c r="DV90" s="278"/>
      <c r="DW90" s="278"/>
      <c r="DX90" s="278"/>
      <c r="DY90" s="278"/>
      <c r="DZ90" s="278"/>
      <c r="EA90" s="278"/>
      <c r="EB90" s="278"/>
      <c r="EC90" s="278"/>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78"/>
      <c r="FF90" s="278"/>
      <c r="FG90" s="278"/>
      <c r="FH90" s="278"/>
      <c r="FI90" s="278"/>
      <c r="FJ90" s="278"/>
      <c r="FK90" s="278"/>
      <c r="FL90" s="278"/>
    </row>
    <row r="91" spans="1:168" ht="20.25" customHeight="1">
      <c r="A91" s="634"/>
      <c r="B91" s="627"/>
      <c r="C91" s="627"/>
      <c r="D91" s="623"/>
      <c r="E91" s="623"/>
      <c r="F91" s="629"/>
      <c r="G91" s="623"/>
      <c r="H91" s="630"/>
      <c r="I91" s="623"/>
      <c r="J91" s="623"/>
      <c r="K91" s="623"/>
      <c r="L91" s="623"/>
      <c r="M91" s="625"/>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8"/>
      <c r="CB91" s="278"/>
      <c r="CC91" s="278"/>
      <c r="CD91" s="278"/>
      <c r="CE91" s="278"/>
      <c r="CF91" s="278"/>
      <c r="CG91" s="278"/>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8"/>
      <c r="DW91" s="278"/>
      <c r="DX91" s="278"/>
      <c r="DY91" s="278"/>
      <c r="DZ91" s="278"/>
      <c r="EA91" s="278"/>
      <c r="EB91" s="278"/>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G91" s="278"/>
      <c r="FH91" s="278"/>
      <c r="FI91" s="278"/>
      <c r="FJ91" s="278"/>
      <c r="FK91" s="278"/>
      <c r="FL91" s="278"/>
    </row>
    <row r="92" spans="1:168" ht="20.25" customHeight="1">
      <c r="A92" s="634"/>
      <c r="B92" s="627"/>
      <c r="C92" s="627"/>
      <c r="D92" s="623"/>
      <c r="E92" s="623"/>
      <c r="F92" s="629"/>
      <c r="G92" s="623"/>
      <c r="H92" s="630"/>
      <c r="I92" s="623"/>
      <c r="J92" s="623"/>
      <c r="K92" s="623"/>
      <c r="L92" s="623"/>
      <c r="M92" s="625"/>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8"/>
      <c r="CB92" s="278"/>
      <c r="CC92" s="278"/>
      <c r="CD92" s="278"/>
      <c r="CE92" s="278"/>
      <c r="CF92" s="278"/>
      <c r="CG92" s="278"/>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8"/>
      <c r="DW92" s="278"/>
      <c r="DX92" s="278"/>
      <c r="DY92" s="278"/>
      <c r="DZ92" s="278"/>
      <c r="EA92" s="278"/>
      <c r="EB92" s="278"/>
      <c r="EC92" s="278"/>
      <c r="ED92" s="278"/>
      <c r="EE92" s="278"/>
      <c r="EF92" s="278"/>
      <c r="EG92" s="278"/>
      <c r="EH92" s="278"/>
      <c r="EI92" s="278"/>
      <c r="EJ92" s="278"/>
      <c r="EK92" s="278"/>
      <c r="EL92" s="278"/>
      <c r="EM92" s="278"/>
      <c r="EN92" s="278"/>
      <c r="EO92" s="278"/>
      <c r="EP92" s="278"/>
      <c r="EQ92" s="278"/>
      <c r="ER92" s="278"/>
      <c r="ES92" s="278"/>
      <c r="ET92" s="278"/>
      <c r="EU92" s="278"/>
      <c r="EV92" s="278"/>
      <c r="EW92" s="278"/>
      <c r="EX92" s="278"/>
      <c r="EY92" s="278"/>
      <c r="EZ92" s="278"/>
      <c r="FA92" s="278"/>
      <c r="FB92" s="278"/>
      <c r="FC92" s="278"/>
      <c r="FD92" s="278"/>
      <c r="FE92" s="278"/>
      <c r="FF92" s="278"/>
      <c r="FG92" s="278"/>
      <c r="FH92" s="278"/>
      <c r="FI92" s="278"/>
      <c r="FJ92" s="278"/>
      <c r="FK92" s="278"/>
      <c r="FL92" s="278"/>
    </row>
    <row r="93" spans="1:168" ht="20.25" customHeight="1">
      <c r="A93" s="634"/>
      <c r="B93" s="627"/>
      <c r="C93" s="627"/>
      <c r="D93" s="623"/>
      <c r="E93" s="623"/>
      <c r="F93" s="629"/>
      <c r="G93" s="623"/>
      <c r="H93" s="630"/>
      <c r="I93" s="623"/>
      <c r="J93" s="623"/>
      <c r="K93" s="623"/>
      <c r="L93" s="623"/>
      <c r="M93" s="625"/>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8"/>
      <c r="CB93" s="278"/>
      <c r="CC93" s="278"/>
      <c r="CD93" s="278"/>
      <c r="CE93" s="278"/>
      <c r="CF93" s="278"/>
      <c r="CG93" s="278"/>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8"/>
      <c r="DW93" s="278"/>
      <c r="DX93" s="278"/>
      <c r="DY93" s="278"/>
      <c r="DZ93" s="278"/>
      <c r="EA93" s="278"/>
      <c r="EB93" s="278"/>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G93" s="278"/>
      <c r="FH93" s="278"/>
      <c r="FI93" s="278"/>
      <c r="FJ93" s="278"/>
      <c r="FK93" s="278"/>
      <c r="FL93" s="278"/>
    </row>
    <row r="94" spans="1:168" ht="20.25" customHeight="1">
      <c r="A94" s="634"/>
      <c r="B94" s="627"/>
      <c r="C94" s="627"/>
      <c r="D94" s="623"/>
      <c r="E94" s="623"/>
      <c r="F94" s="629"/>
      <c r="G94" s="623"/>
      <c r="H94" s="630"/>
      <c r="I94" s="623"/>
      <c r="J94" s="623"/>
      <c r="K94" s="623"/>
      <c r="L94" s="623"/>
      <c r="M94" s="625"/>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78"/>
      <c r="DX94" s="278"/>
      <c r="DY94" s="278"/>
      <c r="DZ94" s="278"/>
      <c r="EA94" s="278"/>
      <c r="EB94" s="278"/>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G94" s="278"/>
      <c r="FH94" s="278"/>
      <c r="FI94" s="278"/>
      <c r="FJ94" s="278"/>
      <c r="FK94" s="278"/>
      <c r="FL94" s="278"/>
    </row>
    <row r="95" spans="1:168" ht="20.25" customHeight="1">
      <c r="A95" s="634"/>
      <c r="B95" s="627"/>
      <c r="C95" s="627"/>
      <c r="D95" s="623"/>
      <c r="E95" s="623"/>
      <c r="F95" s="629"/>
      <c r="G95" s="623"/>
      <c r="H95" s="630"/>
      <c r="I95" s="623"/>
      <c r="J95" s="623"/>
      <c r="K95" s="623"/>
      <c r="L95" s="623"/>
      <c r="M95" s="625"/>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8"/>
      <c r="DW95" s="278"/>
      <c r="DX95" s="278"/>
      <c r="DY95" s="278"/>
      <c r="DZ95" s="278"/>
      <c r="EA95" s="278"/>
      <c r="EB95" s="278"/>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8"/>
      <c r="FE95" s="278"/>
      <c r="FF95" s="278"/>
      <c r="FG95" s="278"/>
      <c r="FH95" s="278"/>
      <c r="FI95" s="278"/>
      <c r="FJ95" s="278"/>
      <c r="FK95" s="278"/>
      <c r="FL95" s="278"/>
    </row>
    <row r="96" spans="1:168" ht="20.25" customHeight="1">
      <c r="A96" s="634"/>
      <c r="B96" s="627"/>
      <c r="C96" s="627"/>
      <c r="D96" s="623"/>
      <c r="E96" s="623"/>
      <c r="F96" s="629"/>
      <c r="G96" s="623"/>
      <c r="H96" s="630"/>
      <c r="I96" s="623"/>
      <c r="J96" s="623"/>
      <c r="K96" s="623"/>
      <c r="L96" s="623"/>
      <c r="M96" s="625"/>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8"/>
      <c r="BR96" s="278"/>
      <c r="BS96" s="278"/>
      <c r="BT96" s="278"/>
      <c r="BU96" s="278"/>
      <c r="BV96" s="278"/>
      <c r="BW96" s="278"/>
      <c r="BX96" s="278"/>
      <c r="BY96" s="278"/>
      <c r="BZ96" s="278"/>
      <c r="CA96" s="278"/>
      <c r="CB96" s="278"/>
      <c r="CC96" s="278"/>
      <c r="CD96" s="278"/>
      <c r="CE96" s="278"/>
      <c r="CF96" s="278"/>
      <c r="CG96" s="278"/>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8"/>
      <c r="DW96" s="278"/>
      <c r="DX96" s="278"/>
      <c r="DY96" s="278"/>
      <c r="DZ96" s="278"/>
      <c r="EA96" s="278"/>
      <c r="EB96" s="278"/>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G96" s="278"/>
      <c r="FH96" s="278"/>
      <c r="FI96" s="278"/>
      <c r="FJ96" s="278"/>
      <c r="FK96" s="278"/>
      <c r="FL96" s="278"/>
    </row>
    <row r="97" spans="1:168" ht="20.25" customHeight="1">
      <c r="A97" s="634"/>
      <c r="B97" s="627"/>
      <c r="C97" s="627"/>
      <c r="D97" s="623"/>
      <c r="E97" s="623"/>
      <c r="F97" s="629"/>
      <c r="G97" s="623"/>
      <c r="H97" s="630"/>
      <c r="I97" s="623"/>
      <c r="J97" s="623"/>
      <c r="K97" s="623"/>
      <c r="L97" s="623"/>
      <c r="M97" s="625"/>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8"/>
      <c r="DW97" s="278"/>
      <c r="DX97" s="278"/>
      <c r="DY97" s="278"/>
      <c r="DZ97" s="278"/>
      <c r="EA97" s="278"/>
      <c r="EB97" s="278"/>
      <c r="EC97" s="278"/>
      <c r="ED97" s="278"/>
      <c r="EE97" s="27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G97" s="278"/>
      <c r="FH97" s="278"/>
      <c r="FI97" s="278"/>
      <c r="FJ97" s="278"/>
      <c r="FK97" s="278"/>
      <c r="FL97" s="278"/>
    </row>
    <row r="98" spans="1:168" ht="20.25" customHeight="1">
      <c r="A98" s="634"/>
      <c r="B98" s="627"/>
      <c r="C98" s="627"/>
      <c r="D98" s="623"/>
      <c r="E98" s="623"/>
      <c r="F98" s="629"/>
      <c r="G98" s="623"/>
      <c r="H98" s="630"/>
      <c r="I98" s="623"/>
      <c r="J98" s="623"/>
      <c r="K98" s="623"/>
      <c r="L98" s="623"/>
      <c r="M98" s="625"/>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c r="BF98" s="278"/>
      <c r="BG98" s="278"/>
      <c r="BH98" s="278"/>
      <c r="BI98" s="278"/>
      <c r="BJ98" s="278"/>
      <c r="BK98" s="278"/>
      <c r="BL98" s="278"/>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78"/>
      <c r="CQ98" s="278"/>
      <c r="CR98" s="278"/>
      <c r="CS98" s="278"/>
      <c r="CT98" s="278"/>
      <c r="CU98" s="278"/>
      <c r="CV98" s="278"/>
      <c r="CW98" s="278"/>
      <c r="CX98" s="278"/>
      <c r="CY98" s="278"/>
      <c r="CZ98" s="278"/>
      <c r="DA98" s="278"/>
      <c r="DB98" s="278"/>
      <c r="DC98" s="278"/>
      <c r="DD98" s="278"/>
      <c r="DE98" s="278"/>
      <c r="DF98" s="278"/>
      <c r="DG98" s="278"/>
      <c r="DH98" s="278"/>
      <c r="DI98" s="278"/>
      <c r="DJ98" s="278"/>
      <c r="DK98" s="278"/>
      <c r="DL98" s="278"/>
      <c r="DM98" s="278"/>
      <c r="DN98" s="278"/>
      <c r="DO98" s="278"/>
      <c r="DP98" s="278"/>
      <c r="DQ98" s="278"/>
      <c r="DR98" s="278"/>
      <c r="DS98" s="278"/>
      <c r="DT98" s="278"/>
      <c r="DU98" s="278"/>
      <c r="DV98" s="278"/>
      <c r="DW98" s="278"/>
      <c r="DX98" s="278"/>
      <c r="DY98" s="278"/>
      <c r="DZ98" s="278"/>
      <c r="EA98" s="278"/>
      <c r="EB98" s="278"/>
      <c r="EC98" s="278"/>
      <c r="ED98" s="278"/>
      <c r="EE98" s="278"/>
      <c r="EF98" s="278"/>
      <c r="EG98" s="278"/>
      <c r="EH98" s="278"/>
      <c r="EI98" s="278"/>
      <c r="EJ98" s="278"/>
      <c r="EK98" s="278"/>
      <c r="EL98" s="278"/>
      <c r="EM98" s="278"/>
      <c r="EN98" s="278"/>
      <c r="EO98" s="278"/>
      <c r="EP98" s="278"/>
      <c r="EQ98" s="278"/>
      <c r="ER98" s="278"/>
      <c r="ES98" s="278"/>
      <c r="ET98" s="278"/>
      <c r="EU98" s="278"/>
      <c r="EV98" s="278"/>
      <c r="EW98" s="278"/>
      <c r="EX98" s="278"/>
      <c r="EY98" s="278"/>
      <c r="EZ98" s="278"/>
      <c r="FA98" s="278"/>
      <c r="FB98" s="278"/>
      <c r="FC98" s="278"/>
      <c r="FD98" s="278"/>
      <c r="FE98" s="278"/>
      <c r="FF98" s="278"/>
      <c r="FG98" s="278"/>
      <c r="FH98" s="278"/>
      <c r="FI98" s="278"/>
      <c r="FJ98" s="278"/>
      <c r="FK98" s="278"/>
      <c r="FL98" s="278"/>
    </row>
    <row r="99" spans="1:168" ht="20.25" customHeight="1">
      <c r="A99" s="626">
        <f>'7- Mapa Final'!A100</f>
        <v>10</v>
      </c>
      <c r="B99" s="627" t="str">
        <f>'7- Mapa Final'!B100</f>
        <v xml:space="preserve">Ofrecer, prometer, entregar, aceptar o solicitar una ventaja indebida para: 
Afectar la seguridad o confidencialidad de la información </v>
      </c>
      <c r="C99" s="627" t="str">
        <f>'7- Mapa Final'!C100</f>
        <v>Recibir dádivas o beneficios a nombre propio o de terceros por revelar información confidencial, alterar, retener o no publicar información.</v>
      </c>
      <c r="D99" s="628" t="str">
        <f>'7- Mapa Final'!J100</f>
        <v>Muy Baja - 1</v>
      </c>
      <c r="E99" s="628" t="str">
        <f>'7- Mapa Final'!K100</f>
        <v>Moderado - 3</v>
      </c>
      <c r="F99" s="629" t="str">
        <f>'7- Mapa Final'!M100</f>
        <v>Moderado - 3</v>
      </c>
      <c r="G99" s="623" t="str">
        <f>'7- Mapa Final'!N100</f>
        <v>Reducir (Mitigar)</v>
      </c>
      <c r="H99" s="630" t="str">
        <f>'7- Mapa Final'!O100</f>
        <v>Informe trimestral de la Implementación del Programa de Gestión Documental, Plan Institucional de Archivos y Sistema Integrado de Conservación en la DEAJ</v>
      </c>
      <c r="I99" s="623" t="s">
        <v>549</v>
      </c>
      <c r="J99" s="623"/>
      <c r="K99" s="624">
        <v>45658</v>
      </c>
      <c r="L99" s="624">
        <v>45746</v>
      </c>
      <c r="M99" s="625" t="s">
        <v>559</v>
      </c>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8"/>
      <c r="CA99" s="278"/>
      <c r="CB99" s="278"/>
      <c r="CC99" s="278"/>
      <c r="CD99" s="278"/>
      <c r="CE99" s="278"/>
      <c r="CF99" s="278"/>
      <c r="CG99" s="278"/>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8"/>
      <c r="DQ99" s="278"/>
      <c r="DR99" s="278"/>
      <c r="DS99" s="278"/>
      <c r="DT99" s="278"/>
      <c r="DU99" s="278"/>
      <c r="DV99" s="278"/>
      <c r="DW99" s="278"/>
      <c r="DX99" s="278"/>
      <c r="DY99" s="278"/>
      <c r="DZ99" s="278"/>
      <c r="EA99" s="278"/>
      <c r="EB99" s="278"/>
      <c r="EC99" s="278"/>
      <c r="ED99" s="278"/>
      <c r="EE99" s="278"/>
      <c r="EF99" s="278"/>
      <c r="EG99" s="278"/>
      <c r="EH99" s="278"/>
      <c r="EI99" s="278"/>
      <c r="EJ99" s="278"/>
      <c r="EK99" s="278"/>
      <c r="EL99" s="278"/>
      <c r="EM99" s="278"/>
      <c r="EN99" s="278"/>
      <c r="EO99" s="278"/>
      <c r="EP99" s="278"/>
      <c r="EQ99" s="278"/>
      <c r="ER99" s="278"/>
      <c r="ES99" s="278"/>
      <c r="ET99" s="278"/>
      <c r="EU99" s="278"/>
      <c r="EV99" s="278"/>
      <c r="EW99" s="278"/>
      <c r="EX99" s="278"/>
      <c r="EY99" s="278"/>
      <c r="EZ99" s="278"/>
      <c r="FA99" s="278"/>
      <c r="FB99" s="278"/>
      <c r="FC99" s="278"/>
      <c r="FD99" s="278"/>
      <c r="FE99" s="278"/>
      <c r="FF99" s="278"/>
      <c r="FG99" s="278"/>
      <c r="FH99" s="278"/>
      <c r="FI99" s="278"/>
      <c r="FJ99" s="278"/>
      <c r="FK99" s="278"/>
      <c r="FL99" s="278"/>
    </row>
    <row r="100" spans="1:168" ht="20.25" customHeight="1">
      <c r="A100" s="626"/>
      <c r="B100" s="627"/>
      <c r="C100" s="627"/>
      <c r="D100" s="623"/>
      <c r="E100" s="623"/>
      <c r="F100" s="629"/>
      <c r="G100" s="623"/>
      <c r="H100" s="630"/>
      <c r="I100" s="623"/>
      <c r="J100" s="623"/>
      <c r="K100" s="623"/>
      <c r="L100" s="623"/>
      <c r="M100" s="625"/>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78"/>
      <c r="BU100" s="278"/>
      <c r="BV100" s="278"/>
      <c r="BW100" s="278"/>
      <c r="BX100" s="278"/>
      <c r="BY100" s="278"/>
      <c r="BZ100" s="278"/>
      <c r="CA100" s="278"/>
      <c r="CB100" s="278"/>
      <c r="CC100" s="278"/>
      <c r="CD100" s="278"/>
      <c r="CE100" s="278"/>
      <c r="CF100" s="278"/>
      <c r="CG100" s="278"/>
      <c r="CH100" s="278"/>
      <c r="CI100" s="278"/>
      <c r="CJ100" s="278"/>
      <c r="CK100" s="278"/>
      <c r="CL100" s="278"/>
      <c r="CM100" s="278"/>
      <c r="CN100" s="278"/>
      <c r="CO100" s="278"/>
      <c r="CP100" s="278"/>
      <c r="CQ100" s="278"/>
      <c r="CR100" s="278"/>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8"/>
      <c r="DP100" s="278"/>
      <c r="DQ100" s="278"/>
      <c r="DR100" s="278"/>
      <c r="DS100" s="278"/>
      <c r="DT100" s="278"/>
      <c r="DU100" s="278"/>
      <c r="DV100" s="278"/>
      <c r="DW100" s="278"/>
      <c r="DX100" s="278"/>
      <c r="DY100" s="278"/>
      <c r="DZ100" s="278"/>
      <c r="EA100" s="278"/>
      <c r="EB100" s="278"/>
      <c r="EC100" s="278"/>
      <c r="ED100" s="278"/>
      <c r="EE100" s="278"/>
      <c r="EF100" s="278"/>
      <c r="EG100" s="278"/>
      <c r="EH100" s="278"/>
      <c r="EI100" s="278"/>
      <c r="EJ100" s="278"/>
      <c r="EK100" s="278"/>
      <c r="EL100" s="278"/>
      <c r="EM100" s="278"/>
      <c r="EN100" s="278"/>
      <c r="EO100" s="278"/>
      <c r="EP100" s="278"/>
      <c r="EQ100" s="278"/>
      <c r="ER100" s="278"/>
      <c r="ES100" s="278"/>
      <c r="ET100" s="278"/>
      <c r="EU100" s="278"/>
      <c r="EV100" s="278"/>
      <c r="EW100" s="278"/>
      <c r="EX100" s="278"/>
      <c r="EY100" s="278"/>
      <c r="EZ100" s="278"/>
      <c r="FA100" s="278"/>
      <c r="FB100" s="278"/>
      <c r="FC100" s="278"/>
      <c r="FD100" s="278"/>
      <c r="FE100" s="278"/>
      <c r="FF100" s="278"/>
      <c r="FG100" s="278"/>
      <c r="FH100" s="278"/>
      <c r="FI100" s="278"/>
      <c r="FJ100" s="278"/>
      <c r="FK100" s="278"/>
      <c r="FL100" s="278"/>
    </row>
    <row r="101" spans="1:168" ht="20.25" customHeight="1">
      <c r="A101" s="626"/>
      <c r="B101" s="627"/>
      <c r="C101" s="627"/>
      <c r="D101" s="623"/>
      <c r="E101" s="623"/>
      <c r="F101" s="629"/>
      <c r="G101" s="623"/>
      <c r="H101" s="630"/>
      <c r="I101" s="623"/>
      <c r="J101" s="623"/>
      <c r="K101" s="623"/>
      <c r="L101" s="623"/>
      <c r="M101" s="625"/>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78"/>
      <c r="CQ101" s="278"/>
      <c r="CR101" s="278"/>
      <c r="CS101" s="278"/>
      <c r="CT101" s="278"/>
      <c r="CU101" s="278"/>
      <c r="CV101" s="278"/>
      <c r="CW101" s="278"/>
      <c r="CX101" s="278"/>
      <c r="CY101" s="278"/>
      <c r="CZ101" s="278"/>
      <c r="DA101" s="278"/>
      <c r="DB101" s="278"/>
      <c r="DC101" s="278"/>
      <c r="DD101" s="278"/>
      <c r="DE101" s="278"/>
      <c r="DF101" s="278"/>
      <c r="DG101" s="278"/>
      <c r="DH101" s="278"/>
      <c r="DI101" s="278"/>
      <c r="DJ101" s="278"/>
      <c r="DK101" s="278"/>
      <c r="DL101" s="278"/>
      <c r="DM101" s="278"/>
      <c r="DN101" s="278"/>
      <c r="DO101" s="278"/>
      <c r="DP101" s="278"/>
      <c r="DQ101" s="278"/>
      <c r="DR101" s="278"/>
      <c r="DS101" s="278"/>
      <c r="DT101" s="278"/>
      <c r="DU101" s="278"/>
      <c r="DV101" s="278"/>
      <c r="DW101" s="278"/>
      <c r="DX101" s="278"/>
      <c r="DY101" s="278"/>
      <c r="DZ101" s="278"/>
      <c r="EA101" s="278"/>
      <c r="EB101" s="278"/>
      <c r="EC101" s="278"/>
      <c r="ED101" s="278"/>
      <c r="EE101" s="278"/>
      <c r="EF101" s="278"/>
      <c r="EG101" s="278"/>
      <c r="EH101" s="278"/>
      <c r="EI101" s="278"/>
      <c r="EJ101" s="278"/>
      <c r="EK101" s="278"/>
      <c r="EL101" s="278"/>
      <c r="EM101" s="278"/>
      <c r="EN101" s="278"/>
      <c r="EO101" s="278"/>
      <c r="EP101" s="278"/>
      <c r="EQ101" s="278"/>
      <c r="ER101" s="278"/>
      <c r="ES101" s="278"/>
      <c r="ET101" s="278"/>
      <c r="EU101" s="278"/>
      <c r="EV101" s="278"/>
      <c r="EW101" s="278"/>
      <c r="EX101" s="278"/>
      <c r="EY101" s="278"/>
      <c r="EZ101" s="278"/>
      <c r="FA101" s="278"/>
      <c r="FB101" s="278"/>
      <c r="FC101" s="278"/>
      <c r="FD101" s="278"/>
      <c r="FE101" s="278"/>
      <c r="FF101" s="278"/>
      <c r="FG101" s="278"/>
      <c r="FH101" s="278"/>
      <c r="FI101" s="278"/>
      <c r="FJ101" s="278"/>
      <c r="FK101" s="278"/>
      <c r="FL101" s="278"/>
    </row>
    <row r="102" spans="1:168" ht="20.25" customHeight="1">
      <c r="A102" s="626"/>
      <c r="B102" s="627"/>
      <c r="C102" s="627"/>
      <c r="D102" s="623"/>
      <c r="E102" s="623"/>
      <c r="F102" s="629"/>
      <c r="G102" s="623"/>
      <c r="H102" s="630"/>
      <c r="I102" s="623"/>
      <c r="J102" s="623"/>
      <c r="K102" s="623"/>
      <c r="L102" s="623"/>
      <c r="M102" s="625"/>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8"/>
      <c r="BR102" s="278"/>
      <c r="BS102" s="278"/>
      <c r="BT102" s="278"/>
      <c r="BU102" s="278"/>
      <c r="BV102" s="278"/>
      <c r="BW102" s="278"/>
      <c r="BX102" s="278"/>
      <c r="BY102" s="278"/>
      <c r="BZ102" s="278"/>
      <c r="CA102" s="278"/>
      <c r="CB102" s="278"/>
      <c r="CC102" s="278"/>
      <c r="CD102" s="278"/>
      <c r="CE102" s="278"/>
      <c r="CF102" s="278"/>
      <c r="CG102" s="278"/>
      <c r="CH102" s="278"/>
      <c r="CI102" s="278"/>
      <c r="CJ102" s="278"/>
      <c r="CK102" s="278"/>
      <c r="CL102" s="278"/>
      <c r="CM102" s="278"/>
      <c r="CN102" s="278"/>
      <c r="CO102" s="278"/>
      <c r="CP102" s="278"/>
      <c r="CQ102" s="278"/>
      <c r="CR102" s="278"/>
      <c r="CS102" s="278"/>
      <c r="CT102" s="278"/>
      <c r="CU102" s="278"/>
      <c r="CV102" s="278"/>
      <c r="CW102" s="278"/>
      <c r="CX102" s="278"/>
      <c r="CY102" s="278"/>
      <c r="CZ102" s="278"/>
      <c r="DA102" s="278"/>
      <c r="DB102" s="278"/>
      <c r="DC102" s="278"/>
      <c r="DD102" s="278"/>
      <c r="DE102" s="278"/>
      <c r="DF102" s="278"/>
      <c r="DG102" s="278"/>
      <c r="DH102" s="278"/>
      <c r="DI102" s="278"/>
      <c r="DJ102" s="278"/>
      <c r="DK102" s="278"/>
      <c r="DL102" s="278"/>
      <c r="DM102" s="278"/>
      <c r="DN102" s="278"/>
      <c r="DO102" s="278"/>
      <c r="DP102" s="278"/>
      <c r="DQ102" s="278"/>
      <c r="DR102" s="278"/>
      <c r="DS102" s="278"/>
      <c r="DT102" s="278"/>
      <c r="DU102" s="278"/>
      <c r="DV102" s="278"/>
      <c r="DW102" s="278"/>
      <c r="DX102" s="278"/>
      <c r="DY102" s="278"/>
      <c r="DZ102" s="278"/>
      <c r="EA102" s="278"/>
      <c r="EB102" s="278"/>
      <c r="EC102" s="278"/>
      <c r="ED102" s="278"/>
      <c r="EE102" s="278"/>
      <c r="EF102" s="278"/>
      <c r="EG102" s="278"/>
      <c r="EH102" s="278"/>
      <c r="EI102" s="278"/>
      <c r="EJ102" s="278"/>
      <c r="EK102" s="278"/>
      <c r="EL102" s="278"/>
      <c r="EM102" s="278"/>
      <c r="EN102" s="278"/>
      <c r="EO102" s="278"/>
      <c r="EP102" s="278"/>
      <c r="EQ102" s="278"/>
      <c r="ER102" s="278"/>
      <c r="ES102" s="278"/>
      <c r="ET102" s="278"/>
      <c r="EU102" s="278"/>
      <c r="EV102" s="278"/>
      <c r="EW102" s="278"/>
      <c r="EX102" s="278"/>
      <c r="EY102" s="278"/>
      <c r="EZ102" s="278"/>
      <c r="FA102" s="278"/>
      <c r="FB102" s="278"/>
      <c r="FC102" s="278"/>
      <c r="FD102" s="278"/>
      <c r="FE102" s="278"/>
      <c r="FF102" s="278"/>
      <c r="FG102" s="278"/>
      <c r="FH102" s="278"/>
      <c r="FI102" s="278"/>
      <c r="FJ102" s="278"/>
      <c r="FK102" s="278"/>
      <c r="FL102" s="278"/>
    </row>
    <row r="103" spans="1:168" ht="20.25" customHeight="1">
      <c r="A103" s="626"/>
      <c r="B103" s="627"/>
      <c r="C103" s="627"/>
      <c r="D103" s="623"/>
      <c r="E103" s="623"/>
      <c r="F103" s="629"/>
      <c r="G103" s="623"/>
      <c r="H103" s="630"/>
      <c r="I103" s="623"/>
      <c r="J103" s="623"/>
      <c r="K103" s="623"/>
      <c r="L103" s="623"/>
      <c r="M103" s="625"/>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78"/>
      <c r="CQ103" s="278"/>
      <c r="CR103" s="278"/>
      <c r="CS103" s="278"/>
      <c r="CT103" s="278"/>
      <c r="CU103" s="278"/>
      <c r="CV103" s="278"/>
      <c r="CW103" s="278"/>
      <c r="CX103" s="278"/>
      <c r="CY103" s="278"/>
      <c r="CZ103" s="278"/>
      <c r="DA103" s="278"/>
      <c r="DB103" s="278"/>
      <c r="DC103" s="278"/>
      <c r="DD103" s="278"/>
      <c r="DE103" s="278"/>
      <c r="DF103" s="278"/>
      <c r="DG103" s="278"/>
      <c r="DH103" s="278"/>
      <c r="DI103" s="278"/>
      <c r="DJ103" s="278"/>
      <c r="DK103" s="278"/>
      <c r="DL103" s="278"/>
      <c r="DM103" s="278"/>
      <c r="DN103" s="278"/>
      <c r="DO103" s="278"/>
      <c r="DP103" s="278"/>
      <c r="DQ103" s="278"/>
      <c r="DR103" s="278"/>
      <c r="DS103" s="278"/>
      <c r="DT103" s="278"/>
      <c r="DU103" s="278"/>
      <c r="DV103" s="278"/>
      <c r="DW103" s="278"/>
      <c r="DX103" s="278"/>
      <c r="DY103" s="278"/>
      <c r="DZ103" s="278"/>
      <c r="EA103" s="278"/>
      <c r="EB103" s="278"/>
      <c r="EC103" s="278"/>
      <c r="ED103" s="278"/>
      <c r="EE103" s="278"/>
      <c r="EF103" s="278"/>
      <c r="EG103" s="278"/>
      <c r="EH103" s="278"/>
      <c r="EI103" s="278"/>
      <c r="EJ103" s="278"/>
      <c r="EK103" s="278"/>
      <c r="EL103" s="278"/>
      <c r="EM103" s="278"/>
      <c r="EN103" s="278"/>
      <c r="EO103" s="278"/>
      <c r="EP103" s="278"/>
      <c r="EQ103" s="278"/>
      <c r="ER103" s="278"/>
      <c r="ES103" s="278"/>
      <c r="ET103" s="278"/>
      <c r="EU103" s="278"/>
      <c r="EV103" s="278"/>
      <c r="EW103" s="278"/>
      <c r="EX103" s="278"/>
      <c r="EY103" s="278"/>
      <c r="EZ103" s="278"/>
      <c r="FA103" s="278"/>
      <c r="FB103" s="278"/>
      <c r="FC103" s="278"/>
      <c r="FD103" s="278"/>
      <c r="FE103" s="278"/>
      <c r="FF103" s="278"/>
      <c r="FG103" s="278"/>
      <c r="FH103" s="278"/>
      <c r="FI103" s="278"/>
      <c r="FJ103" s="278"/>
      <c r="FK103" s="278"/>
      <c r="FL103" s="278"/>
    </row>
    <row r="104" spans="1:168" ht="20.25" customHeight="1">
      <c r="A104" s="626"/>
      <c r="B104" s="627"/>
      <c r="C104" s="627"/>
      <c r="D104" s="623"/>
      <c r="E104" s="623"/>
      <c r="F104" s="629"/>
      <c r="G104" s="623"/>
      <c r="H104" s="630"/>
      <c r="I104" s="623"/>
      <c r="J104" s="623"/>
      <c r="K104" s="623"/>
      <c r="L104" s="623"/>
      <c r="M104" s="625"/>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c r="AZ104" s="278"/>
      <c r="BA104" s="278"/>
      <c r="BB104" s="278"/>
      <c r="BC104" s="278"/>
      <c r="BD104" s="278"/>
      <c r="BE104" s="278"/>
      <c r="BF104" s="278"/>
      <c r="BG104" s="278"/>
      <c r="BH104" s="278"/>
      <c r="BI104" s="278"/>
      <c r="BJ104" s="278"/>
      <c r="BK104" s="278"/>
      <c r="BL104" s="278"/>
      <c r="BM104" s="278"/>
      <c r="BN104" s="278"/>
      <c r="BO104" s="278"/>
      <c r="BP104" s="278"/>
      <c r="BQ104" s="278"/>
      <c r="BR104" s="278"/>
      <c r="BS104" s="278"/>
      <c r="BT104" s="278"/>
      <c r="BU104" s="278"/>
      <c r="BV104" s="278"/>
      <c r="BW104" s="278"/>
      <c r="BX104" s="278"/>
      <c r="BY104" s="278"/>
      <c r="BZ104" s="278"/>
      <c r="CA104" s="278"/>
      <c r="CB104" s="278"/>
      <c r="CC104" s="278"/>
      <c r="CD104" s="278"/>
      <c r="CE104" s="278"/>
      <c r="CF104" s="278"/>
      <c r="CG104" s="278"/>
      <c r="CH104" s="278"/>
      <c r="CI104" s="278"/>
      <c r="CJ104" s="278"/>
      <c r="CK104" s="278"/>
      <c r="CL104" s="278"/>
      <c r="CM104" s="278"/>
      <c r="CN104" s="278"/>
      <c r="CO104" s="278"/>
      <c r="CP104" s="278"/>
      <c r="CQ104" s="278"/>
      <c r="CR104" s="278"/>
      <c r="CS104" s="278"/>
      <c r="CT104" s="278"/>
      <c r="CU104" s="278"/>
      <c r="CV104" s="278"/>
      <c r="CW104" s="278"/>
      <c r="CX104" s="278"/>
      <c r="CY104" s="278"/>
      <c r="CZ104" s="278"/>
      <c r="DA104" s="278"/>
      <c r="DB104" s="278"/>
      <c r="DC104" s="278"/>
      <c r="DD104" s="278"/>
      <c r="DE104" s="278"/>
      <c r="DF104" s="278"/>
      <c r="DG104" s="278"/>
      <c r="DH104" s="278"/>
      <c r="DI104" s="278"/>
      <c r="DJ104" s="278"/>
      <c r="DK104" s="278"/>
      <c r="DL104" s="278"/>
      <c r="DM104" s="278"/>
      <c r="DN104" s="278"/>
      <c r="DO104" s="278"/>
      <c r="DP104" s="278"/>
      <c r="DQ104" s="278"/>
      <c r="DR104" s="278"/>
      <c r="DS104" s="278"/>
      <c r="DT104" s="278"/>
      <c r="DU104" s="278"/>
      <c r="DV104" s="278"/>
      <c r="DW104" s="278"/>
      <c r="DX104" s="278"/>
      <c r="DY104" s="278"/>
      <c r="DZ104" s="278"/>
      <c r="EA104" s="278"/>
      <c r="EB104" s="278"/>
      <c r="EC104" s="278"/>
      <c r="ED104" s="278"/>
      <c r="EE104" s="278"/>
      <c r="EF104" s="278"/>
      <c r="EG104" s="278"/>
      <c r="EH104" s="278"/>
      <c r="EI104" s="278"/>
      <c r="EJ104" s="278"/>
      <c r="EK104" s="278"/>
      <c r="EL104" s="278"/>
      <c r="EM104" s="278"/>
      <c r="EN104" s="278"/>
      <c r="EO104" s="278"/>
      <c r="EP104" s="278"/>
      <c r="EQ104" s="278"/>
      <c r="ER104" s="278"/>
      <c r="ES104" s="278"/>
      <c r="ET104" s="278"/>
      <c r="EU104" s="278"/>
      <c r="EV104" s="278"/>
      <c r="EW104" s="278"/>
      <c r="EX104" s="278"/>
      <c r="EY104" s="278"/>
      <c r="EZ104" s="278"/>
      <c r="FA104" s="278"/>
      <c r="FB104" s="278"/>
      <c r="FC104" s="278"/>
      <c r="FD104" s="278"/>
      <c r="FE104" s="278"/>
      <c r="FF104" s="278"/>
      <c r="FG104" s="278"/>
      <c r="FH104" s="278"/>
      <c r="FI104" s="278"/>
      <c r="FJ104" s="278"/>
      <c r="FK104" s="278"/>
      <c r="FL104" s="278"/>
    </row>
    <row r="105" spans="1:168" ht="20.25" customHeight="1">
      <c r="A105" s="626"/>
      <c r="B105" s="627"/>
      <c r="C105" s="627"/>
      <c r="D105" s="623"/>
      <c r="E105" s="623"/>
      <c r="F105" s="629"/>
      <c r="G105" s="623"/>
      <c r="H105" s="630"/>
      <c r="I105" s="623"/>
      <c r="J105" s="623"/>
      <c r="K105" s="623"/>
      <c r="L105" s="623"/>
      <c r="M105" s="625"/>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c r="AZ105" s="278"/>
      <c r="BA105" s="278"/>
      <c r="BB105" s="278"/>
      <c r="BC105" s="278"/>
      <c r="BD105" s="278"/>
      <c r="BE105" s="278"/>
      <c r="BF105" s="278"/>
      <c r="BG105" s="278"/>
      <c r="BH105" s="278"/>
      <c r="BI105" s="278"/>
      <c r="BJ105" s="278"/>
      <c r="BK105" s="278"/>
      <c r="BL105" s="278"/>
      <c r="BM105" s="278"/>
      <c r="BN105" s="278"/>
      <c r="BO105" s="278"/>
      <c r="BP105" s="278"/>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78"/>
      <c r="CQ105" s="278"/>
      <c r="CR105" s="278"/>
      <c r="CS105" s="278"/>
      <c r="CT105" s="278"/>
      <c r="CU105" s="278"/>
      <c r="CV105" s="278"/>
      <c r="CW105" s="278"/>
      <c r="CX105" s="278"/>
      <c r="CY105" s="278"/>
      <c r="CZ105" s="278"/>
      <c r="DA105" s="278"/>
      <c r="DB105" s="278"/>
      <c r="DC105" s="278"/>
      <c r="DD105" s="278"/>
      <c r="DE105" s="278"/>
      <c r="DF105" s="278"/>
      <c r="DG105" s="278"/>
      <c r="DH105" s="278"/>
      <c r="DI105" s="278"/>
      <c r="DJ105" s="278"/>
      <c r="DK105" s="278"/>
      <c r="DL105" s="278"/>
      <c r="DM105" s="278"/>
      <c r="DN105" s="278"/>
      <c r="DO105" s="278"/>
      <c r="DP105" s="278"/>
      <c r="DQ105" s="278"/>
      <c r="DR105" s="278"/>
      <c r="DS105" s="278"/>
      <c r="DT105" s="278"/>
      <c r="DU105" s="278"/>
      <c r="DV105" s="278"/>
      <c r="DW105" s="278"/>
      <c r="DX105" s="278"/>
      <c r="DY105" s="278"/>
      <c r="DZ105" s="278"/>
      <c r="EA105" s="278"/>
      <c r="EB105" s="278"/>
      <c r="EC105" s="278"/>
      <c r="ED105" s="278"/>
      <c r="EE105" s="278"/>
      <c r="EF105" s="278"/>
      <c r="EG105" s="278"/>
      <c r="EH105" s="278"/>
      <c r="EI105" s="278"/>
      <c r="EJ105" s="278"/>
      <c r="EK105" s="278"/>
      <c r="EL105" s="278"/>
      <c r="EM105" s="278"/>
      <c r="EN105" s="278"/>
      <c r="EO105" s="278"/>
      <c r="EP105" s="278"/>
      <c r="EQ105" s="278"/>
      <c r="ER105" s="278"/>
      <c r="ES105" s="278"/>
      <c r="ET105" s="278"/>
      <c r="EU105" s="278"/>
      <c r="EV105" s="278"/>
      <c r="EW105" s="278"/>
      <c r="EX105" s="278"/>
      <c r="EY105" s="278"/>
      <c r="EZ105" s="278"/>
      <c r="FA105" s="278"/>
      <c r="FB105" s="278"/>
      <c r="FC105" s="278"/>
      <c r="FD105" s="278"/>
      <c r="FE105" s="278"/>
      <c r="FF105" s="278"/>
      <c r="FG105" s="278"/>
      <c r="FH105" s="278"/>
      <c r="FI105" s="278"/>
      <c r="FJ105" s="278"/>
      <c r="FK105" s="278"/>
      <c r="FL105" s="278"/>
    </row>
    <row r="106" spans="1:168" ht="20.25" customHeight="1">
      <c r="A106" s="626"/>
      <c r="B106" s="627"/>
      <c r="C106" s="627"/>
      <c r="D106" s="623"/>
      <c r="E106" s="623"/>
      <c r="F106" s="629"/>
      <c r="G106" s="623"/>
      <c r="H106" s="630"/>
      <c r="I106" s="623"/>
      <c r="J106" s="623"/>
      <c r="K106" s="623"/>
      <c r="L106" s="623"/>
      <c r="M106" s="625"/>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c r="AZ106" s="278"/>
      <c r="BA106" s="278"/>
      <c r="BB106" s="278"/>
      <c r="BC106" s="278"/>
      <c r="BD106" s="278"/>
      <c r="BE106" s="278"/>
      <c r="BF106" s="278"/>
      <c r="BG106" s="278"/>
      <c r="BH106" s="278"/>
      <c r="BI106" s="278"/>
      <c r="BJ106" s="278"/>
      <c r="BK106" s="278"/>
      <c r="BL106" s="278"/>
      <c r="BM106" s="278"/>
      <c r="BN106" s="278"/>
      <c r="BO106" s="278"/>
      <c r="BP106" s="278"/>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278"/>
      <c r="CQ106" s="278"/>
      <c r="CR106" s="278"/>
      <c r="CS106" s="278"/>
      <c r="CT106" s="278"/>
      <c r="CU106" s="278"/>
      <c r="CV106" s="278"/>
      <c r="CW106" s="278"/>
      <c r="CX106" s="278"/>
      <c r="CY106" s="278"/>
      <c r="CZ106" s="278"/>
      <c r="DA106" s="278"/>
      <c r="DB106" s="278"/>
      <c r="DC106" s="278"/>
      <c r="DD106" s="278"/>
      <c r="DE106" s="278"/>
      <c r="DF106" s="278"/>
      <c r="DG106" s="278"/>
      <c r="DH106" s="278"/>
      <c r="DI106" s="278"/>
      <c r="DJ106" s="278"/>
      <c r="DK106" s="278"/>
      <c r="DL106" s="278"/>
      <c r="DM106" s="278"/>
      <c r="DN106" s="278"/>
      <c r="DO106" s="278"/>
      <c r="DP106" s="278"/>
      <c r="DQ106" s="278"/>
      <c r="DR106" s="278"/>
      <c r="DS106" s="278"/>
      <c r="DT106" s="278"/>
      <c r="DU106" s="278"/>
      <c r="DV106" s="278"/>
      <c r="DW106" s="278"/>
      <c r="DX106" s="278"/>
      <c r="DY106" s="278"/>
      <c r="DZ106" s="278"/>
      <c r="EA106" s="278"/>
      <c r="EB106" s="278"/>
      <c r="EC106" s="278"/>
      <c r="ED106" s="278"/>
      <c r="EE106" s="278"/>
      <c r="EF106" s="278"/>
      <c r="EG106" s="278"/>
      <c r="EH106" s="278"/>
      <c r="EI106" s="278"/>
      <c r="EJ106" s="278"/>
      <c r="EK106" s="278"/>
      <c r="EL106" s="278"/>
      <c r="EM106" s="278"/>
      <c r="EN106" s="278"/>
      <c r="EO106" s="278"/>
      <c r="EP106" s="278"/>
      <c r="EQ106" s="278"/>
      <c r="ER106" s="278"/>
      <c r="ES106" s="278"/>
      <c r="ET106" s="278"/>
      <c r="EU106" s="278"/>
      <c r="EV106" s="278"/>
      <c r="EW106" s="278"/>
      <c r="EX106" s="278"/>
      <c r="EY106" s="278"/>
      <c r="EZ106" s="278"/>
      <c r="FA106" s="278"/>
      <c r="FB106" s="278"/>
      <c r="FC106" s="278"/>
      <c r="FD106" s="278"/>
      <c r="FE106" s="278"/>
      <c r="FF106" s="278"/>
      <c r="FG106" s="278"/>
      <c r="FH106" s="278"/>
      <c r="FI106" s="278"/>
      <c r="FJ106" s="278"/>
      <c r="FK106" s="278"/>
      <c r="FL106" s="278"/>
    </row>
    <row r="107" spans="1:168" ht="20.25" customHeight="1">
      <c r="A107" s="626"/>
      <c r="B107" s="627"/>
      <c r="C107" s="627"/>
      <c r="D107" s="623"/>
      <c r="E107" s="623"/>
      <c r="F107" s="629"/>
      <c r="G107" s="623"/>
      <c r="H107" s="630"/>
      <c r="I107" s="623"/>
      <c r="J107" s="623"/>
      <c r="K107" s="623"/>
      <c r="L107" s="623"/>
      <c r="M107" s="625"/>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c r="EA107" s="278"/>
      <c r="EB107" s="278"/>
      <c r="EC107" s="278"/>
      <c r="ED107" s="278"/>
      <c r="EE107" s="278"/>
      <c r="EF107" s="278"/>
      <c r="EG107" s="278"/>
      <c r="EH107" s="278"/>
      <c r="EI107" s="278"/>
      <c r="EJ107" s="278"/>
      <c r="EK107" s="278"/>
      <c r="EL107" s="278"/>
      <c r="EM107" s="278"/>
      <c r="EN107" s="278"/>
      <c r="EO107" s="278"/>
      <c r="EP107" s="278"/>
      <c r="EQ107" s="278"/>
      <c r="ER107" s="278"/>
      <c r="ES107" s="278"/>
      <c r="ET107" s="278"/>
      <c r="EU107" s="278"/>
      <c r="EV107" s="278"/>
      <c r="EW107" s="278"/>
      <c r="EX107" s="278"/>
      <c r="EY107" s="278"/>
      <c r="EZ107" s="278"/>
      <c r="FA107" s="278"/>
      <c r="FB107" s="278"/>
      <c r="FC107" s="278"/>
      <c r="FD107" s="278"/>
      <c r="FE107" s="278"/>
      <c r="FF107" s="278"/>
      <c r="FG107" s="278"/>
      <c r="FH107" s="278"/>
      <c r="FI107" s="278"/>
      <c r="FJ107" s="278"/>
      <c r="FK107" s="278"/>
      <c r="FL107" s="278"/>
    </row>
    <row r="108" spans="1:168" ht="20.25" customHeight="1">
      <c r="A108" s="626"/>
      <c r="B108" s="627"/>
      <c r="C108" s="627"/>
      <c r="D108" s="623"/>
      <c r="E108" s="623"/>
      <c r="F108" s="629"/>
      <c r="G108" s="623"/>
      <c r="H108" s="630"/>
      <c r="I108" s="623"/>
      <c r="J108" s="623"/>
      <c r="K108" s="623"/>
      <c r="L108" s="623"/>
      <c r="M108" s="625"/>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c r="AZ108" s="278"/>
      <c r="BA108" s="278"/>
      <c r="BB108" s="278"/>
      <c r="BC108" s="278"/>
      <c r="BD108" s="278"/>
      <c r="BE108" s="278"/>
      <c r="BF108" s="278"/>
      <c r="BG108" s="278"/>
      <c r="BH108" s="278"/>
      <c r="BI108" s="278"/>
      <c r="BJ108" s="278"/>
      <c r="BK108" s="278"/>
      <c r="BL108" s="278"/>
      <c r="BM108" s="278"/>
      <c r="BN108" s="278"/>
      <c r="BO108" s="278"/>
      <c r="BP108" s="278"/>
      <c r="BQ108" s="278"/>
      <c r="BR108" s="278"/>
      <c r="BS108" s="278"/>
      <c r="BT108" s="278"/>
      <c r="BU108" s="278"/>
      <c r="BV108" s="278"/>
      <c r="BW108" s="278"/>
      <c r="BX108" s="278"/>
      <c r="BY108" s="278"/>
      <c r="BZ108" s="278"/>
      <c r="CA108" s="278"/>
      <c r="CB108" s="278"/>
      <c r="CC108" s="278"/>
      <c r="CD108" s="278"/>
      <c r="CE108" s="278"/>
      <c r="CF108" s="278"/>
      <c r="CG108" s="278"/>
      <c r="CH108" s="278"/>
      <c r="CI108" s="278"/>
      <c r="CJ108" s="278"/>
      <c r="CK108" s="278"/>
      <c r="CL108" s="278"/>
      <c r="CM108" s="278"/>
      <c r="CN108" s="278"/>
      <c r="CO108" s="278"/>
      <c r="CP108" s="278"/>
      <c r="CQ108" s="278"/>
      <c r="CR108" s="278"/>
      <c r="CS108" s="278"/>
      <c r="CT108" s="278"/>
      <c r="CU108" s="278"/>
      <c r="CV108" s="278"/>
      <c r="CW108" s="278"/>
      <c r="CX108" s="278"/>
      <c r="CY108" s="278"/>
      <c r="CZ108" s="278"/>
      <c r="DA108" s="278"/>
      <c r="DB108" s="278"/>
      <c r="DC108" s="278"/>
      <c r="DD108" s="278"/>
      <c r="DE108" s="278"/>
      <c r="DF108" s="278"/>
      <c r="DG108" s="278"/>
      <c r="DH108" s="278"/>
      <c r="DI108" s="278"/>
      <c r="DJ108" s="278"/>
      <c r="DK108" s="278"/>
      <c r="DL108" s="278"/>
      <c r="DM108" s="278"/>
      <c r="DN108" s="278"/>
      <c r="DO108" s="278"/>
      <c r="DP108" s="278"/>
      <c r="DQ108" s="278"/>
      <c r="DR108" s="278"/>
      <c r="DS108" s="278"/>
      <c r="DT108" s="278"/>
      <c r="DU108" s="278"/>
      <c r="DV108" s="278"/>
      <c r="DW108" s="278"/>
      <c r="DX108" s="278"/>
      <c r="DY108" s="278"/>
      <c r="DZ108" s="278"/>
      <c r="EA108" s="278"/>
      <c r="EB108" s="278"/>
      <c r="EC108" s="278"/>
      <c r="ED108" s="278"/>
      <c r="EE108" s="278"/>
      <c r="EF108" s="278"/>
      <c r="EG108" s="278"/>
      <c r="EH108" s="278"/>
      <c r="EI108" s="278"/>
      <c r="EJ108" s="278"/>
      <c r="EK108" s="278"/>
      <c r="EL108" s="278"/>
      <c r="EM108" s="278"/>
      <c r="EN108" s="278"/>
      <c r="EO108" s="278"/>
      <c r="EP108" s="278"/>
      <c r="EQ108" s="278"/>
      <c r="ER108" s="278"/>
      <c r="ES108" s="278"/>
      <c r="ET108" s="278"/>
      <c r="EU108" s="278"/>
      <c r="EV108" s="278"/>
      <c r="EW108" s="278"/>
      <c r="EX108" s="278"/>
      <c r="EY108" s="278"/>
      <c r="EZ108" s="278"/>
      <c r="FA108" s="278"/>
      <c r="FB108" s="278"/>
      <c r="FC108" s="278"/>
      <c r="FD108" s="278"/>
      <c r="FE108" s="278"/>
      <c r="FF108" s="278"/>
      <c r="FG108" s="278"/>
      <c r="FH108" s="278"/>
      <c r="FI108" s="278"/>
      <c r="FJ108" s="278"/>
      <c r="FK108" s="278"/>
      <c r="FL108" s="278"/>
    </row>
    <row r="109" spans="1:168" ht="20.25" customHeight="1">
      <c r="A109" s="626">
        <f>'7- Mapa Final'!A110</f>
        <v>11</v>
      </c>
      <c r="B109" s="627" t="str">
        <f>'7- Mapa Final'!B110</f>
        <v>Ofrecer, prometer, entregar, aceptar o solicitar una ventaja indebida para:
Solicitar la contratación de bienes y servicios a cargo</v>
      </c>
      <c r="C109" s="627" t="str">
        <f>'7- Mapa Final'!C110</f>
        <v>Incorporar condiciones o requisitos que favorezcan a un proveedor en particular y/o una característica o cualidad de un bien o servicio en especial</v>
      </c>
      <c r="D109" s="628" t="str">
        <f>'7- Mapa Final'!J110</f>
        <v>Muy Baja - 1</v>
      </c>
      <c r="E109" s="628" t="str">
        <f>'7- Mapa Final'!K110</f>
        <v>Moderado - 3</v>
      </c>
      <c r="F109" s="629" t="str">
        <f>'7- Mapa Final'!M110</f>
        <v>Moderado - 3</v>
      </c>
      <c r="G109" s="623" t="str">
        <f>'7- Mapa Final'!N110</f>
        <v>Reducir (Mitigar)</v>
      </c>
      <c r="H109" s="630" t="str">
        <f>'7- Mapa Final'!O110</f>
        <v>Informe trimestral de las solicitudes de contratación de bienes y servicios a cargo</v>
      </c>
      <c r="I109" s="623" t="s">
        <v>549</v>
      </c>
      <c r="J109" s="623"/>
      <c r="K109" s="624">
        <v>45658</v>
      </c>
      <c r="L109" s="624">
        <v>45746</v>
      </c>
      <c r="M109" s="625" t="s">
        <v>560</v>
      </c>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c r="AZ109" s="278"/>
      <c r="BA109" s="278"/>
      <c r="BB109" s="278"/>
      <c r="BC109" s="278"/>
      <c r="BD109" s="278"/>
      <c r="BE109" s="278"/>
      <c r="BF109" s="278"/>
      <c r="BG109" s="278"/>
      <c r="BH109" s="278"/>
      <c r="BI109" s="278"/>
      <c r="BJ109" s="278"/>
      <c r="BK109" s="278"/>
      <c r="BL109" s="278"/>
      <c r="BM109" s="278"/>
      <c r="BN109" s="278"/>
      <c r="BO109" s="278"/>
      <c r="BP109" s="278"/>
      <c r="BQ109" s="278"/>
      <c r="BR109" s="278"/>
      <c r="BS109" s="278"/>
      <c r="BT109" s="278"/>
      <c r="BU109" s="278"/>
      <c r="BV109" s="278"/>
      <c r="BW109" s="278"/>
      <c r="BX109" s="278"/>
      <c r="BY109" s="278"/>
      <c r="BZ109" s="278"/>
      <c r="CA109" s="278"/>
      <c r="CB109" s="278"/>
      <c r="CC109" s="278"/>
      <c r="CD109" s="278"/>
      <c r="CE109" s="278"/>
      <c r="CF109" s="278"/>
      <c r="CG109" s="278"/>
      <c r="CH109" s="278"/>
      <c r="CI109" s="278"/>
      <c r="CJ109" s="278"/>
      <c r="CK109" s="278"/>
      <c r="CL109" s="278"/>
      <c r="CM109" s="278"/>
      <c r="CN109" s="278"/>
      <c r="CO109" s="278"/>
      <c r="CP109" s="278"/>
      <c r="CQ109" s="278"/>
      <c r="CR109" s="278"/>
      <c r="CS109" s="278"/>
      <c r="CT109" s="278"/>
      <c r="CU109" s="278"/>
      <c r="CV109" s="278"/>
      <c r="CW109" s="278"/>
      <c r="CX109" s="278"/>
      <c r="CY109" s="278"/>
      <c r="CZ109" s="278"/>
      <c r="DA109" s="278"/>
      <c r="DB109" s="278"/>
      <c r="DC109" s="278"/>
      <c r="DD109" s="278"/>
      <c r="DE109" s="278"/>
      <c r="DF109" s="278"/>
      <c r="DG109" s="278"/>
      <c r="DH109" s="278"/>
      <c r="DI109" s="278"/>
      <c r="DJ109" s="278"/>
      <c r="DK109" s="278"/>
      <c r="DL109" s="278"/>
      <c r="DM109" s="278"/>
      <c r="DN109" s="278"/>
      <c r="DO109" s="278"/>
      <c r="DP109" s="278"/>
      <c r="DQ109" s="278"/>
      <c r="DR109" s="278"/>
      <c r="DS109" s="278"/>
      <c r="DT109" s="278"/>
      <c r="DU109" s="278"/>
      <c r="DV109" s="278"/>
      <c r="DW109" s="278"/>
      <c r="DX109" s="278"/>
      <c r="DY109" s="278"/>
      <c r="DZ109" s="278"/>
      <c r="EA109" s="278"/>
      <c r="EB109" s="278"/>
      <c r="EC109" s="278"/>
      <c r="ED109" s="278"/>
      <c r="EE109" s="278"/>
      <c r="EF109" s="278"/>
      <c r="EG109" s="278"/>
      <c r="EH109" s="278"/>
      <c r="EI109" s="278"/>
      <c r="EJ109" s="278"/>
      <c r="EK109" s="278"/>
      <c r="EL109" s="278"/>
      <c r="EM109" s="278"/>
      <c r="EN109" s="278"/>
      <c r="EO109" s="278"/>
      <c r="EP109" s="278"/>
      <c r="EQ109" s="278"/>
      <c r="ER109" s="278"/>
      <c r="ES109" s="278"/>
      <c r="ET109" s="278"/>
      <c r="EU109" s="278"/>
      <c r="EV109" s="278"/>
      <c r="EW109" s="278"/>
      <c r="EX109" s="278"/>
      <c r="EY109" s="278"/>
      <c r="EZ109" s="278"/>
      <c r="FA109" s="278"/>
      <c r="FB109" s="278"/>
      <c r="FC109" s="278"/>
      <c r="FD109" s="278"/>
      <c r="FE109" s="278"/>
      <c r="FF109" s="278"/>
      <c r="FG109" s="278"/>
      <c r="FH109" s="278"/>
      <c r="FI109" s="278"/>
      <c r="FJ109" s="278"/>
      <c r="FK109" s="278"/>
      <c r="FL109" s="278"/>
    </row>
    <row r="110" spans="1:168" ht="20.25" customHeight="1">
      <c r="A110" s="626"/>
      <c r="B110" s="627"/>
      <c r="C110" s="627"/>
      <c r="D110" s="623"/>
      <c r="E110" s="623"/>
      <c r="F110" s="629"/>
      <c r="G110" s="623"/>
      <c r="H110" s="630"/>
      <c r="I110" s="623"/>
      <c r="J110" s="623"/>
      <c r="K110" s="623"/>
      <c r="L110" s="623"/>
      <c r="M110" s="625"/>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8"/>
      <c r="BR110" s="278"/>
      <c r="BS110" s="278"/>
      <c r="BT110" s="278"/>
      <c r="BU110" s="278"/>
      <c r="BV110" s="278"/>
      <c r="BW110" s="278"/>
      <c r="BX110" s="278"/>
      <c r="BY110" s="278"/>
      <c r="BZ110" s="278"/>
      <c r="CA110" s="278"/>
      <c r="CB110" s="278"/>
      <c r="CC110" s="278"/>
      <c r="CD110" s="278"/>
      <c r="CE110" s="278"/>
      <c r="CF110" s="278"/>
      <c r="CG110" s="278"/>
      <c r="CH110" s="278"/>
      <c r="CI110" s="278"/>
      <c r="CJ110" s="278"/>
      <c r="CK110" s="278"/>
      <c r="CL110" s="278"/>
      <c r="CM110" s="278"/>
      <c r="CN110" s="278"/>
      <c r="CO110" s="278"/>
      <c r="CP110" s="278"/>
      <c r="CQ110" s="278"/>
      <c r="CR110" s="278"/>
      <c r="CS110" s="278"/>
      <c r="CT110" s="278"/>
      <c r="CU110" s="278"/>
      <c r="CV110" s="278"/>
      <c r="CW110" s="278"/>
      <c r="CX110" s="278"/>
      <c r="CY110" s="278"/>
      <c r="CZ110" s="278"/>
      <c r="DA110" s="278"/>
      <c r="DB110" s="278"/>
      <c r="DC110" s="278"/>
      <c r="DD110" s="278"/>
      <c r="DE110" s="278"/>
      <c r="DF110" s="278"/>
      <c r="DG110" s="278"/>
      <c r="DH110" s="278"/>
      <c r="DI110" s="278"/>
      <c r="DJ110" s="278"/>
      <c r="DK110" s="278"/>
      <c r="DL110" s="278"/>
      <c r="DM110" s="278"/>
      <c r="DN110" s="278"/>
      <c r="DO110" s="278"/>
      <c r="DP110" s="278"/>
      <c r="DQ110" s="278"/>
      <c r="DR110" s="278"/>
      <c r="DS110" s="278"/>
      <c r="DT110" s="278"/>
      <c r="DU110" s="278"/>
      <c r="DV110" s="278"/>
      <c r="DW110" s="278"/>
      <c r="DX110" s="278"/>
      <c r="DY110" s="278"/>
      <c r="DZ110" s="278"/>
      <c r="EA110" s="278"/>
      <c r="EB110" s="278"/>
      <c r="EC110" s="278"/>
      <c r="ED110" s="278"/>
      <c r="EE110" s="278"/>
      <c r="EF110" s="278"/>
      <c r="EG110" s="278"/>
      <c r="EH110" s="278"/>
      <c r="EI110" s="278"/>
      <c r="EJ110" s="278"/>
      <c r="EK110" s="278"/>
      <c r="EL110" s="278"/>
      <c r="EM110" s="278"/>
      <c r="EN110" s="278"/>
      <c r="EO110" s="278"/>
      <c r="EP110" s="278"/>
      <c r="EQ110" s="278"/>
      <c r="ER110" s="278"/>
      <c r="ES110" s="278"/>
      <c r="ET110" s="278"/>
      <c r="EU110" s="278"/>
      <c r="EV110" s="278"/>
      <c r="EW110" s="278"/>
      <c r="EX110" s="278"/>
      <c r="EY110" s="278"/>
      <c r="EZ110" s="278"/>
      <c r="FA110" s="278"/>
      <c r="FB110" s="278"/>
      <c r="FC110" s="278"/>
      <c r="FD110" s="278"/>
      <c r="FE110" s="278"/>
      <c r="FF110" s="278"/>
      <c r="FG110" s="278"/>
      <c r="FH110" s="278"/>
      <c r="FI110" s="278"/>
      <c r="FJ110" s="278"/>
      <c r="FK110" s="278"/>
      <c r="FL110" s="278"/>
    </row>
    <row r="111" spans="1:168" ht="20.25" customHeight="1">
      <c r="A111" s="626"/>
      <c r="B111" s="627"/>
      <c r="C111" s="627"/>
      <c r="D111" s="623"/>
      <c r="E111" s="623"/>
      <c r="F111" s="629"/>
      <c r="G111" s="623"/>
      <c r="H111" s="630"/>
      <c r="I111" s="623"/>
      <c r="J111" s="623"/>
      <c r="K111" s="623"/>
      <c r="L111" s="623"/>
      <c r="M111" s="625"/>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278"/>
      <c r="AZ111" s="278"/>
      <c r="BA111" s="278"/>
      <c r="BB111" s="278"/>
      <c r="BC111" s="278"/>
      <c r="BD111" s="278"/>
      <c r="BE111" s="278"/>
      <c r="BF111" s="278"/>
      <c r="BG111" s="278"/>
      <c r="BH111" s="278"/>
      <c r="BI111" s="278"/>
      <c r="BJ111" s="278"/>
      <c r="BK111" s="278"/>
      <c r="BL111" s="278"/>
      <c r="BM111" s="278"/>
      <c r="BN111" s="278"/>
      <c r="BO111" s="278"/>
      <c r="BP111" s="278"/>
      <c r="BQ111" s="278"/>
      <c r="BR111" s="278"/>
      <c r="BS111" s="278"/>
      <c r="BT111" s="278"/>
      <c r="BU111" s="278"/>
      <c r="BV111" s="278"/>
      <c r="BW111" s="278"/>
      <c r="BX111" s="278"/>
      <c r="BY111" s="278"/>
      <c r="BZ111" s="278"/>
      <c r="CA111" s="278"/>
      <c r="CB111" s="278"/>
      <c r="CC111" s="278"/>
      <c r="CD111" s="278"/>
      <c r="CE111" s="278"/>
      <c r="CF111" s="278"/>
      <c r="CG111" s="278"/>
      <c r="CH111" s="278"/>
      <c r="CI111" s="278"/>
      <c r="CJ111" s="278"/>
      <c r="CK111" s="278"/>
      <c r="CL111" s="278"/>
      <c r="CM111" s="278"/>
      <c r="CN111" s="278"/>
      <c r="CO111" s="278"/>
      <c r="CP111" s="278"/>
      <c r="CQ111" s="278"/>
      <c r="CR111" s="278"/>
      <c r="CS111" s="278"/>
      <c r="CT111" s="278"/>
      <c r="CU111" s="278"/>
      <c r="CV111" s="278"/>
      <c r="CW111" s="278"/>
      <c r="CX111" s="278"/>
      <c r="CY111" s="278"/>
      <c r="CZ111" s="278"/>
      <c r="DA111" s="278"/>
      <c r="DB111" s="278"/>
      <c r="DC111" s="278"/>
      <c r="DD111" s="278"/>
      <c r="DE111" s="278"/>
      <c r="DF111" s="278"/>
      <c r="DG111" s="278"/>
      <c r="DH111" s="278"/>
      <c r="DI111" s="278"/>
      <c r="DJ111" s="278"/>
      <c r="DK111" s="278"/>
      <c r="DL111" s="278"/>
      <c r="DM111" s="278"/>
      <c r="DN111" s="278"/>
      <c r="DO111" s="278"/>
      <c r="DP111" s="278"/>
      <c r="DQ111" s="278"/>
      <c r="DR111" s="278"/>
      <c r="DS111" s="278"/>
      <c r="DT111" s="278"/>
      <c r="DU111" s="278"/>
      <c r="DV111" s="278"/>
      <c r="DW111" s="278"/>
      <c r="DX111" s="278"/>
      <c r="DY111" s="278"/>
      <c r="DZ111" s="278"/>
      <c r="EA111" s="278"/>
      <c r="EB111" s="278"/>
      <c r="EC111" s="278"/>
      <c r="ED111" s="278"/>
      <c r="EE111" s="278"/>
      <c r="EF111" s="278"/>
      <c r="EG111" s="278"/>
      <c r="EH111" s="278"/>
      <c r="EI111" s="278"/>
      <c r="EJ111" s="278"/>
      <c r="EK111" s="278"/>
      <c r="EL111" s="278"/>
      <c r="EM111" s="278"/>
      <c r="EN111" s="278"/>
      <c r="EO111" s="278"/>
      <c r="EP111" s="278"/>
      <c r="EQ111" s="278"/>
      <c r="ER111" s="278"/>
      <c r="ES111" s="278"/>
      <c r="ET111" s="278"/>
      <c r="EU111" s="278"/>
      <c r="EV111" s="278"/>
      <c r="EW111" s="278"/>
      <c r="EX111" s="278"/>
      <c r="EY111" s="278"/>
      <c r="EZ111" s="278"/>
      <c r="FA111" s="278"/>
      <c r="FB111" s="278"/>
      <c r="FC111" s="278"/>
      <c r="FD111" s="278"/>
      <c r="FE111" s="278"/>
      <c r="FF111" s="278"/>
      <c r="FG111" s="278"/>
      <c r="FH111" s="278"/>
      <c r="FI111" s="278"/>
      <c r="FJ111" s="278"/>
      <c r="FK111" s="278"/>
      <c r="FL111" s="278"/>
    </row>
    <row r="112" spans="1:168" ht="20.25" customHeight="1">
      <c r="A112" s="626"/>
      <c r="B112" s="627"/>
      <c r="C112" s="627"/>
      <c r="D112" s="623"/>
      <c r="E112" s="623"/>
      <c r="F112" s="629"/>
      <c r="G112" s="623"/>
      <c r="H112" s="630"/>
      <c r="I112" s="623"/>
      <c r="J112" s="623"/>
      <c r="K112" s="623"/>
      <c r="L112" s="623"/>
      <c r="M112" s="625"/>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8"/>
      <c r="AY112" s="278"/>
      <c r="AZ112" s="278"/>
      <c r="BA112" s="278"/>
      <c r="BB112" s="278"/>
      <c r="BC112" s="278"/>
      <c r="BD112" s="278"/>
      <c r="BE112" s="278"/>
      <c r="BF112" s="278"/>
      <c r="BG112" s="278"/>
      <c r="BH112" s="278"/>
      <c r="BI112" s="278"/>
      <c r="BJ112" s="278"/>
      <c r="BK112" s="278"/>
      <c r="BL112" s="278"/>
      <c r="BM112" s="278"/>
      <c r="BN112" s="278"/>
      <c r="BO112" s="278"/>
      <c r="BP112" s="278"/>
      <c r="BQ112" s="278"/>
      <c r="BR112" s="278"/>
      <c r="BS112" s="278"/>
      <c r="BT112" s="278"/>
      <c r="BU112" s="278"/>
      <c r="BV112" s="278"/>
      <c r="BW112" s="278"/>
      <c r="BX112" s="278"/>
      <c r="BY112" s="278"/>
      <c r="BZ112" s="278"/>
      <c r="CA112" s="278"/>
      <c r="CB112" s="278"/>
      <c r="CC112" s="278"/>
      <c r="CD112" s="278"/>
      <c r="CE112" s="278"/>
      <c r="CF112" s="278"/>
      <c r="CG112" s="278"/>
      <c r="CH112" s="278"/>
      <c r="CI112" s="278"/>
      <c r="CJ112" s="278"/>
      <c r="CK112" s="278"/>
      <c r="CL112" s="278"/>
      <c r="CM112" s="278"/>
      <c r="CN112" s="278"/>
      <c r="CO112" s="278"/>
      <c r="CP112" s="278"/>
      <c r="CQ112" s="278"/>
      <c r="CR112" s="278"/>
      <c r="CS112" s="278"/>
      <c r="CT112" s="278"/>
      <c r="CU112" s="278"/>
      <c r="CV112" s="278"/>
      <c r="CW112" s="278"/>
      <c r="CX112" s="278"/>
      <c r="CY112" s="278"/>
      <c r="CZ112" s="278"/>
      <c r="DA112" s="278"/>
      <c r="DB112" s="278"/>
      <c r="DC112" s="278"/>
      <c r="DD112" s="278"/>
      <c r="DE112" s="278"/>
      <c r="DF112" s="278"/>
      <c r="DG112" s="278"/>
      <c r="DH112" s="278"/>
      <c r="DI112" s="278"/>
      <c r="DJ112" s="278"/>
      <c r="DK112" s="278"/>
      <c r="DL112" s="278"/>
      <c r="DM112" s="278"/>
      <c r="DN112" s="278"/>
      <c r="DO112" s="278"/>
      <c r="DP112" s="278"/>
      <c r="DQ112" s="278"/>
      <c r="DR112" s="278"/>
      <c r="DS112" s="278"/>
      <c r="DT112" s="278"/>
      <c r="DU112" s="278"/>
      <c r="DV112" s="278"/>
      <c r="DW112" s="278"/>
      <c r="DX112" s="278"/>
      <c r="DY112" s="278"/>
      <c r="DZ112" s="278"/>
      <c r="EA112" s="278"/>
      <c r="EB112" s="278"/>
      <c r="EC112" s="278"/>
      <c r="ED112" s="278"/>
      <c r="EE112" s="278"/>
      <c r="EF112" s="278"/>
      <c r="EG112" s="278"/>
      <c r="EH112" s="278"/>
      <c r="EI112" s="278"/>
      <c r="EJ112" s="278"/>
      <c r="EK112" s="278"/>
      <c r="EL112" s="278"/>
      <c r="EM112" s="278"/>
      <c r="EN112" s="278"/>
      <c r="EO112" s="278"/>
      <c r="EP112" s="278"/>
      <c r="EQ112" s="278"/>
      <c r="ER112" s="278"/>
      <c r="ES112" s="278"/>
      <c r="ET112" s="278"/>
      <c r="EU112" s="278"/>
      <c r="EV112" s="278"/>
      <c r="EW112" s="278"/>
      <c r="EX112" s="278"/>
      <c r="EY112" s="278"/>
      <c r="EZ112" s="278"/>
      <c r="FA112" s="278"/>
      <c r="FB112" s="278"/>
      <c r="FC112" s="278"/>
      <c r="FD112" s="278"/>
      <c r="FE112" s="278"/>
      <c r="FF112" s="278"/>
      <c r="FG112" s="278"/>
      <c r="FH112" s="278"/>
      <c r="FI112" s="278"/>
      <c r="FJ112" s="278"/>
      <c r="FK112" s="278"/>
      <c r="FL112" s="278"/>
    </row>
    <row r="113" spans="1:168" ht="20.25" customHeight="1">
      <c r="A113" s="626"/>
      <c r="B113" s="627"/>
      <c r="C113" s="627"/>
      <c r="D113" s="623"/>
      <c r="E113" s="623"/>
      <c r="F113" s="629"/>
      <c r="G113" s="623"/>
      <c r="H113" s="630"/>
      <c r="I113" s="623"/>
      <c r="J113" s="623"/>
      <c r="K113" s="623"/>
      <c r="L113" s="623"/>
      <c r="M113" s="625"/>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c r="BE113" s="278"/>
      <c r="BF113" s="278"/>
      <c r="BG113" s="278"/>
      <c r="BH113" s="278"/>
      <c r="BI113" s="278"/>
      <c r="BJ113" s="278"/>
      <c r="BK113" s="278"/>
      <c r="BL113" s="278"/>
      <c r="BM113" s="278"/>
      <c r="BN113" s="278"/>
      <c r="BO113" s="278"/>
      <c r="BP113" s="278"/>
      <c r="BQ113" s="278"/>
      <c r="BR113" s="278"/>
      <c r="BS113" s="278"/>
      <c r="BT113" s="278"/>
      <c r="BU113" s="278"/>
      <c r="BV113" s="278"/>
      <c r="BW113" s="278"/>
      <c r="BX113" s="278"/>
      <c r="BY113" s="278"/>
      <c r="BZ113" s="278"/>
      <c r="CA113" s="278"/>
      <c r="CB113" s="278"/>
      <c r="CC113" s="278"/>
      <c r="CD113" s="278"/>
      <c r="CE113" s="278"/>
      <c r="CF113" s="278"/>
      <c r="CG113" s="278"/>
      <c r="CH113" s="278"/>
      <c r="CI113" s="278"/>
      <c r="CJ113" s="278"/>
      <c r="CK113" s="278"/>
      <c r="CL113" s="278"/>
      <c r="CM113" s="278"/>
      <c r="CN113" s="278"/>
      <c r="CO113" s="278"/>
      <c r="CP113" s="278"/>
      <c r="CQ113" s="278"/>
      <c r="CR113" s="278"/>
      <c r="CS113" s="278"/>
      <c r="CT113" s="278"/>
      <c r="CU113" s="278"/>
      <c r="CV113" s="278"/>
      <c r="CW113" s="278"/>
      <c r="CX113" s="278"/>
      <c r="CY113" s="278"/>
      <c r="CZ113" s="278"/>
      <c r="DA113" s="278"/>
      <c r="DB113" s="278"/>
      <c r="DC113" s="278"/>
      <c r="DD113" s="278"/>
      <c r="DE113" s="278"/>
      <c r="DF113" s="278"/>
      <c r="DG113" s="278"/>
      <c r="DH113" s="278"/>
      <c r="DI113" s="278"/>
      <c r="DJ113" s="278"/>
      <c r="DK113" s="278"/>
      <c r="DL113" s="278"/>
      <c r="DM113" s="278"/>
      <c r="DN113" s="278"/>
      <c r="DO113" s="278"/>
      <c r="DP113" s="278"/>
      <c r="DQ113" s="278"/>
      <c r="DR113" s="278"/>
      <c r="DS113" s="278"/>
      <c r="DT113" s="278"/>
      <c r="DU113" s="278"/>
      <c r="DV113" s="278"/>
      <c r="DW113" s="278"/>
      <c r="DX113" s="278"/>
      <c r="DY113" s="278"/>
      <c r="DZ113" s="278"/>
      <c r="EA113" s="278"/>
      <c r="EB113" s="278"/>
      <c r="EC113" s="278"/>
      <c r="ED113" s="278"/>
      <c r="EE113" s="278"/>
      <c r="EF113" s="278"/>
      <c r="EG113" s="278"/>
      <c r="EH113" s="278"/>
      <c r="EI113" s="278"/>
      <c r="EJ113" s="278"/>
      <c r="EK113" s="278"/>
      <c r="EL113" s="278"/>
      <c r="EM113" s="278"/>
      <c r="EN113" s="278"/>
      <c r="EO113" s="278"/>
      <c r="EP113" s="278"/>
      <c r="EQ113" s="278"/>
      <c r="ER113" s="278"/>
      <c r="ES113" s="278"/>
      <c r="ET113" s="278"/>
      <c r="EU113" s="278"/>
      <c r="EV113" s="278"/>
      <c r="EW113" s="278"/>
      <c r="EX113" s="278"/>
      <c r="EY113" s="278"/>
      <c r="EZ113" s="278"/>
      <c r="FA113" s="278"/>
      <c r="FB113" s="278"/>
      <c r="FC113" s="278"/>
      <c r="FD113" s="278"/>
      <c r="FE113" s="278"/>
      <c r="FF113" s="278"/>
      <c r="FG113" s="278"/>
      <c r="FH113" s="278"/>
      <c r="FI113" s="278"/>
      <c r="FJ113" s="278"/>
      <c r="FK113" s="278"/>
      <c r="FL113" s="278"/>
    </row>
    <row r="114" spans="1:168" ht="20.25" customHeight="1">
      <c r="A114" s="626"/>
      <c r="B114" s="627"/>
      <c r="C114" s="627"/>
      <c r="D114" s="623"/>
      <c r="E114" s="623"/>
      <c r="F114" s="629"/>
      <c r="G114" s="623"/>
      <c r="H114" s="630"/>
      <c r="I114" s="623"/>
      <c r="J114" s="623"/>
      <c r="K114" s="623"/>
      <c r="L114" s="623"/>
      <c r="M114" s="625"/>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278"/>
      <c r="CQ114" s="278"/>
      <c r="CR114" s="278"/>
      <c r="CS114" s="278"/>
      <c r="CT114" s="278"/>
      <c r="CU114" s="278"/>
      <c r="CV114" s="278"/>
      <c r="CW114" s="278"/>
      <c r="CX114" s="278"/>
      <c r="CY114" s="278"/>
      <c r="CZ114" s="278"/>
      <c r="DA114" s="278"/>
      <c r="DB114" s="278"/>
      <c r="DC114" s="278"/>
      <c r="DD114" s="278"/>
      <c r="DE114" s="278"/>
      <c r="DF114" s="278"/>
      <c r="DG114" s="278"/>
      <c r="DH114" s="278"/>
      <c r="DI114" s="278"/>
      <c r="DJ114" s="278"/>
      <c r="DK114" s="278"/>
      <c r="DL114" s="278"/>
      <c r="DM114" s="278"/>
      <c r="DN114" s="278"/>
      <c r="DO114" s="278"/>
      <c r="DP114" s="278"/>
      <c r="DQ114" s="278"/>
      <c r="DR114" s="278"/>
      <c r="DS114" s="278"/>
      <c r="DT114" s="278"/>
      <c r="DU114" s="278"/>
      <c r="DV114" s="278"/>
      <c r="DW114" s="278"/>
      <c r="DX114" s="278"/>
      <c r="DY114" s="278"/>
      <c r="DZ114" s="278"/>
      <c r="EA114" s="278"/>
      <c r="EB114" s="278"/>
      <c r="EC114" s="278"/>
      <c r="ED114" s="278"/>
      <c r="EE114" s="278"/>
      <c r="EF114" s="278"/>
      <c r="EG114" s="278"/>
      <c r="EH114" s="278"/>
      <c r="EI114" s="278"/>
      <c r="EJ114" s="278"/>
      <c r="EK114" s="278"/>
      <c r="EL114" s="278"/>
      <c r="EM114" s="278"/>
      <c r="EN114" s="278"/>
      <c r="EO114" s="278"/>
      <c r="EP114" s="278"/>
      <c r="EQ114" s="278"/>
      <c r="ER114" s="278"/>
      <c r="ES114" s="278"/>
      <c r="ET114" s="278"/>
      <c r="EU114" s="278"/>
      <c r="EV114" s="278"/>
      <c r="EW114" s="278"/>
      <c r="EX114" s="278"/>
      <c r="EY114" s="278"/>
      <c r="EZ114" s="278"/>
      <c r="FA114" s="278"/>
      <c r="FB114" s="278"/>
      <c r="FC114" s="278"/>
      <c r="FD114" s="278"/>
      <c r="FE114" s="278"/>
      <c r="FF114" s="278"/>
      <c r="FG114" s="278"/>
      <c r="FH114" s="278"/>
      <c r="FI114" s="278"/>
      <c r="FJ114" s="278"/>
      <c r="FK114" s="278"/>
      <c r="FL114" s="278"/>
    </row>
    <row r="115" spans="1:168" ht="20.25" customHeight="1">
      <c r="A115" s="626"/>
      <c r="B115" s="627"/>
      <c r="C115" s="627"/>
      <c r="D115" s="623"/>
      <c r="E115" s="623"/>
      <c r="F115" s="629"/>
      <c r="G115" s="623"/>
      <c r="H115" s="630"/>
      <c r="I115" s="623"/>
      <c r="J115" s="623"/>
      <c r="K115" s="623"/>
      <c r="L115" s="623"/>
      <c r="M115" s="625"/>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c r="BE115" s="278"/>
      <c r="BF115" s="278"/>
      <c r="BG115" s="278"/>
      <c r="BH115" s="278"/>
      <c r="BI115" s="278"/>
      <c r="BJ115" s="278"/>
      <c r="BK115" s="278"/>
      <c r="BL115" s="278"/>
      <c r="BM115" s="278"/>
      <c r="BN115" s="278"/>
      <c r="BO115" s="278"/>
      <c r="BP115" s="278"/>
      <c r="BQ115" s="278"/>
      <c r="BR115" s="278"/>
      <c r="BS115" s="278"/>
      <c r="BT115" s="278"/>
      <c r="BU115" s="278"/>
      <c r="BV115" s="278"/>
      <c r="BW115" s="278"/>
      <c r="BX115" s="278"/>
      <c r="BY115" s="278"/>
      <c r="BZ115" s="278"/>
      <c r="CA115" s="278"/>
      <c r="CB115" s="278"/>
      <c r="CC115" s="278"/>
      <c r="CD115" s="278"/>
      <c r="CE115" s="278"/>
      <c r="CF115" s="278"/>
      <c r="CG115" s="278"/>
      <c r="CH115" s="278"/>
      <c r="CI115" s="278"/>
      <c r="CJ115" s="278"/>
      <c r="CK115" s="278"/>
      <c r="CL115" s="278"/>
      <c r="CM115" s="278"/>
      <c r="CN115" s="278"/>
      <c r="CO115" s="278"/>
      <c r="CP115" s="278"/>
      <c r="CQ115" s="278"/>
      <c r="CR115" s="278"/>
      <c r="CS115" s="278"/>
      <c r="CT115" s="278"/>
      <c r="CU115" s="278"/>
      <c r="CV115" s="278"/>
      <c r="CW115" s="278"/>
      <c r="CX115" s="278"/>
      <c r="CY115" s="278"/>
      <c r="CZ115" s="278"/>
      <c r="DA115" s="278"/>
      <c r="DB115" s="278"/>
      <c r="DC115" s="278"/>
      <c r="DD115" s="278"/>
      <c r="DE115" s="278"/>
      <c r="DF115" s="278"/>
      <c r="DG115" s="278"/>
      <c r="DH115" s="278"/>
      <c r="DI115" s="278"/>
      <c r="DJ115" s="278"/>
      <c r="DK115" s="278"/>
      <c r="DL115" s="278"/>
      <c r="DM115" s="278"/>
      <c r="DN115" s="278"/>
      <c r="DO115" s="278"/>
      <c r="DP115" s="278"/>
      <c r="DQ115" s="278"/>
      <c r="DR115" s="278"/>
      <c r="DS115" s="278"/>
      <c r="DT115" s="278"/>
      <c r="DU115" s="278"/>
      <c r="DV115" s="278"/>
      <c r="DW115" s="278"/>
      <c r="DX115" s="278"/>
      <c r="DY115" s="278"/>
      <c r="DZ115" s="278"/>
      <c r="EA115" s="278"/>
      <c r="EB115" s="278"/>
      <c r="EC115" s="278"/>
      <c r="ED115" s="278"/>
      <c r="EE115" s="278"/>
      <c r="EF115" s="278"/>
      <c r="EG115" s="278"/>
      <c r="EH115" s="278"/>
      <c r="EI115" s="278"/>
      <c r="EJ115" s="278"/>
      <c r="EK115" s="278"/>
      <c r="EL115" s="278"/>
      <c r="EM115" s="278"/>
      <c r="EN115" s="278"/>
      <c r="EO115" s="278"/>
      <c r="EP115" s="278"/>
      <c r="EQ115" s="278"/>
      <c r="ER115" s="278"/>
      <c r="ES115" s="278"/>
      <c r="ET115" s="278"/>
      <c r="EU115" s="278"/>
      <c r="EV115" s="278"/>
      <c r="EW115" s="278"/>
      <c r="EX115" s="278"/>
      <c r="EY115" s="278"/>
      <c r="EZ115" s="278"/>
      <c r="FA115" s="278"/>
      <c r="FB115" s="278"/>
      <c r="FC115" s="278"/>
      <c r="FD115" s="278"/>
      <c r="FE115" s="278"/>
      <c r="FF115" s="278"/>
      <c r="FG115" s="278"/>
      <c r="FH115" s="278"/>
      <c r="FI115" s="278"/>
      <c r="FJ115" s="278"/>
      <c r="FK115" s="278"/>
      <c r="FL115" s="278"/>
    </row>
    <row r="116" spans="1:168" ht="20.25" customHeight="1">
      <c r="A116" s="626"/>
      <c r="B116" s="627"/>
      <c r="C116" s="627"/>
      <c r="D116" s="623"/>
      <c r="E116" s="623"/>
      <c r="F116" s="629"/>
      <c r="G116" s="623"/>
      <c r="H116" s="630"/>
      <c r="I116" s="623"/>
      <c r="J116" s="623"/>
      <c r="K116" s="623"/>
      <c r="L116" s="623"/>
      <c r="M116" s="625"/>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8"/>
      <c r="AY116" s="278"/>
      <c r="AZ116" s="278"/>
      <c r="BA116" s="278"/>
      <c r="BB116" s="278"/>
      <c r="BC116" s="278"/>
      <c r="BD116" s="278"/>
      <c r="BE116" s="278"/>
      <c r="BF116" s="278"/>
      <c r="BG116" s="278"/>
      <c r="BH116" s="278"/>
      <c r="BI116" s="278"/>
      <c r="BJ116" s="278"/>
      <c r="BK116" s="278"/>
      <c r="BL116" s="278"/>
      <c r="BM116" s="278"/>
      <c r="BN116" s="278"/>
      <c r="BO116" s="278"/>
      <c r="BP116" s="278"/>
      <c r="BQ116" s="278"/>
      <c r="BR116" s="278"/>
      <c r="BS116" s="278"/>
      <c r="BT116" s="278"/>
      <c r="BU116" s="278"/>
      <c r="BV116" s="278"/>
      <c r="BW116" s="278"/>
      <c r="BX116" s="278"/>
      <c r="BY116" s="278"/>
      <c r="BZ116" s="278"/>
      <c r="CA116" s="278"/>
      <c r="CB116" s="278"/>
      <c r="CC116" s="278"/>
      <c r="CD116" s="278"/>
      <c r="CE116" s="278"/>
      <c r="CF116" s="278"/>
      <c r="CG116" s="278"/>
      <c r="CH116" s="278"/>
      <c r="CI116" s="278"/>
      <c r="CJ116" s="278"/>
      <c r="CK116" s="278"/>
      <c r="CL116" s="278"/>
      <c r="CM116" s="278"/>
      <c r="CN116" s="278"/>
      <c r="CO116" s="278"/>
      <c r="CP116" s="278"/>
      <c r="CQ116" s="278"/>
      <c r="CR116" s="278"/>
      <c r="CS116" s="278"/>
      <c r="CT116" s="278"/>
      <c r="CU116" s="278"/>
      <c r="CV116" s="278"/>
      <c r="CW116" s="278"/>
      <c r="CX116" s="278"/>
      <c r="CY116" s="278"/>
      <c r="CZ116" s="278"/>
      <c r="DA116" s="278"/>
      <c r="DB116" s="278"/>
      <c r="DC116" s="278"/>
      <c r="DD116" s="278"/>
      <c r="DE116" s="278"/>
      <c r="DF116" s="278"/>
      <c r="DG116" s="278"/>
      <c r="DH116" s="278"/>
      <c r="DI116" s="278"/>
      <c r="DJ116" s="278"/>
      <c r="DK116" s="278"/>
      <c r="DL116" s="278"/>
      <c r="DM116" s="278"/>
      <c r="DN116" s="278"/>
      <c r="DO116" s="278"/>
      <c r="DP116" s="278"/>
      <c r="DQ116" s="278"/>
      <c r="DR116" s="278"/>
      <c r="DS116" s="278"/>
      <c r="DT116" s="278"/>
      <c r="DU116" s="278"/>
      <c r="DV116" s="278"/>
      <c r="DW116" s="278"/>
      <c r="DX116" s="278"/>
      <c r="DY116" s="278"/>
      <c r="DZ116" s="278"/>
      <c r="EA116" s="278"/>
      <c r="EB116" s="278"/>
      <c r="EC116" s="278"/>
      <c r="ED116" s="278"/>
      <c r="EE116" s="278"/>
      <c r="EF116" s="278"/>
      <c r="EG116" s="278"/>
      <c r="EH116" s="278"/>
      <c r="EI116" s="278"/>
      <c r="EJ116" s="278"/>
      <c r="EK116" s="278"/>
      <c r="EL116" s="278"/>
      <c r="EM116" s="278"/>
      <c r="EN116" s="278"/>
      <c r="EO116" s="278"/>
      <c r="EP116" s="278"/>
      <c r="EQ116" s="278"/>
      <c r="ER116" s="278"/>
      <c r="ES116" s="278"/>
      <c r="ET116" s="278"/>
      <c r="EU116" s="278"/>
      <c r="EV116" s="278"/>
      <c r="EW116" s="278"/>
      <c r="EX116" s="278"/>
      <c r="EY116" s="278"/>
      <c r="EZ116" s="278"/>
      <c r="FA116" s="278"/>
      <c r="FB116" s="278"/>
      <c r="FC116" s="278"/>
      <c r="FD116" s="278"/>
      <c r="FE116" s="278"/>
      <c r="FF116" s="278"/>
      <c r="FG116" s="278"/>
      <c r="FH116" s="278"/>
      <c r="FI116" s="278"/>
      <c r="FJ116" s="278"/>
      <c r="FK116" s="278"/>
      <c r="FL116" s="278"/>
    </row>
    <row r="117" spans="1:168" ht="20.25" customHeight="1">
      <c r="A117" s="626"/>
      <c r="B117" s="627"/>
      <c r="C117" s="627"/>
      <c r="D117" s="623"/>
      <c r="E117" s="623"/>
      <c r="F117" s="629"/>
      <c r="G117" s="623"/>
      <c r="H117" s="630"/>
      <c r="I117" s="623"/>
      <c r="J117" s="623"/>
      <c r="K117" s="623"/>
      <c r="L117" s="623"/>
      <c r="M117" s="625"/>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8"/>
      <c r="BM117" s="278"/>
      <c r="BN117" s="278"/>
      <c r="BO117" s="278"/>
      <c r="BP117" s="278"/>
      <c r="BQ117" s="278"/>
      <c r="BR117" s="278"/>
      <c r="BS117" s="278"/>
      <c r="BT117" s="278"/>
      <c r="BU117" s="278"/>
      <c r="BV117" s="278"/>
      <c r="BW117" s="278"/>
      <c r="BX117" s="278"/>
      <c r="BY117" s="278"/>
      <c r="BZ117" s="278"/>
      <c r="CA117" s="278"/>
      <c r="CB117" s="278"/>
      <c r="CC117" s="278"/>
      <c r="CD117" s="278"/>
      <c r="CE117" s="278"/>
      <c r="CF117" s="278"/>
      <c r="CG117" s="278"/>
      <c r="CH117" s="278"/>
      <c r="CI117" s="278"/>
      <c r="CJ117" s="278"/>
      <c r="CK117" s="278"/>
      <c r="CL117" s="278"/>
      <c r="CM117" s="278"/>
      <c r="CN117" s="278"/>
      <c r="CO117" s="278"/>
      <c r="CP117" s="278"/>
      <c r="CQ117" s="278"/>
      <c r="CR117" s="278"/>
      <c r="CS117" s="278"/>
      <c r="CT117" s="278"/>
      <c r="CU117" s="278"/>
      <c r="CV117" s="278"/>
      <c r="CW117" s="278"/>
      <c r="CX117" s="278"/>
      <c r="CY117" s="278"/>
      <c r="CZ117" s="278"/>
      <c r="DA117" s="278"/>
      <c r="DB117" s="278"/>
      <c r="DC117" s="278"/>
      <c r="DD117" s="278"/>
      <c r="DE117" s="278"/>
      <c r="DF117" s="278"/>
      <c r="DG117" s="278"/>
      <c r="DH117" s="278"/>
      <c r="DI117" s="278"/>
      <c r="DJ117" s="278"/>
      <c r="DK117" s="278"/>
      <c r="DL117" s="278"/>
      <c r="DM117" s="278"/>
      <c r="DN117" s="278"/>
      <c r="DO117" s="278"/>
      <c r="DP117" s="278"/>
      <c r="DQ117" s="278"/>
      <c r="DR117" s="278"/>
      <c r="DS117" s="278"/>
      <c r="DT117" s="278"/>
      <c r="DU117" s="278"/>
      <c r="DV117" s="278"/>
      <c r="DW117" s="278"/>
      <c r="DX117" s="278"/>
      <c r="DY117" s="278"/>
      <c r="DZ117" s="278"/>
      <c r="EA117" s="278"/>
      <c r="EB117" s="278"/>
      <c r="EC117" s="278"/>
      <c r="ED117" s="278"/>
      <c r="EE117" s="278"/>
      <c r="EF117" s="278"/>
      <c r="EG117" s="278"/>
      <c r="EH117" s="278"/>
      <c r="EI117" s="278"/>
      <c r="EJ117" s="278"/>
      <c r="EK117" s="278"/>
      <c r="EL117" s="278"/>
      <c r="EM117" s="278"/>
      <c r="EN117" s="278"/>
      <c r="EO117" s="278"/>
      <c r="EP117" s="278"/>
      <c r="EQ117" s="278"/>
      <c r="ER117" s="278"/>
      <c r="ES117" s="278"/>
      <c r="ET117" s="278"/>
      <c r="EU117" s="278"/>
      <c r="EV117" s="278"/>
      <c r="EW117" s="278"/>
      <c r="EX117" s="278"/>
      <c r="EY117" s="278"/>
      <c r="EZ117" s="278"/>
      <c r="FA117" s="278"/>
      <c r="FB117" s="278"/>
      <c r="FC117" s="278"/>
      <c r="FD117" s="278"/>
      <c r="FE117" s="278"/>
      <c r="FF117" s="278"/>
      <c r="FG117" s="278"/>
      <c r="FH117" s="278"/>
      <c r="FI117" s="278"/>
      <c r="FJ117" s="278"/>
      <c r="FK117" s="278"/>
      <c r="FL117" s="278"/>
    </row>
    <row r="118" spans="1:168" ht="20.25" customHeight="1">
      <c r="A118" s="626"/>
      <c r="B118" s="627"/>
      <c r="C118" s="627"/>
      <c r="D118" s="623"/>
      <c r="E118" s="623"/>
      <c r="F118" s="629"/>
      <c r="G118" s="623"/>
      <c r="H118" s="630"/>
      <c r="I118" s="623"/>
      <c r="J118" s="623"/>
      <c r="K118" s="623"/>
      <c r="L118" s="623"/>
      <c r="M118" s="625"/>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78"/>
      <c r="AO118" s="278"/>
      <c r="AP118" s="278"/>
      <c r="AQ118" s="278"/>
      <c r="AR118" s="278"/>
      <c r="AS118" s="278"/>
      <c r="AT118" s="278"/>
      <c r="AU118" s="278"/>
      <c r="AV118" s="278"/>
      <c r="AW118" s="278"/>
      <c r="AX118" s="278"/>
      <c r="AY118" s="278"/>
      <c r="AZ118" s="278"/>
      <c r="BA118" s="278"/>
      <c r="BB118" s="278"/>
      <c r="BC118" s="278"/>
      <c r="BD118" s="278"/>
      <c r="BE118" s="278"/>
      <c r="BF118" s="278"/>
      <c r="BG118" s="278"/>
      <c r="BH118" s="278"/>
      <c r="BI118" s="278"/>
      <c r="BJ118" s="278"/>
      <c r="BK118" s="278"/>
      <c r="BL118" s="278"/>
      <c r="BM118" s="278"/>
      <c r="BN118" s="278"/>
      <c r="BO118" s="278"/>
      <c r="BP118" s="278"/>
      <c r="BQ118" s="278"/>
      <c r="BR118" s="278"/>
      <c r="BS118" s="278"/>
      <c r="BT118" s="278"/>
      <c r="BU118" s="278"/>
      <c r="BV118" s="278"/>
      <c r="BW118" s="278"/>
      <c r="BX118" s="278"/>
      <c r="BY118" s="278"/>
      <c r="BZ118" s="278"/>
      <c r="CA118" s="278"/>
      <c r="CB118" s="278"/>
      <c r="CC118" s="278"/>
      <c r="CD118" s="278"/>
      <c r="CE118" s="278"/>
      <c r="CF118" s="278"/>
      <c r="CG118" s="278"/>
      <c r="CH118" s="278"/>
      <c r="CI118" s="278"/>
      <c r="CJ118" s="278"/>
      <c r="CK118" s="278"/>
      <c r="CL118" s="278"/>
      <c r="CM118" s="278"/>
      <c r="CN118" s="278"/>
      <c r="CO118" s="278"/>
      <c r="CP118" s="278"/>
      <c r="CQ118" s="278"/>
      <c r="CR118" s="278"/>
      <c r="CS118" s="278"/>
      <c r="CT118" s="278"/>
      <c r="CU118" s="278"/>
      <c r="CV118" s="278"/>
      <c r="CW118" s="278"/>
      <c r="CX118" s="278"/>
      <c r="CY118" s="278"/>
      <c r="CZ118" s="278"/>
      <c r="DA118" s="278"/>
      <c r="DB118" s="278"/>
      <c r="DC118" s="278"/>
      <c r="DD118" s="278"/>
      <c r="DE118" s="278"/>
      <c r="DF118" s="278"/>
      <c r="DG118" s="278"/>
      <c r="DH118" s="278"/>
      <c r="DI118" s="278"/>
      <c r="DJ118" s="278"/>
      <c r="DK118" s="278"/>
      <c r="DL118" s="278"/>
      <c r="DM118" s="278"/>
      <c r="DN118" s="278"/>
      <c r="DO118" s="278"/>
      <c r="DP118" s="278"/>
      <c r="DQ118" s="278"/>
      <c r="DR118" s="278"/>
      <c r="DS118" s="278"/>
      <c r="DT118" s="278"/>
      <c r="DU118" s="278"/>
      <c r="DV118" s="278"/>
      <c r="DW118" s="278"/>
      <c r="DX118" s="278"/>
      <c r="DY118" s="278"/>
      <c r="DZ118" s="278"/>
      <c r="EA118" s="278"/>
      <c r="EB118" s="278"/>
      <c r="EC118" s="278"/>
      <c r="ED118" s="278"/>
      <c r="EE118" s="278"/>
      <c r="EF118" s="278"/>
      <c r="EG118" s="278"/>
      <c r="EH118" s="278"/>
      <c r="EI118" s="278"/>
      <c r="EJ118" s="278"/>
      <c r="EK118" s="278"/>
      <c r="EL118" s="278"/>
      <c r="EM118" s="278"/>
      <c r="EN118" s="278"/>
      <c r="EO118" s="278"/>
      <c r="EP118" s="278"/>
      <c r="EQ118" s="278"/>
      <c r="ER118" s="278"/>
      <c r="ES118" s="278"/>
      <c r="ET118" s="278"/>
      <c r="EU118" s="278"/>
      <c r="EV118" s="278"/>
      <c r="EW118" s="278"/>
      <c r="EX118" s="278"/>
      <c r="EY118" s="278"/>
      <c r="EZ118" s="278"/>
      <c r="FA118" s="278"/>
      <c r="FB118" s="278"/>
      <c r="FC118" s="278"/>
      <c r="FD118" s="278"/>
      <c r="FE118" s="278"/>
      <c r="FF118" s="278"/>
      <c r="FG118" s="278"/>
      <c r="FH118" s="278"/>
      <c r="FI118" s="278"/>
      <c r="FJ118" s="278"/>
      <c r="FK118" s="278"/>
      <c r="FL118" s="278"/>
    </row>
    <row r="119" spans="1:168" ht="20.25" customHeight="1">
      <c r="A119" s="626">
        <f>'7- Mapa Final'!A120</f>
        <v>12</v>
      </c>
      <c r="B119" s="627" t="str">
        <f>'7- Mapa Final'!B120</f>
        <v>Ofrecer, prometer, entregar, aceptar o solicitar una ventaja indebida para:
Recibir bienes o servicios que no satisfacen las condiciones establecidas en los contratos y especificaciones técnicas</v>
      </c>
      <c r="C119" s="627" t="str">
        <f>'7- Mapa Final'!C120</f>
        <v xml:space="preserve">Cuando el supervisor y/o interventor en menoscabo de los intereses Institucionales y/o del Estado desvíe, manipule, oculte, o se abstenga de brindar información sobre incumplimientos técnicos, financieros, contables, jurídicos y/o administrativos en la ejecución del contrato
 </v>
      </c>
      <c r="D119" s="631" t="str">
        <f>'7- Mapa Final'!J120</f>
        <v>Muy Baja - 1</v>
      </c>
      <c r="E119" s="628" t="str">
        <f>'7- Mapa Final'!K120</f>
        <v>Moderado - 3</v>
      </c>
      <c r="F119" s="629" t="str">
        <f>'7- Mapa Final'!M120</f>
        <v>Moderado - 3</v>
      </c>
      <c r="G119" s="623" t="str">
        <f>'7- Mapa Final'!N120</f>
        <v>Reducir (Mitigar)</v>
      </c>
      <c r="H119" s="630" t="str">
        <f>'7- Mapa Final'!O120</f>
        <v>Informe trimestral de seguimiento al cumplimiento de la ejecución del objeto contratado de las obras, bienes o servicios a cargo</v>
      </c>
      <c r="I119" s="623" t="s">
        <v>549</v>
      </c>
      <c r="J119" s="623"/>
      <c r="K119" s="624">
        <v>45658</v>
      </c>
      <c r="L119" s="624">
        <v>45746</v>
      </c>
      <c r="M119" s="625" t="s">
        <v>561</v>
      </c>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8"/>
      <c r="AQ119" s="278"/>
      <c r="AR119" s="278"/>
      <c r="AS119" s="278"/>
      <c r="AT119" s="278"/>
      <c r="AU119" s="278"/>
      <c r="AV119" s="278"/>
      <c r="AW119" s="278"/>
      <c r="AX119" s="278"/>
      <c r="AY119" s="278"/>
      <c r="AZ119" s="278"/>
      <c r="BA119" s="278"/>
      <c r="BB119" s="278"/>
      <c r="BC119" s="278"/>
      <c r="BD119" s="278"/>
      <c r="BE119" s="278"/>
      <c r="BF119" s="278"/>
      <c r="BG119" s="278"/>
      <c r="BH119" s="278"/>
      <c r="BI119" s="278"/>
      <c r="BJ119" s="278"/>
      <c r="BK119" s="278"/>
      <c r="BL119" s="278"/>
      <c r="BM119" s="278"/>
      <c r="BN119" s="278"/>
      <c r="BO119" s="278"/>
      <c r="BP119" s="278"/>
      <c r="BQ119" s="278"/>
      <c r="BR119" s="278"/>
      <c r="BS119" s="278"/>
      <c r="BT119" s="278"/>
      <c r="BU119" s="278"/>
      <c r="BV119" s="278"/>
      <c r="BW119" s="278"/>
      <c r="BX119" s="278"/>
      <c r="BY119" s="278"/>
      <c r="BZ119" s="278"/>
      <c r="CA119" s="278"/>
      <c r="CB119" s="278"/>
      <c r="CC119" s="278"/>
      <c r="CD119" s="278"/>
      <c r="CE119" s="278"/>
      <c r="CF119" s="278"/>
      <c r="CG119" s="278"/>
      <c r="CH119" s="278"/>
      <c r="CI119" s="278"/>
      <c r="CJ119" s="278"/>
      <c r="CK119" s="278"/>
      <c r="CL119" s="278"/>
      <c r="CM119" s="278"/>
      <c r="CN119" s="278"/>
      <c r="CO119" s="278"/>
      <c r="CP119" s="278"/>
      <c r="CQ119" s="278"/>
      <c r="CR119" s="278"/>
      <c r="CS119" s="278"/>
      <c r="CT119" s="278"/>
      <c r="CU119" s="278"/>
      <c r="CV119" s="278"/>
      <c r="CW119" s="278"/>
      <c r="CX119" s="278"/>
      <c r="CY119" s="278"/>
      <c r="CZ119" s="278"/>
      <c r="DA119" s="278"/>
      <c r="DB119" s="278"/>
      <c r="DC119" s="278"/>
      <c r="DD119" s="278"/>
      <c r="DE119" s="278"/>
      <c r="DF119" s="278"/>
      <c r="DG119" s="278"/>
      <c r="DH119" s="278"/>
      <c r="DI119" s="278"/>
      <c r="DJ119" s="278"/>
      <c r="DK119" s="278"/>
      <c r="DL119" s="278"/>
      <c r="DM119" s="278"/>
      <c r="DN119" s="278"/>
      <c r="DO119" s="278"/>
      <c r="DP119" s="278"/>
      <c r="DQ119" s="278"/>
      <c r="DR119" s="278"/>
      <c r="DS119" s="278"/>
      <c r="DT119" s="278"/>
      <c r="DU119" s="278"/>
      <c r="DV119" s="278"/>
      <c r="DW119" s="278"/>
      <c r="DX119" s="278"/>
      <c r="DY119" s="278"/>
      <c r="DZ119" s="278"/>
      <c r="EA119" s="278"/>
      <c r="EB119" s="278"/>
      <c r="EC119" s="278"/>
      <c r="ED119" s="278"/>
      <c r="EE119" s="278"/>
      <c r="EF119" s="278"/>
      <c r="EG119" s="278"/>
      <c r="EH119" s="278"/>
      <c r="EI119" s="278"/>
      <c r="EJ119" s="278"/>
      <c r="EK119" s="278"/>
      <c r="EL119" s="278"/>
      <c r="EM119" s="278"/>
      <c r="EN119" s="278"/>
      <c r="EO119" s="278"/>
      <c r="EP119" s="278"/>
      <c r="EQ119" s="278"/>
      <c r="ER119" s="278"/>
      <c r="ES119" s="278"/>
      <c r="ET119" s="278"/>
      <c r="EU119" s="278"/>
      <c r="EV119" s="278"/>
      <c r="EW119" s="278"/>
      <c r="EX119" s="278"/>
      <c r="EY119" s="278"/>
      <c r="EZ119" s="278"/>
      <c r="FA119" s="278"/>
      <c r="FB119" s="278"/>
      <c r="FC119" s="278"/>
      <c r="FD119" s="278"/>
      <c r="FE119" s="278"/>
      <c r="FF119" s="278"/>
      <c r="FG119" s="278"/>
      <c r="FH119" s="278"/>
      <c r="FI119" s="278"/>
      <c r="FJ119" s="278"/>
      <c r="FK119" s="278"/>
      <c r="FL119" s="278"/>
    </row>
    <row r="120" spans="1:168" ht="20.25" customHeight="1">
      <c r="A120" s="626"/>
      <c r="B120" s="627"/>
      <c r="C120" s="627"/>
      <c r="D120" s="632"/>
      <c r="E120" s="623"/>
      <c r="F120" s="629"/>
      <c r="G120" s="623"/>
      <c r="H120" s="630"/>
      <c r="I120" s="623"/>
      <c r="J120" s="623"/>
      <c r="K120" s="623"/>
      <c r="L120" s="623"/>
      <c r="M120" s="625"/>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8"/>
      <c r="AY120" s="278"/>
      <c r="AZ120" s="278"/>
      <c r="BA120" s="278"/>
      <c r="BB120" s="278"/>
      <c r="BC120" s="278"/>
      <c r="BD120" s="278"/>
      <c r="BE120" s="278"/>
      <c r="BF120" s="278"/>
      <c r="BG120" s="278"/>
      <c r="BH120" s="278"/>
      <c r="BI120" s="278"/>
      <c r="BJ120" s="278"/>
      <c r="BK120" s="278"/>
      <c r="BL120" s="278"/>
      <c r="BM120" s="278"/>
      <c r="BN120" s="278"/>
      <c r="BO120" s="278"/>
      <c r="BP120" s="278"/>
      <c r="BQ120" s="278"/>
      <c r="BR120" s="278"/>
      <c r="BS120" s="278"/>
      <c r="BT120" s="278"/>
      <c r="BU120" s="278"/>
      <c r="BV120" s="278"/>
      <c r="BW120" s="278"/>
      <c r="BX120" s="278"/>
      <c r="BY120" s="278"/>
      <c r="BZ120" s="278"/>
      <c r="CA120" s="278"/>
      <c r="CB120" s="278"/>
      <c r="CC120" s="278"/>
      <c r="CD120" s="278"/>
      <c r="CE120" s="278"/>
      <c r="CF120" s="278"/>
      <c r="CG120" s="278"/>
      <c r="CH120" s="278"/>
      <c r="CI120" s="278"/>
      <c r="CJ120" s="278"/>
      <c r="CK120" s="278"/>
      <c r="CL120" s="278"/>
      <c r="CM120" s="278"/>
      <c r="CN120" s="278"/>
      <c r="CO120" s="278"/>
      <c r="CP120" s="278"/>
      <c r="CQ120" s="278"/>
      <c r="CR120" s="278"/>
      <c r="CS120" s="278"/>
      <c r="CT120" s="278"/>
      <c r="CU120" s="278"/>
      <c r="CV120" s="278"/>
      <c r="CW120" s="278"/>
      <c r="CX120" s="278"/>
      <c r="CY120" s="278"/>
      <c r="CZ120" s="278"/>
      <c r="DA120" s="278"/>
      <c r="DB120" s="278"/>
      <c r="DC120" s="278"/>
      <c r="DD120" s="278"/>
      <c r="DE120" s="278"/>
      <c r="DF120" s="278"/>
      <c r="DG120" s="278"/>
      <c r="DH120" s="278"/>
      <c r="DI120" s="278"/>
      <c r="DJ120" s="278"/>
      <c r="DK120" s="278"/>
      <c r="DL120" s="278"/>
      <c r="DM120" s="278"/>
      <c r="DN120" s="278"/>
      <c r="DO120" s="278"/>
      <c r="DP120" s="278"/>
      <c r="DQ120" s="278"/>
      <c r="DR120" s="278"/>
      <c r="DS120" s="278"/>
      <c r="DT120" s="278"/>
      <c r="DU120" s="278"/>
      <c r="DV120" s="278"/>
      <c r="DW120" s="278"/>
      <c r="DX120" s="278"/>
      <c r="DY120" s="278"/>
      <c r="DZ120" s="278"/>
      <c r="EA120" s="278"/>
      <c r="EB120" s="278"/>
      <c r="EC120" s="278"/>
      <c r="ED120" s="278"/>
      <c r="EE120" s="278"/>
      <c r="EF120" s="278"/>
      <c r="EG120" s="278"/>
      <c r="EH120" s="278"/>
      <c r="EI120" s="278"/>
      <c r="EJ120" s="278"/>
      <c r="EK120" s="278"/>
      <c r="EL120" s="278"/>
      <c r="EM120" s="278"/>
      <c r="EN120" s="278"/>
      <c r="EO120" s="278"/>
      <c r="EP120" s="278"/>
      <c r="EQ120" s="278"/>
      <c r="ER120" s="278"/>
      <c r="ES120" s="278"/>
      <c r="ET120" s="278"/>
      <c r="EU120" s="278"/>
      <c r="EV120" s="278"/>
      <c r="EW120" s="278"/>
      <c r="EX120" s="278"/>
      <c r="EY120" s="278"/>
      <c r="EZ120" s="278"/>
      <c r="FA120" s="278"/>
      <c r="FB120" s="278"/>
      <c r="FC120" s="278"/>
      <c r="FD120" s="278"/>
      <c r="FE120" s="278"/>
      <c r="FF120" s="278"/>
      <c r="FG120" s="278"/>
      <c r="FH120" s="278"/>
      <c r="FI120" s="278"/>
      <c r="FJ120" s="278"/>
      <c r="FK120" s="278"/>
      <c r="FL120" s="278"/>
    </row>
    <row r="121" spans="1:168" ht="20.25" customHeight="1">
      <c r="A121" s="626"/>
      <c r="B121" s="627"/>
      <c r="C121" s="627"/>
      <c r="D121" s="632"/>
      <c r="E121" s="623"/>
      <c r="F121" s="629"/>
      <c r="G121" s="623"/>
      <c r="H121" s="630"/>
      <c r="I121" s="623"/>
      <c r="J121" s="623"/>
      <c r="K121" s="623"/>
      <c r="L121" s="623"/>
      <c r="M121" s="625"/>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8"/>
      <c r="AY121" s="278"/>
      <c r="AZ121" s="278"/>
      <c r="BA121" s="278"/>
      <c r="BB121" s="278"/>
      <c r="BC121" s="278"/>
      <c r="BD121" s="278"/>
      <c r="BE121" s="278"/>
      <c r="BF121" s="278"/>
      <c r="BG121" s="278"/>
      <c r="BH121" s="278"/>
      <c r="BI121" s="278"/>
      <c r="BJ121" s="278"/>
      <c r="BK121" s="278"/>
      <c r="BL121" s="278"/>
      <c r="BM121" s="278"/>
      <c r="BN121" s="278"/>
      <c r="BO121" s="278"/>
      <c r="BP121" s="278"/>
      <c r="BQ121" s="278"/>
      <c r="BR121" s="278"/>
      <c r="BS121" s="278"/>
      <c r="BT121" s="278"/>
      <c r="BU121" s="278"/>
      <c r="BV121" s="278"/>
      <c r="BW121" s="278"/>
      <c r="BX121" s="278"/>
      <c r="BY121" s="278"/>
      <c r="BZ121" s="278"/>
      <c r="CA121" s="278"/>
      <c r="CB121" s="278"/>
      <c r="CC121" s="278"/>
      <c r="CD121" s="278"/>
      <c r="CE121" s="278"/>
      <c r="CF121" s="278"/>
      <c r="CG121" s="278"/>
      <c r="CH121" s="278"/>
      <c r="CI121" s="278"/>
      <c r="CJ121" s="278"/>
      <c r="CK121" s="278"/>
      <c r="CL121" s="278"/>
      <c r="CM121" s="278"/>
      <c r="CN121" s="278"/>
      <c r="CO121" s="278"/>
      <c r="CP121" s="278"/>
      <c r="CQ121" s="278"/>
      <c r="CR121" s="278"/>
      <c r="CS121" s="278"/>
      <c r="CT121" s="278"/>
      <c r="CU121" s="278"/>
      <c r="CV121" s="278"/>
      <c r="CW121" s="278"/>
      <c r="CX121" s="278"/>
      <c r="CY121" s="278"/>
      <c r="CZ121" s="278"/>
      <c r="DA121" s="278"/>
      <c r="DB121" s="278"/>
      <c r="DC121" s="278"/>
      <c r="DD121" s="278"/>
      <c r="DE121" s="278"/>
      <c r="DF121" s="278"/>
      <c r="DG121" s="278"/>
      <c r="DH121" s="278"/>
      <c r="DI121" s="278"/>
      <c r="DJ121" s="278"/>
      <c r="DK121" s="278"/>
      <c r="DL121" s="278"/>
      <c r="DM121" s="278"/>
      <c r="DN121" s="278"/>
      <c r="DO121" s="278"/>
      <c r="DP121" s="278"/>
      <c r="DQ121" s="278"/>
      <c r="DR121" s="278"/>
      <c r="DS121" s="278"/>
      <c r="DT121" s="278"/>
      <c r="DU121" s="278"/>
      <c r="DV121" s="278"/>
      <c r="DW121" s="278"/>
      <c r="DX121" s="278"/>
      <c r="DY121" s="278"/>
      <c r="DZ121" s="278"/>
      <c r="EA121" s="278"/>
      <c r="EB121" s="278"/>
      <c r="EC121" s="278"/>
      <c r="ED121" s="278"/>
      <c r="EE121" s="278"/>
      <c r="EF121" s="278"/>
      <c r="EG121" s="278"/>
      <c r="EH121" s="278"/>
      <c r="EI121" s="278"/>
      <c r="EJ121" s="278"/>
      <c r="EK121" s="278"/>
      <c r="EL121" s="278"/>
      <c r="EM121" s="278"/>
      <c r="EN121" s="278"/>
      <c r="EO121" s="278"/>
      <c r="EP121" s="278"/>
      <c r="EQ121" s="278"/>
      <c r="ER121" s="278"/>
      <c r="ES121" s="278"/>
      <c r="ET121" s="278"/>
      <c r="EU121" s="278"/>
      <c r="EV121" s="278"/>
      <c r="EW121" s="278"/>
      <c r="EX121" s="278"/>
      <c r="EY121" s="278"/>
      <c r="EZ121" s="278"/>
      <c r="FA121" s="278"/>
      <c r="FB121" s="278"/>
      <c r="FC121" s="278"/>
      <c r="FD121" s="278"/>
      <c r="FE121" s="278"/>
      <c r="FF121" s="278"/>
      <c r="FG121" s="278"/>
      <c r="FH121" s="278"/>
      <c r="FI121" s="278"/>
      <c r="FJ121" s="278"/>
      <c r="FK121" s="278"/>
      <c r="FL121" s="278"/>
    </row>
    <row r="122" spans="1:168" ht="20.25" customHeight="1">
      <c r="A122" s="626"/>
      <c r="B122" s="627"/>
      <c r="C122" s="627"/>
      <c r="D122" s="632"/>
      <c r="E122" s="623"/>
      <c r="F122" s="629"/>
      <c r="G122" s="623"/>
      <c r="H122" s="630"/>
      <c r="I122" s="623"/>
      <c r="J122" s="623"/>
      <c r="K122" s="623"/>
      <c r="L122" s="623"/>
      <c r="M122" s="625"/>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8"/>
      <c r="AY122" s="278"/>
      <c r="AZ122" s="278"/>
      <c r="BA122" s="278"/>
      <c r="BB122" s="278"/>
      <c r="BC122" s="278"/>
      <c r="BD122" s="278"/>
      <c r="BE122" s="278"/>
      <c r="BF122" s="278"/>
      <c r="BG122" s="278"/>
      <c r="BH122" s="278"/>
      <c r="BI122" s="278"/>
      <c r="BJ122" s="278"/>
      <c r="BK122" s="278"/>
      <c r="BL122" s="278"/>
      <c r="BM122" s="278"/>
      <c r="BN122" s="278"/>
      <c r="BO122" s="278"/>
      <c r="BP122" s="278"/>
      <c r="BQ122" s="278"/>
      <c r="BR122" s="278"/>
      <c r="BS122" s="278"/>
      <c r="BT122" s="278"/>
      <c r="BU122" s="278"/>
      <c r="BV122" s="278"/>
      <c r="BW122" s="278"/>
      <c r="BX122" s="278"/>
      <c r="BY122" s="278"/>
      <c r="BZ122" s="278"/>
      <c r="CA122" s="278"/>
      <c r="CB122" s="278"/>
      <c r="CC122" s="278"/>
      <c r="CD122" s="278"/>
      <c r="CE122" s="278"/>
      <c r="CF122" s="278"/>
      <c r="CG122" s="278"/>
      <c r="CH122" s="278"/>
      <c r="CI122" s="278"/>
      <c r="CJ122" s="278"/>
      <c r="CK122" s="278"/>
      <c r="CL122" s="278"/>
      <c r="CM122" s="278"/>
      <c r="CN122" s="278"/>
      <c r="CO122" s="278"/>
      <c r="CP122" s="278"/>
      <c r="CQ122" s="278"/>
      <c r="CR122" s="278"/>
      <c r="CS122" s="278"/>
      <c r="CT122" s="278"/>
      <c r="CU122" s="278"/>
      <c r="CV122" s="278"/>
      <c r="CW122" s="278"/>
      <c r="CX122" s="278"/>
      <c r="CY122" s="278"/>
      <c r="CZ122" s="278"/>
      <c r="DA122" s="278"/>
      <c r="DB122" s="278"/>
      <c r="DC122" s="278"/>
      <c r="DD122" s="278"/>
      <c r="DE122" s="278"/>
      <c r="DF122" s="278"/>
      <c r="DG122" s="278"/>
      <c r="DH122" s="278"/>
      <c r="DI122" s="278"/>
      <c r="DJ122" s="278"/>
      <c r="DK122" s="278"/>
      <c r="DL122" s="278"/>
      <c r="DM122" s="278"/>
      <c r="DN122" s="278"/>
      <c r="DO122" s="278"/>
      <c r="DP122" s="278"/>
      <c r="DQ122" s="278"/>
      <c r="DR122" s="278"/>
      <c r="DS122" s="278"/>
      <c r="DT122" s="278"/>
      <c r="DU122" s="278"/>
      <c r="DV122" s="278"/>
      <c r="DW122" s="278"/>
      <c r="DX122" s="278"/>
      <c r="DY122" s="278"/>
      <c r="DZ122" s="278"/>
      <c r="EA122" s="278"/>
      <c r="EB122" s="278"/>
      <c r="EC122" s="278"/>
      <c r="ED122" s="278"/>
      <c r="EE122" s="278"/>
      <c r="EF122" s="278"/>
      <c r="EG122" s="278"/>
      <c r="EH122" s="278"/>
      <c r="EI122" s="278"/>
      <c r="EJ122" s="278"/>
      <c r="EK122" s="278"/>
      <c r="EL122" s="278"/>
      <c r="EM122" s="278"/>
      <c r="EN122" s="278"/>
      <c r="EO122" s="278"/>
      <c r="EP122" s="278"/>
      <c r="EQ122" s="278"/>
      <c r="ER122" s="278"/>
      <c r="ES122" s="278"/>
      <c r="ET122" s="278"/>
      <c r="EU122" s="278"/>
      <c r="EV122" s="278"/>
      <c r="EW122" s="278"/>
      <c r="EX122" s="278"/>
      <c r="EY122" s="278"/>
      <c r="EZ122" s="278"/>
      <c r="FA122" s="278"/>
      <c r="FB122" s="278"/>
      <c r="FC122" s="278"/>
      <c r="FD122" s="278"/>
      <c r="FE122" s="278"/>
      <c r="FF122" s="278"/>
      <c r="FG122" s="278"/>
      <c r="FH122" s="278"/>
      <c r="FI122" s="278"/>
      <c r="FJ122" s="278"/>
      <c r="FK122" s="278"/>
      <c r="FL122" s="278"/>
    </row>
    <row r="123" spans="1:168" ht="20.25" customHeight="1">
      <c r="A123" s="626"/>
      <c r="B123" s="627"/>
      <c r="C123" s="627"/>
      <c r="D123" s="632"/>
      <c r="E123" s="623"/>
      <c r="F123" s="629"/>
      <c r="G123" s="623"/>
      <c r="H123" s="630"/>
      <c r="I123" s="623"/>
      <c r="J123" s="623"/>
      <c r="K123" s="623"/>
      <c r="L123" s="623"/>
      <c r="M123" s="625"/>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278"/>
      <c r="AR123" s="278"/>
      <c r="AS123" s="278"/>
      <c r="AT123" s="278"/>
      <c r="AU123" s="278"/>
      <c r="AV123" s="278"/>
      <c r="AW123" s="278"/>
      <c r="AX123" s="278"/>
      <c r="AY123" s="278"/>
      <c r="AZ123" s="278"/>
      <c r="BA123" s="278"/>
      <c r="BB123" s="278"/>
      <c r="BC123" s="278"/>
      <c r="BD123" s="278"/>
      <c r="BE123" s="278"/>
      <c r="BF123" s="278"/>
      <c r="BG123" s="278"/>
      <c r="BH123" s="278"/>
      <c r="BI123" s="278"/>
      <c r="BJ123" s="278"/>
      <c r="BK123" s="278"/>
      <c r="BL123" s="278"/>
      <c r="BM123" s="278"/>
      <c r="BN123" s="278"/>
      <c r="BO123" s="278"/>
      <c r="BP123" s="278"/>
      <c r="BQ123" s="278"/>
      <c r="BR123" s="278"/>
      <c r="BS123" s="278"/>
      <c r="BT123" s="278"/>
      <c r="BU123" s="278"/>
      <c r="BV123" s="278"/>
      <c r="BW123" s="278"/>
      <c r="BX123" s="278"/>
      <c r="BY123" s="278"/>
      <c r="BZ123" s="278"/>
      <c r="CA123" s="278"/>
      <c r="CB123" s="278"/>
      <c r="CC123" s="278"/>
      <c r="CD123" s="278"/>
      <c r="CE123" s="278"/>
      <c r="CF123" s="278"/>
      <c r="CG123" s="278"/>
      <c r="CH123" s="278"/>
      <c r="CI123" s="278"/>
      <c r="CJ123" s="278"/>
      <c r="CK123" s="278"/>
      <c r="CL123" s="278"/>
      <c r="CM123" s="278"/>
      <c r="CN123" s="278"/>
      <c r="CO123" s="278"/>
      <c r="CP123" s="278"/>
      <c r="CQ123" s="278"/>
      <c r="CR123" s="278"/>
      <c r="CS123" s="278"/>
      <c r="CT123" s="278"/>
      <c r="CU123" s="278"/>
      <c r="CV123" s="278"/>
      <c r="CW123" s="278"/>
      <c r="CX123" s="278"/>
      <c r="CY123" s="278"/>
      <c r="CZ123" s="278"/>
      <c r="DA123" s="278"/>
      <c r="DB123" s="278"/>
      <c r="DC123" s="278"/>
      <c r="DD123" s="278"/>
      <c r="DE123" s="278"/>
      <c r="DF123" s="278"/>
      <c r="DG123" s="278"/>
      <c r="DH123" s="278"/>
      <c r="DI123" s="278"/>
      <c r="DJ123" s="278"/>
      <c r="DK123" s="278"/>
      <c r="DL123" s="278"/>
      <c r="DM123" s="278"/>
      <c r="DN123" s="278"/>
      <c r="DO123" s="278"/>
      <c r="DP123" s="278"/>
      <c r="DQ123" s="278"/>
      <c r="DR123" s="278"/>
      <c r="DS123" s="278"/>
      <c r="DT123" s="278"/>
      <c r="DU123" s="278"/>
      <c r="DV123" s="278"/>
      <c r="DW123" s="278"/>
      <c r="DX123" s="278"/>
      <c r="DY123" s="278"/>
      <c r="DZ123" s="278"/>
      <c r="EA123" s="278"/>
      <c r="EB123" s="278"/>
      <c r="EC123" s="278"/>
      <c r="ED123" s="278"/>
      <c r="EE123" s="278"/>
      <c r="EF123" s="278"/>
      <c r="EG123" s="278"/>
      <c r="EH123" s="278"/>
      <c r="EI123" s="278"/>
      <c r="EJ123" s="278"/>
      <c r="EK123" s="278"/>
      <c r="EL123" s="278"/>
      <c r="EM123" s="278"/>
      <c r="EN123" s="278"/>
      <c r="EO123" s="278"/>
      <c r="EP123" s="278"/>
      <c r="EQ123" s="278"/>
      <c r="ER123" s="278"/>
      <c r="ES123" s="278"/>
      <c r="ET123" s="278"/>
      <c r="EU123" s="278"/>
      <c r="EV123" s="278"/>
      <c r="EW123" s="278"/>
      <c r="EX123" s="278"/>
      <c r="EY123" s="278"/>
      <c r="EZ123" s="278"/>
      <c r="FA123" s="278"/>
      <c r="FB123" s="278"/>
      <c r="FC123" s="278"/>
      <c r="FD123" s="278"/>
      <c r="FE123" s="278"/>
      <c r="FF123" s="278"/>
      <c r="FG123" s="278"/>
      <c r="FH123" s="278"/>
      <c r="FI123" s="278"/>
      <c r="FJ123" s="278"/>
      <c r="FK123" s="278"/>
      <c r="FL123" s="278"/>
    </row>
    <row r="124" spans="1:168" ht="20.25" customHeight="1">
      <c r="A124" s="626"/>
      <c r="B124" s="627"/>
      <c r="C124" s="627"/>
      <c r="D124" s="632"/>
      <c r="E124" s="623"/>
      <c r="F124" s="629"/>
      <c r="G124" s="623"/>
      <c r="H124" s="630"/>
      <c r="I124" s="623"/>
      <c r="J124" s="623"/>
      <c r="K124" s="623"/>
      <c r="L124" s="623"/>
      <c r="M124" s="625"/>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c r="AO124" s="278"/>
      <c r="AP124" s="278"/>
      <c r="AQ124" s="278"/>
      <c r="AR124" s="278"/>
      <c r="AS124" s="278"/>
      <c r="AT124" s="278"/>
      <c r="AU124" s="278"/>
      <c r="AV124" s="278"/>
      <c r="AW124" s="278"/>
      <c r="AX124" s="278"/>
      <c r="AY124" s="278"/>
      <c r="AZ124" s="278"/>
      <c r="BA124" s="278"/>
      <c r="BB124" s="278"/>
      <c r="BC124" s="278"/>
      <c r="BD124" s="278"/>
      <c r="BE124" s="278"/>
      <c r="BF124" s="278"/>
      <c r="BG124" s="278"/>
      <c r="BH124" s="278"/>
      <c r="BI124" s="278"/>
      <c r="BJ124" s="278"/>
      <c r="BK124" s="278"/>
      <c r="BL124" s="278"/>
      <c r="BM124" s="278"/>
      <c r="BN124" s="278"/>
      <c r="BO124" s="278"/>
      <c r="BP124" s="278"/>
      <c r="BQ124" s="278"/>
      <c r="BR124" s="278"/>
      <c r="BS124" s="278"/>
      <c r="BT124" s="278"/>
      <c r="BU124" s="278"/>
      <c r="BV124" s="278"/>
      <c r="BW124" s="278"/>
      <c r="BX124" s="278"/>
      <c r="BY124" s="278"/>
      <c r="BZ124" s="278"/>
      <c r="CA124" s="278"/>
      <c r="CB124" s="278"/>
      <c r="CC124" s="278"/>
      <c r="CD124" s="278"/>
      <c r="CE124" s="278"/>
      <c r="CF124" s="278"/>
      <c r="CG124" s="278"/>
      <c r="CH124" s="278"/>
      <c r="CI124" s="278"/>
      <c r="CJ124" s="278"/>
      <c r="CK124" s="278"/>
      <c r="CL124" s="278"/>
      <c r="CM124" s="278"/>
      <c r="CN124" s="278"/>
      <c r="CO124" s="278"/>
      <c r="CP124" s="278"/>
      <c r="CQ124" s="278"/>
      <c r="CR124" s="278"/>
      <c r="CS124" s="278"/>
      <c r="CT124" s="278"/>
      <c r="CU124" s="278"/>
      <c r="CV124" s="278"/>
      <c r="CW124" s="278"/>
      <c r="CX124" s="278"/>
      <c r="CY124" s="278"/>
      <c r="CZ124" s="278"/>
      <c r="DA124" s="278"/>
      <c r="DB124" s="278"/>
      <c r="DC124" s="278"/>
      <c r="DD124" s="278"/>
      <c r="DE124" s="278"/>
      <c r="DF124" s="278"/>
      <c r="DG124" s="278"/>
      <c r="DH124" s="278"/>
      <c r="DI124" s="278"/>
      <c r="DJ124" s="278"/>
      <c r="DK124" s="278"/>
      <c r="DL124" s="278"/>
      <c r="DM124" s="278"/>
      <c r="DN124" s="278"/>
      <c r="DO124" s="278"/>
      <c r="DP124" s="278"/>
      <c r="DQ124" s="278"/>
      <c r="DR124" s="278"/>
      <c r="DS124" s="278"/>
      <c r="DT124" s="278"/>
      <c r="DU124" s="278"/>
      <c r="DV124" s="278"/>
      <c r="DW124" s="278"/>
      <c r="DX124" s="278"/>
      <c r="DY124" s="278"/>
      <c r="DZ124" s="278"/>
      <c r="EA124" s="278"/>
      <c r="EB124" s="278"/>
      <c r="EC124" s="278"/>
      <c r="ED124" s="278"/>
      <c r="EE124" s="278"/>
      <c r="EF124" s="278"/>
      <c r="EG124" s="278"/>
      <c r="EH124" s="278"/>
      <c r="EI124" s="278"/>
      <c r="EJ124" s="278"/>
      <c r="EK124" s="278"/>
      <c r="EL124" s="278"/>
      <c r="EM124" s="278"/>
      <c r="EN124" s="278"/>
      <c r="EO124" s="278"/>
      <c r="EP124" s="278"/>
      <c r="EQ124" s="278"/>
      <c r="ER124" s="278"/>
      <c r="ES124" s="278"/>
      <c r="ET124" s="278"/>
      <c r="EU124" s="278"/>
      <c r="EV124" s="278"/>
      <c r="EW124" s="278"/>
      <c r="EX124" s="278"/>
      <c r="EY124" s="278"/>
      <c r="EZ124" s="278"/>
      <c r="FA124" s="278"/>
      <c r="FB124" s="278"/>
      <c r="FC124" s="278"/>
      <c r="FD124" s="278"/>
      <c r="FE124" s="278"/>
      <c r="FF124" s="278"/>
      <c r="FG124" s="278"/>
      <c r="FH124" s="278"/>
      <c r="FI124" s="278"/>
      <c r="FJ124" s="278"/>
      <c r="FK124" s="278"/>
      <c r="FL124" s="278"/>
    </row>
    <row r="125" spans="1:168" ht="20.25" customHeight="1">
      <c r="A125" s="626"/>
      <c r="B125" s="627"/>
      <c r="C125" s="627"/>
      <c r="D125" s="632"/>
      <c r="E125" s="623"/>
      <c r="F125" s="629"/>
      <c r="G125" s="623"/>
      <c r="H125" s="630"/>
      <c r="I125" s="623"/>
      <c r="J125" s="623"/>
      <c r="K125" s="623"/>
      <c r="L125" s="623"/>
      <c r="M125" s="625"/>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278"/>
      <c r="AR125" s="278"/>
      <c r="AS125" s="278"/>
      <c r="AT125" s="278"/>
      <c r="AU125" s="278"/>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8"/>
      <c r="BR125" s="278"/>
      <c r="BS125" s="278"/>
      <c r="BT125" s="278"/>
      <c r="BU125" s="278"/>
      <c r="BV125" s="278"/>
      <c r="BW125" s="278"/>
      <c r="BX125" s="278"/>
      <c r="BY125" s="278"/>
      <c r="BZ125" s="278"/>
      <c r="CA125" s="278"/>
      <c r="CB125" s="278"/>
      <c r="CC125" s="278"/>
      <c r="CD125" s="278"/>
      <c r="CE125" s="278"/>
      <c r="CF125" s="278"/>
      <c r="CG125" s="278"/>
      <c r="CH125" s="278"/>
      <c r="CI125" s="278"/>
      <c r="CJ125" s="278"/>
      <c r="CK125" s="278"/>
      <c r="CL125" s="278"/>
      <c r="CM125" s="278"/>
      <c r="CN125" s="278"/>
      <c r="CO125" s="278"/>
      <c r="CP125" s="278"/>
      <c r="CQ125" s="278"/>
      <c r="CR125" s="278"/>
      <c r="CS125" s="278"/>
      <c r="CT125" s="278"/>
      <c r="CU125" s="278"/>
      <c r="CV125" s="278"/>
      <c r="CW125" s="278"/>
      <c r="CX125" s="278"/>
      <c r="CY125" s="278"/>
      <c r="CZ125" s="278"/>
      <c r="DA125" s="278"/>
      <c r="DB125" s="278"/>
      <c r="DC125" s="278"/>
      <c r="DD125" s="278"/>
      <c r="DE125" s="278"/>
      <c r="DF125" s="278"/>
      <c r="DG125" s="278"/>
      <c r="DH125" s="278"/>
      <c r="DI125" s="278"/>
      <c r="DJ125" s="278"/>
      <c r="DK125" s="278"/>
      <c r="DL125" s="278"/>
      <c r="DM125" s="278"/>
      <c r="DN125" s="278"/>
      <c r="DO125" s="278"/>
      <c r="DP125" s="278"/>
      <c r="DQ125" s="278"/>
      <c r="DR125" s="278"/>
      <c r="DS125" s="278"/>
      <c r="DT125" s="278"/>
      <c r="DU125" s="278"/>
      <c r="DV125" s="278"/>
      <c r="DW125" s="278"/>
      <c r="DX125" s="278"/>
      <c r="DY125" s="278"/>
      <c r="DZ125" s="278"/>
      <c r="EA125" s="278"/>
      <c r="EB125" s="278"/>
      <c r="EC125" s="278"/>
      <c r="ED125" s="278"/>
      <c r="EE125" s="278"/>
      <c r="EF125" s="278"/>
      <c r="EG125" s="278"/>
      <c r="EH125" s="278"/>
      <c r="EI125" s="278"/>
      <c r="EJ125" s="278"/>
      <c r="EK125" s="278"/>
      <c r="EL125" s="278"/>
      <c r="EM125" s="278"/>
      <c r="EN125" s="278"/>
      <c r="EO125" s="278"/>
      <c r="EP125" s="278"/>
      <c r="EQ125" s="278"/>
      <c r="ER125" s="278"/>
      <c r="ES125" s="278"/>
      <c r="ET125" s="278"/>
      <c r="EU125" s="278"/>
      <c r="EV125" s="278"/>
      <c r="EW125" s="278"/>
      <c r="EX125" s="278"/>
      <c r="EY125" s="278"/>
      <c r="EZ125" s="278"/>
      <c r="FA125" s="278"/>
      <c r="FB125" s="278"/>
      <c r="FC125" s="278"/>
      <c r="FD125" s="278"/>
      <c r="FE125" s="278"/>
      <c r="FF125" s="278"/>
      <c r="FG125" s="278"/>
      <c r="FH125" s="278"/>
      <c r="FI125" s="278"/>
      <c r="FJ125" s="278"/>
      <c r="FK125" s="278"/>
      <c r="FL125" s="278"/>
    </row>
    <row r="126" spans="1:168" ht="20.25" customHeight="1">
      <c r="A126" s="626"/>
      <c r="B126" s="627"/>
      <c r="C126" s="627"/>
      <c r="D126" s="632"/>
      <c r="E126" s="623"/>
      <c r="F126" s="629"/>
      <c r="G126" s="623"/>
      <c r="H126" s="630"/>
      <c r="I126" s="623"/>
      <c r="J126" s="623"/>
      <c r="K126" s="623"/>
      <c r="L126" s="623"/>
      <c r="M126" s="625"/>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78"/>
      <c r="AO126" s="278"/>
      <c r="AP126" s="278"/>
      <c r="AQ126" s="278"/>
      <c r="AR126" s="278"/>
      <c r="AS126" s="278"/>
      <c r="AT126" s="278"/>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8"/>
      <c r="CE126" s="278"/>
      <c r="CF126" s="278"/>
      <c r="CG126" s="278"/>
      <c r="CH126" s="278"/>
      <c r="CI126" s="278"/>
      <c r="CJ126" s="278"/>
      <c r="CK126" s="278"/>
      <c r="CL126" s="278"/>
      <c r="CM126" s="278"/>
      <c r="CN126" s="278"/>
      <c r="CO126" s="278"/>
      <c r="CP126" s="278"/>
      <c r="CQ126" s="278"/>
      <c r="CR126" s="278"/>
      <c r="CS126" s="278"/>
      <c r="CT126" s="278"/>
      <c r="CU126" s="278"/>
      <c r="CV126" s="278"/>
      <c r="CW126" s="278"/>
      <c r="CX126" s="278"/>
      <c r="CY126" s="278"/>
      <c r="CZ126" s="278"/>
      <c r="DA126" s="278"/>
      <c r="DB126" s="278"/>
      <c r="DC126" s="278"/>
      <c r="DD126" s="278"/>
      <c r="DE126" s="278"/>
      <c r="DF126" s="278"/>
      <c r="DG126" s="278"/>
      <c r="DH126" s="278"/>
      <c r="DI126" s="278"/>
      <c r="DJ126" s="278"/>
      <c r="DK126" s="278"/>
      <c r="DL126" s="278"/>
      <c r="DM126" s="278"/>
      <c r="DN126" s="278"/>
      <c r="DO126" s="278"/>
      <c r="DP126" s="278"/>
      <c r="DQ126" s="278"/>
      <c r="DR126" s="278"/>
      <c r="DS126" s="278"/>
      <c r="DT126" s="278"/>
      <c r="DU126" s="278"/>
      <c r="DV126" s="278"/>
      <c r="DW126" s="278"/>
      <c r="DX126" s="278"/>
      <c r="DY126" s="278"/>
      <c r="DZ126" s="278"/>
      <c r="EA126" s="278"/>
      <c r="EB126" s="278"/>
      <c r="EC126" s="278"/>
      <c r="ED126" s="278"/>
      <c r="EE126" s="278"/>
      <c r="EF126" s="278"/>
      <c r="EG126" s="278"/>
      <c r="EH126" s="278"/>
      <c r="EI126" s="278"/>
      <c r="EJ126" s="278"/>
      <c r="EK126" s="278"/>
      <c r="EL126" s="278"/>
      <c r="EM126" s="278"/>
      <c r="EN126" s="278"/>
      <c r="EO126" s="278"/>
      <c r="EP126" s="278"/>
      <c r="EQ126" s="278"/>
      <c r="ER126" s="278"/>
      <c r="ES126" s="278"/>
      <c r="ET126" s="278"/>
      <c r="EU126" s="278"/>
      <c r="EV126" s="278"/>
      <c r="EW126" s="278"/>
      <c r="EX126" s="278"/>
      <c r="EY126" s="278"/>
      <c r="EZ126" s="278"/>
      <c r="FA126" s="278"/>
      <c r="FB126" s="278"/>
      <c r="FC126" s="278"/>
      <c r="FD126" s="278"/>
      <c r="FE126" s="278"/>
      <c r="FF126" s="278"/>
      <c r="FG126" s="278"/>
      <c r="FH126" s="278"/>
      <c r="FI126" s="278"/>
      <c r="FJ126" s="278"/>
      <c r="FK126" s="278"/>
      <c r="FL126" s="278"/>
    </row>
    <row r="127" spans="1:168" ht="20.25" customHeight="1">
      <c r="A127" s="626"/>
      <c r="B127" s="627"/>
      <c r="C127" s="627"/>
      <c r="D127" s="632"/>
      <c r="E127" s="623"/>
      <c r="F127" s="629"/>
      <c r="G127" s="623"/>
      <c r="H127" s="630"/>
      <c r="I127" s="623"/>
      <c r="J127" s="623"/>
      <c r="K127" s="623"/>
      <c r="L127" s="623"/>
      <c r="M127" s="625"/>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c r="AZ127" s="278"/>
      <c r="BA127" s="278"/>
      <c r="BB127" s="278"/>
      <c r="BC127" s="278"/>
      <c r="BD127" s="278"/>
      <c r="BE127" s="278"/>
      <c r="BF127" s="278"/>
      <c r="BG127" s="278"/>
      <c r="BH127" s="278"/>
      <c r="BI127" s="278"/>
      <c r="BJ127" s="278"/>
      <c r="BK127" s="278"/>
      <c r="BL127" s="278"/>
      <c r="BM127" s="278"/>
      <c r="BN127" s="278"/>
      <c r="BO127" s="278"/>
      <c r="BP127" s="278"/>
      <c r="BQ127" s="278"/>
      <c r="BR127" s="278"/>
      <c r="BS127" s="278"/>
      <c r="BT127" s="278"/>
      <c r="BU127" s="278"/>
      <c r="BV127" s="278"/>
      <c r="BW127" s="278"/>
      <c r="BX127" s="278"/>
      <c r="BY127" s="278"/>
      <c r="BZ127" s="278"/>
      <c r="CA127" s="278"/>
      <c r="CB127" s="278"/>
      <c r="CC127" s="278"/>
      <c r="CD127" s="278"/>
      <c r="CE127" s="278"/>
      <c r="CF127" s="278"/>
      <c r="CG127" s="278"/>
      <c r="CH127" s="278"/>
      <c r="CI127" s="278"/>
      <c r="CJ127" s="278"/>
      <c r="CK127" s="278"/>
      <c r="CL127" s="278"/>
      <c r="CM127" s="278"/>
      <c r="CN127" s="278"/>
      <c r="CO127" s="278"/>
      <c r="CP127" s="278"/>
      <c r="CQ127" s="278"/>
      <c r="CR127" s="278"/>
      <c r="CS127" s="278"/>
      <c r="CT127" s="278"/>
      <c r="CU127" s="278"/>
      <c r="CV127" s="278"/>
      <c r="CW127" s="278"/>
      <c r="CX127" s="278"/>
      <c r="CY127" s="278"/>
      <c r="CZ127" s="278"/>
      <c r="DA127" s="278"/>
      <c r="DB127" s="278"/>
      <c r="DC127" s="278"/>
      <c r="DD127" s="278"/>
      <c r="DE127" s="278"/>
      <c r="DF127" s="278"/>
      <c r="DG127" s="278"/>
      <c r="DH127" s="278"/>
      <c r="DI127" s="278"/>
      <c r="DJ127" s="278"/>
      <c r="DK127" s="278"/>
      <c r="DL127" s="278"/>
      <c r="DM127" s="278"/>
      <c r="DN127" s="278"/>
      <c r="DO127" s="278"/>
      <c r="DP127" s="278"/>
      <c r="DQ127" s="278"/>
      <c r="DR127" s="278"/>
      <c r="DS127" s="278"/>
      <c r="DT127" s="278"/>
      <c r="DU127" s="278"/>
      <c r="DV127" s="278"/>
      <c r="DW127" s="278"/>
      <c r="DX127" s="278"/>
      <c r="DY127" s="278"/>
      <c r="DZ127" s="278"/>
      <c r="EA127" s="278"/>
      <c r="EB127" s="278"/>
      <c r="EC127" s="278"/>
      <c r="ED127" s="278"/>
      <c r="EE127" s="278"/>
      <c r="EF127" s="278"/>
      <c r="EG127" s="278"/>
      <c r="EH127" s="278"/>
      <c r="EI127" s="278"/>
      <c r="EJ127" s="278"/>
      <c r="EK127" s="278"/>
      <c r="EL127" s="278"/>
      <c r="EM127" s="278"/>
      <c r="EN127" s="278"/>
      <c r="EO127" s="278"/>
      <c r="EP127" s="278"/>
      <c r="EQ127" s="278"/>
      <c r="ER127" s="278"/>
      <c r="ES127" s="278"/>
      <c r="ET127" s="278"/>
      <c r="EU127" s="278"/>
      <c r="EV127" s="278"/>
      <c r="EW127" s="278"/>
      <c r="EX127" s="278"/>
      <c r="EY127" s="278"/>
      <c r="EZ127" s="278"/>
      <c r="FA127" s="278"/>
      <c r="FB127" s="278"/>
      <c r="FC127" s="278"/>
      <c r="FD127" s="278"/>
      <c r="FE127" s="278"/>
      <c r="FF127" s="278"/>
      <c r="FG127" s="278"/>
      <c r="FH127" s="278"/>
      <c r="FI127" s="278"/>
      <c r="FJ127" s="278"/>
      <c r="FK127" s="278"/>
      <c r="FL127" s="278"/>
    </row>
    <row r="128" spans="1:168" ht="20.25" customHeight="1">
      <c r="A128" s="626"/>
      <c r="B128" s="627"/>
      <c r="C128" s="627"/>
      <c r="D128" s="633"/>
      <c r="E128" s="623"/>
      <c r="F128" s="629"/>
      <c r="G128" s="623"/>
      <c r="H128" s="630"/>
      <c r="I128" s="623"/>
      <c r="J128" s="623"/>
      <c r="K128" s="623"/>
      <c r="L128" s="623"/>
      <c r="M128" s="625"/>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c r="BB128" s="278"/>
      <c r="BC128" s="278"/>
      <c r="BD128" s="278"/>
      <c r="BE128" s="278"/>
      <c r="BF128" s="278"/>
      <c r="BG128" s="278"/>
      <c r="BH128" s="278"/>
      <c r="BI128" s="278"/>
      <c r="BJ128" s="278"/>
      <c r="BK128" s="278"/>
      <c r="BL128" s="278"/>
      <c r="BM128" s="278"/>
      <c r="BN128" s="278"/>
      <c r="BO128" s="278"/>
      <c r="BP128" s="278"/>
      <c r="BQ128" s="278"/>
      <c r="BR128" s="278"/>
      <c r="BS128" s="278"/>
      <c r="BT128" s="278"/>
      <c r="BU128" s="278"/>
      <c r="BV128" s="278"/>
      <c r="BW128" s="278"/>
      <c r="BX128" s="278"/>
      <c r="BY128" s="278"/>
      <c r="BZ128" s="278"/>
      <c r="CA128" s="278"/>
      <c r="CB128" s="278"/>
      <c r="CC128" s="278"/>
      <c r="CD128" s="278"/>
      <c r="CE128" s="278"/>
      <c r="CF128" s="278"/>
      <c r="CG128" s="278"/>
      <c r="CH128" s="278"/>
      <c r="CI128" s="278"/>
      <c r="CJ128" s="278"/>
      <c r="CK128" s="278"/>
      <c r="CL128" s="278"/>
      <c r="CM128" s="278"/>
      <c r="CN128" s="278"/>
      <c r="CO128" s="278"/>
      <c r="CP128" s="278"/>
      <c r="CQ128" s="278"/>
      <c r="CR128" s="278"/>
      <c r="CS128" s="278"/>
      <c r="CT128" s="278"/>
      <c r="CU128" s="278"/>
      <c r="CV128" s="278"/>
      <c r="CW128" s="278"/>
      <c r="CX128" s="278"/>
      <c r="CY128" s="278"/>
      <c r="CZ128" s="278"/>
      <c r="DA128" s="278"/>
      <c r="DB128" s="278"/>
      <c r="DC128" s="278"/>
      <c r="DD128" s="278"/>
      <c r="DE128" s="278"/>
      <c r="DF128" s="278"/>
      <c r="DG128" s="278"/>
      <c r="DH128" s="278"/>
      <c r="DI128" s="278"/>
      <c r="DJ128" s="278"/>
      <c r="DK128" s="278"/>
      <c r="DL128" s="278"/>
      <c r="DM128" s="278"/>
      <c r="DN128" s="278"/>
      <c r="DO128" s="278"/>
      <c r="DP128" s="278"/>
      <c r="DQ128" s="278"/>
      <c r="DR128" s="278"/>
      <c r="DS128" s="278"/>
      <c r="DT128" s="278"/>
      <c r="DU128" s="278"/>
      <c r="DV128" s="278"/>
      <c r="DW128" s="278"/>
      <c r="DX128" s="278"/>
      <c r="DY128" s="278"/>
      <c r="DZ128" s="278"/>
      <c r="EA128" s="278"/>
      <c r="EB128" s="278"/>
      <c r="EC128" s="278"/>
      <c r="ED128" s="278"/>
      <c r="EE128" s="278"/>
      <c r="EF128" s="278"/>
      <c r="EG128" s="278"/>
      <c r="EH128" s="278"/>
      <c r="EI128" s="278"/>
      <c r="EJ128" s="278"/>
      <c r="EK128" s="278"/>
      <c r="EL128" s="278"/>
      <c r="EM128" s="278"/>
      <c r="EN128" s="278"/>
      <c r="EO128" s="278"/>
      <c r="EP128" s="278"/>
      <c r="EQ128" s="278"/>
      <c r="ER128" s="278"/>
      <c r="ES128" s="278"/>
      <c r="ET128" s="278"/>
      <c r="EU128" s="278"/>
      <c r="EV128" s="278"/>
      <c r="EW128" s="278"/>
      <c r="EX128" s="278"/>
      <c r="EY128" s="278"/>
      <c r="EZ128" s="278"/>
      <c r="FA128" s="278"/>
      <c r="FB128" s="278"/>
      <c r="FC128" s="278"/>
      <c r="FD128" s="278"/>
      <c r="FE128" s="278"/>
      <c r="FF128" s="278"/>
      <c r="FG128" s="278"/>
      <c r="FH128" s="278"/>
      <c r="FI128" s="278"/>
      <c r="FJ128" s="278"/>
      <c r="FK128" s="278"/>
      <c r="FL128" s="278"/>
    </row>
    <row r="129" spans="1:168" ht="20.25" customHeight="1">
      <c r="A129" s="626">
        <f>'7- Mapa Final'!A130</f>
        <v>13</v>
      </c>
      <c r="B129" s="627" t="str">
        <f>'7- Mapa Final'!B130</f>
        <v>Ofrecer, prometer, entregar, aceptar o solicitar una ventaja indebida para:
Permitir el uso de los bienes muebles e inmuebles, equipos y consumibles de la entidad con destino diferente a lo establecido.</v>
      </c>
      <c r="C129" s="627" t="str">
        <f>'7- Mapa Final'!C130</f>
        <v xml:space="preserve">Consentir el uso o destinación de los bienes muebles, inmuebles, equipos y consumibles de la entidad con propósito diferente a lo establecido </v>
      </c>
      <c r="D129" s="628" t="str">
        <f>'7- Mapa Final'!J130</f>
        <v>Muy Baja - 1</v>
      </c>
      <c r="E129" s="628" t="str">
        <f>'7- Mapa Final'!K130</f>
        <v>Moderado - 3</v>
      </c>
      <c r="F129" s="629" t="str">
        <f>'7- Mapa Final'!M130</f>
        <v>Moderado - 3</v>
      </c>
      <c r="G129" s="623" t="str">
        <f>'7- Mapa Final'!N130</f>
        <v>Reducir (Mitigar)</v>
      </c>
      <c r="H129" s="630" t="str">
        <f>'7- Mapa Final'!O130</f>
        <v>Informe semestral sobre la administración y control de los bienes muebles en uso y en bodega</v>
      </c>
      <c r="I129" s="623" t="s">
        <v>549</v>
      </c>
      <c r="J129" s="623"/>
      <c r="K129" s="624">
        <v>45658</v>
      </c>
      <c r="L129" s="624">
        <v>45746</v>
      </c>
      <c r="M129" s="625" t="s">
        <v>562</v>
      </c>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278"/>
      <c r="AZ129" s="278"/>
      <c r="BA129" s="278"/>
      <c r="BB129" s="278"/>
      <c r="BC129" s="278"/>
      <c r="BD129" s="278"/>
      <c r="BE129" s="278"/>
      <c r="BF129" s="278"/>
      <c r="BG129" s="278"/>
      <c r="BH129" s="278"/>
      <c r="BI129" s="278"/>
      <c r="BJ129" s="278"/>
      <c r="BK129" s="278"/>
      <c r="BL129" s="278"/>
      <c r="BM129" s="278"/>
      <c r="BN129" s="278"/>
      <c r="BO129" s="278"/>
      <c r="BP129" s="278"/>
      <c r="BQ129" s="278"/>
      <c r="BR129" s="278"/>
      <c r="BS129" s="278"/>
      <c r="BT129" s="278"/>
      <c r="BU129" s="278"/>
      <c r="BV129" s="278"/>
      <c r="BW129" s="278"/>
      <c r="BX129" s="278"/>
      <c r="BY129" s="278"/>
      <c r="BZ129" s="278"/>
      <c r="CA129" s="278"/>
      <c r="CB129" s="278"/>
      <c r="CC129" s="278"/>
      <c r="CD129" s="278"/>
      <c r="CE129" s="278"/>
      <c r="CF129" s="278"/>
      <c r="CG129" s="278"/>
      <c r="CH129" s="278"/>
      <c r="CI129" s="278"/>
      <c r="CJ129" s="278"/>
      <c r="CK129" s="278"/>
      <c r="CL129" s="278"/>
      <c r="CM129" s="278"/>
      <c r="CN129" s="278"/>
      <c r="CO129" s="278"/>
      <c r="CP129" s="278"/>
      <c r="CQ129" s="278"/>
      <c r="CR129" s="278"/>
      <c r="CS129" s="278"/>
      <c r="CT129" s="278"/>
      <c r="CU129" s="278"/>
      <c r="CV129" s="278"/>
      <c r="CW129" s="278"/>
      <c r="CX129" s="278"/>
      <c r="CY129" s="278"/>
      <c r="CZ129" s="278"/>
      <c r="DA129" s="278"/>
      <c r="DB129" s="278"/>
      <c r="DC129" s="278"/>
      <c r="DD129" s="278"/>
      <c r="DE129" s="278"/>
      <c r="DF129" s="278"/>
      <c r="DG129" s="278"/>
      <c r="DH129" s="278"/>
      <c r="DI129" s="278"/>
      <c r="DJ129" s="278"/>
      <c r="DK129" s="278"/>
      <c r="DL129" s="278"/>
      <c r="DM129" s="278"/>
      <c r="DN129" s="278"/>
      <c r="DO129" s="278"/>
      <c r="DP129" s="278"/>
      <c r="DQ129" s="278"/>
      <c r="DR129" s="278"/>
      <c r="DS129" s="278"/>
      <c r="DT129" s="278"/>
      <c r="DU129" s="278"/>
      <c r="DV129" s="278"/>
      <c r="DW129" s="278"/>
      <c r="DX129" s="278"/>
      <c r="DY129" s="278"/>
      <c r="DZ129" s="278"/>
      <c r="EA129" s="278"/>
      <c r="EB129" s="278"/>
      <c r="EC129" s="278"/>
      <c r="ED129" s="278"/>
      <c r="EE129" s="278"/>
      <c r="EF129" s="278"/>
      <c r="EG129" s="278"/>
      <c r="EH129" s="278"/>
      <c r="EI129" s="278"/>
      <c r="EJ129" s="278"/>
      <c r="EK129" s="278"/>
      <c r="EL129" s="278"/>
      <c r="EM129" s="278"/>
      <c r="EN129" s="278"/>
      <c r="EO129" s="278"/>
      <c r="EP129" s="278"/>
      <c r="EQ129" s="278"/>
      <c r="ER129" s="278"/>
      <c r="ES129" s="278"/>
      <c r="ET129" s="278"/>
      <c r="EU129" s="278"/>
      <c r="EV129" s="278"/>
      <c r="EW129" s="278"/>
      <c r="EX129" s="278"/>
      <c r="EY129" s="278"/>
      <c r="EZ129" s="278"/>
      <c r="FA129" s="278"/>
      <c r="FB129" s="278"/>
      <c r="FC129" s="278"/>
      <c r="FD129" s="278"/>
      <c r="FE129" s="278"/>
      <c r="FF129" s="278"/>
      <c r="FG129" s="278"/>
      <c r="FH129" s="278"/>
      <c r="FI129" s="278"/>
      <c r="FJ129" s="278"/>
      <c r="FK129" s="278"/>
      <c r="FL129" s="278"/>
    </row>
    <row r="130" spans="1:168" ht="20.25" customHeight="1">
      <c r="A130" s="626"/>
      <c r="B130" s="627"/>
      <c r="C130" s="627"/>
      <c r="D130" s="623"/>
      <c r="E130" s="623"/>
      <c r="F130" s="629"/>
      <c r="G130" s="623"/>
      <c r="H130" s="630"/>
      <c r="I130" s="623"/>
      <c r="J130" s="623"/>
      <c r="K130" s="623"/>
      <c r="L130" s="623"/>
      <c r="M130" s="625"/>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8"/>
      <c r="AY130" s="278"/>
      <c r="AZ130" s="278"/>
      <c r="BA130" s="278"/>
      <c r="BB130" s="278"/>
      <c r="BC130" s="278"/>
      <c r="BD130" s="278"/>
      <c r="BE130" s="278"/>
      <c r="BF130" s="278"/>
      <c r="BG130" s="278"/>
      <c r="BH130" s="278"/>
      <c r="BI130" s="278"/>
      <c r="BJ130" s="278"/>
      <c r="BK130" s="278"/>
      <c r="BL130" s="278"/>
      <c r="BM130" s="278"/>
      <c r="BN130" s="278"/>
      <c r="BO130" s="278"/>
      <c r="BP130" s="278"/>
      <c r="BQ130" s="278"/>
      <c r="BR130" s="278"/>
      <c r="BS130" s="278"/>
      <c r="BT130" s="278"/>
      <c r="BU130" s="278"/>
      <c r="BV130" s="278"/>
      <c r="BW130" s="278"/>
      <c r="BX130" s="278"/>
      <c r="BY130" s="278"/>
      <c r="BZ130" s="278"/>
      <c r="CA130" s="278"/>
      <c r="CB130" s="278"/>
      <c r="CC130" s="278"/>
      <c r="CD130" s="278"/>
      <c r="CE130" s="278"/>
      <c r="CF130" s="278"/>
      <c r="CG130" s="278"/>
      <c r="CH130" s="278"/>
      <c r="CI130" s="278"/>
      <c r="CJ130" s="278"/>
      <c r="CK130" s="278"/>
      <c r="CL130" s="278"/>
      <c r="CM130" s="278"/>
      <c r="CN130" s="278"/>
      <c r="CO130" s="278"/>
      <c r="CP130" s="278"/>
      <c r="CQ130" s="278"/>
      <c r="CR130" s="278"/>
      <c r="CS130" s="278"/>
      <c r="CT130" s="278"/>
      <c r="CU130" s="278"/>
      <c r="CV130" s="278"/>
      <c r="CW130" s="278"/>
      <c r="CX130" s="278"/>
      <c r="CY130" s="278"/>
      <c r="CZ130" s="278"/>
      <c r="DA130" s="278"/>
      <c r="DB130" s="278"/>
      <c r="DC130" s="278"/>
      <c r="DD130" s="278"/>
      <c r="DE130" s="278"/>
      <c r="DF130" s="278"/>
      <c r="DG130" s="278"/>
      <c r="DH130" s="278"/>
      <c r="DI130" s="278"/>
      <c r="DJ130" s="278"/>
      <c r="DK130" s="278"/>
      <c r="DL130" s="278"/>
      <c r="DM130" s="278"/>
      <c r="DN130" s="278"/>
      <c r="DO130" s="278"/>
      <c r="DP130" s="278"/>
      <c r="DQ130" s="278"/>
      <c r="DR130" s="278"/>
      <c r="DS130" s="278"/>
      <c r="DT130" s="278"/>
      <c r="DU130" s="278"/>
      <c r="DV130" s="278"/>
      <c r="DW130" s="278"/>
      <c r="DX130" s="278"/>
      <c r="DY130" s="278"/>
      <c r="DZ130" s="278"/>
      <c r="EA130" s="278"/>
      <c r="EB130" s="278"/>
      <c r="EC130" s="278"/>
      <c r="ED130" s="278"/>
      <c r="EE130" s="278"/>
      <c r="EF130" s="278"/>
      <c r="EG130" s="278"/>
      <c r="EH130" s="278"/>
      <c r="EI130" s="278"/>
      <c r="EJ130" s="278"/>
      <c r="EK130" s="278"/>
      <c r="EL130" s="278"/>
      <c r="EM130" s="278"/>
      <c r="EN130" s="278"/>
      <c r="EO130" s="278"/>
      <c r="EP130" s="278"/>
      <c r="EQ130" s="278"/>
      <c r="ER130" s="278"/>
      <c r="ES130" s="278"/>
      <c r="ET130" s="278"/>
      <c r="EU130" s="278"/>
      <c r="EV130" s="278"/>
      <c r="EW130" s="278"/>
      <c r="EX130" s="278"/>
      <c r="EY130" s="278"/>
      <c r="EZ130" s="278"/>
      <c r="FA130" s="278"/>
      <c r="FB130" s="278"/>
      <c r="FC130" s="278"/>
      <c r="FD130" s="278"/>
      <c r="FE130" s="278"/>
      <c r="FF130" s="278"/>
      <c r="FG130" s="278"/>
      <c r="FH130" s="278"/>
      <c r="FI130" s="278"/>
      <c r="FJ130" s="278"/>
      <c r="FK130" s="278"/>
      <c r="FL130" s="278"/>
    </row>
    <row r="131" spans="1:168" ht="20.25" customHeight="1">
      <c r="A131" s="626"/>
      <c r="B131" s="627"/>
      <c r="C131" s="627"/>
      <c r="D131" s="623"/>
      <c r="E131" s="623"/>
      <c r="F131" s="629"/>
      <c r="G131" s="623"/>
      <c r="H131" s="630"/>
      <c r="I131" s="623"/>
      <c r="J131" s="623"/>
      <c r="K131" s="623"/>
      <c r="L131" s="623"/>
      <c r="M131" s="625"/>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8"/>
      <c r="AZ131" s="278"/>
      <c r="BA131" s="278"/>
      <c r="BB131" s="278"/>
      <c r="BC131" s="278"/>
      <c r="BD131" s="278"/>
      <c r="BE131" s="278"/>
      <c r="BF131" s="278"/>
      <c r="BG131" s="278"/>
      <c r="BH131" s="278"/>
      <c r="BI131" s="278"/>
      <c r="BJ131" s="278"/>
      <c r="BK131" s="278"/>
      <c r="BL131" s="278"/>
      <c r="BM131" s="278"/>
      <c r="BN131" s="278"/>
      <c r="BO131" s="278"/>
      <c r="BP131" s="278"/>
      <c r="BQ131" s="278"/>
      <c r="BR131" s="278"/>
      <c r="BS131" s="278"/>
      <c r="BT131" s="278"/>
      <c r="BU131" s="278"/>
      <c r="BV131" s="278"/>
      <c r="BW131" s="278"/>
      <c r="BX131" s="278"/>
      <c r="BY131" s="278"/>
      <c r="BZ131" s="278"/>
      <c r="CA131" s="278"/>
      <c r="CB131" s="278"/>
      <c r="CC131" s="278"/>
      <c r="CD131" s="278"/>
      <c r="CE131" s="278"/>
      <c r="CF131" s="278"/>
      <c r="CG131" s="278"/>
      <c r="CH131" s="278"/>
      <c r="CI131" s="278"/>
      <c r="CJ131" s="278"/>
      <c r="CK131" s="278"/>
      <c r="CL131" s="278"/>
      <c r="CM131" s="278"/>
      <c r="CN131" s="278"/>
      <c r="CO131" s="278"/>
      <c r="CP131" s="278"/>
      <c r="CQ131" s="278"/>
      <c r="CR131" s="278"/>
      <c r="CS131" s="278"/>
      <c r="CT131" s="278"/>
      <c r="CU131" s="278"/>
      <c r="CV131" s="278"/>
      <c r="CW131" s="278"/>
      <c r="CX131" s="278"/>
      <c r="CY131" s="278"/>
      <c r="CZ131" s="278"/>
      <c r="DA131" s="278"/>
      <c r="DB131" s="278"/>
      <c r="DC131" s="278"/>
      <c r="DD131" s="278"/>
      <c r="DE131" s="278"/>
      <c r="DF131" s="278"/>
      <c r="DG131" s="278"/>
      <c r="DH131" s="278"/>
      <c r="DI131" s="278"/>
      <c r="DJ131" s="278"/>
      <c r="DK131" s="278"/>
      <c r="DL131" s="278"/>
      <c r="DM131" s="278"/>
      <c r="DN131" s="278"/>
      <c r="DO131" s="278"/>
      <c r="DP131" s="278"/>
      <c r="DQ131" s="278"/>
      <c r="DR131" s="278"/>
      <c r="DS131" s="278"/>
      <c r="DT131" s="278"/>
      <c r="DU131" s="278"/>
      <c r="DV131" s="278"/>
      <c r="DW131" s="278"/>
      <c r="DX131" s="278"/>
      <c r="DY131" s="278"/>
      <c r="DZ131" s="278"/>
      <c r="EA131" s="278"/>
      <c r="EB131" s="278"/>
      <c r="EC131" s="278"/>
      <c r="ED131" s="278"/>
      <c r="EE131" s="278"/>
      <c r="EF131" s="278"/>
      <c r="EG131" s="278"/>
      <c r="EH131" s="278"/>
      <c r="EI131" s="278"/>
      <c r="EJ131" s="278"/>
      <c r="EK131" s="278"/>
      <c r="EL131" s="278"/>
      <c r="EM131" s="278"/>
      <c r="EN131" s="278"/>
      <c r="EO131" s="278"/>
      <c r="EP131" s="278"/>
      <c r="EQ131" s="278"/>
      <c r="ER131" s="278"/>
      <c r="ES131" s="278"/>
      <c r="ET131" s="278"/>
      <c r="EU131" s="278"/>
      <c r="EV131" s="278"/>
      <c r="EW131" s="278"/>
      <c r="EX131" s="278"/>
      <c r="EY131" s="278"/>
      <c r="EZ131" s="278"/>
      <c r="FA131" s="278"/>
      <c r="FB131" s="278"/>
      <c r="FC131" s="278"/>
      <c r="FD131" s="278"/>
      <c r="FE131" s="278"/>
      <c r="FF131" s="278"/>
      <c r="FG131" s="278"/>
      <c r="FH131" s="278"/>
      <c r="FI131" s="278"/>
      <c r="FJ131" s="278"/>
      <c r="FK131" s="278"/>
      <c r="FL131" s="278"/>
    </row>
    <row r="132" spans="1:168" ht="20.25" customHeight="1">
      <c r="A132" s="626"/>
      <c r="B132" s="627"/>
      <c r="C132" s="627"/>
      <c r="D132" s="623"/>
      <c r="E132" s="623"/>
      <c r="F132" s="629"/>
      <c r="G132" s="623"/>
      <c r="H132" s="630"/>
      <c r="I132" s="623"/>
      <c r="J132" s="623"/>
      <c r="K132" s="623"/>
      <c r="L132" s="623"/>
      <c r="M132" s="625"/>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78"/>
      <c r="BC132" s="278"/>
      <c r="BD132" s="278"/>
      <c r="BE132" s="278"/>
      <c r="BF132" s="278"/>
      <c r="BG132" s="278"/>
      <c r="BH132" s="278"/>
      <c r="BI132" s="278"/>
      <c r="BJ132" s="278"/>
      <c r="BK132" s="278"/>
      <c r="BL132" s="278"/>
      <c r="BM132" s="278"/>
      <c r="BN132" s="278"/>
      <c r="BO132" s="278"/>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278"/>
      <c r="CQ132" s="278"/>
      <c r="CR132" s="278"/>
      <c r="CS132" s="278"/>
      <c r="CT132" s="278"/>
      <c r="CU132" s="278"/>
      <c r="CV132" s="278"/>
      <c r="CW132" s="278"/>
      <c r="CX132" s="278"/>
      <c r="CY132" s="278"/>
      <c r="CZ132" s="278"/>
      <c r="DA132" s="278"/>
      <c r="DB132" s="278"/>
      <c r="DC132" s="278"/>
      <c r="DD132" s="278"/>
      <c r="DE132" s="278"/>
      <c r="DF132" s="278"/>
      <c r="DG132" s="278"/>
      <c r="DH132" s="278"/>
      <c r="DI132" s="278"/>
      <c r="DJ132" s="278"/>
      <c r="DK132" s="278"/>
      <c r="DL132" s="278"/>
      <c r="DM132" s="278"/>
      <c r="DN132" s="278"/>
      <c r="DO132" s="278"/>
      <c r="DP132" s="278"/>
      <c r="DQ132" s="278"/>
      <c r="DR132" s="278"/>
      <c r="DS132" s="278"/>
      <c r="DT132" s="278"/>
      <c r="DU132" s="278"/>
      <c r="DV132" s="278"/>
      <c r="DW132" s="278"/>
      <c r="DX132" s="278"/>
      <c r="DY132" s="278"/>
      <c r="DZ132" s="278"/>
      <c r="EA132" s="278"/>
      <c r="EB132" s="278"/>
      <c r="EC132" s="278"/>
      <c r="ED132" s="278"/>
      <c r="EE132" s="278"/>
      <c r="EF132" s="278"/>
      <c r="EG132" s="278"/>
      <c r="EH132" s="278"/>
      <c r="EI132" s="278"/>
      <c r="EJ132" s="278"/>
      <c r="EK132" s="278"/>
      <c r="EL132" s="278"/>
      <c r="EM132" s="278"/>
      <c r="EN132" s="278"/>
      <c r="EO132" s="278"/>
      <c r="EP132" s="278"/>
      <c r="EQ132" s="278"/>
      <c r="ER132" s="278"/>
      <c r="ES132" s="278"/>
      <c r="ET132" s="278"/>
      <c r="EU132" s="278"/>
      <c r="EV132" s="278"/>
      <c r="EW132" s="278"/>
      <c r="EX132" s="278"/>
      <c r="EY132" s="278"/>
      <c r="EZ132" s="278"/>
      <c r="FA132" s="278"/>
      <c r="FB132" s="278"/>
      <c r="FC132" s="278"/>
      <c r="FD132" s="278"/>
      <c r="FE132" s="278"/>
      <c r="FF132" s="278"/>
      <c r="FG132" s="278"/>
      <c r="FH132" s="278"/>
      <c r="FI132" s="278"/>
      <c r="FJ132" s="278"/>
      <c r="FK132" s="278"/>
      <c r="FL132" s="278"/>
    </row>
    <row r="133" spans="1:168" ht="20.25" customHeight="1">
      <c r="A133" s="626"/>
      <c r="B133" s="627"/>
      <c r="C133" s="627"/>
      <c r="D133" s="623"/>
      <c r="E133" s="623"/>
      <c r="F133" s="629"/>
      <c r="G133" s="623"/>
      <c r="H133" s="630"/>
      <c r="I133" s="623"/>
      <c r="J133" s="623"/>
      <c r="K133" s="623"/>
      <c r="L133" s="623"/>
      <c r="M133" s="625"/>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8"/>
      <c r="AY133" s="278"/>
      <c r="AZ133" s="278"/>
      <c r="BA133" s="278"/>
      <c r="BB133" s="278"/>
      <c r="BC133" s="278"/>
      <c r="BD133" s="278"/>
      <c r="BE133" s="278"/>
      <c r="BF133" s="278"/>
      <c r="BG133" s="278"/>
      <c r="BH133" s="278"/>
      <c r="BI133" s="278"/>
      <c r="BJ133" s="278"/>
      <c r="BK133" s="278"/>
      <c r="BL133" s="278"/>
      <c r="BM133" s="278"/>
      <c r="BN133" s="278"/>
      <c r="BO133" s="278"/>
      <c r="BP133" s="278"/>
      <c r="BQ133" s="278"/>
      <c r="BR133" s="278"/>
      <c r="BS133" s="278"/>
      <c r="BT133" s="278"/>
      <c r="BU133" s="278"/>
      <c r="BV133" s="278"/>
      <c r="BW133" s="278"/>
      <c r="BX133" s="278"/>
      <c r="BY133" s="278"/>
      <c r="BZ133" s="278"/>
      <c r="CA133" s="278"/>
      <c r="CB133" s="278"/>
      <c r="CC133" s="278"/>
      <c r="CD133" s="278"/>
      <c r="CE133" s="278"/>
      <c r="CF133" s="278"/>
      <c r="CG133" s="278"/>
      <c r="CH133" s="278"/>
      <c r="CI133" s="278"/>
      <c r="CJ133" s="278"/>
      <c r="CK133" s="278"/>
      <c r="CL133" s="278"/>
      <c r="CM133" s="278"/>
      <c r="CN133" s="278"/>
      <c r="CO133" s="278"/>
      <c r="CP133" s="278"/>
      <c r="CQ133" s="278"/>
      <c r="CR133" s="278"/>
      <c r="CS133" s="278"/>
      <c r="CT133" s="278"/>
      <c r="CU133" s="278"/>
      <c r="CV133" s="278"/>
      <c r="CW133" s="278"/>
      <c r="CX133" s="278"/>
      <c r="CY133" s="278"/>
      <c r="CZ133" s="278"/>
      <c r="DA133" s="278"/>
      <c r="DB133" s="278"/>
      <c r="DC133" s="278"/>
      <c r="DD133" s="278"/>
      <c r="DE133" s="278"/>
      <c r="DF133" s="278"/>
      <c r="DG133" s="278"/>
      <c r="DH133" s="278"/>
      <c r="DI133" s="278"/>
      <c r="DJ133" s="278"/>
      <c r="DK133" s="278"/>
      <c r="DL133" s="278"/>
      <c r="DM133" s="278"/>
      <c r="DN133" s="278"/>
      <c r="DO133" s="278"/>
      <c r="DP133" s="278"/>
      <c r="DQ133" s="278"/>
      <c r="DR133" s="278"/>
      <c r="DS133" s="278"/>
      <c r="DT133" s="278"/>
      <c r="DU133" s="278"/>
      <c r="DV133" s="278"/>
      <c r="DW133" s="278"/>
      <c r="DX133" s="278"/>
      <c r="DY133" s="278"/>
      <c r="DZ133" s="278"/>
      <c r="EA133" s="278"/>
      <c r="EB133" s="278"/>
      <c r="EC133" s="278"/>
      <c r="ED133" s="278"/>
      <c r="EE133" s="278"/>
      <c r="EF133" s="278"/>
      <c r="EG133" s="278"/>
      <c r="EH133" s="278"/>
      <c r="EI133" s="278"/>
      <c r="EJ133" s="278"/>
      <c r="EK133" s="278"/>
      <c r="EL133" s="278"/>
      <c r="EM133" s="278"/>
      <c r="EN133" s="278"/>
      <c r="EO133" s="278"/>
      <c r="EP133" s="278"/>
      <c r="EQ133" s="278"/>
      <c r="ER133" s="278"/>
      <c r="ES133" s="278"/>
      <c r="ET133" s="278"/>
      <c r="EU133" s="278"/>
      <c r="EV133" s="278"/>
      <c r="EW133" s="278"/>
      <c r="EX133" s="278"/>
      <c r="EY133" s="278"/>
      <c r="EZ133" s="278"/>
      <c r="FA133" s="278"/>
      <c r="FB133" s="278"/>
      <c r="FC133" s="278"/>
      <c r="FD133" s="278"/>
      <c r="FE133" s="278"/>
      <c r="FF133" s="278"/>
      <c r="FG133" s="278"/>
      <c r="FH133" s="278"/>
      <c r="FI133" s="278"/>
      <c r="FJ133" s="278"/>
      <c r="FK133" s="278"/>
      <c r="FL133" s="278"/>
    </row>
    <row r="134" spans="1:168" ht="20.25" customHeight="1">
      <c r="A134" s="626"/>
      <c r="B134" s="627"/>
      <c r="C134" s="627"/>
      <c r="D134" s="623"/>
      <c r="E134" s="623"/>
      <c r="F134" s="629"/>
      <c r="G134" s="623"/>
      <c r="H134" s="630"/>
      <c r="I134" s="623"/>
      <c r="J134" s="623"/>
      <c r="K134" s="623"/>
      <c r="L134" s="623"/>
      <c r="M134" s="625"/>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78"/>
      <c r="AY134" s="278"/>
      <c r="AZ134" s="278"/>
      <c r="BA134" s="278"/>
      <c r="BB134" s="278"/>
      <c r="BC134" s="278"/>
      <c r="BD134" s="278"/>
      <c r="BE134" s="278"/>
      <c r="BF134" s="278"/>
      <c r="BG134" s="278"/>
      <c r="BH134" s="278"/>
      <c r="BI134" s="278"/>
      <c r="BJ134" s="278"/>
      <c r="BK134" s="278"/>
      <c r="BL134" s="278"/>
      <c r="BM134" s="278"/>
      <c r="BN134" s="278"/>
      <c r="BO134" s="278"/>
      <c r="BP134" s="278"/>
      <c r="BQ134" s="278"/>
      <c r="BR134" s="278"/>
      <c r="BS134" s="278"/>
      <c r="BT134" s="278"/>
      <c r="BU134" s="278"/>
      <c r="BV134" s="278"/>
      <c r="BW134" s="278"/>
      <c r="BX134" s="278"/>
      <c r="BY134" s="278"/>
      <c r="BZ134" s="278"/>
      <c r="CA134" s="278"/>
      <c r="CB134" s="278"/>
      <c r="CC134" s="278"/>
      <c r="CD134" s="278"/>
      <c r="CE134" s="278"/>
      <c r="CF134" s="278"/>
      <c r="CG134" s="278"/>
      <c r="CH134" s="278"/>
      <c r="CI134" s="278"/>
      <c r="CJ134" s="278"/>
      <c r="CK134" s="278"/>
      <c r="CL134" s="278"/>
      <c r="CM134" s="278"/>
      <c r="CN134" s="278"/>
      <c r="CO134" s="278"/>
      <c r="CP134" s="278"/>
      <c r="CQ134" s="278"/>
      <c r="CR134" s="278"/>
      <c r="CS134" s="278"/>
      <c r="CT134" s="278"/>
      <c r="CU134" s="278"/>
      <c r="CV134" s="278"/>
      <c r="CW134" s="278"/>
      <c r="CX134" s="278"/>
      <c r="CY134" s="278"/>
      <c r="CZ134" s="278"/>
      <c r="DA134" s="278"/>
      <c r="DB134" s="278"/>
      <c r="DC134" s="278"/>
      <c r="DD134" s="278"/>
      <c r="DE134" s="278"/>
      <c r="DF134" s="278"/>
      <c r="DG134" s="278"/>
      <c r="DH134" s="278"/>
      <c r="DI134" s="278"/>
      <c r="DJ134" s="278"/>
      <c r="DK134" s="278"/>
      <c r="DL134" s="278"/>
      <c r="DM134" s="278"/>
      <c r="DN134" s="278"/>
      <c r="DO134" s="278"/>
      <c r="DP134" s="278"/>
      <c r="DQ134" s="278"/>
      <c r="DR134" s="278"/>
      <c r="DS134" s="278"/>
      <c r="DT134" s="278"/>
      <c r="DU134" s="278"/>
      <c r="DV134" s="278"/>
      <c r="DW134" s="278"/>
      <c r="DX134" s="278"/>
      <c r="DY134" s="278"/>
      <c r="DZ134" s="278"/>
      <c r="EA134" s="278"/>
      <c r="EB134" s="278"/>
      <c r="EC134" s="278"/>
      <c r="ED134" s="278"/>
      <c r="EE134" s="278"/>
      <c r="EF134" s="278"/>
      <c r="EG134" s="278"/>
      <c r="EH134" s="278"/>
      <c r="EI134" s="278"/>
      <c r="EJ134" s="278"/>
      <c r="EK134" s="278"/>
      <c r="EL134" s="278"/>
      <c r="EM134" s="278"/>
      <c r="EN134" s="278"/>
      <c r="EO134" s="278"/>
      <c r="EP134" s="278"/>
      <c r="EQ134" s="278"/>
      <c r="ER134" s="278"/>
      <c r="ES134" s="278"/>
      <c r="ET134" s="278"/>
      <c r="EU134" s="278"/>
      <c r="EV134" s="278"/>
      <c r="EW134" s="278"/>
      <c r="EX134" s="278"/>
      <c r="EY134" s="278"/>
      <c r="EZ134" s="278"/>
      <c r="FA134" s="278"/>
      <c r="FB134" s="278"/>
      <c r="FC134" s="278"/>
      <c r="FD134" s="278"/>
      <c r="FE134" s="278"/>
      <c r="FF134" s="278"/>
      <c r="FG134" s="278"/>
      <c r="FH134" s="278"/>
      <c r="FI134" s="278"/>
      <c r="FJ134" s="278"/>
      <c r="FK134" s="278"/>
      <c r="FL134" s="278"/>
    </row>
    <row r="135" spans="1:168" ht="20.25" customHeight="1">
      <c r="A135" s="626"/>
      <c r="B135" s="627"/>
      <c r="C135" s="627"/>
      <c r="D135" s="623"/>
      <c r="E135" s="623"/>
      <c r="F135" s="629"/>
      <c r="G135" s="623"/>
      <c r="H135" s="630"/>
      <c r="I135" s="623"/>
      <c r="J135" s="623"/>
      <c r="K135" s="623"/>
      <c r="L135" s="623"/>
      <c r="M135" s="625"/>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278"/>
      <c r="AZ135" s="278"/>
      <c r="BA135" s="278"/>
      <c r="BB135" s="278"/>
      <c r="BC135" s="278"/>
      <c r="BD135" s="278"/>
      <c r="BE135" s="278"/>
      <c r="BF135" s="278"/>
      <c r="BG135" s="278"/>
      <c r="BH135" s="278"/>
      <c r="BI135" s="278"/>
      <c r="BJ135" s="278"/>
      <c r="BK135" s="278"/>
      <c r="BL135" s="278"/>
      <c r="BM135" s="278"/>
      <c r="BN135" s="278"/>
      <c r="BO135" s="278"/>
      <c r="BP135" s="278"/>
      <c r="BQ135" s="278"/>
      <c r="BR135" s="278"/>
      <c r="BS135" s="278"/>
      <c r="BT135" s="278"/>
      <c r="BU135" s="278"/>
      <c r="BV135" s="278"/>
      <c r="BW135" s="278"/>
      <c r="BX135" s="278"/>
      <c r="BY135" s="278"/>
      <c r="BZ135" s="278"/>
      <c r="CA135" s="278"/>
      <c r="CB135" s="278"/>
      <c r="CC135" s="278"/>
      <c r="CD135" s="278"/>
      <c r="CE135" s="278"/>
      <c r="CF135" s="278"/>
      <c r="CG135" s="278"/>
      <c r="CH135" s="278"/>
      <c r="CI135" s="278"/>
      <c r="CJ135" s="278"/>
      <c r="CK135" s="278"/>
      <c r="CL135" s="278"/>
      <c r="CM135" s="278"/>
      <c r="CN135" s="278"/>
      <c r="CO135" s="278"/>
      <c r="CP135" s="278"/>
      <c r="CQ135" s="278"/>
      <c r="CR135" s="278"/>
      <c r="CS135" s="278"/>
      <c r="CT135" s="278"/>
      <c r="CU135" s="278"/>
      <c r="CV135" s="278"/>
      <c r="CW135" s="278"/>
      <c r="CX135" s="278"/>
      <c r="CY135" s="278"/>
      <c r="CZ135" s="278"/>
      <c r="DA135" s="278"/>
      <c r="DB135" s="278"/>
      <c r="DC135" s="278"/>
      <c r="DD135" s="278"/>
      <c r="DE135" s="278"/>
      <c r="DF135" s="278"/>
      <c r="DG135" s="278"/>
      <c r="DH135" s="278"/>
      <c r="DI135" s="278"/>
      <c r="DJ135" s="278"/>
      <c r="DK135" s="278"/>
      <c r="DL135" s="278"/>
      <c r="DM135" s="278"/>
      <c r="DN135" s="278"/>
      <c r="DO135" s="278"/>
      <c r="DP135" s="278"/>
      <c r="DQ135" s="278"/>
      <c r="DR135" s="278"/>
      <c r="DS135" s="278"/>
      <c r="DT135" s="278"/>
      <c r="DU135" s="278"/>
      <c r="DV135" s="278"/>
      <c r="DW135" s="278"/>
      <c r="DX135" s="278"/>
      <c r="DY135" s="278"/>
      <c r="DZ135" s="278"/>
      <c r="EA135" s="278"/>
      <c r="EB135" s="278"/>
      <c r="EC135" s="278"/>
      <c r="ED135" s="278"/>
      <c r="EE135" s="278"/>
      <c r="EF135" s="278"/>
      <c r="EG135" s="278"/>
      <c r="EH135" s="278"/>
      <c r="EI135" s="278"/>
      <c r="EJ135" s="278"/>
      <c r="EK135" s="278"/>
      <c r="EL135" s="278"/>
      <c r="EM135" s="278"/>
      <c r="EN135" s="278"/>
      <c r="EO135" s="278"/>
      <c r="EP135" s="278"/>
      <c r="EQ135" s="278"/>
      <c r="ER135" s="278"/>
      <c r="ES135" s="278"/>
      <c r="ET135" s="278"/>
      <c r="EU135" s="278"/>
      <c r="EV135" s="278"/>
      <c r="EW135" s="278"/>
      <c r="EX135" s="278"/>
      <c r="EY135" s="278"/>
      <c r="EZ135" s="278"/>
      <c r="FA135" s="278"/>
      <c r="FB135" s="278"/>
      <c r="FC135" s="278"/>
      <c r="FD135" s="278"/>
      <c r="FE135" s="278"/>
      <c r="FF135" s="278"/>
      <c r="FG135" s="278"/>
      <c r="FH135" s="278"/>
      <c r="FI135" s="278"/>
      <c r="FJ135" s="278"/>
      <c r="FK135" s="278"/>
      <c r="FL135" s="278"/>
    </row>
    <row r="136" spans="1:168" ht="20.25" customHeight="1">
      <c r="A136" s="626"/>
      <c r="B136" s="627"/>
      <c r="C136" s="627"/>
      <c r="D136" s="623"/>
      <c r="E136" s="623"/>
      <c r="F136" s="629"/>
      <c r="G136" s="623"/>
      <c r="H136" s="630"/>
      <c r="I136" s="623"/>
      <c r="J136" s="623"/>
      <c r="K136" s="623"/>
      <c r="L136" s="623"/>
      <c r="M136" s="625"/>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c r="BF136" s="278"/>
      <c r="BG136" s="278"/>
      <c r="BH136" s="278"/>
      <c r="BI136" s="278"/>
      <c r="BJ136" s="278"/>
      <c r="BK136" s="278"/>
      <c r="BL136" s="278"/>
      <c r="BM136" s="278"/>
      <c r="BN136" s="278"/>
      <c r="BO136" s="278"/>
      <c r="BP136" s="278"/>
      <c r="BQ136" s="278"/>
      <c r="BR136" s="278"/>
      <c r="BS136" s="278"/>
      <c r="BT136" s="278"/>
      <c r="BU136" s="278"/>
      <c r="BV136" s="278"/>
      <c r="BW136" s="278"/>
      <c r="BX136" s="278"/>
      <c r="BY136" s="278"/>
      <c r="BZ136" s="278"/>
      <c r="CA136" s="278"/>
      <c r="CB136" s="278"/>
      <c r="CC136" s="278"/>
      <c r="CD136" s="278"/>
      <c r="CE136" s="278"/>
      <c r="CF136" s="278"/>
      <c r="CG136" s="278"/>
      <c r="CH136" s="278"/>
      <c r="CI136" s="278"/>
      <c r="CJ136" s="278"/>
      <c r="CK136" s="278"/>
      <c r="CL136" s="278"/>
      <c r="CM136" s="278"/>
      <c r="CN136" s="278"/>
      <c r="CO136" s="278"/>
      <c r="CP136" s="278"/>
      <c r="CQ136" s="278"/>
      <c r="CR136" s="278"/>
      <c r="CS136" s="278"/>
      <c r="CT136" s="278"/>
      <c r="CU136" s="278"/>
      <c r="CV136" s="278"/>
      <c r="CW136" s="278"/>
      <c r="CX136" s="278"/>
      <c r="CY136" s="278"/>
      <c r="CZ136" s="278"/>
      <c r="DA136" s="278"/>
      <c r="DB136" s="278"/>
      <c r="DC136" s="278"/>
      <c r="DD136" s="278"/>
      <c r="DE136" s="278"/>
      <c r="DF136" s="278"/>
      <c r="DG136" s="278"/>
      <c r="DH136" s="278"/>
      <c r="DI136" s="278"/>
      <c r="DJ136" s="278"/>
      <c r="DK136" s="278"/>
      <c r="DL136" s="278"/>
      <c r="DM136" s="278"/>
      <c r="DN136" s="278"/>
      <c r="DO136" s="278"/>
      <c r="DP136" s="278"/>
      <c r="DQ136" s="278"/>
      <c r="DR136" s="278"/>
      <c r="DS136" s="278"/>
      <c r="DT136" s="278"/>
      <c r="DU136" s="278"/>
      <c r="DV136" s="278"/>
      <c r="DW136" s="278"/>
      <c r="DX136" s="278"/>
      <c r="DY136" s="278"/>
      <c r="DZ136" s="278"/>
      <c r="EA136" s="278"/>
      <c r="EB136" s="278"/>
      <c r="EC136" s="278"/>
      <c r="ED136" s="278"/>
      <c r="EE136" s="278"/>
      <c r="EF136" s="278"/>
      <c r="EG136" s="278"/>
      <c r="EH136" s="278"/>
      <c r="EI136" s="278"/>
      <c r="EJ136" s="278"/>
      <c r="EK136" s="278"/>
      <c r="EL136" s="278"/>
      <c r="EM136" s="278"/>
      <c r="EN136" s="278"/>
      <c r="EO136" s="278"/>
      <c r="EP136" s="278"/>
      <c r="EQ136" s="278"/>
      <c r="ER136" s="278"/>
      <c r="ES136" s="278"/>
      <c r="ET136" s="278"/>
      <c r="EU136" s="278"/>
      <c r="EV136" s="278"/>
      <c r="EW136" s="278"/>
      <c r="EX136" s="278"/>
      <c r="EY136" s="278"/>
      <c r="EZ136" s="278"/>
      <c r="FA136" s="278"/>
      <c r="FB136" s="278"/>
      <c r="FC136" s="278"/>
      <c r="FD136" s="278"/>
      <c r="FE136" s="278"/>
      <c r="FF136" s="278"/>
      <c r="FG136" s="278"/>
      <c r="FH136" s="278"/>
      <c r="FI136" s="278"/>
      <c r="FJ136" s="278"/>
      <c r="FK136" s="278"/>
      <c r="FL136" s="278"/>
    </row>
    <row r="137" spans="1:168" ht="20.25" customHeight="1">
      <c r="A137" s="626"/>
      <c r="B137" s="627"/>
      <c r="C137" s="627"/>
      <c r="D137" s="623"/>
      <c r="E137" s="623"/>
      <c r="F137" s="629"/>
      <c r="G137" s="623"/>
      <c r="H137" s="630"/>
      <c r="I137" s="623"/>
      <c r="J137" s="623"/>
      <c r="K137" s="623"/>
      <c r="L137" s="623"/>
      <c r="M137" s="625"/>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c r="AO137" s="278"/>
      <c r="AP137" s="278"/>
      <c r="AQ137" s="278"/>
      <c r="AR137" s="278"/>
      <c r="AS137" s="278"/>
      <c r="AT137" s="278"/>
      <c r="AU137" s="278"/>
      <c r="AV137" s="278"/>
      <c r="AW137" s="278"/>
      <c r="AX137" s="278"/>
      <c r="AY137" s="278"/>
      <c r="AZ137" s="278"/>
      <c r="BA137" s="278"/>
      <c r="BB137" s="278"/>
      <c r="BC137" s="278"/>
      <c r="BD137" s="278"/>
      <c r="BE137" s="278"/>
      <c r="BF137" s="278"/>
      <c r="BG137" s="278"/>
      <c r="BH137" s="278"/>
      <c r="BI137" s="278"/>
      <c r="BJ137" s="278"/>
      <c r="BK137" s="278"/>
      <c r="BL137" s="278"/>
      <c r="BM137" s="278"/>
      <c r="BN137" s="278"/>
      <c r="BO137" s="278"/>
      <c r="BP137" s="278"/>
      <c r="BQ137" s="278"/>
      <c r="BR137" s="278"/>
      <c r="BS137" s="278"/>
      <c r="BT137" s="278"/>
      <c r="BU137" s="278"/>
      <c r="BV137" s="278"/>
      <c r="BW137" s="278"/>
      <c r="BX137" s="278"/>
      <c r="BY137" s="278"/>
      <c r="BZ137" s="278"/>
      <c r="CA137" s="278"/>
      <c r="CB137" s="278"/>
      <c r="CC137" s="278"/>
      <c r="CD137" s="278"/>
      <c r="CE137" s="278"/>
      <c r="CF137" s="278"/>
      <c r="CG137" s="278"/>
      <c r="CH137" s="278"/>
      <c r="CI137" s="278"/>
      <c r="CJ137" s="278"/>
      <c r="CK137" s="278"/>
      <c r="CL137" s="278"/>
      <c r="CM137" s="278"/>
      <c r="CN137" s="278"/>
      <c r="CO137" s="278"/>
      <c r="CP137" s="278"/>
      <c r="CQ137" s="278"/>
      <c r="CR137" s="278"/>
      <c r="CS137" s="278"/>
      <c r="CT137" s="278"/>
      <c r="CU137" s="278"/>
      <c r="CV137" s="278"/>
      <c r="CW137" s="278"/>
      <c r="CX137" s="278"/>
      <c r="CY137" s="278"/>
      <c r="CZ137" s="278"/>
      <c r="DA137" s="278"/>
      <c r="DB137" s="278"/>
      <c r="DC137" s="278"/>
      <c r="DD137" s="278"/>
      <c r="DE137" s="278"/>
      <c r="DF137" s="278"/>
      <c r="DG137" s="278"/>
      <c r="DH137" s="278"/>
      <c r="DI137" s="278"/>
      <c r="DJ137" s="278"/>
      <c r="DK137" s="278"/>
      <c r="DL137" s="278"/>
      <c r="DM137" s="278"/>
      <c r="DN137" s="278"/>
      <c r="DO137" s="278"/>
      <c r="DP137" s="278"/>
      <c r="DQ137" s="278"/>
      <c r="DR137" s="278"/>
      <c r="DS137" s="278"/>
      <c r="DT137" s="278"/>
      <c r="DU137" s="278"/>
      <c r="DV137" s="278"/>
      <c r="DW137" s="278"/>
      <c r="DX137" s="278"/>
      <c r="DY137" s="278"/>
      <c r="DZ137" s="278"/>
      <c r="EA137" s="278"/>
      <c r="EB137" s="278"/>
      <c r="EC137" s="278"/>
      <c r="ED137" s="278"/>
      <c r="EE137" s="278"/>
      <c r="EF137" s="278"/>
      <c r="EG137" s="278"/>
      <c r="EH137" s="278"/>
      <c r="EI137" s="278"/>
      <c r="EJ137" s="278"/>
      <c r="EK137" s="278"/>
      <c r="EL137" s="278"/>
      <c r="EM137" s="278"/>
      <c r="EN137" s="278"/>
      <c r="EO137" s="278"/>
      <c r="EP137" s="278"/>
      <c r="EQ137" s="278"/>
      <c r="ER137" s="278"/>
      <c r="ES137" s="278"/>
      <c r="ET137" s="278"/>
      <c r="EU137" s="278"/>
      <c r="EV137" s="278"/>
      <c r="EW137" s="278"/>
      <c r="EX137" s="278"/>
      <c r="EY137" s="278"/>
      <c r="EZ137" s="278"/>
      <c r="FA137" s="278"/>
      <c r="FB137" s="278"/>
      <c r="FC137" s="278"/>
      <c r="FD137" s="278"/>
      <c r="FE137" s="278"/>
      <c r="FF137" s="278"/>
      <c r="FG137" s="278"/>
      <c r="FH137" s="278"/>
      <c r="FI137" s="278"/>
      <c r="FJ137" s="278"/>
      <c r="FK137" s="278"/>
      <c r="FL137" s="278"/>
    </row>
    <row r="138" spans="1:168" ht="20.25" customHeight="1">
      <c r="A138" s="626"/>
      <c r="B138" s="627"/>
      <c r="C138" s="627"/>
      <c r="D138" s="623"/>
      <c r="E138" s="623"/>
      <c r="F138" s="629"/>
      <c r="G138" s="623"/>
      <c r="H138" s="630"/>
      <c r="I138" s="623"/>
      <c r="J138" s="623"/>
      <c r="K138" s="623"/>
      <c r="L138" s="623"/>
      <c r="M138" s="625"/>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8"/>
      <c r="AY138" s="278"/>
      <c r="AZ138" s="278"/>
      <c r="BA138" s="278"/>
      <c r="BB138" s="278"/>
      <c r="BC138" s="278"/>
      <c r="BD138" s="278"/>
      <c r="BE138" s="278"/>
      <c r="BF138" s="278"/>
      <c r="BG138" s="278"/>
      <c r="BH138" s="278"/>
      <c r="BI138" s="278"/>
      <c r="BJ138" s="278"/>
      <c r="BK138" s="278"/>
      <c r="BL138" s="278"/>
      <c r="BM138" s="278"/>
      <c r="BN138" s="278"/>
      <c r="BO138" s="278"/>
      <c r="BP138" s="278"/>
      <c r="BQ138" s="278"/>
      <c r="BR138" s="278"/>
      <c r="BS138" s="278"/>
      <c r="BT138" s="278"/>
      <c r="BU138" s="278"/>
      <c r="BV138" s="278"/>
      <c r="BW138" s="278"/>
      <c r="BX138" s="278"/>
      <c r="BY138" s="278"/>
      <c r="BZ138" s="278"/>
      <c r="CA138" s="278"/>
      <c r="CB138" s="278"/>
      <c r="CC138" s="278"/>
      <c r="CD138" s="278"/>
      <c r="CE138" s="278"/>
      <c r="CF138" s="278"/>
      <c r="CG138" s="278"/>
      <c r="CH138" s="278"/>
      <c r="CI138" s="278"/>
      <c r="CJ138" s="278"/>
      <c r="CK138" s="278"/>
      <c r="CL138" s="278"/>
      <c r="CM138" s="278"/>
      <c r="CN138" s="278"/>
      <c r="CO138" s="278"/>
      <c r="CP138" s="278"/>
      <c r="CQ138" s="278"/>
      <c r="CR138" s="278"/>
      <c r="CS138" s="278"/>
      <c r="CT138" s="278"/>
      <c r="CU138" s="278"/>
      <c r="CV138" s="278"/>
      <c r="CW138" s="278"/>
      <c r="CX138" s="278"/>
      <c r="CY138" s="278"/>
      <c r="CZ138" s="278"/>
      <c r="DA138" s="278"/>
      <c r="DB138" s="278"/>
      <c r="DC138" s="278"/>
      <c r="DD138" s="278"/>
      <c r="DE138" s="278"/>
      <c r="DF138" s="278"/>
      <c r="DG138" s="278"/>
      <c r="DH138" s="278"/>
      <c r="DI138" s="278"/>
      <c r="DJ138" s="278"/>
      <c r="DK138" s="278"/>
      <c r="DL138" s="278"/>
      <c r="DM138" s="278"/>
      <c r="DN138" s="278"/>
      <c r="DO138" s="278"/>
      <c r="DP138" s="278"/>
      <c r="DQ138" s="278"/>
      <c r="DR138" s="278"/>
      <c r="DS138" s="278"/>
      <c r="DT138" s="278"/>
      <c r="DU138" s="278"/>
      <c r="DV138" s="278"/>
      <c r="DW138" s="278"/>
      <c r="DX138" s="278"/>
      <c r="DY138" s="278"/>
      <c r="DZ138" s="278"/>
      <c r="EA138" s="278"/>
      <c r="EB138" s="278"/>
      <c r="EC138" s="278"/>
      <c r="ED138" s="278"/>
      <c r="EE138" s="278"/>
      <c r="EF138" s="278"/>
      <c r="EG138" s="278"/>
      <c r="EH138" s="278"/>
      <c r="EI138" s="278"/>
      <c r="EJ138" s="278"/>
      <c r="EK138" s="278"/>
      <c r="EL138" s="278"/>
      <c r="EM138" s="278"/>
      <c r="EN138" s="278"/>
      <c r="EO138" s="278"/>
      <c r="EP138" s="278"/>
      <c r="EQ138" s="278"/>
      <c r="ER138" s="278"/>
      <c r="ES138" s="278"/>
      <c r="ET138" s="278"/>
      <c r="EU138" s="278"/>
      <c r="EV138" s="278"/>
      <c r="EW138" s="278"/>
      <c r="EX138" s="278"/>
      <c r="EY138" s="278"/>
      <c r="EZ138" s="278"/>
      <c r="FA138" s="278"/>
      <c r="FB138" s="278"/>
      <c r="FC138" s="278"/>
      <c r="FD138" s="278"/>
      <c r="FE138" s="278"/>
      <c r="FF138" s="278"/>
      <c r="FG138" s="278"/>
      <c r="FH138" s="278"/>
      <c r="FI138" s="278"/>
      <c r="FJ138" s="278"/>
      <c r="FK138" s="278"/>
      <c r="FL138" s="278"/>
    </row>
    <row r="139" spans="1:168" hidden="1">
      <c r="A139" s="279"/>
      <c r="B139" s="279"/>
      <c r="C139" s="275"/>
      <c r="D139" s="280"/>
      <c r="E139" s="280"/>
      <c r="F139" s="280"/>
      <c r="G139" s="275"/>
      <c r="H139" s="275"/>
      <c r="I139" s="275"/>
      <c r="J139" s="275"/>
      <c r="K139" s="275"/>
      <c r="L139" s="275"/>
      <c r="M139" s="283"/>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8"/>
      <c r="AY139" s="278"/>
      <c r="AZ139" s="278"/>
      <c r="BA139" s="278"/>
      <c r="BB139" s="278"/>
      <c r="BC139" s="278"/>
      <c r="BD139" s="278"/>
      <c r="BE139" s="278"/>
      <c r="BF139" s="278"/>
      <c r="BG139" s="278"/>
      <c r="BH139" s="278"/>
      <c r="BI139" s="278"/>
      <c r="BJ139" s="278"/>
      <c r="BK139" s="278"/>
      <c r="BL139" s="278"/>
      <c r="BM139" s="278"/>
      <c r="BN139" s="278"/>
      <c r="BO139" s="278"/>
      <c r="BP139" s="278"/>
      <c r="BQ139" s="278"/>
      <c r="BR139" s="278"/>
      <c r="BS139" s="278"/>
      <c r="BT139" s="278"/>
      <c r="BU139" s="278"/>
      <c r="BV139" s="278"/>
      <c r="BW139" s="278"/>
      <c r="BX139" s="278"/>
      <c r="BY139" s="278"/>
      <c r="BZ139" s="278"/>
      <c r="CA139" s="278"/>
      <c r="CB139" s="278"/>
      <c r="CC139" s="278"/>
      <c r="CD139" s="278"/>
      <c r="CE139" s="278"/>
      <c r="CF139" s="278"/>
      <c r="CG139" s="278"/>
      <c r="CH139" s="278"/>
      <c r="CI139" s="278"/>
      <c r="CJ139" s="278"/>
      <c r="CK139" s="278"/>
      <c r="CL139" s="278"/>
      <c r="CM139" s="278"/>
      <c r="CN139" s="278"/>
      <c r="CO139" s="278"/>
      <c r="CP139" s="278"/>
      <c r="CQ139" s="278"/>
      <c r="CR139" s="278"/>
      <c r="CS139" s="278"/>
      <c r="CT139" s="278"/>
      <c r="CU139" s="278"/>
      <c r="CV139" s="278"/>
      <c r="CW139" s="278"/>
      <c r="CX139" s="278"/>
      <c r="CY139" s="278"/>
      <c r="CZ139" s="278"/>
      <c r="DA139" s="278"/>
      <c r="DB139" s="278"/>
      <c r="DC139" s="278"/>
      <c r="DD139" s="278"/>
      <c r="DE139" s="278"/>
      <c r="DF139" s="278"/>
      <c r="DG139" s="278"/>
      <c r="DH139" s="278"/>
      <c r="DI139" s="278"/>
      <c r="DJ139" s="278"/>
      <c r="DK139" s="278"/>
      <c r="DL139" s="278"/>
      <c r="DM139" s="278"/>
      <c r="DN139" s="278"/>
      <c r="DO139" s="278"/>
      <c r="DP139" s="278"/>
      <c r="DQ139" s="278"/>
      <c r="DR139" s="278"/>
      <c r="DS139" s="278"/>
      <c r="DT139" s="278"/>
      <c r="DU139" s="278"/>
      <c r="DV139" s="278"/>
      <c r="DW139" s="278"/>
      <c r="DX139" s="278"/>
      <c r="DY139" s="278"/>
      <c r="DZ139" s="278"/>
      <c r="EA139" s="278"/>
      <c r="EB139" s="278"/>
      <c r="EC139" s="278"/>
      <c r="ED139" s="278"/>
      <c r="EE139" s="278"/>
      <c r="EF139" s="278"/>
      <c r="EG139" s="278"/>
      <c r="EH139" s="278"/>
      <c r="EI139" s="278"/>
      <c r="EJ139" s="278"/>
      <c r="EK139" s="278"/>
      <c r="EL139" s="278"/>
      <c r="EM139" s="278"/>
      <c r="EN139" s="278"/>
      <c r="EO139" s="278"/>
      <c r="EP139" s="278"/>
      <c r="EQ139" s="278"/>
      <c r="ER139" s="278"/>
      <c r="ES139" s="278"/>
      <c r="ET139" s="278"/>
      <c r="EU139" s="278"/>
      <c r="EV139" s="278"/>
      <c r="EW139" s="278"/>
      <c r="EX139" s="278"/>
      <c r="EY139" s="278"/>
      <c r="EZ139" s="278"/>
      <c r="FA139" s="278"/>
      <c r="FB139" s="278"/>
      <c r="FC139" s="278"/>
      <c r="FD139" s="278"/>
      <c r="FE139" s="278"/>
      <c r="FF139" s="278"/>
      <c r="FG139" s="278"/>
      <c r="FH139" s="278"/>
      <c r="FI139" s="278"/>
      <c r="FJ139" s="278"/>
      <c r="FK139" s="278"/>
      <c r="FL139" s="278"/>
    </row>
    <row r="140" spans="1:168" hidden="1">
      <c r="A140" s="279"/>
      <c r="B140" s="279"/>
      <c r="C140" s="275"/>
      <c r="D140" s="280"/>
      <c r="E140" s="280"/>
      <c r="F140" s="280"/>
      <c r="G140" s="275"/>
      <c r="H140" s="275"/>
      <c r="I140" s="275"/>
      <c r="J140" s="275"/>
      <c r="K140" s="275"/>
      <c r="L140" s="275"/>
      <c r="M140" s="283"/>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c r="BA140" s="278"/>
      <c r="BB140" s="278"/>
      <c r="BC140" s="278"/>
      <c r="BD140" s="278"/>
      <c r="BE140" s="278"/>
      <c r="BF140" s="278"/>
      <c r="BG140" s="278"/>
      <c r="BH140" s="278"/>
      <c r="BI140" s="278"/>
      <c r="BJ140" s="278"/>
      <c r="BK140" s="278"/>
      <c r="BL140" s="278"/>
      <c r="BM140" s="278"/>
      <c r="BN140" s="278"/>
      <c r="BO140" s="278"/>
      <c r="BP140" s="278"/>
      <c r="BQ140" s="278"/>
      <c r="BR140" s="278"/>
      <c r="BS140" s="278"/>
      <c r="BT140" s="278"/>
      <c r="BU140" s="278"/>
      <c r="BV140" s="278"/>
      <c r="BW140" s="278"/>
      <c r="BX140" s="278"/>
      <c r="BY140" s="278"/>
      <c r="BZ140" s="278"/>
      <c r="CA140" s="278"/>
      <c r="CB140" s="278"/>
      <c r="CC140" s="278"/>
      <c r="CD140" s="278"/>
      <c r="CE140" s="278"/>
      <c r="CF140" s="278"/>
      <c r="CG140" s="278"/>
      <c r="CH140" s="278"/>
      <c r="CI140" s="278"/>
      <c r="CJ140" s="278"/>
      <c r="CK140" s="278"/>
      <c r="CL140" s="278"/>
      <c r="CM140" s="278"/>
      <c r="CN140" s="278"/>
      <c r="CO140" s="278"/>
      <c r="CP140" s="278"/>
      <c r="CQ140" s="278"/>
      <c r="CR140" s="278"/>
      <c r="CS140" s="278"/>
      <c r="CT140" s="278"/>
      <c r="CU140" s="278"/>
      <c r="CV140" s="278"/>
      <c r="CW140" s="278"/>
      <c r="CX140" s="278"/>
      <c r="CY140" s="278"/>
      <c r="CZ140" s="278"/>
      <c r="DA140" s="278"/>
      <c r="DB140" s="278"/>
      <c r="DC140" s="278"/>
      <c r="DD140" s="278"/>
      <c r="DE140" s="278"/>
      <c r="DF140" s="278"/>
      <c r="DG140" s="278"/>
      <c r="DH140" s="278"/>
      <c r="DI140" s="278"/>
      <c r="DJ140" s="278"/>
      <c r="DK140" s="278"/>
      <c r="DL140" s="278"/>
      <c r="DM140" s="278"/>
      <c r="DN140" s="278"/>
      <c r="DO140" s="278"/>
      <c r="DP140" s="278"/>
      <c r="DQ140" s="278"/>
      <c r="DR140" s="278"/>
      <c r="DS140" s="278"/>
      <c r="DT140" s="278"/>
      <c r="DU140" s="278"/>
      <c r="DV140" s="278"/>
      <c r="DW140" s="278"/>
      <c r="DX140" s="278"/>
      <c r="DY140" s="278"/>
      <c r="DZ140" s="278"/>
      <c r="EA140" s="278"/>
      <c r="EB140" s="278"/>
      <c r="EC140" s="278"/>
      <c r="ED140" s="278"/>
      <c r="EE140" s="278"/>
      <c r="EF140" s="278"/>
      <c r="EG140" s="278"/>
      <c r="EH140" s="278"/>
      <c r="EI140" s="278"/>
      <c r="EJ140" s="278"/>
      <c r="EK140" s="278"/>
      <c r="EL140" s="278"/>
      <c r="EM140" s="278"/>
      <c r="EN140" s="278"/>
      <c r="EO140" s="278"/>
      <c r="EP140" s="278"/>
      <c r="EQ140" s="278"/>
      <c r="ER140" s="278"/>
      <c r="ES140" s="278"/>
      <c r="ET140" s="278"/>
      <c r="EU140" s="278"/>
      <c r="EV140" s="278"/>
      <c r="EW140" s="278"/>
      <c r="EX140" s="278"/>
      <c r="EY140" s="278"/>
      <c r="EZ140" s="278"/>
      <c r="FA140" s="278"/>
      <c r="FB140" s="278"/>
      <c r="FC140" s="278"/>
      <c r="FD140" s="278"/>
      <c r="FE140" s="278"/>
      <c r="FF140" s="278"/>
      <c r="FG140" s="278"/>
      <c r="FH140" s="278"/>
      <c r="FI140" s="278"/>
      <c r="FJ140" s="278"/>
      <c r="FK140" s="278"/>
      <c r="FL140" s="278"/>
    </row>
    <row r="141" spans="1:168" hidden="1">
      <c r="A141" s="279"/>
      <c r="B141" s="279"/>
      <c r="C141" s="275"/>
      <c r="D141" s="280"/>
      <c r="E141" s="280"/>
      <c r="F141" s="280"/>
      <c r="G141" s="275"/>
      <c r="H141" s="275"/>
      <c r="I141" s="275"/>
      <c r="J141" s="275"/>
      <c r="K141" s="275"/>
      <c r="L141" s="275"/>
      <c r="M141" s="283"/>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8"/>
      <c r="BM141" s="278"/>
      <c r="BN141" s="278"/>
      <c r="BO141" s="278"/>
      <c r="BP141" s="278"/>
      <c r="BQ141" s="278"/>
      <c r="BR141" s="278"/>
      <c r="BS141" s="278"/>
      <c r="BT141" s="278"/>
      <c r="BU141" s="278"/>
      <c r="BV141" s="278"/>
      <c r="BW141" s="278"/>
      <c r="BX141" s="278"/>
      <c r="BY141" s="278"/>
      <c r="BZ141" s="278"/>
      <c r="CA141" s="278"/>
      <c r="CB141" s="278"/>
      <c r="CC141" s="278"/>
      <c r="CD141" s="278"/>
      <c r="CE141" s="278"/>
      <c r="CF141" s="278"/>
      <c r="CG141" s="278"/>
      <c r="CH141" s="278"/>
      <c r="CI141" s="278"/>
      <c r="CJ141" s="278"/>
      <c r="CK141" s="278"/>
      <c r="CL141" s="278"/>
      <c r="CM141" s="278"/>
      <c r="CN141" s="278"/>
      <c r="CO141" s="278"/>
      <c r="CP141" s="278"/>
      <c r="CQ141" s="278"/>
      <c r="CR141" s="278"/>
      <c r="CS141" s="278"/>
      <c r="CT141" s="278"/>
      <c r="CU141" s="278"/>
      <c r="CV141" s="278"/>
      <c r="CW141" s="278"/>
      <c r="CX141" s="278"/>
      <c r="CY141" s="278"/>
      <c r="CZ141" s="278"/>
      <c r="DA141" s="278"/>
      <c r="DB141" s="278"/>
      <c r="DC141" s="278"/>
      <c r="DD141" s="278"/>
      <c r="DE141" s="278"/>
      <c r="DF141" s="278"/>
      <c r="DG141" s="278"/>
      <c r="DH141" s="278"/>
      <c r="DI141" s="278"/>
      <c r="DJ141" s="278"/>
      <c r="DK141" s="278"/>
      <c r="DL141" s="278"/>
      <c r="DM141" s="278"/>
      <c r="DN141" s="278"/>
      <c r="DO141" s="278"/>
      <c r="DP141" s="278"/>
      <c r="DQ141" s="278"/>
      <c r="DR141" s="278"/>
      <c r="DS141" s="278"/>
      <c r="DT141" s="278"/>
      <c r="DU141" s="278"/>
      <c r="DV141" s="278"/>
      <c r="DW141" s="278"/>
      <c r="DX141" s="278"/>
      <c r="DY141" s="278"/>
      <c r="DZ141" s="278"/>
      <c r="EA141" s="278"/>
      <c r="EB141" s="278"/>
      <c r="EC141" s="278"/>
      <c r="ED141" s="278"/>
      <c r="EE141" s="278"/>
      <c r="EF141" s="278"/>
      <c r="EG141" s="278"/>
      <c r="EH141" s="278"/>
      <c r="EI141" s="278"/>
      <c r="EJ141" s="278"/>
      <c r="EK141" s="278"/>
      <c r="EL141" s="278"/>
      <c r="EM141" s="278"/>
      <c r="EN141" s="278"/>
      <c r="EO141" s="278"/>
      <c r="EP141" s="278"/>
      <c r="EQ141" s="278"/>
      <c r="ER141" s="278"/>
      <c r="ES141" s="278"/>
      <c r="ET141" s="278"/>
      <c r="EU141" s="278"/>
      <c r="EV141" s="278"/>
      <c r="EW141" s="278"/>
      <c r="EX141" s="278"/>
      <c r="EY141" s="278"/>
      <c r="EZ141" s="278"/>
      <c r="FA141" s="278"/>
      <c r="FB141" s="278"/>
      <c r="FC141" s="278"/>
      <c r="FD141" s="278"/>
      <c r="FE141" s="278"/>
      <c r="FF141" s="278"/>
      <c r="FG141" s="278"/>
      <c r="FH141" s="278"/>
      <c r="FI141" s="278"/>
      <c r="FJ141" s="278"/>
      <c r="FK141" s="278"/>
      <c r="FL141" s="278"/>
    </row>
    <row r="142" spans="1:168" hidden="1">
      <c r="A142" s="279"/>
      <c r="B142" s="279"/>
      <c r="C142" s="275"/>
      <c r="D142" s="280"/>
      <c r="E142" s="280"/>
      <c r="F142" s="280"/>
      <c r="G142" s="275"/>
      <c r="H142" s="275"/>
      <c r="I142" s="275"/>
      <c r="J142" s="275"/>
      <c r="K142" s="275"/>
      <c r="L142" s="275"/>
      <c r="M142" s="283"/>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278"/>
      <c r="AY142" s="278"/>
      <c r="AZ142" s="278"/>
      <c r="BA142" s="278"/>
      <c r="BB142" s="278"/>
      <c r="BC142" s="278"/>
      <c r="BD142" s="278"/>
      <c r="BE142" s="278"/>
      <c r="BF142" s="278"/>
      <c r="BG142" s="278"/>
      <c r="BH142" s="278"/>
      <c r="BI142" s="278"/>
      <c r="BJ142" s="278"/>
      <c r="BK142" s="278"/>
      <c r="BL142" s="278"/>
      <c r="BM142" s="278"/>
      <c r="BN142" s="278"/>
      <c r="BO142" s="278"/>
      <c r="BP142" s="278"/>
      <c r="BQ142" s="278"/>
      <c r="BR142" s="278"/>
      <c r="BS142" s="278"/>
      <c r="BT142" s="278"/>
      <c r="BU142" s="278"/>
      <c r="BV142" s="278"/>
      <c r="BW142" s="278"/>
      <c r="BX142" s="278"/>
      <c r="BY142" s="278"/>
      <c r="BZ142" s="278"/>
      <c r="CA142" s="278"/>
      <c r="CB142" s="278"/>
      <c r="CC142" s="278"/>
      <c r="CD142" s="278"/>
      <c r="CE142" s="278"/>
      <c r="CF142" s="278"/>
      <c r="CG142" s="278"/>
      <c r="CH142" s="278"/>
      <c r="CI142" s="278"/>
      <c r="CJ142" s="278"/>
      <c r="CK142" s="278"/>
      <c r="CL142" s="278"/>
      <c r="CM142" s="278"/>
      <c r="CN142" s="278"/>
      <c r="CO142" s="278"/>
      <c r="CP142" s="278"/>
      <c r="CQ142" s="278"/>
      <c r="CR142" s="278"/>
      <c r="CS142" s="278"/>
      <c r="CT142" s="278"/>
      <c r="CU142" s="278"/>
      <c r="CV142" s="278"/>
      <c r="CW142" s="278"/>
      <c r="CX142" s="278"/>
      <c r="CY142" s="278"/>
      <c r="CZ142" s="278"/>
      <c r="DA142" s="278"/>
      <c r="DB142" s="278"/>
      <c r="DC142" s="278"/>
      <c r="DD142" s="278"/>
      <c r="DE142" s="278"/>
      <c r="DF142" s="278"/>
      <c r="DG142" s="278"/>
      <c r="DH142" s="278"/>
      <c r="DI142" s="278"/>
      <c r="DJ142" s="278"/>
      <c r="DK142" s="278"/>
      <c r="DL142" s="278"/>
      <c r="DM142" s="278"/>
      <c r="DN142" s="278"/>
      <c r="DO142" s="278"/>
      <c r="DP142" s="278"/>
      <c r="DQ142" s="278"/>
      <c r="DR142" s="278"/>
      <c r="DS142" s="278"/>
      <c r="DT142" s="278"/>
      <c r="DU142" s="278"/>
      <c r="DV142" s="278"/>
      <c r="DW142" s="278"/>
      <c r="DX142" s="278"/>
      <c r="DY142" s="278"/>
      <c r="DZ142" s="278"/>
      <c r="EA142" s="278"/>
      <c r="EB142" s="278"/>
      <c r="EC142" s="278"/>
      <c r="ED142" s="278"/>
      <c r="EE142" s="278"/>
      <c r="EF142" s="278"/>
      <c r="EG142" s="278"/>
      <c r="EH142" s="278"/>
      <c r="EI142" s="278"/>
      <c r="EJ142" s="278"/>
      <c r="EK142" s="278"/>
      <c r="EL142" s="278"/>
      <c r="EM142" s="278"/>
      <c r="EN142" s="278"/>
      <c r="EO142" s="278"/>
      <c r="EP142" s="278"/>
      <c r="EQ142" s="278"/>
      <c r="ER142" s="278"/>
      <c r="ES142" s="278"/>
      <c r="ET142" s="278"/>
      <c r="EU142" s="278"/>
      <c r="EV142" s="278"/>
      <c r="EW142" s="278"/>
      <c r="EX142" s="278"/>
      <c r="EY142" s="278"/>
      <c r="EZ142" s="278"/>
      <c r="FA142" s="278"/>
      <c r="FB142" s="278"/>
      <c r="FC142" s="278"/>
      <c r="FD142" s="278"/>
      <c r="FE142" s="278"/>
      <c r="FF142" s="278"/>
      <c r="FG142" s="278"/>
      <c r="FH142" s="278"/>
      <c r="FI142" s="278"/>
      <c r="FJ142" s="278"/>
      <c r="FK142" s="278"/>
      <c r="FL142" s="278"/>
    </row>
    <row r="143" spans="1:168" hidden="1">
      <c r="A143" s="279"/>
      <c r="B143" s="279"/>
      <c r="C143" s="275"/>
      <c r="D143" s="280"/>
      <c r="E143" s="280"/>
      <c r="F143" s="280"/>
      <c r="G143" s="275"/>
      <c r="H143" s="275"/>
      <c r="I143" s="275"/>
      <c r="J143" s="275"/>
      <c r="K143" s="275"/>
      <c r="L143" s="275"/>
      <c r="M143" s="283"/>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78"/>
      <c r="AZ143" s="278"/>
      <c r="BA143" s="278"/>
      <c r="BB143" s="278"/>
      <c r="BC143" s="278"/>
      <c r="BD143" s="278"/>
      <c r="BE143" s="278"/>
      <c r="BF143" s="278"/>
      <c r="BG143" s="278"/>
      <c r="BH143" s="278"/>
      <c r="BI143" s="278"/>
      <c r="BJ143" s="278"/>
      <c r="BK143" s="278"/>
      <c r="BL143" s="278"/>
      <c r="BM143" s="278"/>
      <c r="BN143" s="278"/>
      <c r="BO143" s="278"/>
      <c r="BP143" s="278"/>
      <c r="BQ143" s="278"/>
      <c r="BR143" s="278"/>
      <c r="BS143" s="278"/>
      <c r="BT143" s="278"/>
      <c r="BU143" s="278"/>
      <c r="BV143" s="278"/>
      <c r="BW143" s="278"/>
      <c r="BX143" s="278"/>
      <c r="BY143" s="278"/>
      <c r="BZ143" s="278"/>
      <c r="CA143" s="278"/>
      <c r="CB143" s="278"/>
      <c r="CC143" s="278"/>
      <c r="CD143" s="278"/>
      <c r="CE143" s="278"/>
      <c r="CF143" s="278"/>
      <c r="CG143" s="278"/>
      <c r="CH143" s="278"/>
      <c r="CI143" s="278"/>
      <c r="CJ143" s="278"/>
      <c r="CK143" s="278"/>
      <c r="CL143" s="278"/>
      <c r="CM143" s="278"/>
      <c r="CN143" s="278"/>
      <c r="CO143" s="278"/>
      <c r="CP143" s="278"/>
      <c r="CQ143" s="278"/>
      <c r="CR143" s="278"/>
      <c r="CS143" s="278"/>
      <c r="CT143" s="278"/>
      <c r="CU143" s="278"/>
      <c r="CV143" s="278"/>
      <c r="CW143" s="278"/>
      <c r="CX143" s="278"/>
      <c r="CY143" s="278"/>
      <c r="CZ143" s="278"/>
      <c r="DA143" s="278"/>
      <c r="DB143" s="278"/>
      <c r="DC143" s="278"/>
      <c r="DD143" s="278"/>
      <c r="DE143" s="278"/>
      <c r="DF143" s="278"/>
      <c r="DG143" s="278"/>
      <c r="DH143" s="278"/>
      <c r="DI143" s="278"/>
      <c r="DJ143" s="278"/>
      <c r="DK143" s="278"/>
      <c r="DL143" s="278"/>
      <c r="DM143" s="278"/>
      <c r="DN143" s="278"/>
      <c r="DO143" s="278"/>
      <c r="DP143" s="278"/>
      <c r="DQ143" s="278"/>
      <c r="DR143" s="278"/>
      <c r="DS143" s="278"/>
      <c r="DT143" s="278"/>
      <c r="DU143" s="278"/>
      <c r="DV143" s="278"/>
      <c r="DW143" s="278"/>
      <c r="DX143" s="278"/>
      <c r="DY143" s="278"/>
      <c r="DZ143" s="278"/>
      <c r="EA143" s="278"/>
      <c r="EB143" s="278"/>
      <c r="EC143" s="278"/>
      <c r="ED143" s="278"/>
      <c r="EE143" s="278"/>
      <c r="EF143" s="278"/>
      <c r="EG143" s="278"/>
      <c r="EH143" s="278"/>
      <c r="EI143" s="278"/>
      <c r="EJ143" s="278"/>
      <c r="EK143" s="278"/>
      <c r="EL143" s="278"/>
      <c r="EM143" s="278"/>
      <c r="EN143" s="278"/>
      <c r="EO143" s="278"/>
      <c r="EP143" s="278"/>
      <c r="EQ143" s="278"/>
      <c r="ER143" s="278"/>
      <c r="ES143" s="278"/>
      <c r="ET143" s="278"/>
      <c r="EU143" s="278"/>
      <c r="EV143" s="278"/>
      <c r="EW143" s="278"/>
      <c r="EX143" s="278"/>
      <c r="EY143" s="278"/>
      <c r="EZ143" s="278"/>
      <c r="FA143" s="278"/>
      <c r="FB143" s="278"/>
      <c r="FC143" s="278"/>
      <c r="FD143" s="278"/>
      <c r="FE143" s="278"/>
      <c r="FF143" s="278"/>
      <c r="FG143" s="278"/>
      <c r="FH143" s="278"/>
      <c r="FI143" s="278"/>
      <c r="FJ143" s="278"/>
      <c r="FK143" s="278"/>
      <c r="FL143" s="278"/>
    </row>
    <row r="144" spans="1:168" hidden="1">
      <c r="A144" s="279"/>
      <c r="B144" s="279"/>
      <c r="C144" s="275"/>
      <c r="D144" s="280"/>
      <c r="E144" s="280"/>
      <c r="F144" s="280"/>
      <c r="G144" s="275"/>
      <c r="H144" s="275"/>
      <c r="I144" s="275"/>
      <c r="J144" s="275"/>
      <c r="K144" s="275"/>
      <c r="L144" s="275"/>
      <c r="M144" s="283"/>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8"/>
      <c r="AY144" s="278"/>
      <c r="AZ144" s="278"/>
      <c r="BA144" s="278"/>
      <c r="BB144" s="278"/>
      <c r="BC144" s="278"/>
      <c r="BD144" s="278"/>
      <c r="BE144" s="278"/>
      <c r="BF144" s="278"/>
      <c r="BG144" s="278"/>
      <c r="BH144" s="278"/>
      <c r="BI144" s="278"/>
      <c r="BJ144" s="278"/>
      <c r="BK144" s="278"/>
      <c r="BL144" s="278"/>
      <c r="BM144" s="278"/>
      <c r="BN144" s="278"/>
      <c r="BO144" s="278"/>
      <c r="BP144" s="278"/>
      <c r="BQ144" s="278"/>
      <c r="BR144" s="278"/>
      <c r="BS144" s="278"/>
      <c r="BT144" s="278"/>
      <c r="BU144" s="278"/>
      <c r="BV144" s="278"/>
      <c r="BW144" s="278"/>
      <c r="BX144" s="278"/>
      <c r="BY144" s="278"/>
      <c r="BZ144" s="278"/>
      <c r="CA144" s="278"/>
      <c r="CB144" s="278"/>
      <c r="CC144" s="278"/>
      <c r="CD144" s="278"/>
      <c r="CE144" s="278"/>
      <c r="CF144" s="278"/>
      <c r="CG144" s="278"/>
      <c r="CH144" s="278"/>
      <c r="CI144" s="278"/>
      <c r="CJ144" s="278"/>
      <c r="CK144" s="278"/>
      <c r="CL144" s="278"/>
      <c r="CM144" s="278"/>
      <c r="CN144" s="278"/>
      <c r="CO144" s="278"/>
      <c r="CP144" s="278"/>
      <c r="CQ144" s="278"/>
      <c r="CR144" s="278"/>
      <c r="CS144" s="278"/>
      <c r="CT144" s="278"/>
      <c r="CU144" s="278"/>
      <c r="CV144" s="278"/>
      <c r="CW144" s="278"/>
      <c r="CX144" s="278"/>
      <c r="CY144" s="278"/>
      <c r="CZ144" s="278"/>
      <c r="DA144" s="278"/>
      <c r="DB144" s="278"/>
      <c r="DC144" s="278"/>
      <c r="DD144" s="278"/>
      <c r="DE144" s="278"/>
      <c r="DF144" s="278"/>
      <c r="DG144" s="278"/>
      <c r="DH144" s="278"/>
      <c r="DI144" s="278"/>
      <c r="DJ144" s="278"/>
      <c r="DK144" s="278"/>
      <c r="DL144" s="278"/>
      <c r="DM144" s="278"/>
      <c r="DN144" s="278"/>
      <c r="DO144" s="278"/>
      <c r="DP144" s="278"/>
      <c r="DQ144" s="278"/>
      <c r="DR144" s="278"/>
      <c r="DS144" s="278"/>
      <c r="DT144" s="278"/>
      <c r="DU144" s="278"/>
      <c r="DV144" s="278"/>
      <c r="DW144" s="278"/>
      <c r="DX144" s="278"/>
      <c r="DY144" s="278"/>
      <c r="DZ144" s="278"/>
      <c r="EA144" s="278"/>
      <c r="EB144" s="278"/>
      <c r="EC144" s="278"/>
      <c r="ED144" s="278"/>
      <c r="EE144" s="278"/>
      <c r="EF144" s="278"/>
      <c r="EG144" s="278"/>
      <c r="EH144" s="278"/>
      <c r="EI144" s="278"/>
      <c r="EJ144" s="278"/>
      <c r="EK144" s="278"/>
      <c r="EL144" s="278"/>
      <c r="EM144" s="278"/>
      <c r="EN144" s="278"/>
      <c r="EO144" s="278"/>
      <c r="EP144" s="278"/>
      <c r="EQ144" s="278"/>
      <c r="ER144" s="278"/>
      <c r="ES144" s="278"/>
      <c r="ET144" s="278"/>
      <c r="EU144" s="278"/>
      <c r="EV144" s="278"/>
      <c r="EW144" s="278"/>
      <c r="EX144" s="278"/>
      <c r="EY144" s="278"/>
      <c r="EZ144" s="278"/>
      <c r="FA144" s="278"/>
      <c r="FB144" s="278"/>
      <c r="FC144" s="278"/>
      <c r="FD144" s="278"/>
      <c r="FE144" s="278"/>
      <c r="FF144" s="278"/>
      <c r="FG144" s="278"/>
      <c r="FH144" s="278"/>
      <c r="FI144" s="278"/>
      <c r="FJ144" s="278"/>
      <c r="FK144" s="278"/>
      <c r="FL144" s="278"/>
    </row>
    <row r="145" spans="1:168" hidden="1">
      <c r="A145" s="279"/>
      <c r="B145" s="279"/>
      <c r="C145" s="275"/>
      <c r="D145" s="280"/>
      <c r="E145" s="280"/>
      <c r="F145" s="280"/>
      <c r="G145" s="275"/>
      <c r="H145" s="275"/>
      <c r="I145" s="275"/>
      <c r="J145" s="275"/>
      <c r="K145" s="275"/>
      <c r="L145" s="275"/>
      <c r="M145" s="283"/>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8"/>
      <c r="AY145" s="278"/>
      <c r="AZ145" s="278"/>
      <c r="BA145" s="278"/>
      <c r="BB145" s="278"/>
      <c r="BC145" s="278"/>
      <c r="BD145" s="278"/>
      <c r="BE145" s="278"/>
      <c r="BF145" s="278"/>
      <c r="BG145" s="278"/>
      <c r="BH145" s="278"/>
      <c r="BI145" s="278"/>
      <c r="BJ145" s="278"/>
      <c r="BK145" s="278"/>
      <c r="BL145" s="278"/>
      <c r="BM145" s="278"/>
      <c r="BN145" s="278"/>
      <c r="BO145" s="278"/>
      <c r="BP145" s="278"/>
      <c r="BQ145" s="278"/>
      <c r="BR145" s="278"/>
      <c r="BS145" s="278"/>
      <c r="BT145" s="278"/>
      <c r="BU145" s="278"/>
      <c r="BV145" s="278"/>
      <c r="BW145" s="278"/>
      <c r="BX145" s="278"/>
      <c r="BY145" s="278"/>
      <c r="BZ145" s="278"/>
      <c r="CA145" s="278"/>
      <c r="CB145" s="278"/>
      <c r="CC145" s="278"/>
      <c r="CD145" s="278"/>
      <c r="CE145" s="278"/>
      <c r="CF145" s="278"/>
      <c r="CG145" s="278"/>
      <c r="CH145" s="278"/>
      <c r="CI145" s="278"/>
      <c r="CJ145" s="278"/>
      <c r="CK145" s="278"/>
      <c r="CL145" s="278"/>
      <c r="CM145" s="278"/>
      <c r="CN145" s="278"/>
      <c r="CO145" s="278"/>
      <c r="CP145" s="278"/>
      <c r="CQ145" s="278"/>
      <c r="CR145" s="278"/>
      <c r="CS145" s="278"/>
      <c r="CT145" s="278"/>
      <c r="CU145" s="278"/>
      <c r="CV145" s="278"/>
      <c r="CW145" s="278"/>
      <c r="CX145" s="278"/>
      <c r="CY145" s="278"/>
      <c r="CZ145" s="278"/>
      <c r="DA145" s="278"/>
      <c r="DB145" s="278"/>
      <c r="DC145" s="278"/>
      <c r="DD145" s="278"/>
      <c r="DE145" s="278"/>
      <c r="DF145" s="278"/>
      <c r="DG145" s="278"/>
      <c r="DH145" s="278"/>
      <c r="DI145" s="278"/>
      <c r="DJ145" s="278"/>
      <c r="DK145" s="278"/>
      <c r="DL145" s="278"/>
      <c r="DM145" s="278"/>
      <c r="DN145" s="278"/>
      <c r="DO145" s="278"/>
      <c r="DP145" s="278"/>
      <c r="DQ145" s="278"/>
      <c r="DR145" s="278"/>
      <c r="DS145" s="278"/>
      <c r="DT145" s="278"/>
      <c r="DU145" s="278"/>
      <c r="DV145" s="278"/>
      <c r="DW145" s="278"/>
      <c r="DX145" s="278"/>
      <c r="DY145" s="278"/>
      <c r="DZ145" s="278"/>
      <c r="EA145" s="278"/>
      <c r="EB145" s="278"/>
      <c r="EC145" s="278"/>
      <c r="ED145" s="278"/>
      <c r="EE145" s="278"/>
      <c r="EF145" s="278"/>
      <c r="EG145" s="278"/>
      <c r="EH145" s="278"/>
      <c r="EI145" s="278"/>
      <c r="EJ145" s="278"/>
      <c r="EK145" s="278"/>
      <c r="EL145" s="278"/>
      <c r="EM145" s="278"/>
      <c r="EN145" s="278"/>
      <c r="EO145" s="278"/>
      <c r="EP145" s="278"/>
      <c r="EQ145" s="278"/>
      <c r="ER145" s="278"/>
      <c r="ES145" s="278"/>
      <c r="ET145" s="278"/>
      <c r="EU145" s="278"/>
      <c r="EV145" s="278"/>
      <c r="EW145" s="278"/>
      <c r="EX145" s="278"/>
      <c r="EY145" s="278"/>
      <c r="EZ145" s="278"/>
      <c r="FA145" s="278"/>
      <c r="FB145" s="278"/>
      <c r="FC145" s="278"/>
      <c r="FD145" s="278"/>
      <c r="FE145" s="278"/>
      <c r="FF145" s="278"/>
      <c r="FG145" s="278"/>
      <c r="FH145" s="278"/>
      <c r="FI145" s="278"/>
      <c r="FJ145" s="278"/>
      <c r="FK145" s="278"/>
      <c r="FL145" s="278"/>
    </row>
    <row r="146" spans="1:168" hidden="1">
      <c r="A146" s="279"/>
      <c r="B146" s="279"/>
      <c r="C146" s="275"/>
      <c r="D146" s="280"/>
      <c r="E146" s="280"/>
      <c r="F146" s="280"/>
      <c r="G146" s="275"/>
      <c r="H146" s="275"/>
      <c r="I146" s="275"/>
      <c r="J146" s="275"/>
      <c r="K146" s="275"/>
      <c r="L146" s="275"/>
      <c r="M146" s="283"/>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8"/>
      <c r="BM146" s="278"/>
      <c r="BN146" s="278"/>
      <c r="BO146" s="278"/>
      <c r="BP146" s="278"/>
      <c r="BQ146" s="278"/>
      <c r="BR146" s="278"/>
      <c r="BS146" s="278"/>
      <c r="BT146" s="278"/>
      <c r="BU146" s="278"/>
      <c r="BV146" s="278"/>
      <c r="BW146" s="278"/>
      <c r="BX146" s="278"/>
      <c r="BY146" s="278"/>
      <c r="BZ146" s="278"/>
      <c r="CA146" s="278"/>
      <c r="CB146" s="278"/>
      <c r="CC146" s="278"/>
      <c r="CD146" s="278"/>
      <c r="CE146" s="278"/>
      <c r="CF146" s="278"/>
      <c r="CG146" s="278"/>
      <c r="CH146" s="278"/>
      <c r="CI146" s="278"/>
      <c r="CJ146" s="278"/>
      <c r="CK146" s="278"/>
      <c r="CL146" s="278"/>
      <c r="CM146" s="278"/>
      <c r="CN146" s="278"/>
      <c r="CO146" s="278"/>
      <c r="CP146" s="278"/>
      <c r="CQ146" s="278"/>
      <c r="CR146" s="278"/>
      <c r="CS146" s="278"/>
      <c r="CT146" s="278"/>
      <c r="CU146" s="278"/>
      <c r="CV146" s="278"/>
      <c r="CW146" s="278"/>
      <c r="CX146" s="278"/>
      <c r="CY146" s="278"/>
      <c r="CZ146" s="278"/>
      <c r="DA146" s="278"/>
      <c r="DB146" s="278"/>
      <c r="DC146" s="278"/>
      <c r="DD146" s="278"/>
      <c r="DE146" s="278"/>
      <c r="DF146" s="278"/>
      <c r="DG146" s="278"/>
      <c r="DH146" s="278"/>
      <c r="DI146" s="278"/>
      <c r="DJ146" s="278"/>
      <c r="DK146" s="278"/>
      <c r="DL146" s="278"/>
      <c r="DM146" s="278"/>
      <c r="DN146" s="278"/>
      <c r="DO146" s="278"/>
      <c r="DP146" s="278"/>
      <c r="DQ146" s="278"/>
      <c r="DR146" s="278"/>
      <c r="DS146" s="278"/>
      <c r="DT146" s="278"/>
      <c r="DU146" s="278"/>
      <c r="DV146" s="278"/>
      <c r="DW146" s="278"/>
      <c r="DX146" s="278"/>
      <c r="DY146" s="278"/>
      <c r="DZ146" s="278"/>
      <c r="EA146" s="278"/>
      <c r="EB146" s="278"/>
      <c r="EC146" s="278"/>
      <c r="ED146" s="278"/>
      <c r="EE146" s="278"/>
      <c r="EF146" s="278"/>
      <c r="EG146" s="278"/>
      <c r="EH146" s="278"/>
      <c r="EI146" s="278"/>
      <c r="EJ146" s="278"/>
      <c r="EK146" s="278"/>
      <c r="EL146" s="278"/>
      <c r="EM146" s="278"/>
      <c r="EN146" s="278"/>
      <c r="EO146" s="278"/>
      <c r="EP146" s="278"/>
      <c r="EQ146" s="278"/>
      <c r="ER146" s="278"/>
      <c r="ES146" s="278"/>
      <c r="ET146" s="278"/>
      <c r="EU146" s="278"/>
      <c r="EV146" s="278"/>
      <c r="EW146" s="278"/>
      <c r="EX146" s="278"/>
      <c r="EY146" s="278"/>
      <c r="EZ146" s="278"/>
      <c r="FA146" s="278"/>
      <c r="FB146" s="278"/>
      <c r="FC146" s="278"/>
      <c r="FD146" s="278"/>
      <c r="FE146" s="278"/>
      <c r="FF146" s="278"/>
      <c r="FG146" s="278"/>
      <c r="FH146" s="278"/>
      <c r="FI146" s="278"/>
      <c r="FJ146" s="278"/>
      <c r="FK146" s="278"/>
      <c r="FL146" s="278"/>
    </row>
    <row r="147" spans="1:168" hidden="1">
      <c r="A147" s="279"/>
      <c r="B147" s="279"/>
      <c r="C147" s="275"/>
      <c r="D147" s="280"/>
      <c r="E147" s="280"/>
      <c r="F147" s="280"/>
      <c r="G147" s="275"/>
      <c r="H147" s="275"/>
      <c r="I147" s="275"/>
      <c r="J147" s="275"/>
      <c r="K147" s="275"/>
      <c r="L147" s="275"/>
      <c r="M147" s="283"/>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8"/>
      <c r="AY147" s="278"/>
      <c r="AZ147" s="278"/>
      <c r="BA147" s="278"/>
      <c r="BB147" s="278"/>
      <c r="BC147" s="278"/>
      <c r="BD147" s="278"/>
      <c r="BE147" s="278"/>
      <c r="BF147" s="278"/>
      <c r="BG147" s="278"/>
      <c r="BH147" s="278"/>
      <c r="BI147" s="278"/>
      <c r="BJ147" s="278"/>
      <c r="BK147" s="278"/>
      <c r="BL147" s="278"/>
      <c r="BM147" s="278"/>
      <c r="BN147" s="278"/>
      <c r="BO147" s="278"/>
      <c r="BP147" s="278"/>
      <c r="BQ147" s="278"/>
      <c r="BR147" s="278"/>
      <c r="BS147" s="278"/>
      <c r="BT147" s="278"/>
      <c r="BU147" s="278"/>
      <c r="BV147" s="278"/>
      <c r="BW147" s="278"/>
      <c r="BX147" s="278"/>
      <c r="BY147" s="278"/>
      <c r="BZ147" s="278"/>
      <c r="CA147" s="278"/>
      <c r="CB147" s="278"/>
      <c r="CC147" s="278"/>
      <c r="CD147" s="278"/>
      <c r="CE147" s="278"/>
      <c r="CF147" s="278"/>
      <c r="CG147" s="278"/>
      <c r="CH147" s="278"/>
      <c r="CI147" s="278"/>
      <c r="CJ147" s="278"/>
      <c r="CK147" s="278"/>
      <c r="CL147" s="278"/>
      <c r="CM147" s="278"/>
      <c r="CN147" s="278"/>
      <c r="CO147" s="278"/>
      <c r="CP147" s="278"/>
      <c r="CQ147" s="278"/>
      <c r="CR147" s="278"/>
      <c r="CS147" s="278"/>
      <c r="CT147" s="278"/>
      <c r="CU147" s="278"/>
      <c r="CV147" s="278"/>
      <c r="CW147" s="278"/>
      <c r="CX147" s="278"/>
      <c r="CY147" s="278"/>
      <c r="CZ147" s="278"/>
      <c r="DA147" s="278"/>
      <c r="DB147" s="278"/>
      <c r="DC147" s="278"/>
      <c r="DD147" s="278"/>
      <c r="DE147" s="278"/>
      <c r="DF147" s="278"/>
      <c r="DG147" s="278"/>
      <c r="DH147" s="278"/>
      <c r="DI147" s="278"/>
      <c r="DJ147" s="278"/>
      <c r="DK147" s="278"/>
      <c r="DL147" s="278"/>
      <c r="DM147" s="278"/>
      <c r="DN147" s="278"/>
      <c r="DO147" s="278"/>
      <c r="DP147" s="278"/>
      <c r="DQ147" s="278"/>
      <c r="DR147" s="278"/>
      <c r="DS147" s="278"/>
      <c r="DT147" s="278"/>
      <c r="DU147" s="278"/>
      <c r="DV147" s="278"/>
      <c r="DW147" s="278"/>
      <c r="DX147" s="278"/>
      <c r="DY147" s="278"/>
      <c r="DZ147" s="278"/>
      <c r="EA147" s="278"/>
      <c r="EB147" s="278"/>
      <c r="EC147" s="278"/>
      <c r="ED147" s="278"/>
      <c r="EE147" s="278"/>
      <c r="EF147" s="278"/>
      <c r="EG147" s="278"/>
      <c r="EH147" s="278"/>
      <c r="EI147" s="278"/>
      <c r="EJ147" s="278"/>
      <c r="EK147" s="278"/>
      <c r="EL147" s="278"/>
      <c r="EM147" s="278"/>
      <c r="EN147" s="278"/>
      <c r="EO147" s="278"/>
      <c r="EP147" s="278"/>
      <c r="EQ147" s="278"/>
      <c r="ER147" s="278"/>
      <c r="ES147" s="278"/>
      <c r="ET147" s="278"/>
      <c r="EU147" s="278"/>
      <c r="EV147" s="278"/>
      <c r="EW147" s="278"/>
      <c r="EX147" s="278"/>
      <c r="EY147" s="278"/>
      <c r="EZ147" s="278"/>
      <c r="FA147" s="278"/>
      <c r="FB147" s="278"/>
      <c r="FC147" s="278"/>
      <c r="FD147" s="278"/>
      <c r="FE147" s="278"/>
      <c r="FF147" s="278"/>
      <c r="FG147" s="278"/>
      <c r="FH147" s="278"/>
      <c r="FI147" s="278"/>
      <c r="FJ147" s="278"/>
      <c r="FK147" s="278"/>
      <c r="FL147" s="278"/>
    </row>
    <row r="148" spans="1:168" hidden="1">
      <c r="A148" s="279"/>
      <c r="B148" s="279"/>
      <c r="C148" s="275"/>
      <c r="D148" s="280"/>
      <c r="E148" s="280"/>
      <c r="F148" s="280"/>
      <c r="G148" s="275"/>
      <c r="H148" s="275"/>
      <c r="I148" s="275"/>
      <c r="J148" s="275"/>
      <c r="K148" s="275"/>
      <c r="L148" s="275"/>
      <c r="M148" s="283"/>
      <c r="N148" s="278"/>
      <c r="O148" s="278"/>
      <c r="P148" s="278"/>
      <c r="Q148" s="278"/>
      <c r="R148" s="278"/>
      <c r="S148" s="278"/>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278"/>
      <c r="AY148" s="278"/>
      <c r="AZ148" s="278"/>
      <c r="BA148" s="278"/>
      <c r="BB148" s="278"/>
      <c r="BC148" s="278"/>
      <c r="BD148" s="278"/>
      <c r="BE148" s="278"/>
      <c r="BF148" s="278"/>
      <c r="BG148" s="278"/>
      <c r="BH148" s="278"/>
      <c r="BI148" s="278"/>
      <c r="BJ148" s="278"/>
      <c r="BK148" s="278"/>
      <c r="BL148" s="278"/>
      <c r="BM148" s="278"/>
      <c r="BN148" s="278"/>
      <c r="BO148" s="278"/>
      <c r="BP148" s="278"/>
      <c r="BQ148" s="278"/>
      <c r="BR148" s="278"/>
      <c r="BS148" s="278"/>
      <c r="BT148" s="278"/>
      <c r="BU148" s="278"/>
      <c r="BV148" s="278"/>
      <c r="BW148" s="278"/>
      <c r="BX148" s="278"/>
      <c r="BY148" s="278"/>
      <c r="BZ148" s="278"/>
      <c r="CA148" s="278"/>
      <c r="CB148" s="278"/>
      <c r="CC148" s="278"/>
      <c r="CD148" s="278"/>
      <c r="CE148" s="278"/>
      <c r="CF148" s="278"/>
      <c r="CG148" s="278"/>
      <c r="CH148" s="278"/>
      <c r="CI148" s="278"/>
      <c r="CJ148" s="278"/>
      <c r="CK148" s="278"/>
      <c r="CL148" s="278"/>
      <c r="CM148" s="278"/>
      <c r="CN148" s="278"/>
      <c r="CO148" s="278"/>
      <c r="CP148" s="278"/>
      <c r="CQ148" s="278"/>
      <c r="CR148" s="278"/>
      <c r="CS148" s="278"/>
      <c r="CT148" s="278"/>
      <c r="CU148" s="278"/>
      <c r="CV148" s="278"/>
      <c r="CW148" s="278"/>
      <c r="CX148" s="278"/>
      <c r="CY148" s="278"/>
      <c r="CZ148" s="278"/>
      <c r="DA148" s="278"/>
      <c r="DB148" s="278"/>
      <c r="DC148" s="278"/>
      <c r="DD148" s="278"/>
      <c r="DE148" s="278"/>
      <c r="DF148" s="278"/>
      <c r="DG148" s="278"/>
      <c r="DH148" s="278"/>
      <c r="DI148" s="278"/>
      <c r="DJ148" s="278"/>
      <c r="DK148" s="278"/>
      <c r="DL148" s="278"/>
      <c r="DM148" s="278"/>
      <c r="DN148" s="278"/>
      <c r="DO148" s="278"/>
      <c r="DP148" s="278"/>
      <c r="DQ148" s="278"/>
      <c r="DR148" s="278"/>
      <c r="DS148" s="278"/>
      <c r="DT148" s="278"/>
      <c r="DU148" s="278"/>
      <c r="DV148" s="278"/>
      <c r="DW148" s="278"/>
      <c r="DX148" s="278"/>
      <c r="DY148" s="278"/>
      <c r="DZ148" s="278"/>
      <c r="EA148" s="278"/>
      <c r="EB148" s="278"/>
      <c r="EC148" s="278"/>
      <c r="ED148" s="278"/>
      <c r="EE148" s="278"/>
      <c r="EF148" s="278"/>
      <c r="EG148" s="278"/>
      <c r="EH148" s="278"/>
      <c r="EI148" s="278"/>
      <c r="EJ148" s="278"/>
      <c r="EK148" s="278"/>
      <c r="EL148" s="278"/>
      <c r="EM148" s="278"/>
      <c r="EN148" s="278"/>
      <c r="EO148" s="278"/>
      <c r="EP148" s="278"/>
      <c r="EQ148" s="278"/>
      <c r="ER148" s="278"/>
      <c r="ES148" s="278"/>
      <c r="ET148" s="278"/>
      <c r="EU148" s="278"/>
      <c r="EV148" s="278"/>
      <c r="EW148" s="278"/>
      <c r="EX148" s="278"/>
      <c r="EY148" s="278"/>
      <c r="EZ148" s="278"/>
      <c r="FA148" s="278"/>
      <c r="FB148" s="278"/>
      <c r="FC148" s="278"/>
      <c r="FD148" s="278"/>
      <c r="FE148" s="278"/>
      <c r="FF148" s="278"/>
      <c r="FG148" s="278"/>
      <c r="FH148" s="278"/>
      <c r="FI148" s="278"/>
      <c r="FJ148" s="278"/>
      <c r="FK148" s="278"/>
      <c r="FL148" s="278"/>
    </row>
    <row r="149" spans="1:168" hidden="1">
      <c r="A149" s="279"/>
      <c r="B149" s="279"/>
      <c r="C149" s="275"/>
      <c r="D149" s="280"/>
      <c r="E149" s="280"/>
      <c r="F149" s="280"/>
      <c r="G149" s="275"/>
      <c r="H149" s="275"/>
      <c r="I149" s="275"/>
      <c r="J149" s="275"/>
      <c r="K149" s="275"/>
      <c r="L149" s="275"/>
      <c r="M149" s="283"/>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8"/>
      <c r="AZ149" s="278"/>
      <c r="BA149" s="278"/>
      <c r="BB149" s="278"/>
      <c r="BC149" s="278"/>
      <c r="BD149" s="278"/>
      <c r="BE149" s="278"/>
      <c r="BF149" s="278"/>
      <c r="BG149" s="278"/>
      <c r="BH149" s="278"/>
      <c r="BI149" s="278"/>
      <c r="BJ149" s="278"/>
      <c r="BK149" s="278"/>
      <c r="BL149" s="278"/>
      <c r="BM149" s="278"/>
      <c r="BN149" s="278"/>
      <c r="BO149" s="278"/>
      <c r="BP149" s="278"/>
      <c r="BQ149" s="278"/>
      <c r="BR149" s="278"/>
      <c r="BS149" s="278"/>
      <c r="BT149" s="278"/>
      <c r="BU149" s="278"/>
      <c r="BV149" s="278"/>
      <c r="BW149" s="278"/>
      <c r="BX149" s="278"/>
      <c r="BY149" s="278"/>
      <c r="BZ149" s="278"/>
      <c r="CA149" s="278"/>
      <c r="CB149" s="278"/>
      <c r="CC149" s="278"/>
      <c r="CD149" s="278"/>
      <c r="CE149" s="278"/>
      <c r="CF149" s="278"/>
      <c r="CG149" s="278"/>
      <c r="CH149" s="278"/>
      <c r="CI149" s="278"/>
      <c r="CJ149" s="278"/>
      <c r="CK149" s="278"/>
      <c r="CL149" s="278"/>
      <c r="CM149" s="278"/>
      <c r="CN149" s="278"/>
      <c r="CO149" s="278"/>
      <c r="CP149" s="278"/>
      <c r="CQ149" s="278"/>
      <c r="CR149" s="278"/>
      <c r="CS149" s="278"/>
      <c r="CT149" s="278"/>
      <c r="CU149" s="278"/>
      <c r="CV149" s="278"/>
      <c r="CW149" s="278"/>
      <c r="CX149" s="278"/>
      <c r="CY149" s="278"/>
      <c r="CZ149" s="278"/>
      <c r="DA149" s="278"/>
      <c r="DB149" s="278"/>
      <c r="DC149" s="278"/>
      <c r="DD149" s="278"/>
      <c r="DE149" s="278"/>
      <c r="DF149" s="278"/>
      <c r="DG149" s="278"/>
      <c r="DH149" s="278"/>
      <c r="DI149" s="278"/>
      <c r="DJ149" s="278"/>
      <c r="DK149" s="278"/>
      <c r="DL149" s="278"/>
      <c r="DM149" s="278"/>
      <c r="DN149" s="278"/>
      <c r="DO149" s="278"/>
      <c r="DP149" s="278"/>
      <c r="DQ149" s="278"/>
      <c r="DR149" s="278"/>
      <c r="DS149" s="278"/>
      <c r="DT149" s="278"/>
      <c r="DU149" s="278"/>
      <c r="DV149" s="278"/>
      <c r="DW149" s="278"/>
      <c r="DX149" s="278"/>
      <c r="DY149" s="278"/>
      <c r="DZ149" s="278"/>
      <c r="EA149" s="278"/>
      <c r="EB149" s="278"/>
      <c r="EC149" s="278"/>
      <c r="ED149" s="278"/>
      <c r="EE149" s="278"/>
      <c r="EF149" s="278"/>
      <c r="EG149" s="278"/>
      <c r="EH149" s="278"/>
      <c r="EI149" s="278"/>
      <c r="EJ149" s="278"/>
      <c r="EK149" s="278"/>
      <c r="EL149" s="278"/>
      <c r="EM149" s="278"/>
      <c r="EN149" s="278"/>
      <c r="EO149" s="278"/>
      <c r="EP149" s="278"/>
      <c r="EQ149" s="278"/>
      <c r="ER149" s="278"/>
      <c r="ES149" s="278"/>
      <c r="ET149" s="278"/>
      <c r="EU149" s="278"/>
      <c r="EV149" s="278"/>
      <c r="EW149" s="278"/>
      <c r="EX149" s="278"/>
      <c r="EY149" s="278"/>
      <c r="EZ149" s="278"/>
      <c r="FA149" s="278"/>
      <c r="FB149" s="278"/>
      <c r="FC149" s="278"/>
      <c r="FD149" s="278"/>
      <c r="FE149" s="278"/>
      <c r="FF149" s="278"/>
      <c r="FG149" s="278"/>
      <c r="FH149" s="278"/>
      <c r="FI149" s="278"/>
      <c r="FJ149" s="278"/>
      <c r="FK149" s="278"/>
      <c r="FL149" s="278"/>
    </row>
    <row r="150" spans="1:168" hidden="1">
      <c r="A150" s="279"/>
      <c r="B150" s="279"/>
      <c r="C150" s="275"/>
      <c r="D150" s="280"/>
      <c r="E150" s="280"/>
      <c r="F150" s="280"/>
      <c r="G150" s="275"/>
      <c r="H150" s="275"/>
      <c r="I150" s="275"/>
      <c r="J150" s="275"/>
      <c r="K150" s="275"/>
      <c r="L150" s="275"/>
      <c r="M150" s="283"/>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278"/>
      <c r="AP150" s="278"/>
      <c r="AQ150" s="278"/>
      <c r="AR150" s="278"/>
      <c r="AS150" s="278"/>
      <c r="AT150" s="278"/>
      <c r="AU150" s="278"/>
      <c r="AV150" s="278"/>
      <c r="AW150" s="278"/>
      <c r="AX150" s="278"/>
      <c r="AY150" s="278"/>
      <c r="AZ150" s="278"/>
      <c r="BA150" s="278"/>
      <c r="BB150" s="278"/>
      <c r="BC150" s="278"/>
      <c r="BD150" s="278"/>
      <c r="BE150" s="278"/>
      <c r="BF150" s="278"/>
      <c r="BG150" s="278"/>
      <c r="BH150" s="278"/>
      <c r="BI150" s="278"/>
      <c r="BJ150" s="278"/>
      <c r="BK150" s="278"/>
      <c r="BL150" s="278"/>
      <c r="BM150" s="278"/>
      <c r="BN150" s="278"/>
      <c r="BO150" s="278"/>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78"/>
      <c r="CQ150" s="278"/>
      <c r="CR150" s="278"/>
      <c r="CS150" s="278"/>
      <c r="CT150" s="278"/>
      <c r="CU150" s="278"/>
      <c r="CV150" s="278"/>
      <c r="CW150" s="278"/>
      <c r="CX150" s="278"/>
      <c r="CY150" s="278"/>
      <c r="CZ150" s="278"/>
      <c r="DA150" s="278"/>
      <c r="DB150" s="278"/>
      <c r="DC150" s="278"/>
      <c r="DD150" s="278"/>
      <c r="DE150" s="278"/>
      <c r="DF150" s="278"/>
      <c r="DG150" s="278"/>
      <c r="DH150" s="278"/>
      <c r="DI150" s="278"/>
      <c r="DJ150" s="278"/>
      <c r="DK150" s="278"/>
      <c r="DL150" s="278"/>
      <c r="DM150" s="278"/>
      <c r="DN150" s="278"/>
      <c r="DO150" s="278"/>
      <c r="DP150" s="278"/>
      <c r="DQ150" s="278"/>
      <c r="DR150" s="278"/>
      <c r="DS150" s="278"/>
      <c r="DT150" s="278"/>
      <c r="DU150" s="278"/>
      <c r="DV150" s="278"/>
      <c r="DW150" s="278"/>
      <c r="DX150" s="278"/>
      <c r="DY150" s="278"/>
      <c r="DZ150" s="278"/>
      <c r="EA150" s="278"/>
      <c r="EB150" s="278"/>
      <c r="EC150" s="278"/>
      <c r="ED150" s="278"/>
      <c r="EE150" s="278"/>
      <c r="EF150" s="278"/>
      <c r="EG150" s="278"/>
      <c r="EH150" s="278"/>
      <c r="EI150" s="278"/>
      <c r="EJ150" s="278"/>
      <c r="EK150" s="278"/>
      <c r="EL150" s="278"/>
      <c r="EM150" s="278"/>
      <c r="EN150" s="278"/>
      <c r="EO150" s="278"/>
      <c r="EP150" s="278"/>
      <c r="EQ150" s="278"/>
      <c r="ER150" s="278"/>
      <c r="ES150" s="278"/>
      <c r="ET150" s="278"/>
      <c r="EU150" s="278"/>
      <c r="EV150" s="278"/>
      <c r="EW150" s="278"/>
      <c r="EX150" s="278"/>
      <c r="EY150" s="278"/>
      <c r="EZ150" s="278"/>
      <c r="FA150" s="278"/>
      <c r="FB150" s="278"/>
      <c r="FC150" s="278"/>
      <c r="FD150" s="278"/>
      <c r="FE150" s="278"/>
      <c r="FF150" s="278"/>
      <c r="FG150" s="278"/>
      <c r="FH150" s="278"/>
      <c r="FI150" s="278"/>
      <c r="FJ150" s="278"/>
      <c r="FK150" s="278"/>
      <c r="FL150" s="278"/>
    </row>
    <row r="151" spans="1:168" hidden="1">
      <c r="A151" s="279"/>
      <c r="B151" s="279"/>
      <c r="C151" s="275"/>
      <c r="D151" s="280"/>
      <c r="E151" s="280"/>
      <c r="F151" s="280"/>
      <c r="G151" s="275"/>
      <c r="H151" s="275"/>
      <c r="I151" s="275"/>
      <c r="J151" s="275"/>
      <c r="K151" s="275"/>
      <c r="L151" s="275"/>
      <c r="M151" s="283"/>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8"/>
      <c r="AJ151" s="278"/>
      <c r="AK151" s="278"/>
      <c r="AL151" s="278"/>
      <c r="AM151" s="278"/>
      <c r="AN151" s="278"/>
      <c r="AO151" s="278"/>
      <c r="AP151" s="278"/>
      <c r="AQ151" s="278"/>
      <c r="AR151" s="278"/>
      <c r="AS151" s="278"/>
      <c r="AT151" s="278"/>
      <c r="AU151" s="278"/>
      <c r="AV151" s="278"/>
      <c r="AW151" s="278"/>
      <c r="AX151" s="278"/>
      <c r="AY151" s="278"/>
      <c r="AZ151" s="278"/>
      <c r="BA151" s="278"/>
      <c r="BB151" s="278"/>
      <c r="BC151" s="278"/>
      <c r="BD151" s="278"/>
      <c r="BE151" s="278"/>
      <c r="BF151" s="278"/>
      <c r="BG151" s="278"/>
      <c r="BH151" s="278"/>
      <c r="BI151" s="278"/>
      <c r="BJ151" s="278"/>
      <c r="BK151" s="278"/>
      <c r="BL151" s="278"/>
      <c r="BM151" s="278"/>
      <c r="BN151" s="278"/>
      <c r="BO151" s="278"/>
      <c r="BP151" s="278"/>
      <c r="BQ151" s="278"/>
      <c r="BR151" s="278"/>
      <c r="BS151" s="278"/>
      <c r="BT151" s="278"/>
      <c r="BU151" s="278"/>
      <c r="BV151" s="278"/>
      <c r="BW151" s="278"/>
      <c r="BX151" s="278"/>
      <c r="BY151" s="278"/>
      <c r="BZ151" s="278"/>
      <c r="CA151" s="278"/>
      <c r="CB151" s="278"/>
      <c r="CC151" s="278"/>
      <c r="CD151" s="278"/>
      <c r="CE151" s="278"/>
      <c r="CF151" s="278"/>
      <c r="CG151" s="278"/>
      <c r="CH151" s="278"/>
      <c r="CI151" s="278"/>
      <c r="CJ151" s="278"/>
      <c r="CK151" s="278"/>
      <c r="CL151" s="278"/>
      <c r="CM151" s="278"/>
      <c r="CN151" s="278"/>
      <c r="CO151" s="278"/>
      <c r="CP151" s="278"/>
      <c r="CQ151" s="278"/>
      <c r="CR151" s="278"/>
      <c r="CS151" s="278"/>
      <c r="CT151" s="278"/>
      <c r="CU151" s="278"/>
      <c r="CV151" s="278"/>
      <c r="CW151" s="278"/>
      <c r="CX151" s="278"/>
      <c r="CY151" s="278"/>
      <c r="CZ151" s="278"/>
      <c r="DA151" s="278"/>
      <c r="DB151" s="278"/>
      <c r="DC151" s="278"/>
      <c r="DD151" s="278"/>
      <c r="DE151" s="278"/>
      <c r="DF151" s="278"/>
      <c r="DG151" s="278"/>
      <c r="DH151" s="278"/>
      <c r="DI151" s="278"/>
      <c r="DJ151" s="278"/>
      <c r="DK151" s="278"/>
      <c r="DL151" s="278"/>
      <c r="DM151" s="278"/>
      <c r="DN151" s="278"/>
      <c r="DO151" s="278"/>
      <c r="DP151" s="278"/>
      <c r="DQ151" s="278"/>
      <c r="DR151" s="278"/>
      <c r="DS151" s="278"/>
      <c r="DT151" s="278"/>
      <c r="DU151" s="278"/>
      <c r="DV151" s="278"/>
      <c r="DW151" s="278"/>
      <c r="DX151" s="278"/>
      <c r="DY151" s="278"/>
      <c r="DZ151" s="278"/>
      <c r="EA151" s="278"/>
      <c r="EB151" s="278"/>
      <c r="EC151" s="278"/>
      <c r="ED151" s="278"/>
      <c r="EE151" s="278"/>
      <c r="EF151" s="278"/>
      <c r="EG151" s="278"/>
      <c r="EH151" s="278"/>
      <c r="EI151" s="278"/>
      <c r="EJ151" s="278"/>
      <c r="EK151" s="278"/>
      <c r="EL151" s="278"/>
      <c r="EM151" s="278"/>
      <c r="EN151" s="278"/>
      <c r="EO151" s="278"/>
      <c r="EP151" s="278"/>
      <c r="EQ151" s="278"/>
      <c r="ER151" s="278"/>
      <c r="ES151" s="278"/>
      <c r="ET151" s="278"/>
      <c r="EU151" s="278"/>
      <c r="EV151" s="278"/>
      <c r="EW151" s="278"/>
      <c r="EX151" s="278"/>
      <c r="EY151" s="278"/>
      <c r="EZ151" s="278"/>
      <c r="FA151" s="278"/>
      <c r="FB151" s="278"/>
      <c r="FC151" s="278"/>
      <c r="FD151" s="278"/>
      <c r="FE151" s="278"/>
      <c r="FF151" s="278"/>
      <c r="FG151" s="278"/>
      <c r="FH151" s="278"/>
      <c r="FI151" s="278"/>
      <c r="FJ151" s="278"/>
      <c r="FK151" s="278"/>
      <c r="FL151" s="278"/>
    </row>
    <row r="152" spans="1:168" hidden="1">
      <c r="A152" s="279"/>
      <c r="B152" s="279"/>
      <c r="C152" s="275"/>
      <c r="D152" s="280"/>
      <c r="E152" s="280"/>
      <c r="F152" s="280"/>
      <c r="G152" s="275"/>
      <c r="H152" s="275"/>
      <c r="I152" s="275"/>
      <c r="J152" s="275"/>
      <c r="K152" s="275"/>
      <c r="L152" s="275"/>
      <c r="M152" s="283"/>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278"/>
      <c r="CF152" s="278"/>
      <c r="CG152" s="278"/>
      <c r="CH152" s="278"/>
      <c r="CI152" s="278"/>
      <c r="CJ152" s="278"/>
      <c r="CK152" s="278"/>
      <c r="CL152" s="278"/>
      <c r="CM152" s="278"/>
      <c r="CN152" s="278"/>
      <c r="CO152" s="278"/>
      <c r="CP152" s="278"/>
      <c r="CQ152" s="278"/>
      <c r="CR152" s="278"/>
      <c r="CS152" s="278"/>
      <c r="CT152" s="278"/>
      <c r="CU152" s="278"/>
      <c r="CV152" s="278"/>
      <c r="CW152" s="278"/>
      <c r="CX152" s="278"/>
      <c r="CY152" s="278"/>
      <c r="CZ152" s="278"/>
      <c r="DA152" s="278"/>
      <c r="DB152" s="278"/>
      <c r="DC152" s="278"/>
      <c r="DD152" s="278"/>
      <c r="DE152" s="278"/>
      <c r="DF152" s="278"/>
      <c r="DG152" s="278"/>
      <c r="DH152" s="278"/>
      <c r="DI152" s="278"/>
      <c r="DJ152" s="278"/>
      <c r="DK152" s="278"/>
      <c r="DL152" s="278"/>
      <c r="DM152" s="278"/>
      <c r="DN152" s="278"/>
      <c r="DO152" s="278"/>
      <c r="DP152" s="278"/>
      <c r="DQ152" s="278"/>
      <c r="DR152" s="278"/>
      <c r="DS152" s="278"/>
      <c r="DT152" s="278"/>
      <c r="DU152" s="278"/>
      <c r="DV152" s="278"/>
      <c r="DW152" s="278"/>
      <c r="DX152" s="278"/>
      <c r="DY152" s="278"/>
      <c r="DZ152" s="278"/>
      <c r="EA152" s="278"/>
      <c r="EB152" s="278"/>
      <c r="EC152" s="278"/>
      <c r="ED152" s="278"/>
      <c r="EE152" s="278"/>
      <c r="EF152" s="278"/>
      <c r="EG152" s="278"/>
      <c r="EH152" s="278"/>
      <c r="EI152" s="278"/>
      <c r="EJ152" s="278"/>
      <c r="EK152" s="278"/>
      <c r="EL152" s="278"/>
      <c r="EM152" s="278"/>
      <c r="EN152" s="278"/>
      <c r="EO152" s="278"/>
      <c r="EP152" s="278"/>
      <c r="EQ152" s="278"/>
      <c r="ER152" s="278"/>
      <c r="ES152" s="278"/>
      <c r="ET152" s="278"/>
      <c r="EU152" s="278"/>
      <c r="EV152" s="278"/>
      <c r="EW152" s="278"/>
      <c r="EX152" s="278"/>
      <c r="EY152" s="278"/>
      <c r="EZ152" s="278"/>
      <c r="FA152" s="278"/>
      <c r="FB152" s="278"/>
      <c r="FC152" s="278"/>
      <c r="FD152" s="278"/>
      <c r="FE152" s="278"/>
      <c r="FF152" s="278"/>
      <c r="FG152" s="278"/>
      <c r="FH152" s="278"/>
      <c r="FI152" s="278"/>
      <c r="FJ152" s="278"/>
      <c r="FK152" s="278"/>
      <c r="FL152" s="278"/>
    </row>
    <row r="153" spans="1:168" hidden="1">
      <c r="A153" s="279"/>
      <c r="B153" s="279"/>
      <c r="C153" s="275"/>
      <c r="D153" s="280"/>
      <c r="E153" s="280"/>
      <c r="F153" s="280"/>
      <c r="G153" s="275"/>
      <c r="H153" s="275"/>
      <c r="I153" s="275"/>
      <c r="J153" s="275"/>
      <c r="K153" s="275"/>
      <c r="L153" s="275"/>
      <c r="M153" s="283"/>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78"/>
      <c r="DB153" s="278"/>
      <c r="DC153" s="278"/>
      <c r="DD153" s="278"/>
      <c r="DE153" s="278"/>
      <c r="DF153" s="278"/>
      <c r="DG153" s="278"/>
      <c r="DH153" s="278"/>
      <c r="DI153" s="278"/>
      <c r="DJ153" s="278"/>
      <c r="DK153" s="278"/>
      <c r="DL153" s="278"/>
      <c r="DM153" s="278"/>
      <c r="DN153" s="278"/>
      <c r="DO153" s="278"/>
      <c r="DP153" s="278"/>
      <c r="DQ153" s="278"/>
      <c r="DR153" s="278"/>
      <c r="DS153" s="278"/>
      <c r="DT153" s="278"/>
      <c r="DU153" s="278"/>
      <c r="DV153" s="278"/>
      <c r="DW153" s="278"/>
      <c r="DX153" s="278"/>
      <c r="DY153" s="278"/>
      <c r="DZ153" s="278"/>
      <c r="EA153" s="278"/>
      <c r="EB153" s="278"/>
      <c r="EC153" s="278"/>
      <c r="ED153" s="278"/>
      <c r="EE153" s="278"/>
      <c r="EF153" s="278"/>
      <c r="EG153" s="278"/>
      <c r="EH153" s="278"/>
      <c r="EI153" s="278"/>
      <c r="EJ153" s="278"/>
      <c r="EK153" s="278"/>
      <c r="EL153" s="278"/>
      <c r="EM153" s="278"/>
      <c r="EN153" s="278"/>
      <c r="EO153" s="278"/>
      <c r="EP153" s="278"/>
      <c r="EQ153" s="278"/>
      <c r="ER153" s="278"/>
      <c r="ES153" s="278"/>
      <c r="ET153" s="278"/>
      <c r="EU153" s="278"/>
      <c r="EV153" s="278"/>
      <c r="EW153" s="278"/>
      <c r="EX153" s="278"/>
      <c r="EY153" s="278"/>
      <c r="EZ153" s="278"/>
      <c r="FA153" s="278"/>
      <c r="FB153" s="278"/>
      <c r="FC153" s="278"/>
      <c r="FD153" s="278"/>
      <c r="FE153" s="278"/>
      <c r="FF153" s="278"/>
      <c r="FG153" s="278"/>
      <c r="FH153" s="278"/>
      <c r="FI153" s="278"/>
      <c r="FJ153" s="278"/>
      <c r="FK153" s="278"/>
      <c r="FL153" s="278"/>
    </row>
    <row r="154" spans="1:168" hidden="1">
      <c r="A154" s="279"/>
      <c r="B154" s="279"/>
      <c r="C154" s="275"/>
      <c r="D154" s="280"/>
      <c r="E154" s="280"/>
      <c r="F154" s="280"/>
      <c r="G154" s="275"/>
      <c r="H154" s="275"/>
      <c r="I154" s="275"/>
      <c r="J154" s="275"/>
      <c r="K154" s="275"/>
      <c r="L154" s="275"/>
      <c r="M154" s="283"/>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78"/>
      <c r="DB154" s="278"/>
      <c r="DC154" s="278"/>
      <c r="DD154" s="278"/>
      <c r="DE154" s="278"/>
      <c r="DF154" s="278"/>
      <c r="DG154" s="278"/>
      <c r="DH154" s="278"/>
      <c r="DI154" s="278"/>
      <c r="DJ154" s="278"/>
      <c r="DK154" s="278"/>
      <c r="DL154" s="278"/>
      <c r="DM154" s="278"/>
      <c r="DN154" s="278"/>
      <c r="DO154" s="278"/>
      <c r="DP154" s="278"/>
      <c r="DQ154" s="278"/>
      <c r="DR154" s="278"/>
      <c r="DS154" s="278"/>
      <c r="DT154" s="278"/>
      <c r="DU154" s="278"/>
      <c r="DV154" s="278"/>
      <c r="DW154" s="278"/>
      <c r="DX154" s="278"/>
      <c r="DY154" s="278"/>
      <c r="DZ154" s="278"/>
      <c r="EA154" s="278"/>
      <c r="EB154" s="278"/>
      <c r="EC154" s="278"/>
      <c r="ED154" s="278"/>
      <c r="EE154" s="278"/>
      <c r="EF154" s="278"/>
      <c r="EG154" s="278"/>
      <c r="EH154" s="278"/>
      <c r="EI154" s="278"/>
      <c r="EJ154" s="278"/>
      <c r="EK154" s="278"/>
      <c r="EL154" s="278"/>
      <c r="EM154" s="278"/>
      <c r="EN154" s="278"/>
      <c r="EO154" s="278"/>
      <c r="EP154" s="278"/>
      <c r="EQ154" s="278"/>
      <c r="ER154" s="278"/>
      <c r="ES154" s="278"/>
      <c r="ET154" s="278"/>
      <c r="EU154" s="278"/>
      <c r="EV154" s="278"/>
      <c r="EW154" s="278"/>
      <c r="EX154" s="278"/>
      <c r="EY154" s="278"/>
      <c r="EZ154" s="278"/>
      <c r="FA154" s="278"/>
      <c r="FB154" s="278"/>
      <c r="FC154" s="278"/>
      <c r="FD154" s="278"/>
      <c r="FE154" s="278"/>
      <c r="FF154" s="278"/>
      <c r="FG154" s="278"/>
      <c r="FH154" s="278"/>
      <c r="FI154" s="278"/>
      <c r="FJ154" s="278"/>
      <c r="FK154" s="278"/>
      <c r="FL154" s="278"/>
    </row>
    <row r="155" spans="1:168" hidden="1">
      <c r="A155" s="279"/>
      <c r="B155" s="279"/>
      <c r="C155" s="275"/>
      <c r="D155" s="280"/>
      <c r="E155" s="280"/>
      <c r="F155" s="280"/>
      <c r="G155" s="275"/>
      <c r="H155" s="275"/>
      <c r="I155" s="275"/>
      <c r="J155" s="275"/>
      <c r="K155" s="275"/>
      <c r="L155" s="275"/>
      <c r="M155" s="283"/>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8"/>
      <c r="AY155" s="278"/>
      <c r="AZ155" s="278"/>
      <c r="BA155" s="278"/>
      <c r="BB155" s="278"/>
      <c r="BC155" s="278"/>
      <c r="BD155" s="278"/>
      <c r="BE155" s="278"/>
      <c r="BF155" s="278"/>
      <c r="BG155" s="278"/>
      <c r="BH155" s="278"/>
      <c r="BI155" s="278"/>
      <c r="BJ155" s="278"/>
      <c r="BK155" s="278"/>
      <c r="BL155" s="278"/>
      <c r="BM155" s="278"/>
      <c r="BN155" s="278"/>
      <c r="BO155" s="278"/>
      <c r="BP155" s="278"/>
      <c r="BQ155" s="278"/>
      <c r="BR155" s="278"/>
      <c r="BS155" s="278"/>
      <c r="BT155" s="278"/>
      <c r="BU155" s="278"/>
      <c r="BV155" s="278"/>
      <c r="BW155" s="278"/>
      <c r="BX155" s="278"/>
      <c r="BY155" s="278"/>
      <c r="BZ155" s="278"/>
      <c r="CA155" s="278"/>
      <c r="CB155" s="278"/>
      <c r="CC155" s="278"/>
      <c r="CD155" s="278"/>
      <c r="CE155" s="278"/>
      <c r="CF155" s="278"/>
      <c r="CG155" s="278"/>
      <c r="CH155" s="278"/>
      <c r="CI155" s="278"/>
      <c r="CJ155" s="278"/>
      <c r="CK155" s="278"/>
      <c r="CL155" s="278"/>
      <c r="CM155" s="278"/>
      <c r="CN155" s="278"/>
      <c r="CO155" s="278"/>
      <c r="CP155" s="278"/>
      <c r="CQ155" s="278"/>
      <c r="CR155" s="278"/>
      <c r="CS155" s="278"/>
      <c r="CT155" s="278"/>
      <c r="CU155" s="278"/>
      <c r="CV155" s="278"/>
      <c r="CW155" s="278"/>
      <c r="CX155" s="278"/>
      <c r="CY155" s="278"/>
      <c r="CZ155" s="278"/>
      <c r="DA155" s="278"/>
      <c r="DB155" s="278"/>
      <c r="DC155" s="278"/>
      <c r="DD155" s="278"/>
      <c r="DE155" s="278"/>
      <c r="DF155" s="278"/>
      <c r="DG155" s="278"/>
      <c r="DH155" s="278"/>
      <c r="DI155" s="278"/>
      <c r="DJ155" s="278"/>
      <c r="DK155" s="278"/>
      <c r="DL155" s="278"/>
      <c r="DM155" s="278"/>
      <c r="DN155" s="278"/>
      <c r="DO155" s="278"/>
      <c r="DP155" s="278"/>
      <c r="DQ155" s="278"/>
      <c r="DR155" s="278"/>
      <c r="DS155" s="278"/>
      <c r="DT155" s="278"/>
      <c r="DU155" s="278"/>
      <c r="DV155" s="278"/>
      <c r="DW155" s="278"/>
      <c r="DX155" s="278"/>
      <c r="DY155" s="278"/>
      <c r="DZ155" s="278"/>
      <c r="EA155" s="278"/>
      <c r="EB155" s="278"/>
      <c r="EC155" s="278"/>
      <c r="ED155" s="278"/>
      <c r="EE155" s="278"/>
      <c r="EF155" s="278"/>
      <c r="EG155" s="278"/>
      <c r="EH155" s="278"/>
      <c r="EI155" s="278"/>
      <c r="EJ155" s="278"/>
      <c r="EK155" s="278"/>
      <c r="EL155" s="278"/>
      <c r="EM155" s="278"/>
      <c r="EN155" s="278"/>
      <c r="EO155" s="278"/>
      <c r="EP155" s="278"/>
      <c r="EQ155" s="278"/>
      <c r="ER155" s="278"/>
      <c r="ES155" s="278"/>
      <c r="ET155" s="278"/>
      <c r="EU155" s="278"/>
      <c r="EV155" s="278"/>
      <c r="EW155" s="278"/>
      <c r="EX155" s="278"/>
      <c r="EY155" s="278"/>
      <c r="EZ155" s="278"/>
      <c r="FA155" s="278"/>
      <c r="FB155" s="278"/>
      <c r="FC155" s="278"/>
      <c r="FD155" s="278"/>
      <c r="FE155" s="278"/>
      <c r="FF155" s="278"/>
      <c r="FG155" s="278"/>
      <c r="FH155" s="278"/>
      <c r="FI155" s="278"/>
      <c r="FJ155" s="278"/>
      <c r="FK155" s="278"/>
      <c r="FL155" s="278"/>
    </row>
    <row r="156" spans="1:168" hidden="1">
      <c r="A156" s="279"/>
      <c r="B156" s="279"/>
      <c r="C156" s="275"/>
      <c r="D156" s="280"/>
      <c r="E156" s="280"/>
      <c r="F156" s="280"/>
      <c r="G156" s="275"/>
      <c r="H156" s="275"/>
      <c r="I156" s="275"/>
      <c r="J156" s="275"/>
      <c r="K156" s="275"/>
      <c r="L156" s="275"/>
      <c r="M156" s="283"/>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78"/>
      <c r="BD156" s="278"/>
      <c r="BE156" s="278"/>
      <c r="BF156" s="278"/>
      <c r="BG156" s="278"/>
      <c r="BH156" s="278"/>
      <c r="BI156" s="278"/>
      <c r="BJ156" s="278"/>
      <c r="BK156" s="278"/>
      <c r="BL156" s="278"/>
      <c r="BM156" s="278"/>
      <c r="BN156" s="278"/>
      <c r="BO156" s="278"/>
      <c r="BP156" s="278"/>
      <c r="BQ156" s="278"/>
      <c r="BR156" s="278"/>
      <c r="BS156" s="278"/>
      <c r="BT156" s="278"/>
      <c r="BU156" s="278"/>
      <c r="BV156" s="278"/>
      <c r="BW156" s="278"/>
      <c r="BX156" s="278"/>
      <c r="BY156" s="278"/>
      <c r="BZ156" s="278"/>
      <c r="CA156" s="278"/>
      <c r="CB156" s="278"/>
      <c r="CC156" s="278"/>
      <c r="CD156" s="278"/>
      <c r="CE156" s="278"/>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278"/>
      <c r="DB156" s="278"/>
      <c r="DC156" s="278"/>
      <c r="DD156" s="278"/>
      <c r="DE156" s="278"/>
      <c r="DF156" s="278"/>
      <c r="DG156" s="278"/>
      <c r="DH156" s="278"/>
      <c r="DI156" s="278"/>
      <c r="DJ156" s="278"/>
      <c r="DK156" s="278"/>
      <c r="DL156" s="278"/>
      <c r="DM156" s="278"/>
      <c r="DN156" s="278"/>
      <c r="DO156" s="278"/>
      <c r="DP156" s="278"/>
      <c r="DQ156" s="278"/>
      <c r="DR156" s="278"/>
      <c r="DS156" s="278"/>
      <c r="DT156" s="278"/>
      <c r="DU156" s="278"/>
      <c r="DV156" s="278"/>
      <c r="DW156" s="278"/>
      <c r="DX156" s="278"/>
      <c r="DY156" s="278"/>
      <c r="DZ156" s="278"/>
      <c r="EA156" s="278"/>
      <c r="EB156" s="278"/>
      <c r="EC156" s="278"/>
      <c r="ED156" s="278"/>
      <c r="EE156" s="278"/>
      <c r="EF156" s="278"/>
      <c r="EG156" s="278"/>
      <c r="EH156" s="278"/>
      <c r="EI156" s="278"/>
      <c r="EJ156" s="278"/>
      <c r="EK156" s="278"/>
      <c r="EL156" s="278"/>
      <c r="EM156" s="278"/>
      <c r="EN156" s="278"/>
      <c r="EO156" s="278"/>
      <c r="EP156" s="278"/>
      <c r="EQ156" s="278"/>
      <c r="ER156" s="278"/>
      <c r="ES156" s="278"/>
      <c r="ET156" s="278"/>
      <c r="EU156" s="278"/>
      <c r="EV156" s="278"/>
      <c r="EW156" s="278"/>
      <c r="EX156" s="278"/>
      <c r="EY156" s="278"/>
      <c r="EZ156" s="278"/>
      <c r="FA156" s="278"/>
      <c r="FB156" s="278"/>
      <c r="FC156" s="278"/>
      <c r="FD156" s="278"/>
      <c r="FE156" s="278"/>
      <c r="FF156" s="278"/>
      <c r="FG156" s="278"/>
      <c r="FH156" s="278"/>
      <c r="FI156" s="278"/>
      <c r="FJ156" s="278"/>
      <c r="FK156" s="278"/>
      <c r="FL156" s="278"/>
    </row>
    <row r="157" spans="1:168" hidden="1">
      <c r="A157" s="279"/>
      <c r="B157" s="279"/>
      <c r="C157" s="275"/>
      <c r="D157" s="280"/>
      <c r="E157" s="280"/>
      <c r="F157" s="280"/>
      <c r="G157" s="275"/>
      <c r="H157" s="275"/>
      <c r="I157" s="275"/>
      <c r="J157" s="275"/>
      <c r="K157" s="275"/>
      <c r="L157" s="275"/>
      <c r="M157" s="283"/>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S157" s="278"/>
      <c r="CT157" s="278"/>
      <c r="CU157" s="278"/>
      <c r="CV157" s="278"/>
      <c r="CW157" s="278"/>
      <c r="CX157" s="278"/>
      <c r="CY157" s="278"/>
      <c r="CZ157" s="278"/>
      <c r="DA157" s="278"/>
      <c r="DB157" s="278"/>
      <c r="DC157" s="278"/>
      <c r="DD157" s="278"/>
      <c r="DE157" s="278"/>
      <c r="DF157" s="278"/>
      <c r="DG157" s="278"/>
      <c r="DH157" s="278"/>
      <c r="DI157" s="278"/>
      <c r="DJ157" s="278"/>
      <c r="DK157" s="278"/>
      <c r="DL157" s="278"/>
      <c r="DM157" s="278"/>
      <c r="DN157" s="278"/>
      <c r="DO157" s="278"/>
      <c r="DP157" s="278"/>
      <c r="DQ157" s="278"/>
      <c r="DR157" s="278"/>
      <c r="DS157" s="278"/>
      <c r="DT157" s="278"/>
      <c r="DU157" s="278"/>
      <c r="DV157" s="278"/>
      <c r="DW157" s="278"/>
      <c r="DX157" s="278"/>
      <c r="DY157" s="278"/>
      <c r="DZ157" s="278"/>
      <c r="EA157" s="278"/>
      <c r="EB157" s="278"/>
      <c r="EC157" s="278"/>
      <c r="ED157" s="278"/>
      <c r="EE157" s="278"/>
      <c r="EF157" s="278"/>
      <c r="EG157" s="278"/>
      <c r="EH157" s="278"/>
      <c r="EI157" s="278"/>
      <c r="EJ157" s="278"/>
      <c r="EK157" s="278"/>
      <c r="EL157" s="278"/>
      <c r="EM157" s="278"/>
      <c r="EN157" s="278"/>
      <c r="EO157" s="278"/>
      <c r="EP157" s="278"/>
      <c r="EQ157" s="278"/>
      <c r="ER157" s="278"/>
      <c r="ES157" s="278"/>
      <c r="ET157" s="278"/>
      <c r="EU157" s="278"/>
      <c r="EV157" s="278"/>
      <c r="EW157" s="278"/>
      <c r="EX157" s="278"/>
      <c r="EY157" s="278"/>
      <c r="EZ157" s="278"/>
      <c r="FA157" s="278"/>
      <c r="FB157" s="278"/>
      <c r="FC157" s="278"/>
      <c r="FD157" s="278"/>
      <c r="FE157" s="278"/>
      <c r="FF157" s="278"/>
      <c r="FG157" s="278"/>
      <c r="FH157" s="278"/>
      <c r="FI157" s="278"/>
      <c r="FJ157" s="278"/>
      <c r="FK157" s="278"/>
      <c r="FL157" s="278"/>
    </row>
    <row r="158" spans="1:168" hidden="1">
      <c r="A158" s="279"/>
      <c r="B158" s="279"/>
      <c r="C158" s="275"/>
      <c r="D158" s="280"/>
      <c r="E158" s="280"/>
      <c r="F158" s="280"/>
      <c r="G158" s="275"/>
      <c r="H158" s="275"/>
      <c r="I158" s="275"/>
      <c r="J158" s="275"/>
      <c r="K158" s="275"/>
      <c r="L158" s="275"/>
      <c r="M158" s="283"/>
      <c r="N158" s="278"/>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8"/>
      <c r="AL158" s="278"/>
      <c r="AM158" s="278"/>
      <c r="AN158" s="278"/>
      <c r="AO158" s="278"/>
      <c r="AP158" s="278"/>
      <c r="AQ158" s="278"/>
      <c r="AR158" s="278"/>
      <c r="AS158" s="278"/>
      <c r="AT158" s="278"/>
      <c r="AU158" s="278"/>
      <c r="AV158" s="278"/>
      <c r="AW158" s="278"/>
      <c r="AX158" s="278"/>
      <c r="AY158" s="278"/>
      <c r="AZ158" s="278"/>
      <c r="BA158" s="278"/>
      <c r="BB158" s="278"/>
      <c r="BC158" s="278"/>
      <c r="BD158" s="278"/>
      <c r="BE158" s="278"/>
      <c r="BF158" s="278"/>
      <c r="BG158" s="278"/>
      <c r="BH158" s="278"/>
      <c r="BI158" s="278"/>
      <c r="BJ158" s="278"/>
      <c r="BK158" s="278"/>
      <c r="BL158" s="278"/>
      <c r="BM158" s="278"/>
      <c r="BN158" s="278"/>
      <c r="BO158" s="278"/>
      <c r="BP158" s="278"/>
      <c r="BQ158" s="278"/>
      <c r="BR158" s="278"/>
      <c r="BS158" s="278"/>
      <c r="BT158" s="278"/>
      <c r="BU158" s="278"/>
      <c r="BV158" s="278"/>
      <c r="BW158" s="278"/>
      <c r="BX158" s="278"/>
      <c r="BY158" s="278"/>
      <c r="BZ158" s="278"/>
      <c r="CA158" s="278"/>
      <c r="CB158" s="278"/>
      <c r="CC158" s="278"/>
      <c r="CD158" s="278"/>
      <c r="CE158" s="278"/>
      <c r="CF158" s="278"/>
      <c r="CG158" s="278"/>
      <c r="CH158" s="278"/>
      <c r="CI158" s="278"/>
      <c r="CJ158" s="278"/>
      <c r="CK158" s="278"/>
      <c r="CL158" s="278"/>
      <c r="CM158" s="278"/>
      <c r="CN158" s="278"/>
      <c r="CO158" s="278"/>
      <c r="CP158" s="278"/>
      <c r="CQ158" s="278"/>
      <c r="CR158" s="278"/>
      <c r="CS158" s="278"/>
      <c r="CT158" s="278"/>
      <c r="CU158" s="278"/>
      <c r="CV158" s="278"/>
      <c r="CW158" s="278"/>
      <c r="CX158" s="278"/>
      <c r="CY158" s="278"/>
      <c r="CZ158" s="278"/>
      <c r="DA158" s="278"/>
      <c r="DB158" s="278"/>
      <c r="DC158" s="278"/>
      <c r="DD158" s="278"/>
      <c r="DE158" s="278"/>
      <c r="DF158" s="278"/>
      <c r="DG158" s="278"/>
      <c r="DH158" s="278"/>
      <c r="DI158" s="278"/>
      <c r="DJ158" s="278"/>
      <c r="DK158" s="278"/>
      <c r="DL158" s="278"/>
      <c r="DM158" s="278"/>
      <c r="DN158" s="278"/>
      <c r="DO158" s="278"/>
      <c r="DP158" s="278"/>
      <c r="DQ158" s="278"/>
      <c r="DR158" s="278"/>
      <c r="DS158" s="278"/>
      <c r="DT158" s="278"/>
      <c r="DU158" s="278"/>
      <c r="DV158" s="278"/>
      <c r="DW158" s="278"/>
      <c r="DX158" s="278"/>
      <c r="DY158" s="278"/>
      <c r="DZ158" s="278"/>
      <c r="EA158" s="278"/>
      <c r="EB158" s="278"/>
      <c r="EC158" s="278"/>
      <c r="ED158" s="278"/>
      <c r="EE158" s="278"/>
      <c r="EF158" s="278"/>
      <c r="EG158" s="278"/>
      <c r="EH158" s="278"/>
      <c r="EI158" s="278"/>
      <c r="EJ158" s="278"/>
      <c r="EK158" s="278"/>
      <c r="EL158" s="278"/>
      <c r="EM158" s="278"/>
      <c r="EN158" s="278"/>
      <c r="EO158" s="278"/>
      <c r="EP158" s="278"/>
      <c r="EQ158" s="278"/>
      <c r="ER158" s="278"/>
      <c r="ES158" s="278"/>
      <c r="ET158" s="278"/>
      <c r="EU158" s="278"/>
      <c r="EV158" s="278"/>
      <c r="EW158" s="278"/>
      <c r="EX158" s="278"/>
      <c r="EY158" s="278"/>
      <c r="EZ158" s="278"/>
      <c r="FA158" s="278"/>
      <c r="FB158" s="278"/>
      <c r="FC158" s="278"/>
      <c r="FD158" s="278"/>
      <c r="FE158" s="278"/>
      <c r="FF158" s="278"/>
      <c r="FG158" s="278"/>
      <c r="FH158" s="278"/>
      <c r="FI158" s="278"/>
      <c r="FJ158" s="278"/>
      <c r="FK158" s="278"/>
      <c r="FL158" s="278"/>
    </row>
  </sheetData>
  <mergeCells count="184">
    <mergeCell ref="C1:L2"/>
    <mergeCell ref="A3:B3"/>
    <mergeCell ref="A4:B4"/>
    <mergeCell ref="C3:M3"/>
    <mergeCell ref="C4:M4"/>
    <mergeCell ref="H6:H7"/>
    <mergeCell ref="I6:J6"/>
    <mergeCell ref="K6:L6"/>
    <mergeCell ref="M6:M7"/>
    <mergeCell ref="A5:B5"/>
    <mergeCell ref="A6:C6"/>
    <mergeCell ref="D6:F6"/>
    <mergeCell ref="G6:G7"/>
    <mergeCell ref="C5:M5"/>
    <mergeCell ref="A8:G8"/>
    <mergeCell ref="A9:A18"/>
    <mergeCell ref="C9:C18"/>
    <mergeCell ref="L9:L18"/>
    <mergeCell ref="M9:M18"/>
    <mergeCell ref="F9:F18"/>
    <mergeCell ref="G9:G18"/>
    <mergeCell ref="H9:H18"/>
    <mergeCell ref="I9:I18"/>
    <mergeCell ref="J9:J18"/>
    <mergeCell ref="K9:K18"/>
    <mergeCell ref="L19:L28"/>
    <mergeCell ref="M19:M28"/>
    <mergeCell ref="B9:B18"/>
    <mergeCell ref="B19:B28"/>
    <mergeCell ref="F19:F28"/>
    <mergeCell ref="J29:J38"/>
    <mergeCell ref="K29:K38"/>
    <mergeCell ref="L29:L38"/>
    <mergeCell ref="M29:M38"/>
    <mergeCell ref="J19:J28"/>
    <mergeCell ref="D9:D18"/>
    <mergeCell ref="E9:E18"/>
    <mergeCell ref="B29:B38"/>
    <mergeCell ref="C29:C38"/>
    <mergeCell ref="D19:D28"/>
    <mergeCell ref="E19:E28"/>
    <mergeCell ref="D29:D38"/>
    <mergeCell ref="E29:E38"/>
    <mergeCell ref="K19:K28"/>
    <mergeCell ref="F29:F38"/>
    <mergeCell ref="G19:G28"/>
    <mergeCell ref="H19:H28"/>
    <mergeCell ref="I19:I28"/>
    <mergeCell ref="G29:G38"/>
    <mergeCell ref="H29:H38"/>
    <mergeCell ref="I29:I38"/>
    <mergeCell ref="A29:A38"/>
    <mergeCell ref="A19:A28"/>
    <mergeCell ref="C19:C28"/>
    <mergeCell ref="M39:M48"/>
    <mergeCell ref="A49:A58"/>
    <mergeCell ref="B49:B58"/>
    <mergeCell ref="C49:C58"/>
    <mergeCell ref="D49:D58"/>
    <mergeCell ref="E49:E58"/>
    <mergeCell ref="F49:F58"/>
    <mergeCell ref="G49:G58"/>
    <mergeCell ref="H49:H58"/>
    <mergeCell ref="I49:I58"/>
    <mergeCell ref="J49:J58"/>
    <mergeCell ref="K49:K58"/>
    <mergeCell ref="L49:L58"/>
    <mergeCell ref="M49:M58"/>
    <mergeCell ref="F39:F48"/>
    <mergeCell ref="G39:G48"/>
    <mergeCell ref="H39:H48"/>
    <mergeCell ref="I39:I48"/>
    <mergeCell ref="J39:J48"/>
    <mergeCell ref="A39:A48"/>
    <mergeCell ref="B39:B48"/>
    <mergeCell ref="C39:C48"/>
    <mergeCell ref="D39:D48"/>
    <mergeCell ref="E39:E48"/>
    <mergeCell ref="K69:K78"/>
    <mergeCell ref="L69:L78"/>
    <mergeCell ref="F69:F78"/>
    <mergeCell ref="G69:G78"/>
    <mergeCell ref="H69:H78"/>
    <mergeCell ref="I69:I78"/>
    <mergeCell ref="J69:J78"/>
    <mergeCell ref="K39:K48"/>
    <mergeCell ref="L39:L48"/>
    <mergeCell ref="M79:M88"/>
    <mergeCell ref="J89:J98"/>
    <mergeCell ref="K89:K98"/>
    <mergeCell ref="L89:L98"/>
    <mergeCell ref="M89:M98"/>
    <mergeCell ref="M59:M68"/>
    <mergeCell ref="M69:M78"/>
    <mergeCell ref="A69:A78"/>
    <mergeCell ref="B69:B78"/>
    <mergeCell ref="C69:C78"/>
    <mergeCell ref="D69:D78"/>
    <mergeCell ref="E69:E78"/>
    <mergeCell ref="K59:K68"/>
    <mergeCell ref="L59:L68"/>
    <mergeCell ref="F59:F68"/>
    <mergeCell ref="G59:G68"/>
    <mergeCell ref="H59:H68"/>
    <mergeCell ref="I59:I68"/>
    <mergeCell ref="J59:J68"/>
    <mergeCell ref="A59:A68"/>
    <mergeCell ref="B59:B68"/>
    <mergeCell ref="C59:C68"/>
    <mergeCell ref="D59:D68"/>
    <mergeCell ref="E59:E68"/>
    <mergeCell ref="A79:A88"/>
    <mergeCell ref="B79:B88"/>
    <mergeCell ref="C79:C88"/>
    <mergeCell ref="D79:D88"/>
    <mergeCell ref="E79:E88"/>
    <mergeCell ref="F79:F88"/>
    <mergeCell ref="G79:G88"/>
    <mergeCell ref="A89:A98"/>
    <mergeCell ref="B89:B98"/>
    <mergeCell ref="C89:C98"/>
    <mergeCell ref="D89:D98"/>
    <mergeCell ref="E89:E98"/>
    <mergeCell ref="F89:F98"/>
    <mergeCell ref="G89:G98"/>
    <mergeCell ref="H89:H98"/>
    <mergeCell ref="I89:I98"/>
    <mergeCell ref="H79:H88"/>
    <mergeCell ref="I79:I88"/>
    <mergeCell ref="H109:H118"/>
    <mergeCell ref="I109:I118"/>
    <mergeCell ref="J99:J108"/>
    <mergeCell ref="K99:K108"/>
    <mergeCell ref="L99:L108"/>
    <mergeCell ref="J109:J118"/>
    <mergeCell ref="K109:K118"/>
    <mergeCell ref="L109:L118"/>
    <mergeCell ref="J79:J88"/>
    <mergeCell ref="K79:K88"/>
    <mergeCell ref="L79:L88"/>
    <mergeCell ref="M99:M108"/>
    <mergeCell ref="A99:A108"/>
    <mergeCell ref="B99:B108"/>
    <mergeCell ref="C99:C108"/>
    <mergeCell ref="D99:D108"/>
    <mergeCell ref="E99:E108"/>
    <mergeCell ref="F99:F108"/>
    <mergeCell ref="G99:G108"/>
    <mergeCell ref="H99:H108"/>
    <mergeCell ref="I99:I10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J129:J138"/>
    <mergeCell ref="K129:K138"/>
    <mergeCell ref="L129:L138"/>
    <mergeCell ref="M129:M138"/>
    <mergeCell ref="A129:A138"/>
    <mergeCell ref="B129:B138"/>
    <mergeCell ref="C129:C138"/>
    <mergeCell ref="D129:D138"/>
    <mergeCell ref="E129:E138"/>
    <mergeCell ref="F129:F138"/>
    <mergeCell ref="G129:G138"/>
    <mergeCell ref="H129:H138"/>
    <mergeCell ref="I129:I138"/>
  </mergeCells>
  <conditionalFormatting sqref="A6:B6">
    <cfRule type="containsText" dxfId="31" priority="1040" operator="containsText" text="3- Moderado">
      <formula>NOT(ISERROR(SEARCH("3- Moderado",A6)))</formula>
    </cfRule>
    <cfRule type="containsText" dxfId="30" priority="1041" operator="containsText" text="6- Moderado">
      <formula>NOT(ISERROR(SEARCH("6- Moderado",A6)))</formula>
    </cfRule>
    <cfRule type="containsText" dxfId="29" priority="1042" operator="containsText" text="4- Moderado">
      <formula>NOT(ISERROR(SEARCH("4- Moderado",A6)))</formula>
    </cfRule>
    <cfRule type="containsText" dxfId="28" priority="1043" operator="containsText" text="3- Bajo">
      <formula>NOT(ISERROR(SEARCH("3- Bajo",A6)))</formula>
    </cfRule>
    <cfRule type="containsText" dxfId="27" priority="1044" operator="containsText" text="4- Bajo">
      <formula>NOT(ISERROR(SEARCH("4- Bajo",A6)))</formula>
    </cfRule>
    <cfRule type="containsText" dxfId="26" priority="1045" operator="containsText" text="1- Bajo">
      <formula>NOT(ISERROR(SEARCH("1- Bajo",A6)))</formula>
    </cfRule>
  </conditionalFormatting>
  <conditionalFormatting sqref="A9:E9 A19:E19 A29:E29 A39:E39 A49:E49 A59:E59 A69:E69 A79:E79 A89:E89 A99:E99 A109:E109 A119:E119 A129:E129">
    <cfRule type="containsText" dxfId="25" priority="1017" operator="containsText" text="6- Moderado">
      <formula>NOT(ISERROR(SEARCH("6- Moderado",A9)))</formula>
    </cfRule>
    <cfRule type="containsText" dxfId="24" priority="1016" operator="containsText" text="3- Moderado">
      <formula>NOT(ISERROR(SEARCH("3- Moderado",A9)))</formula>
    </cfRule>
    <cfRule type="containsText" dxfId="23" priority="1018" operator="containsText" text="4- Moderado">
      <formula>NOT(ISERROR(SEARCH("4- Moderado",A9)))</formula>
    </cfRule>
    <cfRule type="containsText" dxfId="22" priority="1019" operator="containsText" text="3- Bajo">
      <formula>NOT(ISERROR(SEARCH("3- Bajo",A9)))</formula>
    </cfRule>
    <cfRule type="containsText" dxfId="21" priority="1020" operator="containsText" text="4- Bajo">
      <formula>NOT(ISERROR(SEARCH("4- Bajo",A9)))</formula>
    </cfRule>
    <cfRule type="containsText" dxfId="20" priority="1021" operator="containsText" text="1- Bajo">
      <formula>NOT(ISERROR(SEARCH("1- Bajo",A9)))</formula>
    </cfRule>
  </conditionalFormatting>
  <conditionalFormatting sqref="C7:F7">
    <cfRule type="containsText" dxfId="19" priority="374" operator="containsText" text="4- Moderado">
      <formula>NOT(ISERROR(SEARCH("4- Moderado",C7)))</formula>
    </cfRule>
    <cfRule type="containsText" dxfId="18" priority="375" operator="containsText" text="3- Bajo">
      <formula>NOT(ISERROR(SEARCH("3- Bajo",C7)))</formula>
    </cfRule>
    <cfRule type="containsText" dxfId="17" priority="372" operator="containsText" text="3- Moderado">
      <formula>NOT(ISERROR(SEARCH("3- Moderado",C7)))</formula>
    </cfRule>
    <cfRule type="containsText" dxfId="16" priority="373" operator="containsText" text="6- Moderado">
      <formula>NOT(ISERROR(SEARCH("6- Moderado",C7)))</formula>
    </cfRule>
    <cfRule type="containsText" dxfId="15" priority="377" operator="containsText" text="1- Bajo">
      <formula>NOT(ISERROR(SEARCH("1- Bajo",C7)))</formula>
    </cfRule>
    <cfRule type="containsText" dxfId="14" priority="376" operator="containsText" text="4- Bajo">
      <formula>NOT(ISERROR(SEARCH("4- Bajo",C7)))</formula>
    </cfRule>
  </conditionalFormatting>
  <conditionalFormatting sqref="D9:D138">
    <cfRule type="containsText" dxfId="13" priority="208" operator="containsText" text="Muy Alta">
      <formula>NOT(ISERROR(SEARCH("Muy Alta",D9)))</formula>
    </cfRule>
    <cfRule type="containsText" dxfId="12" priority="209" operator="containsText" text="Alta">
      <formula>NOT(ISERROR(SEARCH("Alta",D9)))</formula>
    </cfRule>
    <cfRule type="containsText" dxfId="11" priority="210" operator="containsText" text="Baja">
      <formula>NOT(ISERROR(SEARCH("Baja",D9)))</formula>
    </cfRule>
    <cfRule type="containsText" dxfId="10" priority="211" operator="containsText" text="Muy Baja">
      <formula>NOT(ISERROR(SEARCH("Muy Baja",D9)))</formula>
    </cfRule>
    <cfRule type="containsText" dxfId="9" priority="213" operator="containsText" text="Media">
      <formula>NOT(ISERROR(SEARCH("Media",D9)))</formula>
    </cfRule>
  </conditionalFormatting>
  <conditionalFormatting sqref="E9:E138">
    <cfRule type="containsText" dxfId="8" priority="207" operator="containsText" text="Leve">
      <formula>NOT(ISERROR(SEARCH("Leve",E9)))</formula>
    </cfRule>
    <cfRule type="containsText" dxfId="7" priority="204" operator="containsText" text="Catastrófico">
      <formula>NOT(ISERROR(SEARCH("Catastrófico",E9)))</formula>
    </cfRule>
    <cfRule type="containsText" dxfId="6" priority="205" operator="containsText" text="Mayor">
      <formula>NOT(ISERROR(SEARCH("Mayor",E9)))</formula>
    </cfRule>
    <cfRule type="containsText" dxfId="5" priority="206" operator="containsText" text="Menor">
      <formula>NOT(ISERROR(SEARCH("Menor",E9)))</formula>
    </cfRule>
  </conditionalFormatting>
  <conditionalFormatting sqref="E9:F138">
    <cfRule type="containsText" dxfId="4" priority="212" operator="containsText" text="Moderado">
      <formula>NOT(ISERROR(SEARCH("Moderado",E9)))</formula>
    </cfRule>
  </conditionalFormatting>
  <conditionalFormatting sqref="F9:F138">
    <cfRule type="containsText" dxfId="3" priority="230" operator="containsText" text="Extremo">
      <formula>NOT(ISERROR(SEARCH("Extremo",F9)))</formula>
    </cfRule>
    <cfRule type="containsText" dxfId="2" priority="229" operator="containsText" text="Alto">
      <formula>NOT(ISERROR(SEARCH("Alto",F9)))</formula>
    </cfRule>
    <cfRule type="containsText" dxfId="1" priority="228" operator="containsText" text="Moderado">
      <formula>NOT(ISERROR(SEARCH("Moderado",F9)))</formula>
    </cfRule>
    <cfRule type="containsText" dxfId="0" priority="227" operator="containsText" text="Bajo">
      <formula>NOT(ISERROR(SEARCH("Bajo",F9)))</formula>
    </cfRule>
    <cfRule type="colorScale" priority="189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xr:uid="{00000000-0002-0000-0900-000000000000}"/>
    <dataValidation allowBlank="1" showInputMessage="1" showErrorMessage="1" prompt="Seleccionar si el responsable es el responsable de las acciones es el nivel central" sqref="I6:I7" xr:uid="{00000000-0002-0000-0900-000001000000}"/>
    <dataValidation allowBlank="1" showInputMessage="1" showErrorMessage="1" prompt="Describir las actividades que se van a desarrollar para el proyecto" sqref="H6"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ignoredErrors>
    <ignoredError sqref="A9:C68 F9:F138 A70:C138 A69:B69"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G9:G138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5" ma:contentTypeDescription="Crear nuevo documento." ma:contentTypeScope="" ma:versionID="4e9d36772b5884a8ef38d2caee03efcc">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35a84ea16689eb710f8d738f9ce2a75c"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02aaf4-b11c-4257-87cd-24cf6c00ca99">
      <Terms xmlns="http://schemas.microsoft.com/office/infopath/2007/PartnerControls"/>
    </lcf76f155ced4ddcb4097134ff3c332f>
    <TaxCatchAll xmlns="347e7e23-e90e-4849-bc47-29ea4155d230" xsi:nil="true"/>
    <SharedWithUsers xmlns="347e7e23-e90e-4849-bc47-29ea4155d230">
      <UserInfo>
        <DisplayName/>
        <AccountId xsi:nil="true"/>
        <AccountType/>
      </UserInfo>
    </SharedWithUsers>
  </documentManagement>
</p:properties>
</file>

<file path=customXml/itemProps1.xml><?xml version="1.0" encoding="utf-8"?>
<ds:datastoreItem xmlns:ds="http://schemas.openxmlformats.org/officeDocument/2006/customXml" ds:itemID="{26F634F0-BC27-4861-9272-FB02FC117FD5}"/>
</file>

<file path=customXml/itemProps2.xml><?xml version="1.0" encoding="utf-8"?>
<ds:datastoreItem xmlns:ds="http://schemas.openxmlformats.org/officeDocument/2006/customXml" ds:itemID="{AD30A2CB-801F-44FD-9117-0E7CEDA9B3FE}"/>
</file>

<file path=customXml/itemProps3.xml><?xml version="1.0" encoding="utf-8"?>
<ds:datastoreItem xmlns:ds="http://schemas.openxmlformats.org/officeDocument/2006/customXml" ds:itemID="{B6EC6F9A-18E8-4642-BE0E-32FF9D3E28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David Sanabria Gomez</cp:lastModifiedBy>
  <cp:revision/>
  <dcterms:created xsi:type="dcterms:W3CDTF">2021-04-16T16:11:31Z</dcterms:created>
  <dcterms:modified xsi:type="dcterms:W3CDTF">2025-05-30T16:18:09Z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0x010100D727A4C73E6C0E42ACCAFC3C2DE786C2</vt:lpwstr>
  </property>
</Properties>
</file>