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SIGCMA\SIGCMA 2024\EJECUCION PPTAL 2024\"/>
    </mc:Choice>
  </mc:AlternateContent>
  <xr:revisionPtr revIDLastSave="0" documentId="8_{8E08C932-BAF5-4E14-8165-4664417BF096}" xr6:coauthVersionLast="47" xr6:coauthVersionMax="47" xr10:uidLastSave="{00000000-0000-0000-0000-000000000000}"/>
  <bookViews>
    <workbookView xWindow="-120" yWindow="-120" windowWidth="29040" windowHeight="15840" xr2:uid="{A37082A6-6C99-4EFF-BD5B-A50D73E2BB0E}"/>
  </bookViews>
  <sheets>
    <sheet name="T12024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2" l="1"/>
  <c r="H17" i="2"/>
  <c r="D17" i="2"/>
  <c r="L16" i="2"/>
  <c r="H16" i="2"/>
  <c r="D16" i="2"/>
  <c r="D28" i="2"/>
  <c r="H18" i="2"/>
  <c r="O10" i="2"/>
  <c r="O9" i="2"/>
  <c r="O8" i="2"/>
  <c r="O7" i="2"/>
  <c r="O6" i="2"/>
  <c r="N10" i="2"/>
  <c r="N9" i="2"/>
  <c r="N8" i="2"/>
  <c r="N7" i="2"/>
  <c r="N6" i="2"/>
  <c r="C12" i="2"/>
  <c r="O12" i="2" s="1"/>
  <c r="B12" i="2"/>
  <c r="N12" i="2" s="1"/>
  <c r="K11" i="2"/>
  <c r="K13" i="2" s="1"/>
  <c r="J11" i="2"/>
  <c r="J13" i="2" s="1"/>
  <c r="L8" i="2"/>
  <c r="L7" i="2"/>
  <c r="L6" i="2"/>
  <c r="G11" i="2"/>
  <c r="G13" i="2" s="1"/>
  <c r="F11" i="2"/>
  <c r="H10" i="2"/>
  <c r="H9" i="2"/>
  <c r="H8" i="2"/>
  <c r="H7" i="2"/>
  <c r="H6" i="2"/>
  <c r="C11" i="2"/>
  <c r="B11" i="2"/>
  <c r="B13" i="2" s="1"/>
  <c r="D10" i="2"/>
  <c r="D8" i="2"/>
  <c r="D7" i="2"/>
  <c r="D6" i="2"/>
  <c r="L13" i="2" l="1"/>
  <c r="L11" i="2"/>
  <c r="H11" i="2"/>
  <c r="F13" i="2"/>
  <c r="H13" i="2" s="1"/>
  <c r="D12" i="2"/>
  <c r="C13" i="2"/>
  <c r="D13" i="2" s="1"/>
  <c r="D11" i="2"/>
  <c r="P12" i="2"/>
  <c r="P7" i="2"/>
  <c r="N11" i="2"/>
  <c r="N13" i="2" s="1"/>
  <c r="P10" i="2"/>
  <c r="P9" i="2"/>
  <c r="P6" i="2" l="1"/>
  <c r="O11" i="2"/>
  <c r="P8" i="2"/>
  <c r="O13" i="2" l="1"/>
  <c r="P13" i="2" s="1"/>
  <c r="P11" i="2"/>
</calcChain>
</file>

<file path=xl/sharedStrings.xml><?xml version="1.0" encoding="utf-8"?>
<sst xmlns="http://schemas.openxmlformats.org/spreadsheetml/2006/main" count="55" uniqueCount="32">
  <si>
    <t>EJECUCION PRESUPUESTAL PRIMER TRIMESTRE 2024 - SECCIONAL IBAGUÉ</t>
  </si>
  <si>
    <t>UNIDAD 02</t>
  </si>
  <si>
    <t>UNIDAD 08</t>
  </si>
  <si>
    <t>UNIDAD 09</t>
  </si>
  <si>
    <t>GENERAL</t>
  </si>
  <si>
    <t xml:space="preserve">CUENTA </t>
  </si>
  <si>
    <t>Apropiado </t>
  </si>
  <si>
    <t>Comprometido </t>
  </si>
  <si>
    <t xml:space="preserve"> % EJECUTADO</t>
  </si>
  <si>
    <t>Gastos de personal </t>
  </si>
  <si>
    <t>Adquisicion de bs y ss</t>
  </si>
  <si>
    <t>Transferencias (incapacidades y licencias)</t>
  </si>
  <si>
    <t>Disminucion de pasivos (cesantías régimen no acogido)</t>
  </si>
  <si>
    <t>-</t>
  </si>
  <si>
    <t>Impuestos</t>
  </si>
  <si>
    <t>Subtotal funcionamiento </t>
  </si>
  <si>
    <t>Inversión </t>
  </si>
  <si>
    <t>Total </t>
  </si>
  <si>
    <t>BIENES Y SERVICIOS</t>
  </si>
  <si>
    <t>CONTRATO Aseo</t>
  </si>
  <si>
    <t>CONTRATO Vigilancia</t>
  </si>
  <si>
    <t>CONTRATOS Arrendamientos inmuebles</t>
  </si>
  <si>
    <t>SERVICIOS PUBLICOS</t>
  </si>
  <si>
    <t>O. de C. 124442 Suministro combustible</t>
  </si>
  <si>
    <t>CON26-001 DE 2024 Mantenimiento de ascensores</t>
  </si>
  <si>
    <t>CON26-002 DE 2024 Mantenimiento planta eléctricas</t>
  </si>
  <si>
    <t>CON26-003 DE 2024 Fumigación</t>
  </si>
  <si>
    <t>CON26-004 DE 2024 Exámenes médicos ocupacionales</t>
  </si>
  <si>
    <t>INVERSION</t>
  </si>
  <si>
    <t>CON26-007 DE 2024 Consultoría estudios de suelos estantería</t>
  </si>
  <si>
    <t>IMPUESTOS</t>
  </si>
  <si>
    <t>Pago impuesto predial 2024 (falta Chaparral)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</si>
</sst>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Inherit"/>
    </font>
    <font>
      <sz val="6"/>
      <color rgb="FF000000"/>
      <name val="Arial Narrow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 applyAlignment="1">
      <alignment horizontal="right" vertical="center" wrapText="1" readingOrder="1"/>
    </xf>
    <xf numFmtId="2" fontId="0" fillId="0" borderId="0" xfId="0" applyNumberFormat="1"/>
    <xf numFmtId="4" fontId="0" fillId="0" borderId="0" xfId="0" applyNumberFormat="1"/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10" fontId="1" fillId="0" borderId="0" xfId="0" applyNumberFormat="1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/>
    <xf numFmtId="0" fontId="3" fillId="0" borderId="0" xfId="0" applyFont="1" applyAlignment="1">
      <alignment horizontal="right" vertical="center" wrapText="1"/>
    </xf>
    <xf numFmtId="10" fontId="1" fillId="0" borderId="0" xfId="0" applyNumberFormat="1" applyFont="1" applyAlignment="1">
      <alignment horizontal="right" vertical="center" wrapText="1"/>
    </xf>
    <xf numFmtId="4" fontId="1" fillId="0" borderId="1" xfId="0" applyNumberFormat="1" applyFont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left" vertical="center" wrapText="1"/>
    </xf>
    <xf numFmtId="10" fontId="1" fillId="2" borderId="1" xfId="0" applyNumberFormat="1" applyFont="1" applyFill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10" fontId="1" fillId="2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10" fontId="1" fillId="0" borderId="3" xfId="0" applyNumberFormat="1" applyFont="1" applyBorder="1" applyAlignment="1">
      <alignment horizontal="justify" vertical="center" wrapText="1"/>
    </xf>
    <xf numFmtId="10" fontId="1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4" fontId="1" fillId="4" borderId="5" xfId="0" applyNumberFormat="1" applyFont="1" applyFill="1" applyBorder="1" applyAlignment="1">
      <alignment horizontal="right" vertical="center" wrapText="1"/>
    </xf>
    <xf numFmtId="10" fontId="1" fillId="2" borderId="5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10" fontId="1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 readingOrder="1"/>
    </xf>
    <xf numFmtId="0" fontId="0" fillId="0" borderId="4" xfId="0" applyBorder="1"/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horizontal="right" vertical="center" wrapText="1"/>
    </xf>
    <xf numFmtId="0" fontId="7" fillId="4" borderId="5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14CF9-90A0-46C8-8B0C-AADDC52C7DEC}">
  <dimension ref="A1:R45"/>
  <sheetViews>
    <sheetView tabSelected="1" zoomScale="80" zoomScaleNormal="80" workbookViewId="0">
      <selection activeCell="N19" sqref="N19"/>
    </sheetView>
  </sheetViews>
  <sheetFormatPr defaultColWidth="11.42578125" defaultRowHeight="15"/>
  <cols>
    <col min="1" max="1" width="17.42578125" customWidth="1"/>
    <col min="2" max="2" width="21.28515625" customWidth="1"/>
    <col min="3" max="3" width="22" customWidth="1"/>
    <col min="4" max="4" width="16.7109375" customWidth="1"/>
    <col min="5" max="5" width="4.5703125" customWidth="1"/>
    <col min="6" max="6" width="24.28515625" customWidth="1"/>
    <col min="7" max="7" width="22.7109375" customWidth="1"/>
    <col min="8" max="8" width="16.28515625" bestFit="1" customWidth="1"/>
    <col min="9" max="9" width="2.85546875" customWidth="1"/>
    <col min="10" max="10" width="22" customWidth="1"/>
    <col min="11" max="11" width="21.42578125" customWidth="1"/>
    <col min="12" max="12" width="16.28515625" customWidth="1"/>
    <col min="13" max="13" width="4.5703125" customWidth="1"/>
    <col min="14" max="14" width="22.5703125" customWidth="1"/>
    <col min="15" max="15" width="22.42578125" customWidth="1"/>
    <col min="16" max="16" width="15.42578125" customWidth="1"/>
    <col min="17" max="17" width="20" customWidth="1"/>
    <col min="20" max="20" width="12.7109375" bestFit="1" customWidth="1"/>
  </cols>
  <sheetData>
    <row r="1" spans="1:18" ht="18.7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3" spans="1:18" ht="18.75">
      <c r="B3" s="39" t="s">
        <v>1</v>
      </c>
      <c r="C3" s="39"/>
      <c r="D3" s="39"/>
      <c r="F3" s="39" t="s">
        <v>2</v>
      </c>
      <c r="G3" s="39"/>
      <c r="H3" s="39"/>
      <c r="J3" s="39" t="s">
        <v>3</v>
      </c>
      <c r="K3" s="39"/>
      <c r="L3" s="39"/>
      <c r="M3" s="5"/>
      <c r="N3" s="39" t="s">
        <v>4</v>
      </c>
      <c r="O3" s="39"/>
      <c r="P3" s="39"/>
    </row>
    <row r="4" spans="1:18" ht="15.75" thickBot="1"/>
    <row r="5" spans="1:18" ht="15.75" thickBot="1">
      <c r="A5" s="37" t="s">
        <v>5</v>
      </c>
      <c r="B5" s="37" t="s">
        <v>6</v>
      </c>
      <c r="C5" s="37" t="s">
        <v>7</v>
      </c>
      <c r="D5" s="37" t="s">
        <v>8</v>
      </c>
      <c r="E5" s="38"/>
      <c r="F5" s="37" t="s">
        <v>6</v>
      </c>
      <c r="G5" s="37" t="s">
        <v>7</v>
      </c>
      <c r="H5" s="37" t="s">
        <v>8</v>
      </c>
      <c r="I5" s="38"/>
      <c r="J5" s="37" t="s">
        <v>6</v>
      </c>
      <c r="K5" s="37" t="s">
        <v>7</v>
      </c>
      <c r="L5" s="37" t="s">
        <v>8</v>
      </c>
      <c r="M5" s="38"/>
      <c r="N5" s="37" t="s">
        <v>6</v>
      </c>
      <c r="O5" s="37" t="s">
        <v>7</v>
      </c>
      <c r="P5" s="37" t="s">
        <v>8</v>
      </c>
    </row>
    <row r="6" spans="1:18" ht="30" customHeight="1">
      <c r="A6" s="33" t="s">
        <v>9</v>
      </c>
      <c r="B6" s="11">
        <v>5487014167</v>
      </c>
      <c r="C6" s="12">
        <v>1601707956</v>
      </c>
      <c r="D6" s="13">
        <f>+C6/B6</f>
        <v>0.29190884281527679</v>
      </c>
      <c r="E6" s="4"/>
      <c r="F6" s="11">
        <v>132362114100</v>
      </c>
      <c r="G6" s="12">
        <v>36283853596</v>
      </c>
      <c r="H6" s="13">
        <f>+G6/F6</f>
        <v>0.27412567291413487</v>
      </c>
      <c r="I6" s="4"/>
      <c r="J6" s="11">
        <v>2661818842</v>
      </c>
      <c r="K6" s="12">
        <v>762946912</v>
      </c>
      <c r="L6" s="13">
        <f>+K6/J6</f>
        <v>0.2866261595123234</v>
      </c>
      <c r="M6" s="6"/>
      <c r="N6" s="11">
        <f t="shared" ref="N6:O10" si="0">+B6+F6+J6</f>
        <v>140510947109</v>
      </c>
      <c r="O6" s="12">
        <f t="shared" si="0"/>
        <v>38648508464</v>
      </c>
      <c r="P6" s="13">
        <f>+O6/N6</f>
        <v>0.27505692089612632</v>
      </c>
      <c r="Q6" s="23"/>
    </row>
    <row r="7" spans="1:18" ht="30" customHeight="1" thickBot="1">
      <c r="A7" s="34" t="s">
        <v>10</v>
      </c>
      <c r="B7" s="14">
        <v>3665705735</v>
      </c>
      <c r="C7" s="14">
        <v>3346614767</v>
      </c>
      <c r="D7" s="13">
        <f t="shared" ref="D7:D13" si="1">+C7/B7</f>
        <v>0.91295237777726312</v>
      </c>
      <c r="E7" s="19"/>
      <c r="F7" s="14">
        <v>5740467321</v>
      </c>
      <c r="G7" s="14">
        <v>3594807470.1999998</v>
      </c>
      <c r="H7" s="13">
        <f t="shared" ref="H7:H13" si="2">+G7/F7</f>
        <v>0.62622209468022505</v>
      </c>
      <c r="I7" s="19"/>
      <c r="J7" s="14">
        <v>1485946204</v>
      </c>
      <c r="K7" s="14">
        <v>1417896418</v>
      </c>
      <c r="L7" s="13">
        <f t="shared" ref="L7:L13" si="3">+K7/J7</f>
        <v>0.95420440806213735</v>
      </c>
      <c r="M7" s="21"/>
      <c r="N7" s="14">
        <f t="shared" si="0"/>
        <v>10892119260</v>
      </c>
      <c r="O7" s="14">
        <f t="shared" si="0"/>
        <v>8359318655.1999998</v>
      </c>
      <c r="P7" s="13">
        <f t="shared" ref="P7:P13" si="4">+O7/N7</f>
        <v>0.76746484826865546</v>
      </c>
    </row>
    <row r="8" spans="1:18" ht="45.75" thickBot="1">
      <c r="A8" s="34" t="s">
        <v>11</v>
      </c>
      <c r="B8" s="14">
        <v>7797171</v>
      </c>
      <c r="C8" s="12">
        <v>2420353</v>
      </c>
      <c r="D8" s="13">
        <f t="shared" si="1"/>
        <v>0.31041425152789393</v>
      </c>
      <c r="E8" s="19"/>
      <c r="F8" s="14">
        <v>233127032</v>
      </c>
      <c r="G8" s="12">
        <v>90186858</v>
      </c>
      <c r="H8" s="13">
        <f t="shared" si="2"/>
        <v>0.38685714490630158</v>
      </c>
      <c r="I8" s="19"/>
      <c r="J8" s="14">
        <v>15000000</v>
      </c>
      <c r="K8" s="12">
        <v>335203</v>
      </c>
      <c r="L8" s="13">
        <f t="shared" si="3"/>
        <v>2.2346866666666666E-2</v>
      </c>
      <c r="M8" s="21"/>
      <c r="N8" s="14">
        <f t="shared" si="0"/>
        <v>255924203</v>
      </c>
      <c r="O8" s="12">
        <f t="shared" si="0"/>
        <v>92942414</v>
      </c>
      <c r="P8" s="13">
        <f t="shared" si="4"/>
        <v>0.3631638309722508</v>
      </c>
    </row>
    <row r="9" spans="1:18" ht="60.75" thickBot="1">
      <c r="A9" s="34" t="s">
        <v>12</v>
      </c>
      <c r="B9" s="14">
        <v>0</v>
      </c>
      <c r="C9" s="12">
        <v>0</v>
      </c>
      <c r="D9" s="13" t="s">
        <v>13</v>
      </c>
      <c r="E9" s="19"/>
      <c r="F9" s="14">
        <v>28567616</v>
      </c>
      <c r="G9" s="12">
        <v>0</v>
      </c>
      <c r="H9" s="13">
        <f t="shared" si="2"/>
        <v>0</v>
      </c>
      <c r="I9" s="19"/>
      <c r="J9" s="14">
        <v>0</v>
      </c>
      <c r="K9" s="12">
        <v>0</v>
      </c>
      <c r="L9" s="13" t="s">
        <v>13</v>
      </c>
      <c r="M9" s="21"/>
      <c r="N9" s="14">
        <f t="shared" si="0"/>
        <v>28567616</v>
      </c>
      <c r="O9" s="12">
        <f t="shared" si="0"/>
        <v>0</v>
      </c>
      <c r="P9" s="13">
        <f t="shared" si="4"/>
        <v>0</v>
      </c>
    </row>
    <row r="10" spans="1:18" ht="30" customHeight="1" thickBot="1">
      <c r="A10" s="34" t="s">
        <v>14</v>
      </c>
      <c r="B10" s="14">
        <v>2000000</v>
      </c>
      <c r="C10" s="12">
        <v>1389000</v>
      </c>
      <c r="D10" s="13">
        <f t="shared" si="1"/>
        <v>0.69450000000000001</v>
      </c>
      <c r="E10" s="19"/>
      <c r="F10" s="14">
        <v>322862770</v>
      </c>
      <c r="G10" s="12">
        <v>239745820</v>
      </c>
      <c r="H10" s="13">
        <f t="shared" si="2"/>
        <v>0.7425626063977584</v>
      </c>
      <c r="I10" s="19"/>
      <c r="J10" s="14">
        <v>0</v>
      </c>
      <c r="K10" s="12">
        <v>0</v>
      </c>
      <c r="L10" s="13" t="s">
        <v>13</v>
      </c>
      <c r="M10" s="21"/>
      <c r="N10" s="14">
        <f t="shared" si="0"/>
        <v>324862770</v>
      </c>
      <c r="O10" s="12">
        <f t="shared" si="0"/>
        <v>241134820</v>
      </c>
      <c r="P10" s="13">
        <f t="shared" si="4"/>
        <v>0.74226671157178148</v>
      </c>
    </row>
    <row r="11" spans="1:18" ht="30" customHeight="1" thickBot="1">
      <c r="A11" s="35" t="s">
        <v>15</v>
      </c>
      <c r="B11" s="15">
        <f>SUM(B6:B10)</f>
        <v>9162517073</v>
      </c>
      <c r="C11" s="15">
        <f>SUM(C6:C10)</f>
        <v>4952132076</v>
      </c>
      <c r="D11" s="16">
        <f t="shared" si="1"/>
        <v>0.54047725494481047</v>
      </c>
      <c r="E11" s="20"/>
      <c r="F11" s="15">
        <f>SUM(F6:F10)</f>
        <v>138687138839</v>
      </c>
      <c r="G11" s="15">
        <f>SUM(G6:G10)</f>
        <v>40208593744.199997</v>
      </c>
      <c r="H11" s="16">
        <f t="shared" si="2"/>
        <v>0.28992301723721908</v>
      </c>
      <c r="I11" s="20"/>
      <c r="J11" s="15">
        <f>SUM(J6:J10)</f>
        <v>4162765046</v>
      </c>
      <c r="K11" s="15">
        <f>SUM(K6:K10)</f>
        <v>2181178533</v>
      </c>
      <c r="L11" s="16">
        <f t="shared" si="3"/>
        <v>0.52397349091222289</v>
      </c>
      <c r="M11" s="22"/>
      <c r="N11" s="15">
        <f>SUM(N6:N10)</f>
        <v>152012420958</v>
      </c>
      <c r="O11" s="15">
        <f>SUM(O6:O10)</f>
        <v>47341904353.199997</v>
      </c>
      <c r="P11" s="16">
        <f t="shared" si="4"/>
        <v>0.31143444762504141</v>
      </c>
    </row>
    <row r="12" spans="1:18" ht="30" customHeight="1" thickBot="1">
      <c r="A12" s="34" t="s">
        <v>16</v>
      </c>
      <c r="B12" s="17">
        <f>7960064000+656343130</f>
        <v>8616407130</v>
      </c>
      <c r="C12" s="18">
        <f>20000000+24840000</f>
        <v>44840000</v>
      </c>
      <c r="D12" s="13">
        <f t="shared" si="1"/>
        <v>5.2040252188036984E-3</v>
      </c>
      <c r="E12" s="19"/>
      <c r="F12" s="17">
        <v>0</v>
      </c>
      <c r="G12" s="18">
        <v>0</v>
      </c>
      <c r="H12" s="13">
        <v>0</v>
      </c>
      <c r="I12" s="19"/>
      <c r="J12" s="17">
        <v>0</v>
      </c>
      <c r="K12" s="18">
        <v>0</v>
      </c>
      <c r="L12" s="13" t="s">
        <v>13</v>
      </c>
      <c r="M12" s="21"/>
      <c r="N12" s="17">
        <f>+B12+F12+J12</f>
        <v>8616407130</v>
      </c>
      <c r="O12" s="18">
        <f>+C12+G12+K12</f>
        <v>44840000</v>
      </c>
      <c r="P12" s="13">
        <f t="shared" si="4"/>
        <v>5.2040252188036984E-3</v>
      </c>
      <c r="Q12" s="1"/>
    </row>
    <row r="13" spans="1:18" ht="30" customHeight="1" thickBot="1">
      <c r="A13" s="36" t="s">
        <v>17</v>
      </c>
      <c r="B13" s="26">
        <f>+B11+B12</f>
        <v>17778924203</v>
      </c>
      <c r="C13" s="26">
        <f>SUM(C11:C12)</f>
        <v>4996972076</v>
      </c>
      <c r="D13" s="27">
        <f t="shared" si="1"/>
        <v>0.28106155462189414</v>
      </c>
      <c r="E13" s="9"/>
      <c r="F13" s="26">
        <f>+F11+F12</f>
        <v>138687138839</v>
      </c>
      <c r="G13" s="26">
        <f>SUM(G11:G12)</f>
        <v>40208593744.199997</v>
      </c>
      <c r="H13" s="27">
        <f t="shared" si="2"/>
        <v>0.28992301723721908</v>
      </c>
      <c r="I13" s="9"/>
      <c r="J13" s="26">
        <f>+J11+J12</f>
        <v>4162765046</v>
      </c>
      <c r="K13" s="26">
        <f>SUM(K11:K12)</f>
        <v>2181178533</v>
      </c>
      <c r="L13" s="27">
        <f t="shared" si="3"/>
        <v>0.52397349091222289</v>
      </c>
      <c r="M13" s="10"/>
      <c r="N13" s="26">
        <f>+N11+N12</f>
        <v>160628828088</v>
      </c>
      <c r="O13" s="26">
        <f>SUM(O11:O12)</f>
        <v>47386744353.199997</v>
      </c>
      <c r="P13" s="27">
        <f t="shared" si="4"/>
        <v>0.29500772007898429</v>
      </c>
      <c r="Q13" s="1"/>
    </row>
    <row r="14" spans="1:18" ht="30" customHeight="1">
      <c r="A14" s="28"/>
      <c r="B14" s="29"/>
      <c r="C14" s="29"/>
      <c r="D14" s="30"/>
      <c r="E14" s="28"/>
      <c r="F14" s="29"/>
      <c r="G14" s="29"/>
      <c r="H14" s="30"/>
      <c r="I14" s="28"/>
      <c r="J14" s="29"/>
      <c r="K14" s="29"/>
      <c r="L14" s="30"/>
      <c r="M14" s="30"/>
      <c r="N14" s="29"/>
      <c r="O14" s="29"/>
      <c r="P14" s="30"/>
      <c r="Q14" s="31"/>
      <c r="R14" s="32"/>
    </row>
    <row r="15" spans="1:18" ht="30">
      <c r="A15" s="24" t="s">
        <v>18</v>
      </c>
      <c r="F15" s="24" t="s">
        <v>18</v>
      </c>
      <c r="J15" s="24" t="s">
        <v>18</v>
      </c>
    </row>
    <row r="16" spans="1:18">
      <c r="A16" s="25" t="s">
        <v>19</v>
      </c>
      <c r="D16" s="3">
        <f>760513734</f>
        <v>760513734</v>
      </c>
      <c r="F16" s="25" t="s">
        <v>19</v>
      </c>
      <c r="H16" s="3">
        <f>76834529.79+720028920.41</f>
        <v>796863450.19999993</v>
      </c>
      <c r="J16" s="25" t="s">
        <v>19</v>
      </c>
      <c r="L16" s="3">
        <f>441283260</f>
        <v>441283260</v>
      </c>
    </row>
    <row r="17" spans="1:15" ht="30">
      <c r="A17" s="25" t="s">
        <v>20</v>
      </c>
      <c r="D17" s="3">
        <f>782260177</f>
        <v>782260177</v>
      </c>
      <c r="F17" s="25" t="s">
        <v>20</v>
      </c>
      <c r="H17" s="3">
        <f>828831989</f>
        <v>828831989</v>
      </c>
      <c r="J17" s="25" t="s">
        <v>20</v>
      </c>
      <c r="L17" s="3">
        <f>453814514</f>
        <v>453814514</v>
      </c>
    </row>
    <row r="18" spans="1:15">
      <c r="A18" t="s">
        <v>21</v>
      </c>
      <c r="D18" s="3">
        <v>1716404119</v>
      </c>
      <c r="F18" t="s">
        <v>21</v>
      </c>
      <c r="H18" s="3">
        <f>1295861367+87500000+5600000</f>
        <v>1388961367</v>
      </c>
      <c r="J18" t="s">
        <v>21</v>
      </c>
      <c r="L18" s="3">
        <v>521698644</v>
      </c>
    </row>
    <row r="19" spans="1:15">
      <c r="A19" t="s">
        <v>22</v>
      </c>
      <c r="D19" s="3">
        <v>32342107</v>
      </c>
      <c r="F19" t="s">
        <v>22</v>
      </c>
      <c r="H19" s="3">
        <v>84861511</v>
      </c>
      <c r="J19" t="s">
        <v>22</v>
      </c>
      <c r="L19" s="3">
        <v>1100000</v>
      </c>
    </row>
    <row r="20" spans="1:15">
      <c r="A20" t="s">
        <v>23</v>
      </c>
      <c r="D20" s="3">
        <v>49930860</v>
      </c>
      <c r="F20" t="s">
        <v>24</v>
      </c>
      <c r="H20" s="3">
        <v>47300000</v>
      </c>
      <c r="L20" s="3"/>
      <c r="N20" s="2"/>
      <c r="O20" s="3"/>
    </row>
    <row r="21" spans="1:15">
      <c r="D21" s="3"/>
      <c r="F21" t="s">
        <v>25</v>
      </c>
      <c r="H21" s="3">
        <v>41182660</v>
      </c>
      <c r="L21" s="3"/>
      <c r="N21" s="2"/>
      <c r="O21" s="3"/>
    </row>
    <row r="22" spans="1:15">
      <c r="D22" s="3"/>
      <c r="F22" t="s">
        <v>26</v>
      </c>
      <c r="H22" s="3">
        <v>36492000</v>
      </c>
      <c r="L22" s="3"/>
      <c r="N22" s="2"/>
      <c r="O22" s="3"/>
    </row>
    <row r="23" spans="1:15">
      <c r="D23" s="3"/>
      <c r="F23" t="s">
        <v>27</v>
      </c>
      <c r="H23" s="3">
        <v>79981000</v>
      </c>
      <c r="L23" s="3"/>
      <c r="N23" s="2"/>
      <c r="O23" s="3"/>
    </row>
    <row r="24" spans="1:15">
      <c r="A24" s="8" t="s">
        <v>28</v>
      </c>
      <c r="D24" s="3"/>
      <c r="H24" s="3"/>
      <c r="L24" s="3"/>
      <c r="N24" s="2"/>
      <c r="O24" s="3"/>
    </row>
    <row r="25" spans="1:15">
      <c r="A25" t="s">
        <v>27</v>
      </c>
      <c r="D25" s="3">
        <v>24840000</v>
      </c>
      <c r="H25" s="3"/>
      <c r="L25" s="3"/>
      <c r="O25" s="3"/>
    </row>
    <row r="26" spans="1:15">
      <c r="A26" t="s">
        <v>29</v>
      </c>
      <c r="D26" s="3">
        <v>20000000</v>
      </c>
      <c r="H26" s="3"/>
      <c r="L26" s="3"/>
      <c r="O26" s="3"/>
    </row>
    <row r="27" spans="1:15">
      <c r="D27" s="7"/>
      <c r="F27" s="8" t="s">
        <v>30</v>
      </c>
      <c r="H27" s="3"/>
      <c r="O27" s="3"/>
    </row>
    <row r="28" spans="1:15">
      <c r="D28" s="3">
        <f>SUM(D25:D27)</f>
        <v>44840000</v>
      </c>
      <c r="F28" t="s">
        <v>31</v>
      </c>
      <c r="H28" s="3">
        <v>239745820</v>
      </c>
      <c r="O28" s="3"/>
    </row>
    <row r="29" spans="1:15">
      <c r="H29" s="7"/>
      <c r="O29" s="3"/>
    </row>
    <row r="30" spans="1:15">
      <c r="O30" s="3"/>
    </row>
    <row r="31" spans="1:15">
      <c r="O31" s="3"/>
    </row>
    <row r="32" spans="1:15">
      <c r="O32" s="3"/>
    </row>
    <row r="33" spans="15:15">
      <c r="O33" s="3"/>
    </row>
    <row r="34" spans="15:15">
      <c r="O34" s="3"/>
    </row>
    <row r="35" spans="15:15">
      <c r="O35" s="3"/>
    </row>
    <row r="36" spans="15:15">
      <c r="O36" s="3"/>
    </row>
    <row r="37" spans="15:15">
      <c r="O37" s="3"/>
    </row>
    <row r="38" spans="15:15">
      <c r="O38" s="3"/>
    </row>
    <row r="39" spans="15:15">
      <c r="O39" s="3"/>
    </row>
    <row r="40" spans="15:15">
      <c r="O40" s="3"/>
    </row>
    <row r="41" spans="15:15">
      <c r="O41" s="3"/>
    </row>
    <row r="42" spans="15:15">
      <c r="O42" s="3"/>
    </row>
    <row r="43" spans="15:15">
      <c r="O43" s="3"/>
    </row>
    <row r="44" spans="15:15">
      <c r="O44" s="3"/>
    </row>
    <row r="45" spans="15:15">
      <c r="O45" s="3"/>
    </row>
  </sheetData>
  <mergeCells count="5">
    <mergeCell ref="B3:D3"/>
    <mergeCell ref="F3:H3"/>
    <mergeCell ref="J3:L3"/>
    <mergeCell ref="N3:P3"/>
    <mergeCell ref="A1:P1"/>
  </mergeCells>
  <conditionalFormatting sqref="N20:N24">
    <cfRule type="duplicateValues" dxfId="0" priority="1"/>
  </conditionalFormatting>
  <pageMargins left="0.7" right="0.7" top="0.75" bottom="0.75" header="0.3" footer="0.3"/>
  <pageSetup paperSize="5" scale="95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3acb01-3677-47bc-9f74-3e3f9815da0f">
      <Terms xmlns="http://schemas.microsoft.com/office/infopath/2007/PartnerControls"/>
    </lcf76f155ced4ddcb4097134ff3c332f>
    <TaxCatchAll xmlns="daaf9afd-fd36-408d-b218-652a4a0b020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227F972A283DF49B2FCFC14A41C2BE8" ma:contentTypeVersion="18" ma:contentTypeDescription="Crear nuevo documento." ma:contentTypeScope="" ma:versionID="415be644d9e877aa3a434edbb3cfc178">
  <xsd:schema xmlns:xsd="http://www.w3.org/2001/XMLSchema" xmlns:xs="http://www.w3.org/2001/XMLSchema" xmlns:p="http://schemas.microsoft.com/office/2006/metadata/properties" xmlns:ns2="073acb01-3677-47bc-9f74-3e3f9815da0f" xmlns:ns3="daaf9afd-fd36-408d-b218-652a4a0b0200" targetNamespace="http://schemas.microsoft.com/office/2006/metadata/properties" ma:root="true" ma:fieldsID="ec23d78583c65ef48a54315581a910eb" ns2:_="" ns3:_="">
    <xsd:import namespace="073acb01-3677-47bc-9f74-3e3f9815da0f"/>
    <xsd:import namespace="daaf9afd-fd36-408d-b218-652a4a0b02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3acb01-3677-47bc-9f74-3e3f9815da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f9afd-fd36-408d-b218-652a4a0b02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ac5ad71-6e95-4234-9a80-b96029d140ac}" ma:internalName="TaxCatchAll" ma:showField="CatchAllData" ma:web="daaf9afd-fd36-408d-b218-652a4a0b02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8761F3-B1C4-46D6-A7EE-80BAAE18FB5B}"/>
</file>

<file path=customXml/itemProps2.xml><?xml version="1.0" encoding="utf-8"?>
<ds:datastoreItem xmlns:ds="http://schemas.openxmlformats.org/officeDocument/2006/customXml" ds:itemID="{8D6B3ADC-6CA4-47D4-8301-BE633B3F59DB}"/>
</file>

<file path=customXml/itemProps3.xml><?xml version="1.0" encoding="utf-8"?>
<ds:datastoreItem xmlns:ds="http://schemas.openxmlformats.org/officeDocument/2006/customXml" ds:itemID="{CBE1246C-F886-4C3D-8CF7-49F751C4BE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Rama Judicial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OLGA R. PRECIADO</dc:creator>
  <cp:keywords/>
  <dc:description/>
  <cp:lastModifiedBy>Jose Guillermo Diaz Murcia</cp:lastModifiedBy>
  <cp:revision/>
  <dcterms:created xsi:type="dcterms:W3CDTF">2023-02-27T14:07:57Z</dcterms:created>
  <dcterms:modified xsi:type="dcterms:W3CDTF">2024-04-11T21:42:25Z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0x0101007227F972A283DF49B2FCFC14A41C2BE8</vt:lpwstr>
  </property>
  <property fmtid="{D5CDD505-2E9C-101B-9397-08002B2CF9AE}" pid="3" name="MediaServiceImageTags">
    <vt:lpwstr/>
  </property>
</Properties>
</file>