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66925"/>
  <mc:AlternateContent xmlns:mc="http://schemas.openxmlformats.org/markup-compatibility/2006">
    <mc:Choice Requires="x15">
      <x15ac:absPath xmlns:x15ac="http://schemas.microsoft.com/office/spreadsheetml/2010/11/ac" url="https://etbcsj-my.sharepoint.com/personal/schipath_cendoj_ramajudicial_gov_co/Documents/1. UDAE/2. SIGCMA/1. Acompañamiento/2. Gestión Financiera y Presupuestal/Riesgos/"/>
    </mc:Choice>
  </mc:AlternateContent>
  <xr:revisionPtr revIDLastSave="5" documentId="8_{91337169-03D4-4E22-B39F-02F5E4C7ACD1}" xr6:coauthVersionLast="47" xr6:coauthVersionMax="47" xr10:uidLastSave="{67E3D858-C00E-44C8-AADE-969952FB9D4F}"/>
  <bookViews>
    <workbookView xWindow="-120" yWindow="-120" windowWidth="29040" windowHeight="15720" tabRatio="898" firstSheet="10" activeTab="11"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#REF!</definedName>
    <definedName name="Diseño">#REF!</definedName>
    <definedName name="Ejecución">#REF!</definedName>
    <definedName name="Posibilidad" localSheetId="2">#REF!</definedName>
    <definedName name="Posibilidad" localSheetId="3">#REF!</definedName>
    <definedName name="Posibil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98" i="34" l="1"/>
  <c r="A119" i="35"/>
  <c r="D121" i="29"/>
  <c r="D122" i="29"/>
  <c r="D123" i="29"/>
  <c r="D124" i="29"/>
  <c r="D125" i="29"/>
  <c r="D126" i="29"/>
  <c r="D127" i="29"/>
  <c r="D128" i="29"/>
  <c r="D129" i="29"/>
  <c r="D111" i="29"/>
  <c r="D112" i="29"/>
  <c r="D113" i="29"/>
  <c r="D114" i="29"/>
  <c r="D115" i="29"/>
  <c r="D116" i="29"/>
  <c r="D117" i="29"/>
  <c r="D118" i="29"/>
  <c r="D119" i="29"/>
  <c r="D101" i="29"/>
  <c r="D102" i="29"/>
  <c r="D103" i="29"/>
  <c r="D104" i="29"/>
  <c r="D105" i="29"/>
  <c r="D106" i="29"/>
  <c r="D107" i="29"/>
  <c r="D108" i="29"/>
  <c r="D109" i="29"/>
  <c r="D91" i="29"/>
  <c r="D92" i="29"/>
  <c r="D93" i="29"/>
  <c r="D94" i="29"/>
  <c r="D95" i="29"/>
  <c r="D96" i="29"/>
  <c r="D97" i="29"/>
  <c r="D98" i="29"/>
  <c r="D99" i="29"/>
  <c r="D90" i="29"/>
  <c r="D81" i="29"/>
  <c r="D82" i="29"/>
  <c r="D83" i="29"/>
  <c r="D84" i="29"/>
  <c r="D85" i="29"/>
  <c r="D86" i="29"/>
  <c r="D87" i="29"/>
  <c r="D88" i="29"/>
  <c r="D89" i="29"/>
  <c r="D80" i="29"/>
  <c r="D71" i="29"/>
  <c r="D72" i="29"/>
  <c r="D73" i="29"/>
  <c r="D74" i="29"/>
  <c r="D75" i="29"/>
  <c r="D76" i="29"/>
  <c r="D77" i="29"/>
  <c r="D78" i="29"/>
  <c r="D79" i="29"/>
  <c r="D70" i="29"/>
  <c r="D61" i="29"/>
  <c r="D62" i="29"/>
  <c r="D63" i="29"/>
  <c r="D64" i="29"/>
  <c r="D65" i="29"/>
  <c r="D66" i="29"/>
  <c r="D67" i="29"/>
  <c r="D68" i="29"/>
  <c r="D69" i="29"/>
  <c r="D60" i="29"/>
  <c r="D51" i="29"/>
  <c r="D52" i="29"/>
  <c r="D53" i="29"/>
  <c r="D54" i="29"/>
  <c r="D55" i="29"/>
  <c r="D56" i="29"/>
  <c r="D57" i="29"/>
  <c r="D58" i="29"/>
  <c r="D59" i="29"/>
  <c r="D41" i="29"/>
  <c r="D42" i="29"/>
  <c r="D43" i="29"/>
  <c r="D44" i="29"/>
  <c r="D45" i="29"/>
  <c r="D46" i="29"/>
  <c r="D47" i="29"/>
  <c r="D48" i="29"/>
  <c r="D49" i="29"/>
  <c r="D31" i="29"/>
  <c r="D32" i="29"/>
  <c r="D33" i="29"/>
  <c r="D34" i="29"/>
  <c r="D35" i="29"/>
  <c r="D36" i="29"/>
  <c r="D37" i="29"/>
  <c r="D38" i="29"/>
  <c r="D39" i="29"/>
  <c r="D21" i="29"/>
  <c r="D22" i="29"/>
  <c r="D23" i="29"/>
  <c r="D24" i="29"/>
  <c r="D25" i="29"/>
  <c r="D26" i="29"/>
  <c r="D27" i="29"/>
  <c r="D28" i="29"/>
  <c r="D29" i="29"/>
  <c r="D20" i="29"/>
  <c r="D11" i="29"/>
  <c r="D12" i="29"/>
  <c r="D13" i="29"/>
  <c r="D14" i="29"/>
  <c r="D15" i="29"/>
  <c r="D16" i="29"/>
  <c r="D17" i="29"/>
  <c r="D18" i="29"/>
  <c r="D19" i="29"/>
  <c r="D10" i="29"/>
  <c r="A120" i="29"/>
  <c r="A119" i="18" s="1"/>
  <c r="B120" i="29"/>
  <c r="B119" i="36" s="1"/>
  <c r="C120" i="29"/>
  <c r="C119" i="36" s="1"/>
  <c r="D120" i="29"/>
  <c r="E120" i="29"/>
  <c r="F120" i="29"/>
  <c r="L120" i="29"/>
  <c r="E121" i="29"/>
  <c r="E122" i="29"/>
  <c r="E123" i="29"/>
  <c r="E124" i="29"/>
  <c r="E125" i="29"/>
  <c r="E126" i="29"/>
  <c r="E127" i="29"/>
  <c r="E128" i="29"/>
  <c r="E129" i="29"/>
  <c r="A110" i="29"/>
  <c r="A109" i="35" s="1"/>
  <c r="B110" i="29"/>
  <c r="B109" i="35" s="1"/>
  <c r="C110" i="29"/>
  <c r="D110" i="29"/>
  <c r="E110" i="29"/>
  <c r="F110" i="29"/>
  <c r="L110" i="29"/>
  <c r="E111" i="29"/>
  <c r="E112" i="29"/>
  <c r="E113" i="29"/>
  <c r="E114" i="29"/>
  <c r="E115" i="29"/>
  <c r="E116" i="29"/>
  <c r="E117" i="29"/>
  <c r="E118" i="29"/>
  <c r="E119" i="29"/>
  <c r="L51" i="28"/>
  <c r="L52" i="28"/>
  <c r="L53" i="28"/>
  <c r="L54" i="28"/>
  <c r="L55" i="28"/>
  <c r="L56" i="28"/>
  <c r="L57" i="28"/>
  <c r="L58" i="28"/>
  <c r="L59" i="28"/>
  <c r="L50" i="28"/>
  <c r="A120" i="28"/>
  <c r="B120" i="28"/>
  <c r="C120" i="28"/>
  <c r="J120" i="28"/>
  <c r="L120" i="28"/>
  <c r="R120" i="28"/>
  <c r="C121" i="28"/>
  <c r="J121" i="28"/>
  <c r="L121" i="28"/>
  <c r="R121" i="28"/>
  <c r="C122" i="28"/>
  <c r="J122" i="28"/>
  <c r="L122" i="28"/>
  <c r="R122" i="28"/>
  <c r="C123" i="28"/>
  <c r="J123" i="28"/>
  <c r="L123" i="28"/>
  <c r="R123" i="28"/>
  <c r="C124" i="28"/>
  <c r="J124" i="28"/>
  <c r="L124" i="28"/>
  <c r="R124" i="28"/>
  <c r="C125" i="28"/>
  <c r="J125" i="28"/>
  <c r="L125" i="28"/>
  <c r="R125" i="28"/>
  <c r="C126" i="28"/>
  <c r="J126" i="28"/>
  <c r="L126" i="28"/>
  <c r="R126" i="28"/>
  <c r="C127" i="28"/>
  <c r="J127" i="28"/>
  <c r="L127" i="28"/>
  <c r="R127" i="28"/>
  <c r="C128" i="28"/>
  <c r="J128" i="28"/>
  <c r="L128" i="28"/>
  <c r="R128" i="28"/>
  <c r="C129" i="28"/>
  <c r="J129" i="28"/>
  <c r="L129" i="28"/>
  <c r="R129" i="28"/>
  <c r="A110" i="28"/>
  <c r="B110" i="28"/>
  <c r="C110" i="28"/>
  <c r="J110" i="28"/>
  <c r="L110" i="28"/>
  <c r="R110" i="28"/>
  <c r="C111" i="28"/>
  <c r="J111" i="28"/>
  <c r="L111" i="28"/>
  <c r="R111" i="28"/>
  <c r="C112" i="28"/>
  <c r="J112" i="28"/>
  <c r="L112" i="28"/>
  <c r="R112" i="28"/>
  <c r="C113" i="28"/>
  <c r="J113" i="28"/>
  <c r="L113" i="28"/>
  <c r="R113" i="28"/>
  <c r="C114" i="28"/>
  <c r="J114" i="28"/>
  <c r="L114" i="28"/>
  <c r="R114" i="28"/>
  <c r="C115" i="28"/>
  <c r="J115" i="28"/>
  <c r="L115" i="28"/>
  <c r="R115" i="28"/>
  <c r="C116" i="28"/>
  <c r="J116" i="28"/>
  <c r="L116" i="28"/>
  <c r="R116" i="28"/>
  <c r="C117" i="28"/>
  <c r="J117" i="28"/>
  <c r="L117" i="28"/>
  <c r="R117" i="28"/>
  <c r="C118" i="28"/>
  <c r="J118" i="28"/>
  <c r="L118" i="28"/>
  <c r="R118" i="28"/>
  <c r="C119" i="28"/>
  <c r="J119" i="28"/>
  <c r="L119" i="28"/>
  <c r="R119" i="28"/>
  <c r="G120" i="27"/>
  <c r="L120" i="27"/>
  <c r="K120" i="27" s="1"/>
  <c r="L121" i="27"/>
  <c r="K121" i="27" s="1"/>
  <c r="L122" i="27"/>
  <c r="K122" i="27" s="1"/>
  <c r="L123" i="27"/>
  <c r="K123" i="27" s="1"/>
  <c r="K124" i="27"/>
  <c r="L124" i="27"/>
  <c r="L125" i="27"/>
  <c r="K125" i="27" s="1"/>
  <c r="L126" i="27"/>
  <c r="K126" i="27" s="1"/>
  <c r="L127" i="27"/>
  <c r="K127" i="27" s="1"/>
  <c r="L128" i="27"/>
  <c r="K128" i="27" s="1"/>
  <c r="L129" i="27"/>
  <c r="K129" i="27" s="1"/>
  <c r="G110" i="27"/>
  <c r="L110" i="27"/>
  <c r="K110" i="27" s="1"/>
  <c r="L111" i="27"/>
  <c r="K111" i="27" s="1"/>
  <c r="L112" i="27"/>
  <c r="L113" i="27"/>
  <c r="K113" i="27" s="1"/>
  <c r="L114" i="27"/>
  <c r="K114" i="27" s="1"/>
  <c r="L115" i="27"/>
  <c r="K115" i="27" s="1"/>
  <c r="L116" i="27"/>
  <c r="K116" i="27" s="1"/>
  <c r="K117" i="27"/>
  <c r="L117" i="27"/>
  <c r="L118" i="27"/>
  <c r="K118" i="27" s="1"/>
  <c r="L119" i="27"/>
  <c r="K119" i="27" s="1"/>
  <c r="L80" i="27"/>
  <c r="K80" i="27" s="1"/>
  <c r="L81" i="27"/>
  <c r="K81" i="27" s="1"/>
  <c r="L82" i="27"/>
  <c r="K82" i="27" s="1"/>
  <c r="L83" i="27"/>
  <c r="K83" i="27" s="1"/>
  <c r="L84" i="27"/>
  <c r="K84" i="27" s="1"/>
  <c r="L85" i="27"/>
  <c r="K85" i="27" s="1"/>
  <c r="L86" i="27"/>
  <c r="K86" i="27" s="1"/>
  <c r="L87" i="27"/>
  <c r="K87" i="27" s="1"/>
  <c r="L88" i="27"/>
  <c r="K88" i="27" s="1"/>
  <c r="L89" i="27"/>
  <c r="K89" i="27" s="1"/>
  <c r="L90" i="27"/>
  <c r="K90" i="27" s="1"/>
  <c r="L91" i="27"/>
  <c r="K91" i="27" s="1"/>
  <c r="L92" i="27"/>
  <c r="K92" i="27" s="1"/>
  <c r="L93" i="27"/>
  <c r="K93" i="27" s="1"/>
  <c r="L94" i="27"/>
  <c r="K94" i="27" s="1"/>
  <c r="L95" i="27"/>
  <c r="K95" i="27" s="1"/>
  <c r="L96" i="27"/>
  <c r="K96" i="27" s="1"/>
  <c r="L97" i="27"/>
  <c r="K97" i="27" s="1"/>
  <c r="L98" i="27"/>
  <c r="K98" i="27" s="1"/>
  <c r="L99" i="27"/>
  <c r="K99" i="27" s="1"/>
  <c r="L100" i="27"/>
  <c r="K100" i="27" s="1"/>
  <c r="L101" i="27"/>
  <c r="K101" i="27" s="1"/>
  <c r="L102" i="27"/>
  <c r="K102" i="27" s="1"/>
  <c r="L103" i="27"/>
  <c r="K103" i="27" s="1"/>
  <c r="L104" i="27"/>
  <c r="K104" i="27" s="1"/>
  <c r="L105" i="27"/>
  <c r="K105" i="27" s="1"/>
  <c r="L106" i="27"/>
  <c r="K106" i="27" s="1"/>
  <c r="L107" i="27"/>
  <c r="K107" i="27" s="1"/>
  <c r="L108" i="27"/>
  <c r="K108" i="27" s="1"/>
  <c r="L109" i="27"/>
  <c r="K109" i="27" s="1"/>
  <c r="L62" i="27"/>
  <c r="L63" i="27"/>
  <c r="L64" i="27"/>
  <c r="L65" i="27"/>
  <c r="L66" i="27"/>
  <c r="L67" i="27"/>
  <c r="K67" i="27" s="1"/>
  <c r="L68" i="27"/>
  <c r="K68" i="27" s="1"/>
  <c r="L69" i="27"/>
  <c r="K69" i="27" s="1"/>
  <c r="L70" i="27"/>
  <c r="K70" i="27" s="1"/>
  <c r="L71" i="27"/>
  <c r="K71" i="27" s="1"/>
  <c r="L72" i="27"/>
  <c r="K72" i="27" s="1"/>
  <c r="L73" i="27"/>
  <c r="K73" i="27" s="1"/>
  <c r="L74" i="27"/>
  <c r="K74" i="27" s="1"/>
  <c r="L75" i="27"/>
  <c r="K75" i="27" s="1"/>
  <c r="L76" i="27"/>
  <c r="K76" i="27" s="1"/>
  <c r="L77" i="27"/>
  <c r="K77" i="27" s="1"/>
  <c r="L78" i="27"/>
  <c r="L79" i="27"/>
  <c r="K66" i="27"/>
  <c r="K78" i="27"/>
  <c r="K79" i="27"/>
  <c r="B98" i="34" l="1"/>
  <c r="A98" i="34"/>
  <c r="B108" i="34"/>
  <c r="A108" i="34"/>
  <c r="C119" i="35"/>
  <c r="B119" i="35"/>
  <c r="A119" i="36"/>
  <c r="C109" i="18"/>
  <c r="B109" i="18"/>
  <c r="K120" i="28"/>
  <c r="T120" i="28" s="1"/>
  <c r="J120" i="29" s="1"/>
  <c r="A109" i="18"/>
  <c r="C108" i="34"/>
  <c r="M70" i="27"/>
  <c r="N70" i="27" s="1"/>
  <c r="C109" i="36"/>
  <c r="M80" i="27"/>
  <c r="N80" i="27" s="1"/>
  <c r="B109" i="36"/>
  <c r="C119" i="18"/>
  <c r="A109" i="36"/>
  <c r="B119" i="18"/>
  <c r="C109" i="35"/>
  <c r="S120" i="28"/>
  <c r="S110" i="28"/>
  <c r="K110" i="28"/>
  <c r="T110" i="28" s="1"/>
  <c r="J110" i="29" s="1"/>
  <c r="M120" i="27"/>
  <c r="M110" i="27"/>
  <c r="M100" i="27"/>
  <c r="N100" i="27" s="1"/>
  <c r="K112" i="27"/>
  <c r="M90" i="27"/>
  <c r="N90" i="27" s="1"/>
  <c r="D100" i="29"/>
  <c r="D50" i="29"/>
  <c r="D40" i="29"/>
  <c r="D30" i="29"/>
  <c r="E11" i="29"/>
  <c r="E25" i="29"/>
  <c r="E26" i="29"/>
  <c r="E27" i="29"/>
  <c r="E28" i="29"/>
  <c r="E29" i="29"/>
  <c r="E30" i="29"/>
  <c r="E31" i="29"/>
  <c r="E32" i="29"/>
  <c r="E33" i="29"/>
  <c r="E34" i="29"/>
  <c r="E35" i="29"/>
  <c r="E36" i="29"/>
  <c r="E37" i="29"/>
  <c r="E38" i="29"/>
  <c r="E39" i="29"/>
  <c r="E50" i="29"/>
  <c r="E51" i="29"/>
  <c r="E52" i="29"/>
  <c r="E53" i="29"/>
  <c r="E54" i="29"/>
  <c r="E55" i="29"/>
  <c r="E56" i="29"/>
  <c r="E57" i="29"/>
  <c r="E58" i="29"/>
  <c r="E59" i="29"/>
  <c r="E41" i="29"/>
  <c r="E42" i="29"/>
  <c r="E43" i="29"/>
  <c r="E44" i="29"/>
  <c r="E45" i="29"/>
  <c r="E46" i="29"/>
  <c r="E47" i="29"/>
  <c r="E48" i="29"/>
  <c r="E49" i="29"/>
  <c r="E21" i="29"/>
  <c r="E22" i="29"/>
  <c r="E23" i="29"/>
  <c r="E24" i="29"/>
  <c r="E12" i="29"/>
  <c r="E13" i="29"/>
  <c r="E14" i="29"/>
  <c r="E15" i="29"/>
  <c r="E16" i="29"/>
  <c r="E17" i="29"/>
  <c r="E18" i="29"/>
  <c r="E19" i="29"/>
  <c r="U120" i="28" l="1"/>
  <c r="V120" i="28" s="1"/>
  <c r="M120" i="29" s="1"/>
  <c r="U110" i="28"/>
  <c r="K110" i="29" s="1"/>
  <c r="E98" i="34" s="1"/>
  <c r="D119" i="36"/>
  <c r="D119" i="18"/>
  <c r="D108" i="34"/>
  <c r="D119" i="35"/>
  <c r="N110" i="27"/>
  <c r="H110" i="29" s="1"/>
  <c r="G110" i="29"/>
  <c r="D98" i="34"/>
  <c r="D109" i="35"/>
  <c r="D109" i="36"/>
  <c r="D109" i="18"/>
  <c r="N120" i="27"/>
  <c r="H120" i="29" s="1"/>
  <c r="G120" i="29"/>
  <c r="L20" i="29"/>
  <c r="L30" i="29"/>
  <c r="L40" i="29"/>
  <c r="L50" i="29"/>
  <c r="L60" i="29"/>
  <c r="L70" i="29"/>
  <c r="L80" i="29"/>
  <c r="L90" i="29"/>
  <c r="L100" i="29"/>
  <c r="A20" i="29"/>
  <c r="B20" i="29"/>
  <c r="C20" i="29"/>
  <c r="A30" i="29"/>
  <c r="B30" i="29"/>
  <c r="C30" i="29"/>
  <c r="A40" i="29"/>
  <c r="B40" i="29"/>
  <c r="C40" i="29"/>
  <c r="A50" i="29"/>
  <c r="B50" i="29"/>
  <c r="C50" i="29"/>
  <c r="A60" i="29"/>
  <c r="B60" i="29"/>
  <c r="C60" i="29"/>
  <c r="A70" i="29"/>
  <c r="B70" i="29"/>
  <c r="C70" i="29"/>
  <c r="A80" i="29"/>
  <c r="B80" i="29"/>
  <c r="C80" i="29"/>
  <c r="A90" i="29"/>
  <c r="B90" i="29"/>
  <c r="C90" i="29"/>
  <c r="A100" i="29"/>
  <c r="B100" i="29"/>
  <c r="C100" i="29"/>
  <c r="E90" i="29"/>
  <c r="E91" i="29"/>
  <c r="E92" i="29"/>
  <c r="E93" i="29"/>
  <c r="E94" i="29"/>
  <c r="E95" i="29"/>
  <c r="E96" i="29"/>
  <c r="E97" i="29"/>
  <c r="E98" i="29"/>
  <c r="E99" i="29"/>
  <c r="E100" i="29"/>
  <c r="E101" i="29"/>
  <c r="E102" i="29"/>
  <c r="E103" i="29"/>
  <c r="E104" i="29"/>
  <c r="E105" i="29"/>
  <c r="E106" i="29"/>
  <c r="E107" i="29"/>
  <c r="E108" i="29"/>
  <c r="E109" i="29"/>
  <c r="E70" i="29"/>
  <c r="E71" i="29"/>
  <c r="E72" i="29"/>
  <c r="E73" i="29"/>
  <c r="E74" i="29"/>
  <c r="E75" i="29"/>
  <c r="E76" i="29"/>
  <c r="E77" i="29"/>
  <c r="E78" i="29"/>
  <c r="E79" i="29"/>
  <c r="E80" i="29"/>
  <c r="E81" i="29"/>
  <c r="E82" i="29"/>
  <c r="E83" i="29"/>
  <c r="E84" i="29"/>
  <c r="E85" i="29"/>
  <c r="E86" i="29"/>
  <c r="E87" i="29"/>
  <c r="E88" i="29"/>
  <c r="E89" i="29"/>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A20" i="28"/>
  <c r="B20" i="28"/>
  <c r="A30" i="28"/>
  <c r="B30" i="28"/>
  <c r="A40" i="28"/>
  <c r="B40" i="28"/>
  <c r="A50" i="28"/>
  <c r="B50" i="28"/>
  <c r="A60" i="28"/>
  <c r="B60" i="28"/>
  <c r="A70" i="28"/>
  <c r="B70" i="28"/>
  <c r="A80" i="28"/>
  <c r="B80" i="28"/>
  <c r="A90" i="28"/>
  <c r="B90" i="28"/>
  <c r="A100" i="28"/>
  <c r="B100" i="28"/>
  <c r="J70" i="28"/>
  <c r="L70" i="28"/>
  <c r="R70" i="28"/>
  <c r="J71" i="28"/>
  <c r="L71" i="28"/>
  <c r="R71" i="28"/>
  <c r="J72" i="28"/>
  <c r="L72" i="28"/>
  <c r="R72" i="28"/>
  <c r="J73" i="28"/>
  <c r="L73" i="28"/>
  <c r="R73" i="28"/>
  <c r="J74" i="28"/>
  <c r="L74" i="28"/>
  <c r="R74" i="28"/>
  <c r="J75" i="28"/>
  <c r="L75" i="28"/>
  <c r="R75" i="28"/>
  <c r="J76" i="28"/>
  <c r="L76" i="28"/>
  <c r="R76" i="28"/>
  <c r="J77" i="28"/>
  <c r="L77" i="28"/>
  <c r="R77" i="28"/>
  <c r="J78" i="28"/>
  <c r="L78" i="28"/>
  <c r="R78" i="28"/>
  <c r="J79" i="28"/>
  <c r="L79" i="28"/>
  <c r="R79" i="28"/>
  <c r="J80" i="28"/>
  <c r="L80" i="28"/>
  <c r="R80" i="28"/>
  <c r="J81" i="28"/>
  <c r="L81" i="28"/>
  <c r="R81" i="28"/>
  <c r="J82" i="28"/>
  <c r="L82" i="28"/>
  <c r="R82" i="28"/>
  <c r="J83" i="28"/>
  <c r="L83" i="28"/>
  <c r="R83" i="28"/>
  <c r="J84" i="28"/>
  <c r="L84" i="28"/>
  <c r="R84" i="28"/>
  <c r="J85" i="28"/>
  <c r="L85" i="28"/>
  <c r="R85" i="28"/>
  <c r="J86" i="28"/>
  <c r="L86" i="28"/>
  <c r="R86" i="28"/>
  <c r="J87" i="28"/>
  <c r="L87" i="28"/>
  <c r="R87" i="28"/>
  <c r="J88" i="28"/>
  <c r="L88" i="28"/>
  <c r="R88" i="28"/>
  <c r="J89" i="28"/>
  <c r="L89" i="28"/>
  <c r="R89" i="28"/>
  <c r="J90" i="28"/>
  <c r="L90" i="28"/>
  <c r="R90" i="28"/>
  <c r="J91" i="28"/>
  <c r="L91" i="28"/>
  <c r="R91" i="28"/>
  <c r="J92" i="28"/>
  <c r="L92" i="28"/>
  <c r="R92" i="28"/>
  <c r="J93" i="28"/>
  <c r="L93" i="28"/>
  <c r="R93" i="28"/>
  <c r="J94" i="28"/>
  <c r="L94" i="28"/>
  <c r="R94" i="28"/>
  <c r="J95" i="28"/>
  <c r="L95" i="28"/>
  <c r="R95" i="28"/>
  <c r="J96" i="28"/>
  <c r="L96" i="28"/>
  <c r="R96" i="28"/>
  <c r="J97" i="28"/>
  <c r="L97" i="28"/>
  <c r="R97" i="28"/>
  <c r="J98" i="28"/>
  <c r="L98" i="28"/>
  <c r="R98" i="28"/>
  <c r="J99" i="28"/>
  <c r="L99" i="28"/>
  <c r="R99" i="28"/>
  <c r="J100" i="28"/>
  <c r="L100" i="28"/>
  <c r="R100" i="28"/>
  <c r="J101" i="28"/>
  <c r="L101" i="28"/>
  <c r="R101" i="28"/>
  <c r="J102" i="28"/>
  <c r="L102" i="28"/>
  <c r="R102" i="28"/>
  <c r="J103" i="28"/>
  <c r="L103" i="28"/>
  <c r="R103" i="28"/>
  <c r="J104" i="28"/>
  <c r="L104" i="28"/>
  <c r="R104" i="28"/>
  <c r="J105" i="28"/>
  <c r="L105" i="28"/>
  <c r="R105" i="28"/>
  <c r="J106" i="28"/>
  <c r="L106" i="28"/>
  <c r="R106" i="28"/>
  <c r="J107" i="28"/>
  <c r="L107" i="28"/>
  <c r="R107" i="28"/>
  <c r="J108" i="28"/>
  <c r="L108" i="28"/>
  <c r="R108" i="28"/>
  <c r="J109" i="28"/>
  <c r="L109" i="28"/>
  <c r="R109" i="28"/>
  <c r="G100" i="27"/>
  <c r="G90" i="27"/>
  <c r="G80" i="27"/>
  <c r="G70" i="27"/>
  <c r="K120" i="29" l="1"/>
  <c r="E109" i="18"/>
  <c r="V110" i="28"/>
  <c r="M110" i="29" s="1"/>
  <c r="F109" i="18" s="1"/>
  <c r="E109" i="36"/>
  <c r="E109" i="35"/>
  <c r="E119" i="35"/>
  <c r="E119" i="36"/>
  <c r="E119" i="18"/>
  <c r="E108" i="34"/>
  <c r="F119" i="35"/>
  <c r="F119" i="36"/>
  <c r="F119" i="18"/>
  <c r="F108" i="34"/>
  <c r="F98" i="34"/>
  <c r="F109" i="35"/>
  <c r="F109" i="36"/>
  <c r="F70" i="29"/>
  <c r="O70" i="27"/>
  <c r="K100" i="28"/>
  <c r="T100" i="28" s="1"/>
  <c r="S100" i="28"/>
  <c r="K90" i="28"/>
  <c r="S90" i="28"/>
  <c r="K80" i="28"/>
  <c r="S80" i="28"/>
  <c r="U80" i="28" s="1"/>
  <c r="S70" i="28"/>
  <c r="K70" i="28"/>
  <c r="T70" i="28" s="1"/>
  <c r="J70" i="29" s="1"/>
  <c r="C99" i="36"/>
  <c r="C99" i="35"/>
  <c r="C88" i="34"/>
  <c r="C99" i="18"/>
  <c r="B99" i="36"/>
  <c r="B99" i="35"/>
  <c r="B88" i="34"/>
  <c r="B99" i="18"/>
  <c r="A99" i="36"/>
  <c r="A99" i="35"/>
  <c r="A88" i="34"/>
  <c r="A99" i="18"/>
  <c r="C89" i="36"/>
  <c r="C89" i="35"/>
  <c r="C78" i="34"/>
  <c r="C89" i="18"/>
  <c r="B89" i="36"/>
  <c r="B89" i="35"/>
  <c r="B78" i="34"/>
  <c r="B89" i="18"/>
  <c r="A89" i="36"/>
  <c r="A89" i="35"/>
  <c r="A78" i="34"/>
  <c r="A89" i="18"/>
  <c r="C79" i="36"/>
  <c r="C79" i="35"/>
  <c r="C68" i="34"/>
  <c r="C79" i="18"/>
  <c r="B79" i="36"/>
  <c r="B79" i="35"/>
  <c r="B68" i="34"/>
  <c r="B79" i="18"/>
  <c r="A79" i="36"/>
  <c r="A79" i="35"/>
  <c r="A68" i="34"/>
  <c r="A79" i="18"/>
  <c r="C69" i="36"/>
  <c r="C69" i="35"/>
  <c r="C58" i="34"/>
  <c r="C69" i="18"/>
  <c r="B69" i="36"/>
  <c r="B69" i="35"/>
  <c r="B58" i="34"/>
  <c r="B69" i="18"/>
  <c r="A69" i="36"/>
  <c r="A69" i="35"/>
  <c r="A58" i="34"/>
  <c r="A69" i="18"/>
  <c r="C59" i="36"/>
  <c r="C59" i="35"/>
  <c r="C48" i="34"/>
  <c r="C59" i="18"/>
  <c r="B59" i="36"/>
  <c r="B59" i="35"/>
  <c r="B48" i="34"/>
  <c r="B59" i="18"/>
  <c r="A59" i="36"/>
  <c r="A59" i="35"/>
  <c r="A48" i="34"/>
  <c r="A59" i="18"/>
  <c r="C49" i="36"/>
  <c r="C49" i="35"/>
  <c r="C38" i="34"/>
  <c r="C49" i="18"/>
  <c r="B49" i="36"/>
  <c r="B49" i="35"/>
  <c r="B38" i="34"/>
  <c r="B49" i="18"/>
  <c r="A49" i="36"/>
  <c r="A49" i="35"/>
  <c r="A38" i="34"/>
  <c r="A49" i="18"/>
  <c r="C39" i="36"/>
  <c r="C39" i="35"/>
  <c r="C28" i="34"/>
  <c r="C39" i="18"/>
  <c r="B39" i="36"/>
  <c r="B39" i="35"/>
  <c r="B28" i="34"/>
  <c r="B39" i="18"/>
  <c r="A39" i="36"/>
  <c r="A39" i="35"/>
  <c r="A28" i="34"/>
  <c r="A39" i="18"/>
  <c r="C29" i="36"/>
  <c r="C29" i="35"/>
  <c r="C23" i="34"/>
  <c r="C29" i="18"/>
  <c r="B29" i="36"/>
  <c r="B29" i="35"/>
  <c r="B23" i="34"/>
  <c r="B29" i="18"/>
  <c r="A29" i="36"/>
  <c r="A29" i="35"/>
  <c r="A23" i="34"/>
  <c r="A29" i="18"/>
  <c r="C19" i="36"/>
  <c r="C19" i="35"/>
  <c r="C13" i="34"/>
  <c r="C19" i="18"/>
  <c r="B19" i="36"/>
  <c r="B19" i="35"/>
  <c r="B13" i="34"/>
  <c r="B19" i="18"/>
  <c r="A19" i="36"/>
  <c r="A19" i="35"/>
  <c r="A13" i="34"/>
  <c r="A19" i="18"/>
  <c r="G80" i="29"/>
  <c r="H80" i="29"/>
  <c r="U70" i="28"/>
  <c r="K70" i="29" s="1"/>
  <c r="F80" i="29"/>
  <c r="T90" i="28"/>
  <c r="F90" i="29"/>
  <c r="T80" i="28"/>
  <c r="J80" i="29" s="1"/>
  <c r="H100" i="29"/>
  <c r="F100" i="29"/>
  <c r="G70" i="29"/>
  <c r="H70" i="29"/>
  <c r="O80" i="27"/>
  <c r="L59" i="27"/>
  <c r="K59" i="27" s="1"/>
  <c r="L58" i="27"/>
  <c r="K58" i="27" s="1"/>
  <c r="L57" i="27"/>
  <c r="K57" i="27" s="1"/>
  <c r="L56" i="27"/>
  <c r="K56" i="27" s="1"/>
  <c r="L55" i="27"/>
  <c r="K55" i="27" s="1"/>
  <c r="L54" i="27"/>
  <c r="K54" i="27" s="1"/>
  <c r="L53" i="27"/>
  <c r="K53" i="27" s="1"/>
  <c r="L52" i="27"/>
  <c r="K52" i="27" s="1"/>
  <c r="L51" i="27"/>
  <c r="K51" i="27" s="1"/>
  <c r="L50" i="27"/>
  <c r="K50" i="27" s="1"/>
  <c r="G50" i="27"/>
  <c r="H50" i="27" s="1"/>
  <c r="F50" i="29" l="1"/>
  <c r="D79" i="36"/>
  <c r="D79" i="35"/>
  <c r="D68" i="34"/>
  <c r="D79" i="18"/>
  <c r="E69" i="36"/>
  <c r="E69" i="35"/>
  <c r="E58" i="34"/>
  <c r="E69" i="18"/>
  <c r="D69" i="36"/>
  <c r="D69" i="35"/>
  <c r="D58" i="34"/>
  <c r="D69" i="18"/>
  <c r="G100" i="29"/>
  <c r="U100" i="28"/>
  <c r="K100" i="29" s="1"/>
  <c r="V70" i="28"/>
  <c r="M70" i="29" s="1"/>
  <c r="G90" i="29"/>
  <c r="U90" i="28"/>
  <c r="K90" i="29" s="1"/>
  <c r="H90" i="29"/>
  <c r="J100" i="29"/>
  <c r="J90" i="29"/>
  <c r="V80" i="28"/>
  <c r="M80" i="29" s="1"/>
  <c r="K80" i="29"/>
  <c r="M50" i="27"/>
  <c r="L62" i="28"/>
  <c r="L63" i="28"/>
  <c r="L64" i="28"/>
  <c r="L65" i="28"/>
  <c r="L66" i="28"/>
  <c r="L67" i="28"/>
  <c r="L68" i="28"/>
  <c r="L69" i="28"/>
  <c r="L60" i="28"/>
  <c r="L61" i="28"/>
  <c r="V100" i="28" l="1"/>
  <c r="M100" i="29" s="1"/>
  <c r="F99" i="36" s="1"/>
  <c r="V90" i="28"/>
  <c r="M90" i="29" s="1"/>
  <c r="F89" i="36" s="1"/>
  <c r="O50" i="27"/>
  <c r="G50" i="29"/>
  <c r="E79" i="36"/>
  <c r="E79" i="35"/>
  <c r="E68" i="34"/>
  <c r="E79" i="18"/>
  <c r="F79" i="36"/>
  <c r="F79" i="35"/>
  <c r="F68" i="34"/>
  <c r="F79" i="18"/>
  <c r="D89" i="36"/>
  <c r="D89" i="35"/>
  <c r="D78" i="34"/>
  <c r="D89" i="18"/>
  <c r="D99" i="36"/>
  <c r="D99" i="35"/>
  <c r="D88" i="34"/>
  <c r="D99" i="18"/>
  <c r="E89" i="36"/>
  <c r="E89" i="35"/>
  <c r="E78" i="34"/>
  <c r="E89" i="18"/>
  <c r="F69" i="36"/>
  <c r="F69" i="35"/>
  <c r="F58" i="34"/>
  <c r="F69" i="18"/>
  <c r="E99" i="36"/>
  <c r="E99" i="35"/>
  <c r="E88" i="34"/>
  <c r="E99" i="18"/>
  <c r="N50" i="27"/>
  <c r="H50" i="29" s="1"/>
  <c r="E20" i="29"/>
  <c r="E40" i="29"/>
  <c r="E60" i="29"/>
  <c r="E61" i="29"/>
  <c r="E62" i="29"/>
  <c r="E63" i="29"/>
  <c r="E64" i="29"/>
  <c r="E65" i="29"/>
  <c r="E66" i="29"/>
  <c r="E67" i="29"/>
  <c r="E68" i="29"/>
  <c r="E6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L60" i="27"/>
  <c r="K60" i="27" s="1"/>
  <c r="L61" i="27"/>
  <c r="K61" i="27" s="1"/>
  <c r="K62" i="27"/>
  <c r="K63" i="27"/>
  <c r="K64" i="27"/>
  <c r="K65" i="27"/>
  <c r="F99" i="18" l="1"/>
  <c r="F88" i="34"/>
  <c r="F99" i="35"/>
  <c r="F89" i="18"/>
  <c r="F78" i="34"/>
  <c r="F89" i="35"/>
  <c r="L41" i="28" l="1"/>
  <c r="L42" i="28"/>
  <c r="L43" i="28"/>
  <c r="L44" i="28"/>
  <c r="L45" i="28"/>
  <c r="L46" i="28"/>
  <c r="L47" i="28"/>
  <c r="L48" i="28"/>
  <c r="L49" i="28"/>
  <c r="L31" i="28"/>
  <c r="L32" i="28"/>
  <c r="L33" i="28"/>
  <c r="L34" i="28"/>
  <c r="L35" i="28"/>
  <c r="L36" i="28"/>
  <c r="L37" i="28"/>
  <c r="L38" i="28"/>
  <c r="L39" i="28"/>
  <c r="L21" i="28"/>
  <c r="L22" i="28"/>
  <c r="L23" i="28"/>
  <c r="L24" i="28"/>
  <c r="L25" i="28"/>
  <c r="L26" i="28"/>
  <c r="L27" i="28"/>
  <c r="L28" i="28"/>
  <c r="L29" i="28"/>
  <c r="L14" i="28"/>
  <c r="L15" i="28"/>
  <c r="L16" i="28"/>
  <c r="L17" i="28"/>
  <c r="L18" i="28"/>
  <c r="L19" i="28"/>
  <c r="L13" i="28"/>
  <c r="L11" i="28"/>
  <c r="G60" i="27"/>
  <c r="H60" i="27" s="1"/>
  <c r="F60" i="29" l="1"/>
  <c r="M60" i="27"/>
  <c r="G60" i="29" l="1"/>
  <c r="N60" i="27"/>
  <c r="H60" i="29" s="1"/>
  <c r="O60" i="27"/>
  <c r="G20" i="27"/>
  <c r="G30" i="27"/>
  <c r="G10" i="27"/>
  <c r="J20" i="28" l="1"/>
  <c r="L20" i="28"/>
  <c r="R20" i="28"/>
  <c r="J21" i="28"/>
  <c r="R21" i="28"/>
  <c r="J22" i="28"/>
  <c r="R22" i="28"/>
  <c r="J23" i="28"/>
  <c r="R23" i="28"/>
  <c r="J24" i="28"/>
  <c r="R24" i="28"/>
  <c r="J25" i="28"/>
  <c r="R25" i="28"/>
  <c r="J26" i="28"/>
  <c r="R26" i="28"/>
  <c r="J27" i="28"/>
  <c r="R27" i="28"/>
  <c r="J28" i="28"/>
  <c r="R28" i="28"/>
  <c r="J29" i="28"/>
  <c r="R29" i="28"/>
  <c r="J30" i="28"/>
  <c r="L30" i="28"/>
  <c r="R30" i="28"/>
  <c r="J31" i="28"/>
  <c r="R31" i="28"/>
  <c r="J32" i="28"/>
  <c r="R32" i="28"/>
  <c r="J33" i="28"/>
  <c r="R33" i="28"/>
  <c r="J34" i="28"/>
  <c r="R34" i="28"/>
  <c r="J35" i="28"/>
  <c r="R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R69" i="28"/>
  <c r="J69" i="28"/>
  <c r="R68" i="28"/>
  <c r="J68" i="28"/>
  <c r="R67" i="28"/>
  <c r="J67" i="28"/>
  <c r="R66" i="28"/>
  <c r="J66" i="28"/>
  <c r="R65" i="28"/>
  <c r="J65" i="28"/>
  <c r="R64" i="28"/>
  <c r="J64" i="28"/>
  <c r="R63" i="28"/>
  <c r="J63" i="28"/>
  <c r="R62" i="28"/>
  <c r="J62" i="28"/>
  <c r="R61" i="28"/>
  <c r="J61" i="28"/>
  <c r="R60" i="28"/>
  <c r="J60" i="28"/>
  <c r="R59" i="28"/>
  <c r="J59" i="28"/>
  <c r="R58" i="28"/>
  <c r="J58" i="28"/>
  <c r="R57" i="28"/>
  <c r="J57" i="28"/>
  <c r="R56" i="28"/>
  <c r="J56" i="28"/>
  <c r="R55" i="28"/>
  <c r="J55" i="28"/>
  <c r="R54" i="28"/>
  <c r="J54" i="28"/>
  <c r="R53" i="28"/>
  <c r="J53" i="28"/>
  <c r="R52" i="28"/>
  <c r="J52" i="28"/>
  <c r="R51" i="28"/>
  <c r="J51" i="28"/>
  <c r="R50" i="28"/>
  <c r="J50" i="28"/>
  <c r="S40" i="28" l="1"/>
  <c r="K40" i="28"/>
  <c r="S30" i="28"/>
  <c r="K30" i="28"/>
  <c r="K20" i="28"/>
  <c r="S60" i="28"/>
  <c r="U60" i="28" s="1"/>
  <c r="K60" i="29" s="1"/>
  <c r="S20" i="28"/>
  <c r="S50" i="28"/>
  <c r="U50" i="28" s="1"/>
  <c r="K50" i="29" s="1"/>
  <c r="K60" i="28"/>
  <c r="T60" i="28" s="1"/>
  <c r="K50" i="28"/>
  <c r="T50" i="28" s="1"/>
  <c r="J50" i="29" l="1"/>
  <c r="V50" i="28"/>
  <c r="M50" i="29" s="1"/>
  <c r="V60" i="28"/>
  <c r="M60" i="29" s="1"/>
  <c r="J60" i="29"/>
  <c r="E49" i="36"/>
  <c r="E49" i="35"/>
  <c r="E38" i="34"/>
  <c r="E49" i="18"/>
  <c r="E59" i="36"/>
  <c r="E59" i="35"/>
  <c r="E48" i="34"/>
  <c r="E59" i="18"/>
  <c r="H30" i="27"/>
  <c r="F30" i="29" l="1"/>
  <c r="T30" i="28"/>
  <c r="D59" i="36"/>
  <c r="D59" i="35"/>
  <c r="D48" i="34"/>
  <c r="D59" i="18"/>
  <c r="F59" i="36"/>
  <c r="F59" i="35"/>
  <c r="F48" i="34"/>
  <c r="F59" i="18"/>
  <c r="F49" i="36"/>
  <c r="F49" i="35"/>
  <c r="F38" i="34"/>
  <c r="F49" i="18"/>
  <c r="D49" i="36"/>
  <c r="D49" i="35"/>
  <c r="D38" i="34"/>
  <c r="D49" i="18"/>
  <c r="M30" i="27"/>
  <c r="G40" i="27"/>
  <c r="H40" i="27" s="1"/>
  <c r="F40" i="29" l="1"/>
  <c r="T40" i="28"/>
  <c r="J40" i="29" s="1"/>
  <c r="N30" i="27"/>
  <c r="H30" i="29" s="1"/>
  <c r="G30" i="29"/>
  <c r="U30" i="28"/>
  <c r="K30" i="29" s="1"/>
  <c r="J30" i="29"/>
  <c r="M40" i="27"/>
  <c r="O30" i="27"/>
  <c r="V30" i="28" l="1"/>
  <c r="M30" i="29" s="1"/>
  <c r="F23" i="34" s="1"/>
  <c r="N40" i="27"/>
  <c r="H40" i="29" s="1"/>
  <c r="G40" i="29"/>
  <c r="U40" i="28"/>
  <c r="D29" i="36"/>
  <c r="D29" i="35"/>
  <c r="D23" i="34"/>
  <c r="D29" i="18"/>
  <c r="E29" i="36"/>
  <c r="E29" i="35"/>
  <c r="E23" i="34"/>
  <c r="E29" i="18"/>
  <c r="D39" i="36"/>
  <c r="D39" i="35"/>
  <c r="D28" i="34"/>
  <c r="D39" i="18"/>
  <c r="O40" i="27"/>
  <c r="F29" i="35" l="1"/>
  <c r="F29" i="36"/>
  <c r="F29" i="18"/>
  <c r="V40" i="28"/>
  <c r="M40" i="29" s="1"/>
  <c r="K40" i="29"/>
  <c r="A10" i="28"/>
  <c r="B10" i="28"/>
  <c r="I33" i="5" a="1"/>
  <c r="I33" i="5" s="1"/>
  <c r="E39" i="36" l="1"/>
  <c r="E39" i="35"/>
  <c r="E28" i="34"/>
  <c r="E39" i="18"/>
  <c r="F39" i="36"/>
  <c r="F39" i="35"/>
  <c r="F28" i="34"/>
  <c r="F39" i="18"/>
  <c r="C10" i="29"/>
  <c r="I27" i="5" a="1"/>
  <c r="C9" i="36" l="1"/>
  <c r="C9" i="35"/>
  <c r="C9" i="34"/>
  <c r="I27" i="5"/>
  <c r="L12" i="28"/>
  <c r="L10" i="28"/>
  <c r="C10" i="28"/>
  <c r="L10" i="27" l="1"/>
  <c r="I21" i="5"/>
  <c r="I22" i="5"/>
  <c r="M10" i="27" l="1"/>
  <c r="K10" i="27"/>
  <c r="C9" i="18"/>
  <c r="M20" i="27" l="1"/>
  <c r="G20" i="29" l="1"/>
  <c r="U20" i="28"/>
  <c r="K20" i="29" s="1"/>
  <c r="G10" i="29"/>
  <c r="R11" i="28"/>
  <c r="R12" i="28"/>
  <c r="R13" i="28"/>
  <c r="R14" i="28"/>
  <c r="R15" i="28"/>
  <c r="R16" i="28"/>
  <c r="R17" i="28"/>
  <c r="R18" i="28"/>
  <c r="R19" i="28"/>
  <c r="R10" i="28"/>
  <c r="J11" i="28"/>
  <c r="J12" i="28"/>
  <c r="J13" i="28"/>
  <c r="J14" i="28"/>
  <c r="J15" i="28"/>
  <c r="J16" i="28"/>
  <c r="J17" i="28"/>
  <c r="J18" i="28"/>
  <c r="J19" i="28"/>
  <c r="J10" i="28"/>
  <c r="K10" i="28" l="1"/>
  <c r="E19" i="36"/>
  <c r="E19" i="35"/>
  <c r="E13" i="34"/>
  <c r="E19" i="18"/>
  <c r="S10" i="28"/>
  <c r="U10" i="28" s="1"/>
  <c r="H10" i="27" l="1"/>
  <c r="H20" i="27"/>
  <c r="F20" i="29" l="1"/>
  <c r="T20" i="28"/>
  <c r="N20" i="27"/>
  <c r="H20" i="29" s="1"/>
  <c r="O10" i="27"/>
  <c r="N10" i="27"/>
  <c r="H10" i="29" s="1"/>
  <c r="T10" i="28"/>
  <c r="V10" i="28" s="1"/>
  <c r="M10" i="29" s="1"/>
  <c r="O20" i="27"/>
  <c r="E10" i="29"/>
  <c r="B10" i="29"/>
  <c r="A10" i="29"/>
  <c r="V20" i="28" l="1"/>
  <c r="M20" i="29" s="1"/>
  <c r="J20" i="29"/>
  <c r="A9" i="36"/>
  <c r="A9" i="35"/>
  <c r="A9" i="34"/>
  <c r="B9" i="35"/>
  <c r="B9" i="36"/>
  <c r="B9" i="34"/>
  <c r="F9" i="36"/>
  <c r="F9" i="35"/>
  <c r="F9" i="34"/>
  <c r="B9" i="18"/>
  <c r="F9" i="18"/>
  <c r="A9" i="18"/>
  <c r="D19" i="36" l="1"/>
  <c r="D19" i="35"/>
  <c r="D13" i="34"/>
  <c r="D19" i="18"/>
  <c r="F19" i="36"/>
  <c r="F19" i="35"/>
  <c r="F13" i="34"/>
  <c r="F19" i="18"/>
  <c r="L10" i="29"/>
  <c r="K10" i="29" l="1"/>
  <c r="E9" i="34" l="1"/>
  <c r="E9" i="36"/>
  <c r="E9" i="35"/>
  <c r="E9" i="18"/>
  <c r="F10" i="29" l="1"/>
  <c r="J10" i="29" l="1"/>
  <c r="D9" i="34" l="1"/>
  <c r="D9" i="36"/>
  <c r="D9" i="35"/>
  <c r="D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<sst xmlns="http://schemas.openxmlformats.org/spreadsheetml/2006/main" count="1304" uniqueCount="623">
  <si>
    <t xml:space="preserve"> MAPA DE RIESGOS SIGCMA</t>
  </si>
  <si>
    <t>DEPENDENCIA (Unidad misional del CSJ o Unidad de la DEAJ o Seccional o CSJ en caso de despachos judiciales certificados)</t>
  </si>
  <si>
    <t>DIRECCIÓN EJECUTIVA DE ADMINISTRACIÓN JUDICIAL
UNIDAD DE PRESUPUESTO Y PLANEACIÓN</t>
  </si>
  <si>
    <t>PROCESO (indique el tipo de proceso si es Estratégico. Misional, Apoyo, Evaluación y Mejora y especifique el nombre del proceso)</t>
  </si>
  <si>
    <t>Apoyo</t>
  </si>
  <si>
    <t>GESTIÓN FINANCIERA Y PRESUPUESTAL</t>
  </si>
  <si>
    <t>CONSEJO SUPERIOR DE LA JUDICATURA</t>
  </si>
  <si>
    <t>X</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</si>
  <si>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</si>
  <si>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</si>
  <si>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</si>
  <si>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</si>
  <si>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</si>
  <si>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</si>
  <si>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</si>
  <si>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</si>
  <si>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</si>
  <si>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</si>
  <si>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</si>
  <si>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</si>
  <si>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</si>
  <si>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</si>
  <si>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</si>
  <si>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</si>
  <si>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</si>
  <si>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</si>
  <si>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</si>
  <si>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</si>
  <si>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</si>
  <si>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</si>
  <si>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</si>
  <si>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</si>
  <si>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PROCESO</t>
  </si>
  <si>
    <t xml:space="preserve">DEPENDENCIA ADMINISTRATIVA O JUDICIAL CERTIFICADA </t>
  </si>
  <si>
    <t>UNIDAD DE PRESUPUESTO - UNIDAD DE PLANEACIÓN</t>
  </si>
  <si>
    <t>OBJETIVO DEL PROCESO</t>
  </si>
  <si>
    <t>MAPA DE PROCESOS CONSEJO SUPERIOR DE LA JUDICATURA</t>
  </si>
  <si>
    <t>PROCESOS DEPENDENCIA JUDICIALES CERTIFICADAS</t>
  </si>
  <si>
    <t>Gestionar las actividades relacionadas con los recursos financieros y presupuestales a través de la planeación, programación, ejecución, registro, seguimiento, control, análisis, evaluación y mejora para cumplir con los objetivos de la organización, en el marco del Sistema de Gestión de la Calidad y del Medio Ambiente, Sistema de Seguridad y Salud en el Trabajo, sistema de gestión antisoborno de la Rama Judicial.</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</si>
  <si>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</si>
  <si>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</si>
  <si>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</si>
  <si>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</si>
  <si>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</si>
  <si>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</si>
  <si>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</si>
  <si>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</si>
  <si>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</si>
  <si>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</si>
  <si>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</si>
  <si>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</si>
  <si>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</si>
  <si>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</si>
  <si>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</si>
  <si>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</si>
  <si>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</si>
  <si>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</si>
  <si>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</si>
  <si>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</si>
  <si>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</si>
  <si>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</si>
  <si>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 y/u otros factores</t>
  </si>
  <si>
    <t>Amenazas a servidores judiciales en razón al ejercicio de sus funciones.</t>
  </si>
  <si>
    <t xml:space="preserve">Afectaciones a la infraestructura física de las sedes Judiciales y Administrativas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</si>
  <si>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</si>
  <si>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</si>
  <si>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</si>
  <si>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</si>
  <si>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</si>
  <si>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</si>
  <si>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</si>
  <si>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</si>
  <si>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</si>
  <si>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</si>
  <si>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</si>
  <si>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</si>
  <si>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</si>
  <si>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</si>
  <si>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</si>
  <si>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</si>
  <si>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</si>
  <si>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</si>
  <si>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</si>
  <si>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</si>
  <si>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</si>
  <si>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</si>
  <si>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</si>
  <si>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</si>
  <si>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6256:2021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</si>
  <si>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</si>
  <si>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</si>
  <si>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</si>
  <si>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</si>
  <si>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</si>
  <si>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3.1</t>
  </si>
  <si>
    <t xml:space="preserve"> No contar con suficiente información para programar los gastos y  generar la elaboración del anteproyecto de presupuesto, Plan Operativo Anual de Inversión POAI y Marco de Gasto de Mediano Plazo MMGMP, en cada vigencia fiscal</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</si>
  <si>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</si>
  <si>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</si>
  <si>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</si>
  <si>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</si>
  <si>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</si>
  <si>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</si>
  <si>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</si>
  <si>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</si>
  <si>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</si>
  <si>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manuales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</si>
  <si>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</si>
  <si>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</si>
  <si>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</si>
  <si>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para el fortalecimiento de competencias propias en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</si>
  <si>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</si>
  <si>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</si>
  <si>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entre otras.  </t>
  </si>
  <si>
    <t>Actualización de la plataforma estratégica para responder a los cambios normativos y legales</t>
  </si>
  <si>
    <t>Falta de tiempo para acceder a la formación de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</si>
  <si>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</si>
  <si>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</si>
  <si>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</si>
  <si>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</si>
  <si>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</si>
  <si>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</si>
  <si>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y de las buenas prácticas en los avances tecnológicos</t>
  </si>
  <si>
    <t xml:space="preserve">Capacitación para el uso de herramientas tecnológicas  </t>
  </si>
  <si>
    <t>Limitación en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</si>
  <si>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</si>
  <si>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</si>
  <si>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Falencias en la articulación con los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</si>
  <si>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</si>
  <si>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</si>
  <si>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</si>
  <si>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</si>
  <si>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</si>
  <si>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</si>
  <si>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</si>
  <si>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</si>
  <si>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</si>
  <si>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</si>
  <si>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</si>
  <si>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</si>
  <si>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</si>
  <si>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</si>
  <si>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</si>
  <si>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</si>
  <si>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</si>
  <si>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</si>
  <si>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</si>
  <si>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</si>
  <si>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</si>
  <si>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</si>
  <si>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</si>
  <si>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</si>
  <si>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</si>
  <si>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</si>
  <si>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</si>
  <si>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</si>
  <si>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</si>
  <si>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</si>
  <si>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</si>
  <si>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</si>
  <si>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</si>
  <si>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</si>
  <si>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</si>
  <si>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</si>
  <si>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modelos de gestión en los esquemas en los que se encuentran certificada la Rama Judicial.</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</si>
  <si>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</si>
  <si>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</si>
  <si>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</si>
  <si>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</si>
  <si>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</si>
  <si>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</si>
  <si>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</si>
  <si>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</si>
  <si>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</si>
  <si>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</si>
  <si>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</si>
  <si>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</si>
  <si>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</si>
  <si>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</si>
  <si>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</si>
  <si>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</si>
  <si>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</si>
  <si>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</si>
  <si>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</si>
  <si>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</si>
  <si>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</si>
  <si>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</si>
  <si>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</si>
  <si>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</si>
  <si>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</si>
  <si>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</si>
  <si>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</si>
  <si>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</si>
  <si>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</si>
  <si>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</si>
  <si>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</si>
  <si>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</si>
  <si>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Consolidar en el Anteproyecto de Presupuesto,  las necesidades de las altas cortes y de las Seccionales de Administración Judicial , tanto en funcionamiento como en Inversión, incluyendo elaboración del Plan Operativo Anual de Inversión POAI y el Marco de Gasto de Mediano Plazo MGMP, así como, asignar los recursos y atender las solicitudes de ajustes y modificaciones presupuestales.</t>
  </si>
  <si>
    <t>3 y 3.1.</t>
  </si>
  <si>
    <t>8 y 9</t>
  </si>
  <si>
    <t>Plan de acción 
Matriz de Riesgos</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</si>
  <si>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</si>
  <si>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</si>
  <si>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</si>
  <si>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</si>
  <si>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</si>
  <si>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</si>
  <si>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</si>
  <si>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</si>
  <si>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</si>
  <si>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</si>
  <si>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</si>
  <si>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</si>
  <si>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</si>
  <si>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</si>
  <si>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</si>
  <si>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</si>
  <si>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</si>
  <si>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</si>
  <si>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</si>
  <si>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</si>
  <si>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</si>
  <si>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</si>
  <si>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</si>
  <si>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</si>
  <si>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</si>
  <si>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</si>
  <si>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</si>
  <si>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</si>
  <si>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</si>
  <si>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</si>
  <si>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</si>
  <si>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</si>
  <si>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</si>
  <si>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</si>
  <si>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</si>
  <si>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</si>
  <si>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</si>
  <si>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</si>
  <si>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</si>
  <si>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</si>
  <si>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</si>
  <si>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</si>
  <si>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</si>
  <si>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</si>
  <si>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</si>
  <si>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</si>
  <si>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</si>
  <si>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</si>
  <si>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</si>
  <si>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</si>
  <si>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</si>
  <si>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</si>
  <si>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</si>
  <si>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</si>
  <si>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</si>
  <si>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</si>
  <si>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</si>
  <si>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</si>
  <si>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</si>
  <si>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</si>
  <si>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</si>
  <si>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</si>
  <si>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</si>
  <si>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</si>
  <si>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</si>
  <si>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</si>
  <si>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</si>
  <si>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</si>
  <si>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</si>
  <si>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</si>
  <si>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</si>
  <si>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</si>
  <si>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</si>
  <si>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</si>
  <si>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</si>
  <si>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</si>
  <si>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</si>
  <si>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</si>
  <si>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</si>
  <si>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</si>
  <si>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</si>
  <si>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</si>
  <si>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</si>
  <si>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</si>
  <si>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</si>
  <si>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</si>
  <si>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</si>
  <si>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</si>
  <si>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</si>
  <si>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</si>
  <si>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</si>
  <si>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</si>
  <si>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</si>
  <si>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</si>
  <si>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</si>
  <si>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</si>
  <si>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</si>
  <si>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</si>
  <si>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</si>
  <si>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Posibilidad de registro y pago equivocado, tardío y sin el cumplimiento de requisitos  de las obligaciones de la Entidad </t>
  </si>
  <si>
    <t>Se abonan menores o mayores valores o se abonan  a cuentas que no pertenecen a los destinatarios, o se abona incumpliendo los tiempos contractuales o legales  establecidos .</t>
  </si>
  <si>
    <t>1. Revisión insuficiente de la información por parte de los Usuarios</t>
  </si>
  <si>
    <t>Afectación de reputacion,imagén,  credibilidad, satisfacción de usuarios y PI</t>
  </si>
  <si>
    <t xml:space="preserve">De la entidad y sector justicia a nivel nacional </t>
  </si>
  <si>
    <t>2. Desatender los pagos con un sistema dual, que significa que son revisados y lanzados por un usuario y verificados y aprobados por otro.</t>
  </si>
  <si>
    <t>Afectación Económica</t>
  </si>
  <si>
    <t>Afectación al presupuesto en un valor ≥0,5%.</t>
  </si>
  <si>
    <t xml:space="preserve">3. Revisión insuficiente de los documentos físicos por parte del perfil autorizador endoso            </t>
  </si>
  <si>
    <t>Incumplimiento de las metas establecidas</t>
  </si>
  <si>
    <t>Incumplimiento del 20% de los indicadores del proceso</t>
  </si>
  <si>
    <t xml:space="preserve">4. Inconsistencia de la información en los actos administrativos </t>
  </si>
  <si>
    <t xml:space="preserve">Registrar o emitir  CDP con rubro presupuestal diferente al indicado en la solicitud </t>
  </si>
  <si>
    <t>Emitir un CDP con información errónea de valor, destinación, cuenta a afectar.</t>
  </si>
  <si>
    <t>1. Ausencia de la cuenta bancaria reportada por el beneficiario del pago</t>
  </si>
  <si>
    <t xml:space="preserve">De la entidad, seccional, despachos a nivel departamental </t>
  </si>
  <si>
    <t xml:space="preserve">2. Fallas en los sistemas de información </t>
  </si>
  <si>
    <t xml:space="preserve">3. Incumplimiento de las Unidades Ejecutoras del presupuesto de los lineamientos definidos por el SIIF Nación en cuanto a que el pago debe realizarse a beneficiario final. </t>
  </si>
  <si>
    <t>4. Tramite sin el lleno de los requisitos lo cual impide el pago y por ende afecta el resultado de los estándares.</t>
  </si>
  <si>
    <t xml:space="preserve">5. Inconsistencia en la información de la  cuenta bancaria, despacho y/o número del proceso, reportada en el acto administrativo. </t>
  </si>
  <si>
    <t xml:space="preserve">6. Incumplimiento en las directrices del Ministerio de Hacienda en el sentido que los pagos deben realizarse a beneficiario final por intermedio del SIIF Nación a la cuenta bancaria informada por el beneficiario y registrada por la entidad. </t>
  </si>
  <si>
    <t>Incumplimiento de obligaciones tributarias</t>
  </si>
  <si>
    <t>No se  reconocen , o no se pagan  oportunamente , o no se pagan los valores correctos o en la administración de impuestos  correcta ,    las  obligaciones tributarias que le competen a la entidad</t>
  </si>
  <si>
    <t>1. Fallas en los sistemas de información</t>
  </si>
  <si>
    <t xml:space="preserve">De la entidad, seccional, despachos a nivel local o municipal </t>
  </si>
  <si>
    <t>2. Ausencia de programas de capacitación institucional en temas tributarios.</t>
  </si>
  <si>
    <t>3. Rotación del personal o ausencia temporal por vacaciones y licencias.</t>
  </si>
  <si>
    <t>4. No contar con otro empleado capacitado en el manejo de portales bancarios y aplicativos para el pago de impuestos o seguridad social</t>
  </si>
  <si>
    <t xml:space="preserve">5. Entrega de los documentos por fuera de las fechas límites de pago fijadas los entes rectores. </t>
  </si>
  <si>
    <t>Iliquidez</t>
  </si>
  <si>
    <t>Posibilidad de que la Entidad no cuente con fondos para cumplir con sus compromisos</t>
  </si>
  <si>
    <t>1. Olvidar realizar el traslado de recursos entre libretas por parte del Grupo de Fondos Especiales</t>
  </si>
  <si>
    <t>2. No revisión oportuna  de las libretas de las diferentes unidades - recursos sin situación de fondos - en el SIIF NACCIÓN para verificar que los recursos hayan sido trasladados.</t>
  </si>
  <si>
    <t xml:space="preserve">3. Plan de Caja no actualizado  </t>
  </si>
  <si>
    <t>Perdida de rentabilidad o oportunidad de los recursos financieros</t>
  </si>
  <si>
    <t>Los recursos del presupuesto tanto de inversión como de funcionamiento  permanecen en las cuentas bancarias sin  generar la rentabilidad esperada</t>
  </si>
  <si>
    <t>1. Causación de intereses de mora por obligaciones a cargo</t>
  </si>
  <si>
    <t xml:space="preserve">De un área del nivel central, seccional o despacho judicial </t>
  </si>
  <si>
    <t>2. Negociación de tasas  no acorde al mercado</t>
  </si>
  <si>
    <t xml:space="preserve">3. Pago de sanciones por extemporaneidad </t>
  </si>
  <si>
    <t xml:space="preserve">Emitir o presentar  en forma  errada o tardía  los  Balances de la entidad </t>
  </si>
  <si>
    <t>Se incumple con los tiempos y condiciones establecidas por la Contaduría General de la Nación para la presentación de los Estados Financieros</t>
  </si>
  <si>
    <t>1. Fallas en los controles</t>
  </si>
  <si>
    <t xml:space="preserve">De la entidad y sector justicia a nivel internacional </t>
  </si>
  <si>
    <t xml:space="preserve">PARA LOS RIESGOS DE CORRUPCIÓN POR POLÍTICA EL IMPACTO SIEMPRE SERÁ MAYOR O CATASTRÓFICO Y SU REDACCIÓN  DEBE CONSERVAR EL MODELO PROPUESTO </t>
  </si>
  <si>
    <t>Afectación al presupuesto  en un valor  &lt;1% y ≥5%.</t>
  </si>
  <si>
    <t>3. Recibo de información fuera de tiempo</t>
  </si>
  <si>
    <t>4. Operaciones no registradas</t>
  </si>
  <si>
    <t xml:space="preserve">5.Registros errados </t>
  </si>
  <si>
    <t>Recibir dádivas o beneficios a nombre propio o de terceros para  afectar la seguridad o confidencialidad de la información</t>
  </si>
  <si>
    <t>Recibir dádivas o beneficios a nombre propio o de terceros por   revelar información confidencial,  alterar, retener o no publicar información</t>
  </si>
  <si>
    <t>1. Falta de ética y valores.</t>
  </si>
  <si>
    <t>Muy Baja - 1</t>
  </si>
  <si>
    <t>2. Insuficientes programas de capacitación para la toma de conciencia debido al desconocimiento de la ley antisoborno (ISO 37001:2016), Plan Anticorrupción y  de los  valores y principios propios de la entidad.</t>
  </si>
  <si>
    <t>Afectación al presupuesto en un valor &lt;0,5% y ≥1%.</t>
  </si>
  <si>
    <t>3. Desconocimiento del Código de Ética y Buen Gobierno.</t>
  </si>
  <si>
    <t>4. Falta o inaplicación de controles.</t>
  </si>
  <si>
    <t>Falta de información para elaborar el anteproyecto de presupuesto de la Rama Judicial</t>
  </si>
  <si>
    <t>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t>
  </si>
  <si>
    <t>1. Falta de información necesaria para elaborar y proyectar oportunamente el anteproyecto de presupuesto, el plan operativo anual de Inversión POAI y el marco de gasto de mediano plazo MGMP.</t>
  </si>
  <si>
    <t>2. Falta de lineamientos e instrucciones claras y oportunas para el desarrollo del trabajo.</t>
  </si>
  <si>
    <t>Ofrecer, prometer, entregar, aceptar o solicitar una ventaja indebida para dar tramite de pago de devolución de sumas de dinero de competencia del Fondos Especiales.</t>
  </si>
  <si>
    <t>Cuando se solicita y se tramita la solicitud de devolución de sumas de dinero de los Fondos Especiales sin el lleno de los requisitos legales, se falsifican documentos soporte para el pago.</t>
  </si>
  <si>
    <t>1. Falta de ética de los servidores públicos (Debilidades en principios y valores)</t>
  </si>
  <si>
    <t>2. Falta de ética de terceros interesados  (Debilidades principios y valores)</t>
  </si>
  <si>
    <t>3. Debilidades en los controles del procedimiento de Devolución de sumas de dinero</t>
  </si>
  <si>
    <t>4. Concentración de funciones</t>
  </si>
  <si>
    <t>Ofrecer, prometer, entregar, aceptar o solicitar una ventaja indebida para efectuar la asignación presupuestal</t>
  </si>
  <si>
    <t>La asignación presupuestal se realiza con criterios subjetivos para satisfacer beneficios particulares evitando la aplicación de los objetivos institucionales para la distribución del presupuesto.</t>
  </si>
  <si>
    <t xml:space="preserve">3. La asignación presupuestal se tramita incumpliendo criterios técnicos y legales, está concentrada en un solo servidor y carece de controles administrativos. </t>
  </si>
  <si>
    <t>Ofrecer, prometer, entregar, aceptar o solicitar una ventaja indebida para tramitar cuentas sin el lleno de requisitos contractuales o aplicar erradamente deducciones.</t>
  </si>
  <si>
    <t>Omitir la verificación de los documentos requeridos para tramitar la obligación, o elaborar la obligación sin los descuentos establecidos en la ley, o demorar la elaboración del documento de manera injustificada</t>
  </si>
  <si>
    <t>Muy Baja - 2</t>
  </si>
  <si>
    <t>3. Falta de compromiso y sinergia administrativa para revisar la completitud de los soportes ordenados en el contrato, como requisito para trámite de pago o ausencia de verificación de su publicación en SECOPII</t>
  </si>
  <si>
    <t>4. Desconocimiento de las normas tributarias que se aplican y que incluyen obligación de hacer retenciones en la fuente</t>
  </si>
  <si>
    <t>5. Desidia administrativa en el trámite de las cuentas que generen perjuicios a beneficiarios de pagos por demoras injustificadas</t>
  </si>
  <si>
    <t>6. Ausencia de controles que permitan la demora injustificada en el trámite de cuentas</t>
  </si>
  <si>
    <t>Ofrecer, prometer, entregar, aceptar o solicitar una ventaja indebida para girar un cheque a un beneficiario diferente al que corresponde.</t>
  </si>
  <si>
    <t xml:space="preserve">Utilizar los giros recibidos del Ministerio de Hacienda para beneficiar a un tercero. </t>
  </si>
  <si>
    <t>Muy Baja - 3</t>
  </si>
  <si>
    <t>3. Ausencia de Control dual en la revisión de los cheques girados</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</si>
  <si>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</si>
  <si>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</si>
  <si>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</si>
  <si>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</si>
  <si>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</si>
  <si>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</si>
  <si>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</si>
  <si>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</si>
  <si>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</si>
  <si>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</si>
  <si>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</si>
  <si>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</si>
  <si>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</si>
  <si>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</si>
  <si>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</si>
  <si>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</si>
  <si>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</si>
  <si>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Revision minuciosa y cuidadosa de la información por parte de los Usuarios SIIF en el proceso de endoso</t>
  </si>
  <si>
    <t>SI</t>
  </si>
  <si>
    <t>Acciones de respuesta ante noticias que afectan la imagen de la entidad</t>
  </si>
  <si>
    <t>Atender la guía definida por el SIIF Nación en el manejo de las operaciones con el sistema dual en la Tesorería</t>
  </si>
  <si>
    <t xml:space="preserve">Pólizas de Calidad y Cumplimiento </t>
  </si>
  <si>
    <t>NO</t>
  </si>
  <si>
    <t>Realizar los pagos electrónicos  con un sistema dual,  que significa que son revisados y  lanzados por un usuario y verificados y aprobados por otro.</t>
  </si>
  <si>
    <t>Aplicación del Procedimiento de Acciones de Gestión</t>
  </si>
  <si>
    <t xml:space="preserve">Revisión cuidadosa de la información en el SIIF o en los documentos físicos por parte del perfil autorizador endoso               </t>
  </si>
  <si>
    <t>Verificación por parte del perfil beneficiario cuenta del suministro de la cuenta bancaria del beneficiario de la información.</t>
  </si>
  <si>
    <t xml:space="preserve">Registro de la cuenta bancaria en el SIIF Nación </t>
  </si>
  <si>
    <t xml:space="preserve">Verificación de la información por parte de las Unidades o instancias que generan el proceso en instancias previas a las Divisiones de la Unidad de Presupuesto. </t>
  </si>
  <si>
    <t>Cumplimiento por parte de las Unidades o áreas ejecutoras del presupuesto de las directrices del SIIF Nación relacionada con pago a beneficiario final.</t>
  </si>
  <si>
    <t>Revisión previa del acto administrativo y que contenga la información solicitada para la expedición</t>
  </si>
  <si>
    <t>Capacitar al personal encargado del proceso en las políticas, lineamientos y procedimientos expedidos por el Ministerio de Hacienda</t>
  </si>
  <si>
    <t>Tener backups y discos duros con copia de la información</t>
  </si>
  <si>
    <t>Tener y capacitar a dos empleados en la División de Tesorería, capacitados en el manejo de portales empresariales y el pago de las declaraciones tributarias y de seguridad social.</t>
  </si>
  <si>
    <t>Establecer un cronograma y cumplir con los tiempos para la elaboración, verificación y pago de las declaraciones y de Seguridad Social</t>
  </si>
  <si>
    <t xml:space="preserve">Solicitar al Grupo de Fondos Especiales el traslado de recursos entre libretas. </t>
  </si>
  <si>
    <t xml:space="preserve"> Consultar en el SIIF y revisar antes de lanzar el pago para establecer que los recursos hayan sido trasladados.</t>
  </si>
  <si>
    <t>Actualizar el Plan de Caja periódicamente</t>
  </si>
  <si>
    <t>Generar el pago al tercero una vez sea causado</t>
  </si>
  <si>
    <t>Aplicar lo indicado por la Ley para liquidar los rendimientos</t>
  </si>
  <si>
    <t>Tener cronograma de pagos causados</t>
  </si>
  <si>
    <t>Se Asigna a los profesionales universitarios de la División de Contabilidad funciones  responsables del análisis, registro y reclasificación de la información para los estados financieros</t>
  </si>
  <si>
    <t>Se Divulga el Manual de Políticas Contables adoptado para la entidad  a todos los usuarios de la información</t>
  </si>
  <si>
    <t>Verificar y corregir mensualmente el reporte Balance de Prueba ECP en SIIF Nación de saldos de naturaleza contraria, saldos en cuentas no autorizadas, ausencia de información mínima en Seccionales</t>
  </si>
  <si>
    <t>Recepcionar  información de las áreas de gestión de la DEAJ y se concilia los saldos del balance</t>
  </si>
  <si>
    <t xml:space="preserve">Comprobar la oportunidad en la transmisión de información en el sistema chip </t>
  </si>
  <si>
    <t>La EJRLB realiza capacitaciones relacionadas con el código de ética - otros temas pertinentes a la prevención de la corrupción.</t>
  </si>
  <si>
    <t xml:space="preserve">Socializar al personal del proceso para su participación en los programas de formación, capacitación y sensibilización  en temas de ética del servidor judicial  </t>
  </si>
  <si>
    <t xml:space="preserve">Los Profesionales de la División de Programación,  desde el mes de octubre del año anterior hasta el 30 de marzo del año siguiente solicitan, recepcionan, revisan, analizan  y consolidan   la información  de las Direcciones Seccionales y Unidades  CSJ y DEAJ para la elaboración del anteproyecto de presupuesto, plan operativo anual de inversión POAI y marco de gasto de mediano plazo MGMP, la cual posteriormente es verificada por la DIrectora Administrativa de la División de Programación y el DIrector de la Unidad de Planeación, luego se obtiene la aprobación de la Directora Ejecutiva, Consejo Superior y  Comisión Interintitucional de la Rama Judicial. Para validación de las actividades se tiene el Plan de Necesidades, el documento de anteproyecto de presupuesto, la circular de solicitud y el radicado ante MINHACIENDA y DNP.  </t>
  </si>
  <si>
    <t xml:space="preserve">La Directora solicita directrices al Consejo Superior de la Judciatura, para proceder con la elaboración del Anteproyecto de Presupuesto, y la Unidad de Planeación envia oportunamente la Circular con lineamientos e instruciones solicitando la información de las necesidades de las Direcciones Seccionales y del nivel central a las Uniddes Administrativa y Recuros Humanos, para proyectar los gastos de funcionamiento. </t>
  </si>
  <si>
    <t>Socializar al personal del proceso para su participación en los programas de formación, capacitación y sensibilización en temas de Probidad y ética del servidor judicial</t>
  </si>
  <si>
    <t>Socialización del Sistema de SGAS del CSJ a través de los canales de comunicación</t>
  </si>
  <si>
    <t>Asignación de controles duales para los profesionales con diferentes perfiles</t>
  </si>
  <si>
    <t>Procedimientos elaborados</t>
  </si>
  <si>
    <t>Los profesionales proyectan la resolución de asignación o ajuste presupuestal, que posteriormente, revisada por el Director de División de Programación, aprobada por el Director de la Unidad de Planeación y firmada por el Director Ejecutivo. Circular DEAJC22-40 dicta parámetros para ajustes presupuestales</t>
  </si>
  <si>
    <t xml:space="preserve">Controlar la llegada, trámite y salida de cuentas, junto con el cumplimiento de las condiciones contractuales para el pago y la correcta aplicación de los descuentos tributarios
</t>
  </si>
  <si>
    <t xml:space="preserve">impartir capacitación técnica sobre el trámite de cuentas y establecer instructivos de descuentos tributarios </t>
  </si>
  <si>
    <t>Establecer controles de llegada, trámite y salida de documentos al proceso de dentral de cuentas</t>
  </si>
  <si>
    <t>Establecer incicadores de control a la gestión desarrollada en trámite de cuentas</t>
  </si>
  <si>
    <t>Implementación de control dual en la revisión de los cheques girados.</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</si>
  <si>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</si>
  <si>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</si>
  <si>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</si>
  <si>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</si>
  <si>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</si>
  <si>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</si>
  <si>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</si>
  <si>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</si>
  <si>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</si>
  <si>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</si>
  <si>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</si>
  <si>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</si>
  <si>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</si>
  <si>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</si>
  <si>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</si>
  <si>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</si>
  <si>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</si>
  <si>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</si>
  <si>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</si>
  <si>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</si>
  <si>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</si>
  <si>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</si>
  <si>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</si>
  <si>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</si>
  <si>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</si>
  <si>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</si>
  <si>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</si>
  <si>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</si>
  <si>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</si>
  <si>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</si>
  <si>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</si>
  <si>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</si>
  <si>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</si>
  <si>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</si>
  <si>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</si>
  <si>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</si>
  <si>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</si>
  <si>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</si>
  <si>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</si>
  <si>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</si>
  <si>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</si>
  <si>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Interrupción o afectación en la prestación del servicio judicial</t>
  </si>
  <si>
    <t>Catastrófico</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</si>
  <si>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</si>
  <si>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</si>
  <si>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</si>
  <si>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</si>
  <si>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</si>
  <si>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</si>
  <si>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</si>
  <si>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</si>
  <si>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</si>
  <si>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</si>
  <si>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</si>
  <si>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</si>
  <si>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</si>
  <si>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</si>
  <si>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</si>
  <si>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</si>
  <si>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</si>
  <si>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</si>
  <si>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</si>
  <si>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</si>
  <si>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</si>
  <si>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</si>
  <si>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</si>
  <si>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</si>
  <si>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</si>
  <si>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</si>
  <si>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</si>
  <si>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</si>
  <si>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</si>
  <si>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</si>
  <si>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</si>
  <si>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</si>
  <si>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</si>
  <si>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</si>
  <si>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</si>
  <si>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</si>
  <si>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</si>
  <si>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</si>
  <si>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</si>
  <si>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</si>
  <si>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</si>
  <si>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</si>
  <si>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</si>
  <si>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</si>
  <si>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</si>
  <si>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</si>
  <si>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</si>
  <si>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</si>
  <si>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</si>
  <si>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</si>
  <si>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</si>
  <si>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</si>
  <si>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</si>
  <si>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</si>
  <si>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</si>
  <si>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</si>
  <si>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</si>
  <si>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</si>
  <si>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</si>
  <si>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</si>
  <si>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</si>
  <si>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</si>
  <si>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</si>
  <si>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</si>
  <si>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</si>
  <si>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</si>
  <si>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</si>
  <si>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</si>
  <si>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</si>
  <si>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</si>
  <si>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</si>
  <si>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</si>
  <si>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</si>
  <si>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</si>
  <si>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</si>
  <si>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</si>
  <si>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</si>
  <si>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</si>
  <si>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</si>
  <si>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</si>
  <si>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</si>
  <si>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</si>
  <si>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</si>
  <si>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</si>
  <si>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1. Revisar  la información por parte de los Usuarios SIIF en el proceso de endoso
2. Atender la guía definida por el SIIF Nación en el manejo de las operaciones con control dual en la División de Tesorería
3. Realizar los pagos electrónicos  con control  dual,  que significa que son revisados y  lanzados por un usuario y verificados y aprobados por otro.
4. Revisión cuidadosa de la información en el SIIF y en los documentos físicos por parte del perfil autorizador endoso, a cargo de la Central de Cuentas  previo a autorizar el endoso</t>
  </si>
  <si>
    <t>x</t>
  </si>
  <si>
    <r>
      <rPr>
        <b/>
        <sz val="10"/>
        <color rgb="FF000000"/>
        <rFont val="Calibri"/>
        <family val="2"/>
        <scheme val="minor"/>
      </rPr>
      <t xml:space="preserve">Durante el primer trimestre del año 2025, no se materializo el riesgo.
</t>
    </r>
    <r>
      <rPr>
        <sz val="10"/>
        <color rgb="FF000000"/>
        <rFont val="Calibri"/>
        <family val="2"/>
        <scheme val="minor"/>
      </rPr>
      <t xml:space="preserve">1• Previo al proceso de competencia de la División de Tesorería, los usuarios SIIF Perfil pagador revisan la información de los procesos sujetos a endoso. 
2• Los procesos de pago del SIIF y de las cuentas bancarias, se llevan a cabo con control dual para su verificación y aprobación, como lo definen las guías del SIIF Nación y el Instructivo Protocolo de Seguridad. 
3• Los procesos de pago se realizan con control dual lo que permite la verificación y aprobación por usuarios diferentes. </t>
    </r>
  </si>
  <si>
    <t>1. Consultar catálogos de rubros de gastos de funcionamiento y de inversión publicados en el MinHacienda.
2. Se verifica la información con la solicitud del CDP enviado por cada Unidad.
3. Se verifica en el SIIF NACIÓN el registro de la solicitud del CDP emitido por cada una de las Unidades.
4. Verificar la concordancia entre el objeto del CDP solicitado y el rubro presupuestal a afectar</t>
  </si>
  <si>
    <r>
      <rPr>
        <b/>
        <sz val="10"/>
        <color theme="1"/>
        <rFont val="Calibri"/>
        <family val="2"/>
        <scheme val="minor"/>
      </rPr>
      <t xml:space="preserve">Durante el primer trimestre del año 2025, no se materializo el riesgo.
</t>
    </r>
    <r>
      <rPr>
        <sz val="10"/>
        <color theme="1"/>
        <rFont val="Calibri"/>
        <family val="2"/>
        <scheme val="minor"/>
      </rPr>
      <t xml:space="preserve">1. Se emitió el Memorando </t>
    </r>
    <r>
      <rPr>
        <sz val="10"/>
        <rFont val="Calibri"/>
        <family val="2"/>
        <scheme val="minor"/>
      </rPr>
      <t>DEAJM24-13 de 2024</t>
    </r>
    <r>
      <rPr>
        <sz val="10"/>
        <color theme="1"/>
        <rFont val="Calibri"/>
        <family val="2"/>
        <scheme val="minor"/>
      </rPr>
      <t xml:space="preserve">, estableciendo las unidades pares en la DEAJ que deben gestionar las solicitudes de CDP en SIIF NACIÓN de las Unidades del C. S. de la J para garantizar que se realice las solicitudes desde el sistema SIIF
2. Se expidieron </t>
    </r>
    <r>
      <rPr>
        <sz val="10"/>
        <rFont val="Calibri"/>
        <family val="2"/>
        <scheme val="minor"/>
      </rPr>
      <t xml:space="preserve">469 </t>
    </r>
    <r>
      <rPr>
        <sz val="10"/>
        <color theme="1"/>
        <rFont val="Calibri"/>
        <family val="2"/>
        <scheme val="minor"/>
      </rPr>
      <t>CDP's de conformidad con las normas establecidas y de forma correcta</t>
    </r>
  </si>
  <si>
    <t>1. Definir un cronograma de fechas de trámite en SIIF, proceso administrativo y pago de las Declaraciones de Retención en la fuente para la DIAN y la secretaría de Impuestos distritales
2. Contar por lo menos con dos empleados en la División de Tesorería, capacitados en el manejo de portales empresariales y el pago de las declaraciones tributarias
3. Capacitar mínimo a dos usuarios en el pago por compensación de deducciones DIAN, para que uno realice el proceso de verificación en SIIF y el otro realice  la aprobación del proceso en el SIIF
4. Descargar los soportes del SIIF Nación para verificar que aparezcan en estado trasmitido.</t>
  </si>
  <si>
    <r>
      <rPr>
        <b/>
        <sz val="10"/>
        <color rgb="FF000000"/>
        <rFont val="Calibri"/>
        <family val="2"/>
        <scheme val="minor"/>
      </rPr>
      <t xml:space="preserve">Durante el primer trimestre del año 2025, no se materializo el riesgo.
</t>
    </r>
    <r>
      <rPr>
        <sz val="10"/>
        <color rgb="FF000000"/>
        <rFont val="Calibri"/>
        <family val="2"/>
        <scheme val="minor"/>
      </rPr>
      <t>1▪ Para el trámite de la presentación y pago de la declaración mensual de retención en la fuente ante la DIAN, se tomó como base la fecha máxima definida en el Decreto 2487 de diciembre 16 de 2022.
El proceso administrativo de las Declaraciones de Retención en la Fuente para la DIAN y la Secretaria de Hacienda del Distrito se rige por la Guía definida por el SIIF Nación, en el cual participan las Divisiones de Contabilidad y Tesorería. 
Se definió: 
▪ Desde el primer día hábil de cada mes la División de Contabilidad inicia la consulta de los auxiliares.
▪ El tercer día hábil la División de Tesorería suministra la consulta de deducciones con saldo por pagar por unidad ejecutora 
▪ Con respecto al pago las Divisiones acordaron que en lo posible el pago de las declaraciones se efectuara en lo posible 5 días antes de la fecha definida en el decreto por el Gobierno N nacional. 
▪ En lo que concierne a la Declaración de Retención en la fuente a presentarse ante la Secretaria de Hacienda del Distrito se tomo como base las fechas del calendario tributario comunicado por dicha instancia.  
2• La División de Tesorería cuenta con dos personas capacitadas en el manejo de portales empresariales y el pago por compensación de las declaraciones tributarias. 
3•  Atendiendo el esquema definidos por el SIIF Nación para el proceso de competencia de la División de Tesorería se cuentan con usuarios con perfil pagador diferentes para la verificación y aprobación de la Declaración DIAN.
4• De manera oportuna se consulta el SIIF Nación y se generan los documentos que evidencian la transmisión del proceso.
5• Con relación al pago por compensación de los descuentos por concepto de Estampilla Pro Universidad Nacional la División de Contabilidad previo a la consulta y revisión de los descuentos practicados en las obligaciones en el semestre, comunica a la División de Tesorería el valor a compensar. Respecto al descuento del segundo semestre de la vigencia 2022 se llevó a cabo en el mes de enero de 2023, dentro del término establecido. Los documentos soportes se enviaron a la División de Contabilidad.</t>
    </r>
  </si>
  <si>
    <t>1. Solicitar al Grupo de Fondos Especiales el traslado de recursos entre libretas. 
2. Consultar en el SIIF y revisar antes de lanzar el pago para establecer que los recursos hayan sido trasladados.</t>
  </si>
  <si>
    <r>
      <rPr>
        <b/>
        <sz val="10"/>
        <color theme="1"/>
        <rFont val="Calibri"/>
        <family val="2"/>
        <scheme val="minor"/>
      </rPr>
      <t xml:space="preserve">Durante el primer trimestre del año 2025, no se materializo el riesgo.
</t>
    </r>
    <r>
      <rPr>
        <sz val="10"/>
        <color theme="1"/>
        <rFont val="Calibri"/>
        <family val="2"/>
        <scheme val="minor"/>
      </rPr>
      <t>Se realizó el traslado de recursos con un valor global $</t>
    </r>
    <r>
      <rPr>
        <sz val="10"/>
        <rFont val="Calibri"/>
        <family val="2"/>
        <scheme val="minor"/>
      </rPr>
      <t>151.663 millones</t>
    </r>
    <r>
      <rPr>
        <sz val="10"/>
        <color theme="1"/>
        <rFont val="Calibri"/>
        <family val="2"/>
        <scheme val="minor"/>
      </rPr>
      <t>, de acuerdo a la apropiación para que de forma oportuna se cuente el saldo disponible para atender los pagos con recursos sin situación de fondos</t>
    </r>
  </si>
  <si>
    <t>1. El presupuesto de inversión y funcionamiento con recursos con situación de fondos CSF, no se administra en cuentas bancarias de la Rama Judicial, en razón a que la ejecución se realiza a través de CUN del Minhacienda.
2. El presupuesto  de inversión con recursos sin situación de fondos SSF, también se ejecutan a través de CUN, pero los recursos ingresan a cuentas de la Rama Judicial que son transferidos periódicamente a CUN. Durante el tiempo que permanecen en las cuentas del Banco Agrario, generan rendimientos financieros de acuerdo con lo indicado en la Ley 1743 de 2014.</t>
  </si>
  <si>
    <r>
      <rPr>
        <b/>
        <sz val="10"/>
        <color rgb="FF000000"/>
        <rFont val="Calibri"/>
        <family val="2"/>
        <scheme val="minor"/>
      </rPr>
      <t xml:space="preserve">Durante el primer trimestre del año 2025, no se materializo el riesgo.
</t>
    </r>
    <r>
      <rPr>
        <sz val="10"/>
        <color rgb="FF000000"/>
        <rFont val="Calibri"/>
        <family val="2"/>
        <scheme val="minor"/>
      </rPr>
      <t>Los rendimientos de las cuentas que son administradas por la Rama Judicial, ascendieron a $73.616 millones.</t>
    </r>
  </si>
  <si>
    <t>1. Aplicar validaciones sobre la consistencia y razonabilidad de la información a contabilizar
2. elaborar las conciliaciones con las áreas internas y externas que proveen información al ciclo contable
3. Validar antes de la fecha límite para el reporte la actualización del sistema CHIP
4. Garantizar que exista por lo menos dos servidores judiciales capacitados en el reporte de la información Contable a la CGN
5. Verificar el cumplimiento del Cronograma establecido por la CGN para el reporte de Información Contable Pública  a CHIP.</t>
  </si>
  <si>
    <r>
      <rPr>
        <b/>
        <sz val="10"/>
        <color rgb="FF000000"/>
        <rFont val="Calibri"/>
        <scheme val="minor"/>
      </rPr>
      <t xml:space="preserve">Durante el primer trimestre del año 2025, no se materializo el riesgo.
</t>
    </r>
    <r>
      <rPr>
        <sz val="10"/>
        <color rgb="FF000000"/>
        <rFont val="Calibri"/>
        <scheme val="minor"/>
      </rPr>
      <t>Se analizaron las cifras incorporadas en los estados financieros al corte del 31 de marzo de 2025,  se hicieron validaciones de la información entregada por las distintas áreas y se adelantaron las conciliaciones correspondientes de los diferentes procesos, con el fin de garantizar la integridad y razonabilidad de las cifras. 
En cuanto al cumplimiento de los lineamientos establecidos por la Contaduría General de la Nación (CGN), se efectuó la transmisión de los estados financieros dentro de los plazos estipulados, obteniendo confirmación mediante correo electrónico con número de radicado, lo que da cuenta de la presentación oportuna conforme al cronograma definido por el ente rector.</t>
    </r>
  </si>
  <si>
    <t>1. Normatividad clara para los trámites que impliquen recursos dinerarios
2. Control dual para cualquier tipo de transacción
3. Todas las recepciones de solicitudes que impliquen devolución de recursos se allega por los correos oficiales
3. La información sensible o que goza de confidencialidad no se publica o se bloquea para que evitar la fuga de esta información</t>
  </si>
  <si>
    <t>Durante el primer trimestre del año 2025, no se materializo el riesgo.</t>
  </si>
  <si>
    <t xml:space="preserve">1. Elaborar el Plan de Inversiones de la Rama Judicial - vigencia 2026.
2. Consolidar el Anteproyecto de Presupuestode la rama Judicial vigencia 2026.
</t>
  </si>
  <si>
    <r>
      <rPr>
        <b/>
        <sz val="10"/>
        <rFont val="Calibri"/>
        <family val="2"/>
        <scheme val="minor"/>
      </rPr>
      <t xml:space="preserve">Con corte al primer trimestre del 2025, no se materializó el riesgo. </t>
    </r>
    <r>
      <rPr>
        <sz val="10"/>
        <rFont val="Calibri"/>
        <family val="2"/>
        <scheme val="minor"/>
      </rPr>
      <t>Se da cumpliento a las siguientes actividades</t>
    </r>
    <r>
      <rPr>
        <b/>
        <sz val="10"/>
        <rFont val="Calibri"/>
        <family val="2"/>
        <scheme val="minor"/>
      </rPr>
      <t xml:space="preserve">: 
</t>
    </r>
    <r>
      <rPr>
        <sz val="10"/>
        <rFont val="Calibri"/>
        <family val="2"/>
        <scheme val="minor"/>
      </rPr>
      <t xml:space="preserve">
</t>
    </r>
    <r>
      <rPr>
        <b/>
        <sz val="10"/>
        <rFont val="Calibri"/>
        <family val="2"/>
        <scheme val="minor"/>
      </rPr>
      <t>1.</t>
    </r>
    <r>
      <rPr>
        <sz val="10"/>
        <rFont val="Calibri"/>
        <family val="2"/>
        <scheme val="minor"/>
      </rPr>
      <t xml:space="preserve"> El Consejo Superior de la Judicatura en sesión del 22 de enero de 2025, aprobó el plan de inversiones de la Rama Judicial para la vigencia 2025 a través del Acuerdo PCSJA25-12251 del 24 de enero de 2025, previo concepto de la Comisión Interinstitucional de la Rama Judicial sobre el Plan de Inversiones y de los recursos del Fondo de Modernización y Bienestar de la Administración de Justicia, así como los de los otros fondos parafiscales o especiales con los que cuenta la Rama Judicial, dado mediante los acuerdos CIRJA25-1 y CIRJA25-2 del 21 de enero de 2025.
</t>
    </r>
    <r>
      <rPr>
        <b/>
        <sz val="10"/>
        <rFont val="Calibri"/>
        <family val="2"/>
        <scheme val="minor"/>
      </rPr>
      <t xml:space="preserve">2. </t>
    </r>
    <r>
      <rPr>
        <sz val="10"/>
        <rFont val="Calibri"/>
        <family val="2"/>
        <scheme val="minor"/>
      </rPr>
      <t xml:space="preserve">Con oficio DEAJO25-216 del 28 de marzo de 2025, se presenta y radica el Anteproyecto de Presupuesto de la Rama Judicial 2026 al Ministerio de Hacienda y Crédito Púbico y al Departamento Nacional de Planeación, el cual consolidó las necesidades y propuestas de la Corte Constitucional, la Corte Suprema de Justicia, el Consejo de Estado, la Comisión de Disciplina Judicial, el Consejo Superior de la Judicatura, la Dirección Ejecutiva de Administración Judicial, los tribunales, las comisiones seccionales de disciplina judicial, los juzgados, los consejos seccionales de la judicatura y las direcciones seccionales de administración judicial. </t>
    </r>
  </si>
  <si>
    <t>1. Se aprobó la actualización de la Resolución 4179 de 2019, mediante la cual se complementaron y reforzaron los requisitos en las diferentes modalidades y conceptos, para atender estas solicitudes.
2. Se dispuso que autos y providencias sean enviados desde un correo oficial de dominio de la Rama Judicial.
3. Se verifica que antes del acto administrativo que el recursos haya ingresado a las cuentas de la Rama Judicial y que el número control de operación, no se haya repetido en otro trámite.</t>
  </si>
  <si>
    <r>
      <rPr>
        <b/>
        <sz val="10"/>
        <color theme="1"/>
        <rFont val="Calibri"/>
        <family val="2"/>
        <scheme val="minor"/>
      </rPr>
      <t>Durante el primer trimestre del año 2025, no se materializo el riesgo.</t>
    </r>
    <r>
      <rPr>
        <sz val="10"/>
        <color theme="1"/>
        <rFont val="Calibri"/>
        <family val="2"/>
        <scheme val="minor"/>
      </rPr>
      <t xml:space="preserve">
1. Se tramitaron </t>
    </r>
    <r>
      <rPr>
        <sz val="10"/>
        <rFont val="Calibri"/>
        <family val="2"/>
        <scheme val="minor"/>
      </rPr>
      <t>61</t>
    </r>
    <r>
      <rPr>
        <sz val="10"/>
        <color theme="1"/>
        <rFont val="Calibri"/>
        <family val="2"/>
        <scheme val="minor"/>
      </rPr>
      <t xml:space="preserve"> solicitudes de devolución de sumas de dinero cumpliendo lo estipulado en el procedimiento SIGCMA.
2. No se tramitaron 8 solicitudes por el incumplimiento de los requisitos.</t>
    </r>
  </si>
  <si>
    <t>Desagregar y asignar oportunamente el presupuesto de funcionamiento, servicio de la deuda e inversión en función de las necesidades de la Rama Judicial</t>
  </si>
  <si>
    <r>
      <rPr>
        <b/>
        <sz val="10"/>
        <rFont val="Calibri"/>
        <family val="2"/>
        <scheme val="minor"/>
      </rPr>
      <t xml:space="preserve">Durante el primer trimestre del año 2025, no se materializo el riesgo. </t>
    </r>
    <r>
      <rPr>
        <sz val="10"/>
        <rFont val="Calibri"/>
        <family val="2"/>
        <scheme val="minor"/>
      </rPr>
      <t xml:space="preserve">A través de los siguientes actos administrativas se desagrega y asigna el presupuesto inicial 2025 a las diferentes cuentas, así:
1. Resolución No. 001 del 2 de enero de 2025 Por medio de la cual se desagregó el presupuesto de gastos de personal.
2. Resolución No. 005 del 2 de enero de 2025 Por medio de la cual se desagrega el presupuesto de la cuenta de adquisición bienes y servicios y gastos por tributos.
Resolución 0056 del 8 de enero de 2025 Por medio de la cual se desagrega y asigna el presupuesto inicial adquisición sentencias y servicio a la deuda.
3. Resolución No. 051 del 7 de enero de 2025, por medio de la cual se  desagrega y asigna parcialmente, el Presupuesto de Inversión de la Rama Judicial, en el rubro definido en el catálogo de clasificación presupuestal.
4. Resolución No. 3795 del 24 de enero de 2025, Por medio de la cual se desagrega y se asigna el Presupuesto de Inversión de la Rama Judicial, en los rubros definidos en el catálogo de clasificación presupuestal </t>
    </r>
  </si>
  <si>
    <t>1. Contar con un equipo de trabajo capacitado para reconocer los requisitos de cada una de las cuentas, según sus características técnicas y las condiciones del contrato, de acuerdo con la lista de chequeo.
2. Aplicar los lineamientos de acuerdo con la normatividad vigente,  para la aplicación de las retenciones y contribuciones de ley. 
3. Dar trámite a las reclamaciones de devolución de retención en la fuente, por descuentos aplicados en exceso, cuando haya lugar y sea solicitado.
4. Contar con un profesional idóneo, con formación en contaduría pública, que se encuentre capacitado y ejecute la  revisión de las obligaciones presupuestales elaboradas por los analistas o profesionales, antes del tramite a la División de Tesorería, configurando de esta manera el control interno dual en la central de cuentas.</t>
  </si>
  <si>
    <r>
      <rPr>
        <b/>
        <sz val="10"/>
        <color rgb="FF000000"/>
        <rFont val="Calibri"/>
        <family val="2"/>
        <scheme val="minor"/>
      </rPr>
      <t xml:space="preserve">Durante  la vigencia 2025, No se materializó el riesgo .
</t>
    </r>
    <r>
      <rPr>
        <sz val="10"/>
        <color rgb="FF000000"/>
        <rFont val="Calibri"/>
        <family val="2"/>
        <scheme val="minor"/>
      </rPr>
      <t>Se contó con un equipo de trabajo conformado por 3 asistentes administrativos, 1 técnico administrativo y 7 profesionales quienes analizaron, revisaron, cotejaron los documentos recibidos contra la lista de chequeo verificando cumplimiento de requisitos, se hicieron las cuentas por pagar, para posteriormente realizar las obligaciones;   el control dual de las obligaciones presupuestales lo realizó la coordinadora de la central de cuentas (profesional grado 20, contadora pública) para  enviarlas firmadas a tesorería y continuar con el proceso de pago,
Se dió trámite a las devoluciones de retenciones en la fuente solicitadas de acuerdo a requisitos cumplidos; el análisis lo realizó un profesional grado 20 (contrador público).</t>
    </r>
  </si>
  <si>
    <t>1. El manejo de las cuentas bancarias se realiza con control dual; en los bancos están registradas las firmas autorizadas. 
2. En la vigencia 2023, se elaboró el Instructivo y Protocolo de seguridad de la gestión de la tesorería y oficinas pagadoras de la Rama Judicial, documento que se socializó en el nivel central y Seccionales con Circular, en el que se definen parámetros para el manejo de recursos en cuentas bancarias
3. La Tesorería Central ha encaminado la gestión para lograr efectuar los pagos a beneficiario final por intermedio del SIIF Nación con lo cual se ha reducido el giro de cheques</t>
  </si>
  <si>
    <r>
      <rPr>
        <b/>
        <sz val="10"/>
        <color rgb="FF000000"/>
        <rFont val="Calibri"/>
        <family val="2"/>
        <scheme val="minor"/>
      </rPr>
      <t xml:space="preserve">Durante el primer trimestre del año 2025, no se materializo el riesgo.
</t>
    </r>
    <r>
      <rPr>
        <sz val="10"/>
        <color rgb="FF000000"/>
        <rFont val="Calibri"/>
        <family val="2"/>
        <scheme val="minor"/>
      </rPr>
      <t>1. Como resultado de la gestión adelantada en la División de Tesorería, en el primer trimestre de la vigencia 2025, tan solo se giraron</t>
    </r>
    <r>
      <rPr>
        <sz val="10"/>
        <color rgb="FFFF0000"/>
        <rFont val="Calibri"/>
        <family val="2"/>
        <scheme val="minor"/>
      </rPr>
      <t xml:space="preserve"> </t>
    </r>
    <r>
      <rPr>
        <sz val="10"/>
        <color rgb="FF000000"/>
        <rFont val="Calibri"/>
        <family val="2"/>
        <scheme val="minor"/>
      </rPr>
      <t xml:space="preserve">9 cheques, lo cual representa disminución de la programación de giros con traspaso a pagaduría.
2. Los cheques fueron girados a los beneficiarios correctos; pagados en los respectivos bancos. Así mismo de manera oportuna se rindió el informe de Transporte de Valores a la Compañía Aseguradora.
3. Se realizaron algunos pagos a través de los operadores, como aportes en línea; SOI y la plataforma del Banco Agrario </t>
    </r>
  </si>
  <si>
    <t>ANÁLISIS DEL RESULTADO FINAL 
2 TRIMESTRE</t>
  </si>
  <si>
    <t>1. Revisar la información por parte de los Usuarios SIIF en el proceso de endoso.</t>
  </si>
  <si>
    <t>2. Atender la guía definida por el SIIF Nación en el manejo de las operaciones con control dual en la División de Tesorería.</t>
  </si>
  <si>
    <t>3. Realizar los pagos electrónicos con control dual, que significa que son revisados y lanzados por un usuario, verificados y aprobados por otro.</t>
  </si>
  <si>
    <t>4. Revisión cuidadosa de la información en el SIIF y en los documentos físicos por parte del perfil autorizador endoso, a cargo de la Central de Cuentas previo a autorizar el endoso.</t>
  </si>
  <si>
    <t>31/06/2025</t>
  </si>
  <si>
    <t>1. Definir un cronograma de fechas de trámite en SIIF, proceso administrativo y pago de las Declaraciones de Retención en la fuente para la DIAN y la secretaría de Impuestos distritales</t>
  </si>
  <si>
    <t>2. Contar por lo menos con dos funcionarios en la División de Tesorería, capacitados en el manejo de portales empresariales y el pago de las declaraciones tributarias</t>
  </si>
  <si>
    <t>3.El segundo día hábil la División de Tesorería suministra el reporte consultado en SIIF de las deducciones con saldo por pagar por unidad ejecutora.</t>
  </si>
  <si>
    <t>4. Capacitar mínimo a dos usuarios en el pago por compensación de deducciones DIAN, para que uno realice el proceso de verificación en SIIF y el otro realice  la aprobación del proceso en el SIIF</t>
  </si>
  <si>
    <r>
      <rPr>
        <b/>
        <sz val="10"/>
        <color rgb="FF000000"/>
        <rFont val="Calibri"/>
        <scheme val="minor"/>
      </rPr>
      <t xml:space="preserve">Durante el segundo trimestre del año 2025, no se materializó el riesgo.
</t>
    </r>
    <r>
      <rPr>
        <sz val="10"/>
        <color rgb="FF000000"/>
        <rFont val="Calibri"/>
        <scheme val="minor"/>
      </rPr>
      <t xml:space="preserve">
Los rendimientos de las cuentas que son administradas por la Rama Judicial, acumuladas a 30 de junio de 2025, ascienden así: Rendimientos de Depósitos Judiciales $145.929.080.779, rendimientos de las cuentas del Fondo de Modernización a $2.918.078.192.</t>
    </r>
  </si>
  <si>
    <t>1. Aplicar validaciones sobre la consistencia y razonabilidad de la información a contabilizar
2. elaborar las conciliaciones con las áreas internas y externas que proveen información al ciclo contable
3. Validar antes de la fecha límite para el reporte la actualización del sistema CHIP
4. Garantizar que exista por lo menos dos servidores judiciales capacitados en el reporte de la información Contable a la CGN
5. Verificar el cumplimiento del Cronograma establecido por la CGN para el reporte de Información Contable Pública  a CHIP</t>
  </si>
  <si>
    <r>
      <rPr>
        <b/>
        <sz val="10"/>
        <color rgb="FF000000"/>
        <rFont val="Calibri"/>
        <scheme val="minor"/>
      </rPr>
      <t xml:space="preserve">Durante el segundo trimestre del año 2025, no se materializó el riesgo.
</t>
    </r>
    <r>
      <rPr>
        <sz val="10"/>
        <color rgb="FF000000"/>
        <rFont val="Calibri"/>
        <scheme val="minor"/>
      </rPr>
      <t>Se analizan las cifras incorporadas en los estados financieros al corte del 30 de junio de 2025,  se hacen validaciones de la información entregada por las distintas áreas y se adelantan las conciliaciones correspondientes a los diferentes procesos, con el fin de garantizar la integridad y razonabilidad de las cifras. 
En cuanto al cumplimiento de los lineamientos establecidos por la Contaduría General de la Nación (CGN), se efectúa la transmisión de los estados financieros dentro de los plazos estipulados, obteniendo confirmación mediante correo electrónico con número de radicado, lo que da cuenta de la presentación oportuna conforme al cronograma definido por el ente rector.</t>
    </r>
  </si>
  <si>
    <t>Durante el segundo trimestre del año 2025, no se materializó el riesgo.</t>
  </si>
  <si>
    <r>
      <rPr>
        <b/>
        <sz val="10"/>
        <color rgb="FF000000"/>
        <rFont val="Calibri"/>
        <scheme val="minor"/>
      </rPr>
      <t>Con corte al segundo trimestre del 2025, no se materializó el riesgo</t>
    </r>
    <r>
      <rPr>
        <sz val="10"/>
        <color rgb="FF000000"/>
        <rFont val="Calibri"/>
        <scheme val="minor"/>
      </rPr>
      <t xml:space="preserve">.
Mediante Acuerdo PCSJA24-12247 23 de diciembre de 2024, el Consejo Superior de la Judicatura desagregó el Presupuesto de Gastos de Funcionamiento e Inversión de la vigencia 2025 para la sección presupuestal 2701 Rama Judicial.
Mediante Acuerdo PCSJA24-12305 13 de junio de 2025, el Consejo Superior de la Judicatura modificó la desagregación del Presupuesto de Gastos de la vigencia 2025, con el propósito de financiar el costo de la inclusión en nómina de la Bonificación Judicial como factor salarial ordenado por sentencias en la vigencia 2025.
</t>
    </r>
  </si>
  <si>
    <t>1. Contar con un equipo de trabajo capacitado para reconocer los requisitos de cada una de las cuentas, según sus características técnicas y las condiciones del contrato, de acuerdo con la lista de chequeo.
2. Aplicar los lineamientos de acuerdo con la normatividad vigente,  para la aplicación de las retenciones y contribuciones de ley. 
3. Dar trámite a las reclamaciones de devolución de retención en la fuente, por descuentos aplicados en exceso, cuando haya lugar y sea solicitado.
4. Contar con un profesional idóneo, con formación en contaduría pública, que se encuentre capacitado y ejecute la  revisión de las obligaciones presupuestales elaboradas por los analistas o profesionales, antes del tramite a la División de Tesorería, configurando de esta manera el control interno dual en central de cuentas.</t>
  </si>
  <si>
    <t>1. El manejo de las cuentas bancarias se realiza con control dual; en los bancos están registradas las firmas autorizadas.</t>
  </si>
  <si>
    <r>
      <rPr>
        <b/>
        <sz val="10"/>
        <color rgb="FF242424"/>
        <rFont val="Calibri"/>
        <scheme val="minor"/>
      </rPr>
      <t xml:space="preserve">Durante el segundo trimestre del año 2025, no se materializó el riesgo.
</t>
    </r>
    <r>
      <rPr>
        <sz val="10"/>
        <color rgb="FF242424"/>
        <rFont val="Calibri"/>
        <scheme val="minor"/>
      </rPr>
      <t>1. Como resultado de la gestión adelantada en la División de Tesorería, en el segundo trimestre de la vigencia 2025, tan solo se giraron 9 cheques, lo cual representa disminución de la programación de giros con traspaso a pagaduría.
2. Los cheques son girados a los beneficiarios correctos; pagados en los respectivos bancos. Así mismo de manera oportuna se rinde el informe de Transporte de Valores a la Compañía Aseguradora.
3. Los pagos se realizan a beneficiario final; solamente se trasladan a la Tesorería algunos pagos que deben hacerse a través de los operadores, como aportes en línea; SOI y la plataforma del Banco Agrario.</t>
    </r>
  </si>
  <si>
    <t>2. En la vigencia 2023, se elaboró el Instructivo y Protocolo de seguridad de la gestión de la tesorería y oficinas pagadoras de la Rama Judicial, documento que se socializó en el nivel central y Seccionales con Circular, en el que se definen parámetros para el manejo de recursos en cuentas bancarias</t>
  </si>
  <si>
    <t>3. La Tesorería Central ha encaminado la gestión para lograr efectuar los pagos a beneficiario final por intermedio del SIIF Nación con lo cual se ha reducido el giro de cheques</t>
  </si>
  <si>
    <t>ANÁLISIS DEL RESULTADO FINAL 
3 TRIMESTRE</t>
  </si>
  <si>
    <t>ANÁLISIS DEL RESULTADO FINAL 
4 TRIMESTRE</t>
  </si>
  <si>
    <r>
      <t xml:space="preserve">Durante el segundo trimestre del año 2025, no se materializó el riesgo.
</t>
    </r>
    <r>
      <rPr>
        <sz val="10"/>
        <color rgb="FF242424"/>
        <rFont val="Calibri"/>
        <scheme val="minor"/>
      </rPr>
      <t>1. Previo al proceso de competencia de la División de Tesorería, los usuarios del Grupo central de cuentas revisan el cumplimiento de los requisitos de pago. Posteriormente, la División de tesorería mediante el perfil pagador efectúa nuevamente el control dual con la revisión en el registro de la orden de pago y otro perfil pagador realiza la autorización del pago, previa revisión de soportes. 
2. El procesos de registro de cuentas bancarias en SIIF Nación se realizan con control dual por un área diferente a la Tesorería. En la elaboración de la Orden de pago, el perfil pagador incluye la cuenta bancaria según los actos administrativos y contratos, y el primer autorizador lo verifica nuevamente. 
3. Adicionalmente, en los casos en los que hay endoso del pago, el SIIF parametrizó esta transacción para que, previa revisión de soportes, sea realizada por el Perfil Autorizador endoso (circular 061 de 2011), incompatible con el perfil pagador.</t>
    </r>
  </si>
  <si>
    <r>
      <t xml:space="preserve">Durante el segundo trimestre del año 2025, no se materializó el riesgo.
</t>
    </r>
    <r>
      <rPr>
        <sz val="10"/>
        <color rgb="FF242424"/>
        <rFont val="Calibri"/>
        <scheme val="minor"/>
      </rPr>
      <t>1. Se cumple con el calendario tributario emitido por la DIAN y Secretaria Distrital de Hacienda, en las fechas establecidas.
2. Las áreas inmersas en el proceso realizan la labor en los tiempos establecidos por la Entidad, para evitar así incurrir en sanciones e intereses por incumplimientos.
Se cuenta con servidores capacitados en el manejo de portales empresariales y el pago por compensación de las declaraciones tributarias. Adicionalmente, el MHCP en la CIRCULAR EXTERNA 011 de 2025 se informa de las modificaciones en SIIF Nación, optimizando el proceso.</t>
    </r>
  </si>
  <si>
    <t xml:space="preserve">5.  el usuario deberá generar el reporte "Informe para Declaración Mensual de Retenciones en la Fuente" el cual debe estar en estado APROBADO así este será transmitido a la DIAN.
</t>
  </si>
  <si>
    <r>
      <rPr>
        <b/>
        <sz val="10"/>
        <color rgb="FF000000"/>
        <rFont val="Calibri"/>
        <scheme val="minor"/>
      </rPr>
      <t xml:space="preserve">Durante el segundo trimestre del año 2025, no se materializó el riesgo.
</t>
    </r>
    <r>
      <rPr>
        <sz val="10"/>
        <color rgb="FF000000"/>
        <rFont val="Calibri"/>
        <scheme val="minor"/>
      </rPr>
      <t xml:space="preserve">Se realiza el traslado de recursos al mes de junio de 2025 de los valores correspondientes a las entidades beneficiarias del Fondo de Modernización: al Ministerio de Justicia y el Derecho se trasladaron $1.793.558.886; Al Uspec $145.405.368; y a la Rama Judicial $86.518.578.316, para un total trasladado de $88,457,542,570, correspondiente a los rendimientos del cuarto trimestre de 2024 y recaudo de los meses de enero, febrero y marzo de 2025. Los traslados se verifican y confirman a la División de Contabilidad por memorando para su respectivo registro en SIIF Nación. </t>
    </r>
  </si>
  <si>
    <t>1. Elaborar el Plan de Inversiones de la Rama Judicial - vigencia 2026.
2. Consolidar el Anteproyecto de Presupuesto de la rama Judicial vigencia 2026.</t>
  </si>
  <si>
    <r>
      <rPr>
        <b/>
        <sz val="10"/>
        <color rgb="FF000000"/>
        <rFont val="Calibri"/>
        <scheme val="minor"/>
      </rPr>
      <t>Con corte al segundo trimestre del 2025, no se materializó el riesgo.</t>
    </r>
    <r>
      <rPr>
        <sz val="10"/>
        <color rgb="FF000000"/>
        <rFont val="Calibri"/>
        <scheme val="minor"/>
      </rPr>
      <t xml:space="preserve"> 
Mediante oficio DEAJO25-216 del 28 de marzo de 2025, se presenta y radica el Anteproyecto de Presupuesto de la Rama Judicial 2026 al Ministerio de Hacienda y Crédito Púbico y al Departamento Nacional de Planeación, el cual consolida las necesidades y propuestas de la Corte Constitucional, la Corte Suprema de Justicia, el Consejo de Estado, la Comisión de Disciplina Judicial, el Consejo Superior de la Judicatura, la Dirección Ejecutiva de Administración Judicial, los tribunales, las comisiones seccionales de disciplina judicial, los juzgados, los consejos seccionales de la judicatura y las direcciones seccionales de administración judicial. Actualmente se encuentra en tramite para aprobación, por parte del Congreso de la República, la Ley de Presupuesto.
El 28 de mayo de 2025 se realiza una reunión con el Comité Sectorial y Grupo Apoyo Técnico de Minhacienda y DNP, donde, mediante una presentación de PowerPoint,  la Unidad de Planeación expone la necesidad de recursos requeridos para el MGMP 2026 - 2029.</t>
    </r>
  </si>
  <si>
    <r>
      <rPr>
        <b/>
        <sz val="10"/>
        <color rgb="FF000000"/>
        <rFont val="Calibri"/>
        <scheme val="minor"/>
      </rPr>
      <t xml:space="preserve">Durante el segundo trimestre del año 2025, no se materializó el riesgo. 
</t>
    </r>
    <r>
      <rPr>
        <sz val="10"/>
        <color rgb="FF000000"/>
        <rFont val="Calibri"/>
        <scheme val="minor"/>
      </rPr>
      <t xml:space="preserve">Acumulado al mes de junio de 2025, se pagan 142 solicitudes de devolución, en un promedio de 20 días hábiles. Acumulado al mes de junio de 2025, se han devuelto recursos por valor $6,688,744,030. No se presenta ninguna irregularidad en el pago de las solicitudes de devolución, están funcionado los controles duales establecidos, la aplicabilidad normativa, verificación de números de operación, aplicabilidad del derecho de turno y el seguimiento y control que se le realiza a todas las solicitudes de devolución.
</t>
    </r>
  </si>
  <si>
    <r>
      <rPr>
        <b/>
        <sz val="10"/>
        <color rgb="FF000000"/>
        <rFont val="Calibri"/>
        <scheme val="minor"/>
      </rPr>
      <t xml:space="preserve">Durante el segundo trimestre de 2025 no se materializó el riesgo.
</t>
    </r>
    <r>
      <rPr>
        <sz val="10"/>
        <color rgb="FF000000"/>
        <rFont val="Calibri"/>
        <scheme val="minor"/>
      </rPr>
      <t>Se cuenta con un equipo de trabajo conformado por 3 asistentes administrativos, 1 técnico administrativo y 7 profesionales quienes analizan, revisan y cotejan los documentos recibidos contra la lista de chequeo, verificando el cumplimiento de requisitos. Se hacen las cuentas por pagar, para posteriormente realizar las obligaciones. El control dual de las obligaciones presupuestales lo realiza la Coordinadora del grupo Central de Cuentas (profesional grado 20, Contadora pública) para  enviarlas firmadas a la División de Tesorería y continuar con el proceso de pago.
Se elabora el reporte de estadísticas en el trámite de cuentas, para verificar que no se presente demora en la elaboración de los documentos de manera injustificada.
Se da trámite a las devoluciones de retenciones en la fuente, solicitadas de acuerdo a requisitos cumplidos; el análisis lo realiza un profesional grado 20 (Contador público).</t>
    </r>
  </si>
  <si>
    <r>
      <rPr>
        <b/>
        <sz val="10"/>
        <color rgb="FF000000"/>
        <rFont val="Calibri"/>
        <scheme val="minor"/>
      </rPr>
      <t xml:space="preserve">Durante el segundo trimestre del año 2025, no se materializó el riesgo.
</t>
    </r>
    <r>
      <rPr>
        <sz val="10"/>
        <color rgb="FF000000"/>
        <rFont val="Calibri"/>
        <scheme val="minor"/>
      </rPr>
      <t>1. Se emite el Memorando DEAJM24-13 de 2024, estableciendo las unidades pares en la DEAJ que deben gestionar las solicitudes de CDP en SIIF NACIÓN, de las Unidades del C. S. de la J., para garantizar que se realicen las solicitudes desde el sistema SIIF.
2. Se expiden 285 CDP's de conformidad con las normas establecidas y de forma correcta.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</si>
</sst>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106">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22"/>
      <color theme="1"/>
      <name val="Calibri"/>
      <family val="2"/>
      <scheme val="minor"/>
    </font>
    <font>
      <b/>
      <sz val="8"/>
      <color rgb="FF000000"/>
      <name val="Times New Roman"/>
      <family val="1"/>
    </font>
    <font>
      <b/>
      <sz val="8"/>
      <color rgb="FF767171"/>
      <name val="Times New Roman"/>
      <family val="1"/>
    </font>
    <font>
      <sz val="11"/>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b/>
      <sz val="11"/>
      <color theme="0"/>
      <name val="Calibri"/>
      <family val="2"/>
      <scheme val="minor"/>
    </font>
    <font>
      <sz val="14"/>
      <color theme="1"/>
      <name val="Azo Sans Medium"/>
    </font>
    <font>
      <b/>
      <sz val="14"/>
      <color theme="1"/>
      <name val="Azo Sans Medium"/>
    </font>
    <font>
      <b/>
      <sz val="14"/>
      <color theme="0"/>
      <name val="Azo Sans Medium"/>
    </font>
    <font>
      <b/>
      <sz val="14"/>
      <name val="Azo Sans Medium"/>
    </font>
    <font>
      <sz val="14"/>
      <color theme="0"/>
      <name val="Azo Sans Medium"/>
    </font>
    <font>
      <sz val="14"/>
      <name val="Azo Sans Medium"/>
    </font>
    <font>
      <sz val="11"/>
      <name val="Azo Sans Light"/>
    </font>
    <font>
      <b/>
      <sz val="16"/>
      <color theme="0"/>
      <name val="Calibri"/>
      <family val="2"/>
      <scheme val="minor"/>
    </font>
    <font>
      <b/>
      <sz val="22"/>
      <color theme="0"/>
      <name val="Calibri"/>
      <family val="2"/>
      <scheme val="minor"/>
    </font>
    <font>
      <b/>
      <sz val="14"/>
      <color theme="0"/>
      <name val="Calibri"/>
      <family val="2"/>
      <scheme val="minor"/>
    </font>
    <font>
      <sz val="14"/>
      <color theme="1"/>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sz val="11"/>
      <color rgb="FF242424"/>
      <name val="Aptos Narrow"/>
      <family val="2"/>
    </font>
    <font>
      <sz val="10"/>
      <color rgb="FF242424"/>
      <name val="Calibri"/>
      <family val="2"/>
      <scheme val="minor"/>
    </font>
    <font>
      <sz val="10"/>
      <color rgb="FFFF0000"/>
      <name val="Calibri"/>
      <family val="2"/>
      <scheme val="minor"/>
    </font>
    <font>
      <b/>
      <sz val="10"/>
      <color rgb="FF242424"/>
      <name val="Calibri"/>
      <scheme val="minor"/>
    </font>
    <font>
      <sz val="10"/>
      <color rgb="FF242424"/>
      <name val="Calibri"/>
      <scheme val="minor"/>
    </font>
    <font>
      <sz val="10"/>
      <color theme="1"/>
      <name val="Calibri"/>
      <scheme val="minor"/>
    </font>
    <font>
      <b/>
      <sz val="10"/>
      <color theme="1"/>
      <name val="Calibri"/>
      <scheme val="minor"/>
    </font>
    <font>
      <sz val="10"/>
      <name val="Calibri"/>
      <scheme val="minor"/>
    </font>
    <font>
      <sz val="10"/>
      <color rgb="FF000000"/>
      <name val="Calibri"/>
      <scheme val="minor"/>
    </font>
    <font>
      <b/>
      <sz val="10"/>
      <color rgb="FF000000"/>
      <name val="Calibri"/>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7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hair">
        <color rgb="FF4DC0E3"/>
      </top>
      <bottom style="hair">
        <color rgb="FF4DC0E3"/>
      </bottom>
      <diagonal/>
    </border>
    <border>
      <left style="dashed">
        <color rgb="FF00B0F0"/>
      </left>
      <right style="dashed">
        <color rgb="FF00B0F0"/>
      </right>
      <top style="dashed">
        <color rgb="FF00B0F0"/>
      </top>
      <bottom style="dashed">
        <color rgb="FF00B0F0"/>
      </bottom>
      <diagonal/>
    </border>
    <border>
      <left style="thick">
        <color theme="0"/>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medium">
        <color indexed="64"/>
      </bottom>
      <diagonal/>
    </border>
    <border>
      <left style="medium">
        <color indexed="64"/>
      </left>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top/>
      <bottom style="thin">
        <color rgb="FF000000"/>
      </bottom>
      <diagonal/>
    </border>
    <border>
      <left style="thick">
        <color rgb="FF000000"/>
      </left>
      <right style="thin">
        <color indexed="64"/>
      </right>
      <top style="thick">
        <color rgb="FF000000"/>
      </top>
      <bottom style="thin">
        <color indexed="64"/>
      </bottom>
      <diagonal/>
    </border>
    <border>
      <left style="thin">
        <color indexed="64"/>
      </left>
      <right style="thin">
        <color indexed="64"/>
      </right>
      <top style="thick">
        <color rgb="FF000000"/>
      </top>
      <bottom style="thin">
        <color indexed="64"/>
      </bottom>
      <diagonal/>
    </border>
    <border>
      <left style="thin">
        <color rgb="FF000000"/>
      </left>
      <right style="thick">
        <color rgb="FF000000"/>
      </right>
      <top style="thick">
        <color rgb="FF000000"/>
      </top>
      <bottom style="thin">
        <color rgb="FF000000"/>
      </bottom>
      <diagonal/>
    </border>
    <border>
      <left style="thick">
        <color rgb="FF000000"/>
      </left>
      <right style="thin">
        <color indexed="64"/>
      </right>
      <top style="thin">
        <color indexed="64"/>
      </top>
      <bottom style="thin">
        <color indexed="64"/>
      </bottom>
      <diagonal/>
    </border>
    <border>
      <left style="thin">
        <color rgb="FF000000"/>
      </left>
      <right style="thick">
        <color rgb="FF000000"/>
      </right>
      <top style="thin">
        <color rgb="FF000000"/>
      </top>
      <bottom style="thin">
        <color rgb="FF000000"/>
      </bottom>
      <diagonal/>
    </border>
    <border>
      <left style="thick">
        <color rgb="FF000000"/>
      </left>
      <right style="thin">
        <color indexed="64"/>
      </right>
      <top style="thin">
        <color indexed="64"/>
      </top>
      <bottom style="medium">
        <color indexed="64"/>
      </bottom>
      <diagonal/>
    </border>
    <border>
      <left style="thick">
        <color rgb="FF000000"/>
      </left>
      <right style="thin">
        <color indexed="64"/>
      </right>
      <top style="medium">
        <color indexed="64"/>
      </top>
      <bottom style="thin">
        <color indexed="64"/>
      </bottom>
      <diagonal/>
    </border>
    <border>
      <left style="thick">
        <color rgb="FF000000"/>
      </left>
      <right style="thin">
        <color indexed="64"/>
      </right>
      <top style="thin">
        <color indexed="64"/>
      </top>
      <bottom/>
      <diagonal/>
    </border>
    <border>
      <left style="thin">
        <color rgb="FF000000"/>
      </left>
      <right style="thick">
        <color rgb="FF000000"/>
      </right>
      <top style="thin">
        <color rgb="FF000000"/>
      </top>
      <bottom/>
      <diagonal/>
    </border>
    <border>
      <left style="thin">
        <color rgb="FF000000"/>
      </left>
      <right style="thick">
        <color rgb="FF000000"/>
      </right>
      <top/>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style="thick">
        <color rgb="FF000000"/>
      </right>
      <top/>
      <bottom style="thick">
        <color rgb="FF000000"/>
      </bottom>
      <diagonal/>
    </border>
    <border>
      <left/>
      <right/>
      <top style="thick">
        <color rgb="FF000000"/>
      </top>
      <bottom/>
      <diagonal/>
    </border>
    <border>
      <left style="thin">
        <color indexed="64"/>
      </left>
      <right style="thin">
        <color indexed="64"/>
      </right>
      <top style="thick">
        <color rgb="FF000000"/>
      </top>
      <bottom/>
      <diagonal/>
    </border>
    <border>
      <left style="thin">
        <color indexed="64"/>
      </left>
      <right/>
      <top style="thick">
        <color rgb="FF000000"/>
      </top>
      <bottom/>
      <diagonal/>
    </border>
    <border>
      <left style="thin">
        <color rgb="FF000000"/>
      </left>
      <right style="thick">
        <color rgb="FF000000"/>
      </right>
      <top style="thick">
        <color rgb="FF000000"/>
      </top>
      <bottom/>
      <diagonal/>
    </border>
    <border>
      <left style="thin">
        <color rgb="FF000000"/>
      </left>
      <right style="thick">
        <color rgb="FF000000"/>
      </right>
      <top/>
      <bottom style="thin">
        <color rgb="FF000000"/>
      </bottom>
      <diagonal/>
    </border>
    <border>
      <left style="thick">
        <color rgb="FF000000"/>
      </left>
      <right style="thin">
        <color indexed="64"/>
      </right>
      <top/>
      <bottom style="thin">
        <color indexed="64"/>
      </bottom>
      <diagonal/>
    </border>
    <border>
      <left style="thick">
        <color rgb="FF000000"/>
      </left>
      <right style="thin">
        <color indexed="64"/>
      </right>
      <top style="thin">
        <color indexed="64"/>
      </top>
      <bottom style="thick">
        <color rgb="FF000000"/>
      </bottom>
      <diagonal/>
    </border>
    <border>
      <left style="thin">
        <color indexed="64"/>
      </left>
      <right style="thin">
        <color indexed="64"/>
      </right>
      <top style="thin">
        <color indexed="64"/>
      </top>
      <bottom style="thick">
        <color rgb="FF000000"/>
      </bottom>
      <diagonal/>
    </border>
    <border>
      <left style="thin">
        <color indexed="64"/>
      </left>
      <right/>
      <top style="thin">
        <color indexed="64"/>
      </top>
      <bottom style="thick">
        <color rgb="FF000000"/>
      </bottom>
      <diagonal/>
    </border>
    <border>
      <left style="thin">
        <color rgb="FF000000"/>
      </left>
      <right style="thin">
        <color rgb="FF000000"/>
      </right>
      <top/>
      <bottom style="thick">
        <color rgb="FF000000"/>
      </bottom>
      <diagonal/>
    </border>
    <border>
      <left/>
      <right style="thin">
        <color rgb="FF000000"/>
      </right>
      <top style="thin">
        <color rgb="FF000000"/>
      </top>
      <bottom style="thick">
        <color rgb="FF000000"/>
      </bottom>
      <diagonal/>
    </border>
    <border>
      <left style="thin">
        <color indexed="64"/>
      </left>
      <right style="thin">
        <color indexed="64"/>
      </right>
      <top/>
      <bottom style="thick">
        <color rgb="FF000000"/>
      </bottom>
      <diagonal/>
    </border>
    <border>
      <left style="thin">
        <color indexed="64"/>
      </left>
      <right/>
      <top/>
      <bottom style="thick">
        <color rgb="FF000000"/>
      </bottom>
      <diagonal/>
    </border>
    <border>
      <left style="thin">
        <color rgb="FF000000"/>
      </left>
      <right style="thick">
        <color rgb="FF000000"/>
      </right>
      <top style="thin">
        <color rgb="FF000000"/>
      </top>
      <bottom style="thick">
        <color rgb="FF000000"/>
      </bottom>
      <diagonal/>
    </border>
    <border>
      <left/>
      <right/>
      <top/>
      <bottom style="thick">
        <color rgb="FF000000"/>
      </bottom>
      <diagonal/>
    </border>
    <border>
      <left/>
      <right style="thin">
        <color indexed="64"/>
      </right>
      <top style="thin">
        <color indexed="64"/>
      </top>
      <bottom style="thick">
        <color rgb="FF000000"/>
      </bottom>
      <diagonal/>
    </border>
    <border>
      <left/>
      <right style="thin">
        <color rgb="FF000000"/>
      </right>
      <top/>
      <bottom style="thin">
        <color rgb="FF000000"/>
      </bottom>
      <diagonal/>
    </border>
    <border>
      <left style="thick">
        <color rgb="FF000000"/>
      </left>
      <right/>
      <top style="thin">
        <color indexed="64"/>
      </top>
      <bottom style="thin">
        <color indexed="64"/>
      </bottom>
      <diagonal/>
    </border>
    <border>
      <left style="thick">
        <color rgb="FF000000"/>
      </left>
      <right/>
      <top style="thin">
        <color indexed="64"/>
      </top>
      <bottom/>
      <diagonal/>
    </border>
    <border>
      <left style="thick">
        <color rgb="FF000000"/>
      </left>
      <right/>
      <top/>
      <bottom style="thin">
        <color indexed="64"/>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79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0" fontId="27"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0" fontId="27" fillId="4" borderId="10" xfId="0" applyFont="1" applyFill="1" applyBorder="1" applyAlignment="1">
      <alignment horizontal="left" vertical="center"/>
    </xf>
    <xf numFmtId="0" fontId="27" fillId="4" borderId="10" xfId="0" applyFont="1" applyFill="1" applyBorder="1" applyAlignment="1">
      <alignment vertical="center"/>
    </xf>
    <xf numFmtId="0" fontId="27" fillId="4" borderId="37" xfId="0" applyFont="1" applyFill="1" applyBorder="1" applyAlignment="1">
      <alignment vertical="center"/>
    </xf>
    <xf numFmtId="0" fontId="27" fillId="4" borderId="36" xfId="0" applyFont="1" applyFill="1" applyBorder="1" applyAlignment="1">
      <alignment vertical="center"/>
    </xf>
    <xf numFmtId="0" fontId="1" fillId="3" borderId="34" xfId="0" applyFont="1" applyFill="1" applyBorder="1" applyAlignment="1">
      <alignment horizontal="center" vertical="center"/>
    </xf>
    <xf numFmtId="0" fontId="27"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4" fillId="4" borderId="75" xfId="0" applyFont="1" applyFill="1" applyBorder="1" applyAlignment="1">
      <alignment horizontal="center" vertical="center"/>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3" xfId="3" applyNumberFormat="1" applyFont="1" applyBorder="1" applyAlignment="1">
      <alignment horizontal="center" vertical="center" wrapText="1" readingOrder="1"/>
    </xf>
    <xf numFmtId="0" fontId="46" fillId="7" borderId="84" xfId="0" applyFont="1" applyFill="1" applyBorder="1" applyAlignment="1">
      <alignment horizontal="center" vertical="center" wrapText="1" readingOrder="1"/>
    </xf>
    <xf numFmtId="0" fontId="46" fillId="8" borderId="85" xfId="0" applyFont="1" applyFill="1" applyBorder="1" applyAlignment="1">
      <alignment horizontal="center" vertical="center" wrapText="1" readingOrder="1"/>
    </xf>
    <xf numFmtId="0" fontId="46" fillId="9" borderId="85" xfId="0" applyFont="1" applyFill="1" applyBorder="1" applyAlignment="1">
      <alignment horizontal="center" vertical="center" wrapText="1" readingOrder="1"/>
    </xf>
    <xf numFmtId="0" fontId="46" fillId="10" borderId="85" xfId="0" applyFont="1" applyFill="1" applyBorder="1" applyAlignment="1">
      <alignment horizontal="center" vertical="center" wrapText="1" readingOrder="1"/>
    </xf>
    <xf numFmtId="0" fontId="47" fillId="11" borderId="85"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80"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41" fillId="4" borderId="39" xfId="0" applyFont="1" applyFill="1" applyBorder="1" applyAlignment="1">
      <alignment horizontal="center" vertical="center" textRotation="90"/>
    </xf>
    <xf numFmtId="0" fontId="58" fillId="3" borderId="73" xfId="0" applyFont="1" applyFill="1" applyBorder="1" applyAlignment="1">
      <alignment vertical="center" wrapText="1"/>
    </xf>
    <xf numFmtId="0" fontId="58" fillId="3" borderId="17" xfId="0" applyFont="1" applyFill="1" applyBorder="1" applyAlignment="1">
      <alignment vertical="center" wrapText="1"/>
    </xf>
    <xf numFmtId="0" fontId="4" fillId="4" borderId="65"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56" xfId="0" applyFont="1" applyFill="1" applyBorder="1" applyAlignment="1">
      <alignment horizontal="center" vertical="center"/>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7" fillId="4" borderId="59" xfId="0" applyFont="1" applyFill="1" applyBorder="1" applyAlignment="1">
      <alignment vertical="center"/>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12" fillId="0" borderId="6" xfId="0" applyFont="1" applyBorder="1" applyAlignment="1">
      <alignment horizontal="justify" vertical="center"/>
    </xf>
    <xf numFmtId="0" fontId="12" fillId="0" borderId="6" xfId="0" applyFont="1" applyBorder="1" applyAlignment="1">
      <alignment horizontal="justify" vertical="center" wrapText="1"/>
    </xf>
    <xf numFmtId="0" fontId="0" fillId="0" borderId="35" xfId="0" applyBorder="1" applyAlignment="1">
      <alignment horizontal="justify"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8"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21" fillId="3" borderId="0" xfId="0" applyFont="1" applyFill="1"/>
    <xf numFmtId="0" fontId="68" fillId="0" borderId="111" xfId="0" applyFont="1" applyBorder="1" applyAlignment="1">
      <alignment horizontal="center" vertical="center" wrapText="1"/>
    </xf>
    <xf numFmtId="0" fontId="68" fillId="0" borderId="82" xfId="0" applyFont="1" applyBorder="1" applyAlignment="1">
      <alignment horizontal="center" vertical="center" wrapText="1"/>
    </xf>
    <xf numFmtId="0" fontId="69" fillId="0" borderId="80" xfId="0" applyFont="1" applyBorder="1" applyAlignment="1">
      <alignment horizontal="center" vertical="center" wrapText="1"/>
    </xf>
    <xf numFmtId="0" fontId="69" fillId="0" borderId="20" xfId="0" applyFont="1" applyBorder="1" applyAlignment="1">
      <alignment horizontal="center" vertical="center" wrapText="1"/>
    </xf>
    <xf numFmtId="0" fontId="68" fillId="0" borderId="112" xfId="0" applyFont="1" applyBorder="1" applyAlignment="1">
      <alignment horizontal="center" vertical="center" wrapText="1"/>
    </xf>
    <xf numFmtId="0" fontId="68" fillId="0" borderId="12" xfId="0" applyFont="1" applyBorder="1" applyAlignment="1">
      <alignment horizontal="center" vertical="center" wrapText="1"/>
    </xf>
    <xf numFmtId="0" fontId="70" fillId="0" borderId="0" xfId="0" applyFont="1"/>
    <xf numFmtId="0" fontId="70" fillId="0" borderId="0" xfId="0" applyFont="1" applyAlignment="1" applyProtection="1">
      <alignment horizontal="center" vertical="center"/>
      <protection locked="0"/>
    </xf>
    <xf numFmtId="0" fontId="70" fillId="0" borderId="0" xfId="0" applyFont="1" applyAlignment="1" applyProtection="1">
      <alignment horizontal="left"/>
      <protection locked="0"/>
    </xf>
    <xf numFmtId="0" fontId="70" fillId="0" borderId="0" xfId="0" applyFont="1" applyAlignment="1" applyProtection="1">
      <alignment horizontal="center"/>
      <protection locked="0"/>
    </xf>
    <xf numFmtId="0" fontId="73" fillId="20" borderId="116" xfId="0" applyFont="1" applyFill="1" applyBorder="1" applyAlignment="1">
      <alignment horizontal="center" vertical="center" wrapText="1" readingOrder="1"/>
    </xf>
    <xf numFmtId="0" fontId="75" fillId="3" borderId="116" xfId="0" applyFont="1" applyFill="1" applyBorder="1" applyAlignment="1">
      <alignment horizontal="center" vertical="center" wrapText="1" readingOrder="1"/>
    </xf>
    <xf numFmtId="0" fontId="75" fillId="3" borderId="116" xfId="0" applyFont="1" applyFill="1" applyBorder="1" applyAlignment="1">
      <alignment horizontal="center" vertical="center" wrapText="1"/>
    </xf>
    <xf numFmtId="0" fontId="70" fillId="3" borderId="0" xfId="0" applyFont="1" applyFill="1"/>
    <xf numFmtId="0" fontId="75" fillId="0" borderId="116" xfId="0" applyFont="1" applyBorder="1" applyAlignment="1">
      <alignment horizontal="center" vertical="center" wrapText="1" readingOrder="1"/>
    </xf>
    <xf numFmtId="0" fontId="72" fillId="0" borderId="0" xfId="0" applyFont="1" applyAlignment="1">
      <alignment vertical="center" wrapText="1"/>
    </xf>
    <xf numFmtId="0" fontId="73" fillId="0" borderId="116" xfId="0" applyFont="1" applyBorder="1" applyAlignment="1">
      <alignment vertical="center" wrapText="1" readingOrder="1"/>
    </xf>
    <xf numFmtId="0" fontId="71" fillId="0" borderId="0" xfId="0" applyFont="1"/>
    <xf numFmtId="0" fontId="73" fillId="0" borderId="0" xfId="0" applyFont="1" applyAlignment="1">
      <alignment vertical="center" wrapText="1" readingOrder="1"/>
    </xf>
    <xf numFmtId="0" fontId="75" fillId="3" borderId="0" xfId="0" applyFont="1" applyFill="1" applyAlignment="1">
      <alignment horizontal="center" vertical="center" wrapText="1" readingOrder="1"/>
    </xf>
    <xf numFmtId="0" fontId="75" fillId="0" borderId="0" xfId="0" applyFont="1" applyAlignment="1">
      <alignment vertical="center"/>
    </xf>
    <xf numFmtId="0" fontId="70" fillId="0" borderId="0" xfId="0" applyFont="1" applyAlignment="1">
      <alignment horizontal="left"/>
    </xf>
    <xf numFmtId="0" fontId="70" fillId="0" borderId="0" xfId="0" applyFont="1" applyAlignment="1">
      <alignment horizontal="center"/>
    </xf>
    <xf numFmtId="0" fontId="76" fillId="0" borderId="0" xfId="0" applyFont="1" applyAlignment="1">
      <alignment wrapText="1"/>
    </xf>
    <xf numFmtId="0" fontId="78" fillId="0" borderId="0" xfId="0" applyFont="1"/>
    <xf numFmtId="0" fontId="80" fillId="20" borderId="113" xfId="0" applyFont="1" applyFill="1" applyBorder="1" applyAlignment="1">
      <alignment horizontal="center" vertical="center"/>
    </xf>
    <xf numFmtId="0" fontId="80" fillId="5" borderId="113" xfId="0" applyFont="1" applyFill="1" applyBorder="1" applyAlignment="1">
      <alignment horizontal="center" vertical="center"/>
    </xf>
    <xf numFmtId="0" fontId="80" fillId="5" borderId="113" xfId="0" applyFont="1" applyFill="1" applyBorder="1" applyAlignment="1">
      <alignment vertical="center" wrapText="1"/>
    </xf>
    <xf numFmtId="0" fontId="78" fillId="0" borderId="0" xfId="0" applyFont="1" applyAlignment="1">
      <alignment horizontal="left"/>
    </xf>
    <xf numFmtId="0" fontId="76" fillId="0" borderId="0" xfId="0" applyFont="1" applyAlignment="1">
      <alignment horizontal="center"/>
    </xf>
    <xf numFmtId="0" fontId="78" fillId="0" borderId="0" xfId="0" applyFont="1" applyAlignment="1">
      <alignment horizontal="center"/>
    </xf>
    <xf numFmtId="0" fontId="19" fillId="15" borderId="0" xfId="0" applyFont="1" applyFill="1" applyAlignment="1" applyProtection="1">
      <alignment horizontal="center" vertical="center" wrapText="1"/>
      <protection locked="0"/>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82" fillId="0" borderId="0" xfId="0" applyFont="1" applyAlignment="1" applyProtection="1">
      <alignment vertical="top"/>
      <protection locked="0"/>
    </xf>
    <xf numFmtId="0" fontId="82" fillId="0" borderId="0" xfId="0" applyFont="1" applyAlignment="1">
      <alignment vertical="top"/>
    </xf>
    <xf numFmtId="0" fontId="84" fillId="19" borderId="113" xfId="0" applyFont="1" applyFill="1" applyBorder="1" applyAlignment="1" applyProtection="1">
      <alignment horizontal="left" vertical="top" wrapText="1"/>
      <protection locked="0"/>
    </xf>
    <xf numFmtId="0" fontId="84" fillId="19" borderId="113" xfId="0" applyFont="1" applyFill="1" applyBorder="1" applyAlignment="1" applyProtection="1">
      <alignment horizontal="center" vertical="center"/>
      <protection locked="0"/>
    </xf>
    <xf numFmtId="0" fontId="85" fillId="5" borderId="113" xfId="0" applyFont="1" applyFill="1" applyBorder="1" applyAlignment="1" applyProtection="1">
      <alignment horizontal="center" vertical="center" wrapText="1"/>
      <protection locked="0"/>
    </xf>
    <xf numFmtId="0" fontId="83" fillId="0" borderId="0" xfId="0" applyFont="1" applyAlignment="1" applyProtection="1">
      <alignment horizontal="left" vertical="top"/>
      <protection locked="0"/>
    </xf>
    <xf numFmtId="0" fontId="86" fillId="0" borderId="0" xfId="0" applyFont="1" applyAlignment="1" applyProtection="1">
      <alignment horizontal="center" vertical="center"/>
      <protection locked="0"/>
    </xf>
    <xf numFmtId="0" fontId="86" fillId="0" borderId="0" xfId="0" applyFont="1" applyAlignment="1" applyProtection="1">
      <alignment horizontal="center" vertical="top"/>
      <protection locked="0"/>
    </xf>
    <xf numFmtId="0" fontId="82" fillId="0" borderId="0" xfId="0" applyFont="1" applyAlignment="1" applyProtection="1">
      <alignment horizontal="center" vertical="center"/>
      <protection locked="0"/>
    </xf>
    <xf numFmtId="0" fontId="87" fillId="0" borderId="0" xfId="0" applyFont="1" applyAlignment="1" applyProtection="1">
      <alignment horizontal="left" vertical="top"/>
      <protection locked="0"/>
    </xf>
    <xf numFmtId="0" fontId="87" fillId="0" borderId="0" xfId="0" applyFont="1" applyAlignment="1" applyProtection="1">
      <alignment horizontal="center" vertical="center"/>
      <protection locked="0"/>
    </xf>
    <xf numFmtId="0" fontId="87" fillId="0" borderId="0" xfId="0" applyFont="1" applyAlignment="1">
      <alignment vertical="top"/>
    </xf>
    <xf numFmtId="0" fontId="87" fillId="0" borderId="0" xfId="0" applyFont="1" applyAlignment="1" applyProtection="1">
      <alignment horizontal="center" vertical="top"/>
      <protection locked="0"/>
    </xf>
    <xf numFmtId="0" fontId="87" fillId="20" borderId="113" xfId="0" applyFont="1" applyFill="1" applyBorder="1" applyAlignment="1" applyProtection="1">
      <alignment vertical="top"/>
      <protection locked="0"/>
    </xf>
    <xf numFmtId="0" fontId="76" fillId="5" borderId="113" xfId="0" applyFont="1" applyFill="1" applyBorder="1" applyAlignment="1" applyProtection="1">
      <alignment horizontal="center" vertical="center" wrapText="1"/>
      <protection locked="0"/>
    </xf>
    <xf numFmtId="0" fontId="75" fillId="3" borderId="116" xfId="0" applyFont="1" applyFill="1" applyBorder="1" applyAlignment="1">
      <alignment horizontal="justify" vertical="center" wrapText="1"/>
    </xf>
    <xf numFmtId="0" fontId="75" fillId="0" borderId="116" xfId="0" applyFont="1" applyBorder="1" applyAlignment="1">
      <alignment horizontal="justify" vertical="center" wrapText="1"/>
    </xf>
    <xf numFmtId="0" fontId="75" fillId="0" borderId="116" xfId="0" applyFont="1" applyBorder="1" applyAlignment="1">
      <alignment horizontal="justify" vertical="center" wrapText="1" readingOrder="1"/>
    </xf>
    <xf numFmtId="0" fontId="70" fillId="0" borderId="0" xfId="0" applyFont="1" applyAlignment="1">
      <alignment horizontal="justify" vertical="center"/>
    </xf>
    <xf numFmtId="0" fontId="75" fillId="0" borderId="116" xfId="0" applyFont="1" applyBorder="1" applyAlignment="1">
      <alignment horizontal="justify" vertical="center"/>
    </xf>
    <xf numFmtId="0" fontId="75" fillId="0" borderId="116" xfId="0" applyFont="1" applyBorder="1" applyAlignment="1">
      <alignment horizontal="center" vertical="center" wrapText="1"/>
    </xf>
    <xf numFmtId="0" fontId="75" fillId="0" borderId="116" xfId="0" applyFont="1" applyBorder="1" applyAlignment="1">
      <alignment horizontal="center" vertical="center"/>
    </xf>
    <xf numFmtId="0" fontId="75" fillId="0" borderId="117" xfId="0" applyFont="1" applyBorder="1" applyAlignment="1">
      <alignment horizontal="center" vertical="center" wrapText="1" readingOrder="1"/>
    </xf>
    <xf numFmtId="0" fontId="75" fillId="0" borderId="117" xfId="0" applyFont="1" applyBorder="1" applyAlignment="1">
      <alignment horizontal="justify" vertical="center" wrapText="1"/>
    </xf>
    <xf numFmtId="0" fontId="75" fillId="0" borderId="117" xfId="0" applyFont="1" applyBorder="1" applyAlignment="1">
      <alignment horizontal="center" vertical="center"/>
    </xf>
    <xf numFmtId="0" fontId="72" fillId="0" borderId="124" xfId="0" applyFont="1" applyBorder="1" applyAlignment="1">
      <alignment horizontal="justify" vertical="center" wrapText="1"/>
    </xf>
    <xf numFmtId="0" fontId="72" fillId="0" borderId="124" xfId="0" applyFont="1" applyBorder="1" applyAlignment="1">
      <alignment horizontal="center" vertical="center" wrapText="1"/>
    </xf>
    <xf numFmtId="0" fontId="88" fillId="0" borderId="124" xfId="0" applyFont="1" applyBorder="1" applyAlignment="1">
      <alignment horizontal="left" vertical="center"/>
    </xf>
    <xf numFmtId="0" fontId="88" fillId="0" borderId="124" xfId="0" applyFont="1" applyBorder="1" applyAlignment="1">
      <alignment horizontal="left" vertical="center" wrapText="1"/>
    </xf>
    <xf numFmtId="0" fontId="12" fillId="0" borderId="0" xfId="0" applyFont="1"/>
    <xf numFmtId="0" fontId="12" fillId="0" borderId="35" xfId="0" applyFont="1" applyBorder="1" applyAlignment="1" applyProtection="1">
      <alignment horizontal="justify" vertical="center" wrapText="1"/>
      <protection locked="0"/>
    </xf>
    <xf numFmtId="0" fontId="12" fillId="0" borderId="6" xfId="0" applyFont="1" applyBorder="1" applyAlignment="1" applyProtection="1">
      <alignment horizontal="justify" vertical="center" wrapText="1"/>
      <protection locked="0"/>
    </xf>
    <xf numFmtId="0" fontId="0" fillId="0" borderId="6" xfId="0" applyBorder="1" applyAlignment="1">
      <alignment horizontal="justify" vertical="center"/>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0" borderId="24" xfId="0" applyBorder="1" applyAlignment="1">
      <alignment horizontal="left" vertical="center" wrapText="1"/>
    </xf>
    <xf numFmtId="0" fontId="0" fillId="3" borderId="6" xfId="0" applyFill="1" applyBorder="1" applyAlignment="1">
      <alignment horizontal="left" vertical="center" wrapText="1"/>
    </xf>
    <xf numFmtId="0" fontId="12" fillId="3" borderId="35" xfId="0"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12" fillId="3" borderId="24" xfId="0" applyFont="1" applyFill="1" applyBorder="1" applyAlignment="1">
      <alignment horizontal="justify" vertical="center" wrapText="1"/>
    </xf>
    <xf numFmtId="0" fontId="0" fillId="0" borderId="32" xfId="0" applyBorder="1" applyAlignment="1">
      <alignment horizontal="justify" vertical="center" wrapText="1"/>
    </xf>
    <xf numFmtId="0" fontId="12" fillId="3" borderId="32" xfId="0" applyFont="1" applyFill="1" applyBorder="1" applyAlignment="1">
      <alignment horizontal="justify" vertical="center" wrapText="1"/>
    </xf>
    <xf numFmtId="0" fontId="0" fillId="0" borderId="46" xfId="0" applyBorder="1" applyAlignment="1">
      <alignment horizontal="justify" vertical="center" wrapText="1"/>
    </xf>
    <xf numFmtId="0" fontId="12" fillId="3" borderId="46" xfId="0" applyFont="1" applyFill="1" applyBorder="1" applyAlignment="1">
      <alignment horizontal="justify" vertical="center" wrapText="1"/>
    </xf>
    <xf numFmtId="0" fontId="0" fillId="0" borderId="44" xfId="0" applyBorder="1" applyAlignment="1">
      <alignment horizontal="justify" vertical="center" wrapText="1"/>
    </xf>
    <xf numFmtId="0" fontId="12" fillId="3" borderId="44" xfId="0" applyFont="1" applyFill="1" applyBorder="1" applyAlignment="1">
      <alignment horizontal="justify" vertical="center" wrapText="1"/>
    </xf>
    <xf numFmtId="3" fontId="0" fillId="0" borderId="44" xfId="0" applyNumberFormat="1" applyBorder="1" applyAlignment="1">
      <alignment horizontal="justify" vertical="center" wrapText="1"/>
    </xf>
    <xf numFmtId="3" fontId="0" fillId="0" borderId="23" xfId="0" applyNumberFormat="1" applyBorder="1" applyAlignment="1">
      <alignment horizontal="justify" vertical="center" wrapText="1"/>
    </xf>
    <xf numFmtId="0" fontId="12" fillId="0" borderId="46"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3" fontId="0" fillId="0" borderId="24" xfId="0" applyNumberFormat="1" applyBorder="1" applyAlignment="1">
      <alignment horizontal="justify" vertical="center" wrapText="1"/>
    </xf>
    <xf numFmtId="0" fontId="12" fillId="0" borderId="44" xfId="0" applyFont="1" applyBorder="1" applyAlignment="1" applyProtection="1">
      <alignment horizontal="justify" vertical="center" wrapText="1"/>
      <protection locked="0"/>
    </xf>
    <xf numFmtId="0" fontId="81" fillId="3" borderId="52" xfId="0" applyFont="1" applyFill="1" applyBorder="1" applyAlignment="1">
      <alignment horizontal="center" vertical="center"/>
    </xf>
    <xf numFmtId="0" fontId="81" fillId="3" borderId="0" xfId="0" applyFont="1" applyFill="1" applyAlignment="1">
      <alignment horizontal="center" vertical="center"/>
    </xf>
    <xf numFmtId="0" fontId="81" fillId="2" borderId="0" xfId="0" applyFont="1" applyFill="1" applyAlignment="1">
      <alignment horizontal="center" vertical="center"/>
    </xf>
    <xf numFmtId="0" fontId="0" fillId="3" borderId="4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6" xfId="0" applyFill="1" applyBorder="1" applyAlignment="1">
      <alignment horizontal="center" vertical="center" wrapText="1"/>
    </xf>
    <xf numFmtId="2" fontId="0" fillId="0" borderId="0" xfId="0" applyNumberFormat="1"/>
    <xf numFmtId="0" fontId="12" fillId="0" borderId="6" xfId="0" applyFont="1" applyBorder="1" applyAlignment="1">
      <alignment horizontal="left" vertical="center" wrapText="1"/>
    </xf>
    <xf numFmtId="4" fontId="0" fillId="0" borderId="6" xfId="0" applyNumberFormat="1" applyBorder="1" applyAlignment="1">
      <alignment horizontal="left" vertical="center" wrapText="1"/>
    </xf>
    <xf numFmtId="4" fontId="0" fillId="0" borderId="76" xfId="0" applyNumberFormat="1" applyBorder="1" applyAlignment="1">
      <alignment horizontal="left" vertical="center" wrapText="1"/>
    </xf>
    <xf numFmtId="4" fontId="0" fillId="0" borderId="121" xfId="0" applyNumberFormat="1" applyBorder="1" applyAlignment="1">
      <alignment horizontal="left" vertical="center" wrapText="1"/>
    </xf>
    <xf numFmtId="4" fontId="0" fillId="0" borderId="122" xfId="0" applyNumberFormat="1" applyBorder="1" applyAlignment="1">
      <alignment horizontal="left" vertical="center" wrapText="1"/>
    </xf>
    <xf numFmtId="0" fontId="0" fillId="0" borderId="44" xfId="0" applyBorder="1" applyAlignment="1">
      <alignment horizontal="left" vertical="center" wrapText="1"/>
    </xf>
    <xf numFmtId="0" fontId="12" fillId="0" borderId="35" xfId="0" applyFont="1" applyBorder="1" applyAlignment="1">
      <alignment horizontal="left" vertical="center" wrapText="1"/>
    </xf>
    <xf numFmtId="4" fontId="0" fillId="0" borderId="35" xfId="0" applyNumberFormat="1" applyBorder="1" applyAlignment="1">
      <alignment horizontal="left" vertical="center" wrapText="1"/>
    </xf>
    <xf numFmtId="0" fontId="12" fillId="0" borderId="24" xfId="0" applyFont="1" applyBorder="1" applyAlignment="1">
      <alignment horizontal="left" vertical="center" wrapText="1"/>
    </xf>
    <xf numFmtId="4" fontId="0" fillId="0" borderId="24" xfId="0" applyNumberFormat="1" applyBorder="1" applyAlignment="1">
      <alignment horizontal="left" vertical="center" wrapText="1"/>
    </xf>
    <xf numFmtId="0" fontId="0" fillId="0" borderId="46" xfId="0" applyBorder="1" applyAlignment="1">
      <alignment horizontal="left" vertical="center" wrapText="1"/>
    </xf>
    <xf numFmtId="0" fontId="0" fillId="0" borderId="0" xfId="0" applyAlignment="1">
      <alignment horizontal="justify" vertical="center"/>
    </xf>
    <xf numFmtId="0" fontId="10" fillId="0" borderId="0" xfId="0" applyFont="1"/>
    <xf numFmtId="0" fontId="96" fillId="21" borderId="133" xfId="0" applyFont="1" applyFill="1" applyBorder="1" applyAlignment="1">
      <alignment vertical="top" wrapText="1"/>
    </xf>
    <xf numFmtId="0" fontId="97" fillId="21" borderId="153" xfId="0" applyFont="1" applyFill="1" applyBorder="1" applyAlignment="1">
      <alignment horizontal="left" wrapText="1"/>
    </xf>
    <xf numFmtId="0" fontId="97" fillId="21" borderId="0" xfId="0" applyFont="1" applyFill="1" applyAlignment="1">
      <alignment horizontal="left" wrapText="1"/>
    </xf>
    <xf numFmtId="0" fontId="97" fillId="21" borderId="0" xfId="0" applyFont="1" applyFill="1" applyAlignment="1">
      <alignment horizontal="left" vertical="top" wrapText="1"/>
    </xf>
    <xf numFmtId="0" fontId="96" fillId="21" borderId="162" xfId="0" applyFont="1" applyFill="1" applyBorder="1" applyAlignment="1">
      <alignment vertical="top" wrapText="1"/>
    </xf>
    <xf numFmtId="0" fontId="97" fillId="21" borderId="167" xfId="0" applyFont="1" applyFill="1" applyBorder="1" applyAlignment="1">
      <alignment horizontal="left" wrapText="1"/>
    </xf>
    <xf numFmtId="164" fontId="19" fillId="15" borderId="0" xfId="0" applyNumberFormat="1" applyFont="1" applyFill="1" applyAlignment="1" applyProtection="1">
      <alignment horizontal="center" vertical="center" wrapText="1"/>
      <protection locked="0"/>
    </xf>
    <xf numFmtId="0" fontId="60"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1"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3" fillId="0" borderId="116" xfId="0" applyFont="1" applyBorder="1" applyAlignment="1">
      <alignment horizontal="center" vertical="center" wrapText="1" readingOrder="1"/>
    </xf>
    <xf numFmtId="0" fontId="74" fillId="19" borderId="116" xfId="0" applyFont="1" applyFill="1" applyBorder="1" applyAlignment="1">
      <alignment horizontal="center" vertical="center" wrapText="1" readingOrder="1"/>
    </xf>
    <xf numFmtId="0" fontId="73" fillId="0" borderId="117" xfId="0" applyFont="1" applyBorder="1" applyAlignment="1">
      <alignment horizontal="center" vertical="center" wrapText="1" readingOrder="1"/>
    </xf>
    <xf numFmtId="0" fontId="73" fillId="0" borderId="119" xfId="0" applyFont="1" applyBorder="1" applyAlignment="1">
      <alignment horizontal="center" vertical="center" wrapText="1" readingOrder="1"/>
    </xf>
    <xf numFmtId="0" fontId="73" fillId="0" borderId="118" xfId="0" applyFont="1" applyBorder="1" applyAlignment="1">
      <alignment horizontal="center" vertical="center" wrapText="1" readingOrder="1"/>
    </xf>
    <xf numFmtId="0" fontId="83" fillId="0" borderId="0" xfId="0" applyFont="1" applyAlignment="1" applyProtection="1">
      <alignment horizontal="center" vertical="center" wrapText="1"/>
      <protection locked="0"/>
    </xf>
    <xf numFmtId="0" fontId="85" fillId="5" borderId="114" xfId="0" applyFont="1" applyFill="1" applyBorder="1" applyAlignment="1" applyProtection="1">
      <alignment horizontal="center" vertical="center" wrapText="1"/>
      <protection locked="0"/>
    </xf>
    <xf numFmtId="0" fontId="85" fillId="5" borderId="115" xfId="0" applyFont="1" applyFill="1" applyBorder="1" applyAlignment="1" applyProtection="1">
      <alignment horizontal="center" vertical="center" wrapText="1"/>
      <protection locked="0"/>
    </xf>
    <xf numFmtId="0" fontId="85" fillId="5" borderId="113" xfId="0" applyFont="1" applyFill="1" applyBorder="1" applyAlignment="1" applyProtection="1">
      <alignment horizontal="center" vertical="center"/>
      <protection locked="0"/>
    </xf>
    <xf numFmtId="0" fontId="84" fillId="5" borderId="113" xfId="0" applyFont="1" applyFill="1" applyBorder="1" applyAlignment="1" applyProtection="1">
      <alignment horizontal="center" vertical="center"/>
      <protection locked="0"/>
    </xf>
    <xf numFmtId="0" fontId="73" fillId="0" borderId="113" xfId="0" applyFont="1" applyBorder="1" applyAlignment="1" applyProtection="1">
      <alignment horizontal="center" vertical="center"/>
      <protection locked="0"/>
    </xf>
    <xf numFmtId="0" fontId="85" fillId="20" borderId="114" xfId="0" applyFont="1" applyFill="1" applyBorder="1" applyAlignment="1" applyProtection="1">
      <alignment horizontal="center" vertical="top"/>
      <protection locked="0"/>
    </xf>
    <xf numFmtId="0" fontId="85" fillId="20" borderId="123" xfId="0" applyFont="1" applyFill="1" applyBorder="1" applyAlignment="1" applyProtection="1">
      <alignment horizontal="center" vertical="top"/>
      <protection locked="0"/>
    </xf>
    <xf numFmtId="0" fontId="85" fillId="20" borderId="115" xfId="0" applyFont="1" applyFill="1" applyBorder="1" applyAlignment="1" applyProtection="1">
      <alignment horizontal="center" vertical="top"/>
      <protection locked="0"/>
    </xf>
    <xf numFmtId="0" fontId="76" fillId="5" borderId="114" xfId="0" applyFont="1" applyFill="1" applyBorder="1" applyAlignment="1" applyProtection="1">
      <alignment horizontal="justify" vertical="center" wrapText="1"/>
      <protection locked="0"/>
    </xf>
    <xf numFmtId="0" fontId="76" fillId="5" borderId="123" xfId="0" applyFont="1" applyFill="1" applyBorder="1" applyAlignment="1" applyProtection="1">
      <alignment horizontal="justify" vertical="center" wrapText="1"/>
      <protection locked="0"/>
    </xf>
    <xf numFmtId="0" fontId="76" fillId="5" borderId="115" xfId="0" applyFont="1" applyFill="1" applyBorder="1" applyAlignment="1" applyProtection="1">
      <alignment horizontal="justify" vertical="center" wrapText="1"/>
      <protection locked="0"/>
    </xf>
    <xf numFmtId="0" fontId="73" fillId="3" borderId="116" xfId="0" applyFont="1" applyFill="1" applyBorder="1" applyAlignment="1">
      <alignment horizontal="center" vertical="center" wrapText="1" readingOrder="1"/>
    </xf>
    <xf numFmtId="0" fontId="73" fillId="0" borderId="116" xfId="0" applyFont="1" applyBorder="1" applyAlignment="1">
      <alignment horizontal="left" vertical="center" wrapText="1" readingOrder="1"/>
    </xf>
    <xf numFmtId="0" fontId="79" fillId="19" borderId="113" xfId="0" applyFont="1" applyFill="1" applyBorder="1" applyAlignment="1">
      <alignment horizontal="center"/>
    </xf>
    <xf numFmtId="0" fontId="77" fillId="0" borderId="0" xfId="0" applyFont="1" applyAlignment="1">
      <alignment horizontal="center" vertical="center" wrapText="1"/>
    </xf>
    <xf numFmtId="0" fontId="80" fillId="20" borderId="113" xfId="0" applyFont="1" applyFill="1" applyBorder="1" applyAlignment="1">
      <alignment horizontal="center" vertical="center" wrapText="1"/>
    </xf>
    <xf numFmtId="0" fontId="80" fillId="20" borderId="113" xfId="0" applyFont="1" applyFill="1" applyBorder="1" applyAlignment="1">
      <alignment horizontal="center" vertical="center"/>
    </xf>
    <xf numFmtId="0" fontId="66" fillId="3" borderId="0" xfId="1" applyFont="1" applyFill="1" applyAlignment="1">
      <alignment horizontal="justify" vertical="center" wrapText="1"/>
    </xf>
    <xf numFmtId="0" fontId="66" fillId="3" borderId="0" xfId="1" applyFont="1" applyFill="1" applyAlignment="1">
      <alignment horizontal="left" vertical="center" wrapText="1"/>
    </xf>
    <xf numFmtId="0" fontId="66" fillId="3" borderId="0" xfId="1" applyFont="1" applyFill="1" applyAlignment="1">
      <alignment horizontal="center"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97"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98"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99"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81" xfId="2" applyFont="1" applyFill="1" applyBorder="1" applyAlignment="1">
      <alignment horizontal="center" vertical="center" wrapText="1"/>
    </xf>
    <xf numFmtId="0" fontId="59" fillId="4" borderId="100" xfId="2" applyFont="1" applyFill="1" applyBorder="1" applyAlignment="1">
      <alignment horizontal="center" vertical="center" wrapText="1"/>
    </xf>
    <xf numFmtId="0" fontId="59" fillId="4" borderId="101" xfId="1" applyFont="1" applyFill="1" applyBorder="1" applyAlignment="1">
      <alignment horizontal="center" vertical="center"/>
    </xf>
    <xf numFmtId="0" fontId="59" fillId="4" borderId="97" xfId="1" applyFont="1" applyFill="1" applyBorder="1" applyAlignment="1">
      <alignment horizontal="center" vertical="center"/>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2" fillId="3" borderId="16" xfId="1" applyFont="1" applyFill="1" applyBorder="1" applyAlignment="1">
      <alignment horizontal="justify" vertical="center" wrapText="1"/>
    </xf>
    <xf numFmtId="0" fontId="52" fillId="3" borderId="102" xfId="1" applyFont="1" applyFill="1" applyBorder="1" applyAlignment="1">
      <alignment horizontal="justify" vertical="center" wrapText="1"/>
    </xf>
    <xf numFmtId="0" fontId="58" fillId="3" borderId="73" xfId="0" applyFont="1" applyFill="1" applyBorder="1" applyAlignment="1">
      <alignment vertical="center" wrapText="1"/>
    </xf>
    <xf numFmtId="0" fontId="58" fillId="3" borderId="17" xfId="0" applyFont="1" applyFill="1" applyBorder="1" applyAlignment="1">
      <alignment vertical="center" wrapText="1"/>
    </xf>
    <xf numFmtId="0" fontId="58" fillId="3" borderId="15" xfId="0" applyFont="1" applyFill="1" applyBorder="1" applyAlignment="1">
      <alignment vertical="center" wrapText="1"/>
    </xf>
    <xf numFmtId="0" fontId="58" fillId="3" borderId="86" xfId="0" applyFont="1" applyFill="1" applyBorder="1" applyAlignment="1">
      <alignment vertical="center" wrapText="1"/>
    </xf>
    <xf numFmtId="0" fontId="58" fillId="3" borderId="87" xfId="0" applyFont="1" applyFill="1" applyBorder="1" applyAlignment="1">
      <alignment vertical="center" wrapText="1"/>
    </xf>
    <xf numFmtId="0" fontId="58" fillId="7" borderId="6" xfId="0" applyFont="1" applyFill="1" applyBorder="1" applyAlignment="1">
      <alignment horizontal="left" vertical="center" wrapText="1"/>
    </xf>
    <xf numFmtId="0" fontId="52" fillId="3" borderId="72"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88" xfId="2" applyFont="1" applyFill="1" applyBorder="1" applyAlignment="1">
      <alignment horizontal="center" vertical="center" wrapText="1"/>
    </xf>
    <xf numFmtId="0" fontId="59" fillId="4" borderId="88" xfId="1" applyFont="1" applyFill="1" applyBorder="1" applyAlignment="1">
      <alignment horizontal="center" vertical="center"/>
    </xf>
    <xf numFmtId="0" fontId="59" fillId="4" borderId="104" xfId="1" applyFont="1" applyFill="1" applyBorder="1" applyAlignment="1">
      <alignment horizontal="center" vertical="center"/>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77" xfId="1" applyFont="1" applyFill="1" applyBorder="1" applyAlignment="1">
      <alignment horizontal="justify" vertical="center" wrapText="1"/>
    </xf>
    <xf numFmtId="0" fontId="66" fillId="3" borderId="6" xfId="1" applyFont="1" applyFill="1" applyBorder="1" applyAlignment="1">
      <alignment horizontal="justify" vertical="center" wrapText="1"/>
    </xf>
    <xf numFmtId="0" fontId="66" fillId="3" borderId="77" xfId="1" applyFont="1" applyFill="1" applyBorder="1" applyAlignment="1">
      <alignment horizontal="justify" vertical="center" wrapText="1"/>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2" fillId="3" borderId="29" xfId="1" applyFont="1" applyFill="1" applyBorder="1" applyAlignment="1">
      <alignment horizontal="justify" vertical="center" wrapText="1"/>
    </xf>
    <xf numFmtId="0" fontId="52" fillId="3" borderId="105"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9" fontId="12" fillId="0" borderId="35"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4" xfId="4" applyFont="1" applyBorder="1" applyAlignment="1">
      <alignment horizontal="center" vertical="center" wrapText="1"/>
    </xf>
    <xf numFmtId="0" fontId="26" fillId="0" borderId="3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12" fillId="11" borderId="94" xfId="0" applyFont="1" applyFill="1" applyBorder="1" applyAlignment="1">
      <alignment horizontal="center" vertical="center" wrapText="1"/>
    </xf>
    <xf numFmtId="0" fontId="12" fillId="11" borderId="95" xfId="0" applyFont="1" applyFill="1" applyBorder="1" applyAlignment="1">
      <alignment horizontal="center" vertical="center" wrapText="1"/>
    </xf>
    <xf numFmtId="0" fontId="12" fillId="11" borderId="96"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6" xfId="0" applyFont="1" applyBorder="1" applyAlignment="1">
      <alignment horizontal="center" vertical="center" wrapText="1"/>
    </xf>
    <xf numFmtId="0" fontId="0" fillId="0" borderId="31" xfId="0" applyBorder="1" applyAlignment="1">
      <alignment horizontal="center" vertical="top" wrapText="1"/>
    </xf>
    <xf numFmtId="0" fontId="67" fillId="10" borderId="0" xfId="0" applyFont="1" applyFill="1" applyAlignment="1">
      <alignment horizontal="center" vertical="center" wrapText="1"/>
    </xf>
    <xf numFmtId="0" fontId="0" fillId="0" borderId="92" xfId="0" applyBorder="1" applyAlignment="1">
      <alignment horizontal="center" vertical="center" wrapText="1"/>
    </xf>
    <xf numFmtId="0" fontId="0" fillId="0" borderId="45" xfId="0" applyBorder="1" applyAlignment="1">
      <alignment horizontal="center" vertical="center" wrapText="1"/>
    </xf>
    <xf numFmtId="0" fontId="0" fillId="0" borderId="93" xfId="0" applyBorder="1" applyAlignment="1">
      <alignment horizontal="center" vertical="center" wrapText="1"/>
    </xf>
    <xf numFmtId="0" fontId="0" fillId="0" borderId="0" xfId="0" applyAlignment="1">
      <alignment horizontal="center" vertical="center" wrapText="1"/>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4" fillId="4" borderId="90"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39"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4" fillId="4" borderId="0" xfId="0" applyFont="1" applyFill="1" applyAlignment="1">
      <alignment horizontal="center" vertical="center"/>
    </xf>
    <xf numFmtId="0" fontId="0" fillId="3" borderId="94" xfId="0" applyFill="1" applyBorder="1" applyAlignment="1">
      <alignment horizontal="center" vertical="center" wrapText="1"/>
    </xf>
    <xf numFmtId="0" fontId="0" fillId="3" borderId="95" xfId="0" applyFill="1" applyBorder="1" applyAlignment="1">
      <alignment horizontal="center" vertical="center" wrapText="1"/>
    </xf>
    <xf numFmtId="0" fontId="0" fillId="3" borderId="96" xfId="0" applyFill="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5"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9" xfId="0" applyFont="1" applyFill="1" applyBorder="1" applyAlignment="1" applyProtection="1">
      <alignment horizontal="center" vertical="center" wrapText="1"/>
      <protection locked="0"/>
    </xf>
    <xf numFmtId="0" fontId="4" fillId="16" borderId="65" xfId="0" applyFont="1" applyFill="1" applyBorder="1" applyAlignment="1" applyProtection="1">
      <alignment horizontal="center" vertical="center" wrapText="1"/>
      <protection locked="0"/>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4" fillId="4" borderId="9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4" fillId="4" borderId="125" xfId="0" applyFont="1" applyFill="1" applyBorder="1" applyAlignment="1">
      <alignment horizontal="center" vertical="center"/>
    </xf>
    <xf numFmtId="0" fontId="4" fillId="4" borderId="126" xfId="0" applyFont="1" applyFill="1" applyBorder="1" applyAlignment="1">
      <alignment horizontal="center" vertical="center"/>
    </xf>
    <xf numFmtId="0" fontId="0" fillId="11" borderId="94" xfId="0" applyFill="1" applyBorder="1" applyAlignment="1">
      <alignment horizontal="center" vertical="center" wrapText="1"/>
    </xf>
    <xf numFmtId="0" fontId="0" fillId="11" borderId="95" xfId="0" applyFill="1" applyBorder="1" applyAlignment="1">
      <alignment horizontal="center" vertical="center" wrapText="1"/>
    </xf>
    <xf numFmtId="0" fontId="0" fillId="11" borderId="96" xfId="0" applyFill="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27" fillId="4" borderId="60"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13" fillId="0" borderId="12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27"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46"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46" xfId="0" applyNumberFormat="1" applyBorder="1" applyAlignment="1">
      <alignment horizontal="center" vertical="center" wrapText="1"/>
    </xf>
    <xf numFmtId="0" fontId="91" fillId="4" borderId="6" xfId="0" applyFont="1" applyFill="1" applyBorder="1" applyAlignment="1">
      <alignment horizontal="left" vertical="center"/>
    </xf>
    <xf numFmtId="0" fontId="90" fillId="4" borderId="6" xfId="0" applyFont="1" applyFill="1" applyBorder="1" applyAlignment="1">
      <alignment horizontal="center" vertical="center"/>
    </xf>
    <xf numFmtId="0" fontId="81" fillId="4" borderId="67"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81" fillId="4" borderId="42"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89" fillId="3" borderId="6" xfId="0" applyFont="1" applyFill="1" applyBorder="1" applyAlignment="1">
      <alignment horizontal="center" vertical="center"/>
    </xf>
    <xf numFmtId="0" fontId="81" fillId="4" borderId="38" xfId="0" applyFont="1" applyFill="1" applyBorder="1" applyAlignment="1">
      <alignment horizontal="center" vertical="center" textRotation="1"/>
    </xf>
    <xf numFmtId="0" fontId="81" fillId="4" borderId="39" xfId="0" applyFont="1" applyFill="1" applyBorder="1" applyAlignment="1">
      <alignment horizontal="center" vertical="center" textRotation="1"/>
    </xf>
    <xf numFmtId="0" fontId="92" fillId="3" borderId="6" xfId="0" applyFont="1" applyFill="1" applyBorder="1" applyAlignment="1" applyProtection="1">
      <alignment horizontal="justify" vertical="center" wrapText="1"/>
      <protection locked="0"/>
    </xf>
    <xf numFmtId="0" fontId="92" fillId="3" borderId="6" xfId="0" applyFont="1" applyFill="1" applyBorder="1" applyAlignment="1" applyProtection="1">
      <alignment horizontal="justify" vertical="center"/>
      <protection locked="0"/>
    </xf>
    <xf numFmtId="0" fontId="81" fillId="4" borderId="56" xfId="0" applyFont="1" applyFill="1" applyBorder="1" applyAlignment="1">
      <alignment horizontal="center" vertical="center"/>
    </xf>
    <xf numFmtId="0" fontId="81" fillId="4" borderId="75" xfId="0" applyFont="1" applyFill="1" applyBorder="1" applyAlignment="1">
      <alignment horizontal="center" vertical="center"/>
    </xf>
    <xf numFmtId="0" fontId="81" fillId="4" borderId="54" xfId="0" applyFont="1" applyFill="1" applyBorder="1" applyAlignment="1">
      <alignment horizontal="center" vertical="center"/>
    </xf>
    <xf numFmtId="0" fontId="81" fillId="4" borderId="64" xfId="0" applyFont="1" applyFill="1" applyBorder="1" applyAlignment="1">
      <alignment horizontal="center" vertical="center"/>
    </xf>
    <xf numFmtId="0" fontId="81" fillId="3" borderId="110" xfId="0" applyFont="1" applyFill="1" applyBorder="1" applyAlignment="1">
      <alignment horizontal="center" vertical="center" wrapText="1"/>
    </xf>
    <xf numFmtId="0" fontId="81" fillId="3" borderId="66" xfId="0" applyFont="1" applyFill="1" applyBorder="1" applyAlignment="1">
      <alignment horizontal="center" vertical="center" wrapText="1"/>
    </xf>
    <xf numFmtId="0" fontId="81" fillId="4" borderId="38" xfId="0" applyFont="1" applyFill="1" applyBorder="1" applyAlignment="1">
      <alignment horizontal="center" vertical="center"/>
    </xf>
    <xf numFmtId="0" fontId="81" fillId="4" borderId="39" xfId="0" applyFont="1" applyFill="1" applyBorder="1" applyAlignment="1">
      <alignment horizontal="center" vertical="center"/>
    </xf>
    <xf numFmtId="0" fontId="13" fillId="0" borderId="3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4" xfId="0" applyFont="1" applyBorder="1" applyAlignment="1">
      <alignment horizontal="center" vertical="center" wrapText="1"/>
    </xf>
    <xf numFmtId="0" fontId="42" fillId="0" borderId="71"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6" borderId="6" xfId="0" applyFont="1" applyFill="1" applyBorder="1" applyAlignment="1">
      <alignment horizontal="center" vertical="center" wrapText="1" readingOrder="1"/>
    </xf>
    <xf numFmtId="0" fontId="44" fillId="6" borderId="0" xfId="0" applyFont="1" applyFill="1" applyAlignment="1">
      <alignment horizontal="center" vertical="center" wrapText="1" readingOrder="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4" xfId="0" applyFont="1" applyBorder="1" applyAlignment="1">
      <alignment horizontal="left" vertical="center" wrapText="1"/>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4"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44" xfId="0" applyNumberFormat="1" applyFont="1" applyBorder="1" applyAlignment="1">
      <alignment horizontal="center" vertical="center"/>
    </xf>
    <xf numFmtId="14" fontId="13" fillId="0" borderId="28" xfId="0" applyNumberFormat="1" applyFont="1" applyBorder="1" applyAlignment="1">
      <alignment horizontal="center" vertical="center"/>
    </xf>
    <xf numFmtId="14" fontId="13" fillId="0" borderId="46" xfId="0" applyNumberFormat="1" applyFont="1" applyBorder="1" applyAlignment="1">
      <alignment horizontal="center" vertical="center"/>
    </xf>
    <xf numFmtId="0" fontId="13" fillId="0" borderId="76" xfId="0" applyFont="1" applyBorder="1" applyAlignment="1">
      <alignment horizontal="justify" vertical="center" wrapText="1"/>
    </xf>
    <xf numFmtId="0" fontId="13" fillId="0" borderId="77" xfId="0" applyFont="1" applyBorder="1" applyAlignment="1">
      <alignment horizontal="justify" vertical="center"/>
    </xf>
    <xf numFmtId="0" fontId="13" fillId="0" borderId="78" xfId="0" applyFont="1" applyBorder="1" applyAlignment="1">
      <alignment horizontal="justify" vertical="center"/>
    </xf>
    <xf numFmtId="1" fontId="34" fillId="0" borderId="94" xfId="0" applyNumberFormat="1" applyFont="1" applyBorder="1" applyAlignment="1" applyProtection="1">
      <alignment horizontal="center" vertical="center" wrapText="1"/>
      <protection locked="0"/>
    </xf>
    <xf numFmtId="1" fontId="34" fillId="0" borderId="95" xfId="0" applyNumberFormat="1" applyFont="1" applyBorder="1" applyAlignment="1" applyProtection="1">
      <alignment horizontal="center" vertical="center" wrapText="1"/>
      <protection locked="0"/>
    </xf>
    <xf numFmtId="1" fontId="34" fillId="0" borderId="96" xfId="0" applyNumberFormat="1" applyFont="1" applyBorder="1" applyAlignment="1" applyProtection="1">
      <alignment horizontal="center" vertical="center" wrapText="1"/>
      <protection locked="0"/>
    </xf>
    <xf numFmtId="1" fontId="34" fillId="0" borderId="35" xfId="0" applyNumberFormat="1" applyFont="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1" fontId="23" fillId="0" borderId="35" xfId="0" applyNumberFormat="1"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1" fontId="34" fillId="0" borderId="35"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4"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23" fillId="0" borderId="35" xfId="0" applyFont="1" applyBorder="1" applyAlignment="1">
      <alignment horizontal="justify" vertical="center"/>
    </xf>
    <xf numFmtId="0" fontId="23" fillId="0" borderId="6" xfId="0" applyFont="1" applyBorder="1" applyAlignment="1">
      <alignment horizontal="justify" vertical="center"/>
    </xf>
    <xf numFmtId="0" fontId="23" fillId="0" borderId="24" xfId="0" applyFont="1" applyBorder="1" applyAlignment="1">
      <alignment horizontal="justify" vertical="center"/>
    </xf>
    <xf numFmtId="0" fontId="23" fillId="0" borderId="35" xfId="0" applyFont="1" applyBorder="1" applyAlignment="1">
      <alignment horizontal="center" vertical="center"/>
    </xf>
    <xf numFmtId="14" fontId="23" fillId="0" borderId="35"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3" fillId="0" borderId="76" xfId="0" applyFont="1" applyBorder="1" applyAlignment="1">
      <alignment horizontal="justify" vertical="center" wrapText="1"/>
    </xf>
    <xf numFmtId="0" fontId="23" fillId="0" borderId="77" xfId="0" applyFont="1" applyBorder="1" applyAlignment="1">
      <alignment horizontal="justify" vertical="center"/>
    </xf>
    <xf numFmtId="0" fontId="23" fillId="0" borderId="78" xfId="0" applyFont="1" applyBorder="1" applyAlignment="1">
      <alignment horizontal="justify" vertical="center"/>
    </xf>
    <xf numFmtId="0" fontId="13" fillId="0" borderId="35" xfId="0" applyFont="1" applyBorder="1" applyAlignment="1">
      <alignment horizontal="justify" vertical="center" wrapText="1"/>
    </xf>
    <xf numFmtId="0" fontId="13" fillId="0" borderId="6" xfId="0" applyFont="1" applyBorder="1" applyAlignment="1">
      <alignment horizontal="justify" vertical="center"/>
    </xf>
    <xf numFmtId="0" fontId="13" fillId="0" borderId="24" xfId="0" applyFont="1" applyBorder="1" applyAlignment="1">
      <alignment horizontal="justify" vertical="center"/>
    </xf>
    <xf numFmtId="0" fontId="13" fillId="0" borderId="35"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33" fillId="0" borderId="76" xfId="0" applyFont="1" applyBorder="1" applyAlignment="1">
      <alignment horizontal="justify" vertical="center"/>
    </xf>
    <xf numFmtId="0" fontId="23" fillId="0" borderId="35" xfId="0" applyFont="1" applyBorder="1" applyAlignment="1">
      <alignment horizontal="justify" vertical="center" wrapText="1"/>
    </xf>
    <xf numFmtId="0" fontId="13" fillId="0" borderId="35" xfId="0" applyFont="1" applyBorder="1" applyAlignment="1">
      <alignment horizontal="justify" vertical="center"/>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46" xfId="0" applyFont="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xf>
    <xf numFmtId="0" fontId="35" fillId="4" borderId="49"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95" fillId="0" borderId="76" xfId="0" applyFont="1" applyBorder="1" applyAlignment="1">
      <alignment horizontal="justify" vertical="center" wrapText="1"/>
    </xf>
    <xf numFmtId="0" fontId="29" fillId="17" borderId="128" xfId="0" applyFont="1" applyFill="1" applyBorder="1" applyAlignment="1">
      <alignment horizontal="center"/>
    </xf>
    <xf numFmtId="0" fontId="29" fillId="17" borderId="55" xfId="0" applyFont="1" applyFill="1" applyBorder="1" applyAlignment="1">
      <alignment horizontal="center"/>
    </xf>
    <xf numFmtId="0" fontId="105" fillId="0" borderId="76" xfId="0" applyFont="1" applyBorder="1" applyAlignment="1">
      <alignment horizontal="justify" vertical="center" wrapText="1"/>
    </xf>
    <xf numFmtId="0" fontId="33" fillId="0" borderId="77" xfId="0" applyFont="1" applyBorder="1" applyAlignment="1">
      <alignment horizontal="justify" vertical="center"/>
    </xf>
    <xf numFmtId="0" fontId="33" fillId="0" borderId="78" xfId="0" applyFont="1" applyBorder="1" applyAlignment="1">
      <alignment horizontal="justify" vertical="center"/>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24" xfId="0" applyFont="1" applyBorder="1" applyAlignment="1">
      <alignment horizontal="left" vertical="center"/>
    </xf>
    <xf numFmtId="0" fontId="13" fillId="0" borderId="35" xfId="0" applyFont="1" applyBorder="1" applyAlignment="1">
      <alignment horizontal="left" vertical="center" wrapText="1"/>
    </xf>
    <xf numFmtId="0" fontId="37" fillId="4" borderId="0" xfId="0" applyFont="1" applyFill="1" applyAlignment="1">
      <alignment horizontal="center" vertical="center" wrapText="1"/>
    </xf>
    <xf numFmtId="0" fontId="37" fillId="4" borderId="36"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89" xfId="0" applyFont="1" applyFill="1" applyBorder="1" applyAlignment="1">
      <alignment horizontal="center" vertical="center" wrapText="1"/>
    </xf>
    <xf numFmtId="0" fontId="7" fillId="3" borderId="32" xfId="0" applyFont="1" applyFill="1" applyBorder="1" applyAlignment="1">
      <alignment horizontal="center" vertical="center"/>
    </xf>
    <xf numFmtId="0" fontId="7" fillId="3" borderId="23" xfId="0" applyFont="1" applyFill="1" applyBorder="1" applyAlignment="1">
      <alignment horizontal="center" vertical="center"/>
    </xf>
    <xf numFmtId="0" fontId="95" fillId="0" borderId="77" xfId="0" applyFont="1" applyBorder="1" applyAlignment="1">
      <alignment horizontal="left" vertical="center" wrapText="1"/>
    </xf>
    <xf numFmtId="0" fontId="13" fillId="0" borderId="77" xfId="0" applyFont="1" applyBorder="1" applyAlignment="1">
      <alignment horizontal="left" vertical="center"/>
    </xf>
    <xf numFmtId="0" fontId="13" fillId="0" borderId="78" xfId="0" applyFont="1" applyBorder="1" applyAlignment="1">
      <alignment horizontal="left" vertical="center"/>
    </xf>
    <xf numFmtId="1" fontId="62" fillId="0" borderId="140" xfId="0" applyNumberFormat="1" applyFont="1" applyBorder="1" applyAlignment="1" applyProtection="1">
      <alignment horizontal="center" vertical="center" wrapText="1"/>
      <protection locked="0"/>
    </xf>
    <xf numFmtId="1" fontId="62" fillId="0" borderId="143" xfId="0" applyNumberFormat="1" applyFont="1" applyBorder="1" applyAlignment="1" applyProtection="1">
      <alignment horizontal="center" vertical="center" wrapText="1"/>
      <protection locked="0"/>
    </xf>
    <xf numFmtId="1" fontId="62" fillId="0" borderId="159" xfId="0" applyNumberFormat="1" applyFont="1" applyBorder="1" applyAlignment="1" applyProtection="1">
      <alignment horizontal="center" vertical="center" wrapText="1"/>
      <protection locked="0"/>
    </xf>
    <xf numFmtId="14" fontId="13" fillId="0" borderId="164" xfId="0" applyNumberFormat="1" applyFont="1" applyBorder="1" applyAlignment="1">
      <alignment horizontal="center" vertical="center"/>
    </xf>
    <xf numFmtId="14" fontId="13" fillId="0" borderId="34" xfId="0" applyNumberFormat="1" applyFont="1" applyBorder="1" applyAlignment="1">
      <alignment horizontal="center" vertical="center"/>
    </xf>
    <xf numFmtId="14" fontId="13" fillId="0" borderId="165" xfId="0" applyNumberFormat="1" applyFont="1" applyBorder="1" applyAlignment="1">
      <alignment horizontal="center" vertical="center"/>
    </xf>
    <xf numFmtId="0" fontId="104" fillId="0" borderId="157" xfId="0" applyFont="1" applyBorder="1" applyAlignment="1">
      <alignment vertical="center" wrapText="1"/>
    </xf>
    <xf numFmtId="0" fontId="101" fillId="0" borderId="144" xfId="0" applyFont="1" applyBorder="1" applyAlignment="1">
      <alignment vertical="center"/>
    </xf>
    <xf numFmtId="0" fontId="101" fillId="0" borderId="166" xfId="0" applyFont="1" applyBorder="1" applyAlignment="1">
      <alignment vertical="center"/>
    </xf>
    <xf numFmtId="1" fontId="62" fillId="0" borderId="172" xfId="0" applyNumberFormat="1" applyFont="1" applyBorder="1" applyAlignment="1" applyProtection="1">
      <alignment horizontal="center" vertical="center" wrapText="1"/>
      <protection locked="0"/>
    </xf>
    <xf numFmtId="1" fontId="62" fillId="0" borderId="170" xfId="0" applyNumberFormat="1" applyFont="1" applyBorder="1" applyAlignment="1" applyProtection="1">
      <alignment horizontal="center" vertical="center" wrapText="1"/>
      <protection locked="0"/>
    </xf>
    <xf numFmtId="1" fontId="62" fillId="0" borderId="171" xfId="0" applyNumberFormat="1" applyFont="1" applyBorder="1" applyAlignment="1" applyProtection="1">
      <alignment horizontal="center" vertical="center" wrapText="1"/>
      <protection locked="0"/>
    </xf>
    <xf numFmtId="1" fontId="62" fillId="0" borderId="158" xfId="0" applyNumberFormat="1" applyFont="1" applyBorder="1" applyAlignment="1" applyProtection="1">
      <alignment horizontal="center" vertical="center" wrapText="1"/>
      <protection locked="0"/>
    </xf>
    <xf numFmtId="1" fontId="62" fillId="0" borderId="23" xfId="0" applyNumberFormat="1" applyFont="1" applyBorder="1" applyAlignment="1" applyProtection="1">
      <alignment horizontal="center" vertical="center" wrapText="1"/>
      <protection locked="0"/>
    </xf>
    <xf numFmtId="1" fontId="62" fillId="0" borderId="6" xfId="0" applyNumberFormat="1" applyFont="1" applyBorder="1" applyAlignment="1" applyProtection="1">
      <alignment horizontal="center" vertical="center" wrapText="1"/>
      <protection locked="0"/>
    </xf>
    <xf numFmtId="1" fontId="62" fillId="0" borderId="160" xfId="0" applyNumberFormat="1" applyFont="1" applyBorder="1" applyAlignment="1" applyProtection="1">
      <alignment horizontal="center" vertical="center" wrapText="1"/>
      <protection locked="0"/>
    </xf>
    <xf numFmtId="1" fontId="12" fillId="0" borderId="23"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160" xfId="0" applyFont="1" applyBorder="1" applyAlignment="1">
      <alignment horizontal="center" vertical="center"/>
    </xf>
    <xf numFmtId="1" fontId="62" fillId="0" borderId="23" xfId="0" applyNumberFormat="1" applyFont="1" applyBorder="1" applyAlignment="1">
      <alignment horizontal="center" vertical="center"/>
    </xf>
    <xf numFmtId="0" fontId="62" fillId="0" borderId="6" xfId="0" applyFont="1" applyBorder="1" applyAlignment="1">
      <alignment horizontal="center" vertical="center"/>
    </xf>
    <xf numFmtId="0" fontId="62" fillId="0" borderId="160" xfId="0" applyFont="1" applyBorder="1" applyAlignment="1">
      <alignment horizontal="center" vertical="center"/>
    </xf>
    <xf numFmtId="0" fontId="0" fillId="0" borderId="2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23" xfId="0" applyBorder="1" applyAlignment="1">
      <alignment horizontal="center" vertical="center" wrapText="1"/>
    </xf>
    <xf numFmtId="0" fontId="0" fillId="0" borderId="160" xfId="0" applyBorder="1" applyAlignment="1">
      <alignment horizontal="center" vertical="center" wrapText="1"/>
    </xf>
    <xf numFmtId="0" fontId="12" fillId="0" borderId="23" xfId="0" applyFont="1" applyBorder="1" applyAlignment="1">
      <alignment horizontal="justify" vertical="center"/>
    </xf>
    <xf numFmtId="0" fontId="12" fillId="0" borderId="6" xfId="0" applyFont="1" applyBorder="1" applyAlignment="1">
      <alignment horizontal="justify" vertical="center"/>
    </xf>
    <xf numFmtId="0" fontId="12" fillId="0" borderId="160" xfId="0" applyFont="1" applyBorder="1" applyAlignment="1">
      <alignment horizontal="justify" vertical="center"/>
    </xf>
    <xf numFmtId="0" fontId="12" fillId="0" borderId="23" xfId="0" applyFont="1" applyBorder="1" applyAlignment="1">
      <alignment horizontal="center" vertical="center"/>
    </xf>
    <xf numFmtId="14" fontId="12" fillId="0" borderId="23"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12" fillId="0" borderId="160" xfId="0" applyNumberFormat="1" applyFont="1" applyBorder="1" applyAlignment="1">
      <alignment horizontal="center" vertical="center"/>
    </xf>
    <xf numFmtId="14" fontId="12" fillId="0" borderId="136" xfId="0" applyNumberFormat="1" applyFont="1" applyBorder="1" applyAlignment="1">
      <alignment horizontal="center" vertical="center"/>
    </xf>
    <xf numFmtId="14" fontId="12" fillId="0" borderId="29" xfId="0" applyNumberFormat="1" applyFont="1" applyBorder="1" applyAlignment="1">
      <alignment horizontal="center" vertical="center"/>
    </xf>
    <xf numFmtId="14" fontId="12" fillId="0" borderId="161" xfId="0" applyNumberFormat="1" applyFont="1" applyBorder="1" applyAlignment="1">
      <alignment horizontal="center" vertical="center"/>
    </xf>
    <xf numFmtId="0" fontId="103" fillId="0" borderId="144" xfId="0" applyFont="1" applyBorder="1" applyAlignment="1">
      <alignment vertical="center"/>
    </xf>
    <xf numFmtId="0" fontId="103" fillId="0" borderId="166" xfId="0" applyFont="1" applyBorder="1" applyAlignment="1">
      <alignment vertical="center"/>
    </xf>
    <xf numFmtId="1" fontId="62" fillId="0" borderId="141" xfId="0" applyNumberFormat="1" applyFont="1" applyBorder="1" applyAlignment="1" applyProtection="1">
      <alignment horizontal="center" vertical="center" wrapText="1"/>
      <protection locked="0"/>
    </xf>
    <xf numFmtId="1" fontId="12" fillId="0" borderId="141" xfId="0" applyNumberFormat="1" applyFont="1" applyBorder="1" applyAlignment="1">
      <alignment horizontal="center" vertical="center"/>
    </xf>
    <xf numFmtId="1" fontId="62" fillId="0" borderId="141" xfId="0" applyNumberFormat="1" applyFont="1" applyBorder="1" applyAlignment="1">
      <alignment horizontal="center" vertical="center"/>
    </xf>
    <xf numFmtId="1" fontId="62" fillId="0" borderId="147" xfId="0" applyNumberFormat="1" applyFont="1" applyBorder="1" applyAlignment="1" applyProtection="1">
      <alignment horizontal="center" vertical="center" wrapText="1"/>
      <protection locked="0"/>
    </xf>
    <xf numFmtId="1" fontId="62" fillId="0" borderId="32" xfId="0" applyNumberFormat="1" applyFont="1" applyBorder="1" applyAlignment="1" applyProtection="1">
      <alignment horizontal="center" vertical="center" wrapText="1"/>
      <protection locked="0"/>
    </xf>
    <xf numFmtId="0" fontId="12" fillId="0" borderId="32" xfId="0" applyFont="1" applyBorder="1" applyAlignment="1">
      <alignment horizontal="center" vertical="center"/>
    </xf>
    <xf numFmtId="0" fontId="62" fillId="0" borderId="32" xfId="0" applyFont="1" applyBorder="1" applyAlignment="1">
      <alignment horizontal="center" vertical="center"/>
    </xf>
    <xf numFmtId="1" fontId="62" fillId="0" borderId="145" xfId="0" applyNumberFormat="1" applyFont="1" applyBorder="1" applyAlignment="1" applyProtection="1">
      <alignment horizontal="center" vertical="center" wrapText="1"/>
      <protection locked="0"/>
    </xf>
    <xf numFmtId="1" fontId="62" fillId="0" borderId="24" xfId="0" applyNumberFormat="1" applyFont="1" applyBorder="1" applyAlignment="1" applyProtection="1">
      <alignment horizontal="center" vertical="center" wrapText="1"/>
      <protection locked="0"/>
    </xf>
    <xf numFmtId="0" fontId="12" fillId="0" borderId="24" xfId="0" applyFont="1" applyBorder="1" applyAlignment="1">
      <alignment horizontal="center" vertical="center"/>
    </xf>
    <xf numFmtId="0" fontId="62" fillId="0" borderId="24" xfId="0" applyFont="1" applyBorder="1" applyAlignment="1">
      <alignment horizontal="center" vertical="center"/>
    </xf>
    <xf numFmtId="0" fontId="0" fillId="0" borderId="24" xfId="0" applyBorder="1" applyAlignment="1" applyProtection="1">
      <alignment horizontal="center" vertical="center"/>
      <protection locked="0"/>
    </xf>
    <xf numFmtId="1" fontId="12" fillId="0" borderId="35" xfId="0" applyNumberFormat="1" applyFont="1" applyBorder="1" applyAlignment="1">
      <alignment horizontal="center" vertical="center"/>
    </xf>
    <xf numFmtId="0" fontId="35" fillId="4" borderId="57" xfId="0" applyFont="1" applyFill="1" applyBorder="1" applyAlignment="1" applyProtection="1">
      <alignment horizontal="center" vertical="center" wrapText="1"/>
      <protection locked="0"/>
    </xf>
    <xf numFmtId="14" fontId="13" fillId="0" borderId="155" xfId="0" applyNumberFormat="1" applyFont="1" applyBorder="1" applyAlignment="1">
      <alignment horizontal="center" vertical="center"/>
    </xf>
    <xf numFmtId="0" fontId="0" fillId="0" borderId="14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41" xfId="0" applyBorder="1" applyAlignment="1">
      <alignment horizontal="center" vertical="center" wrapText="1"/>
    </xf>
    <xf numFmtId="0" fontId="0" fillId="0" borderId="32" xfId="0" applyBorder="1" applyAlignment="1">
      <alignment horizontal="center" vertical="center" wrapText="1"/>
    </xf>
    <xf numFmtId="0" fontId="12" fillId="0" borderId="141" xfId="0" applyFont="1" applyBorder="1" applyAlignment="1">
      <alignment horizontal="center" vertical="center"/>
    </xf>
    <xf numFmtId="14" fontId="13" fillId="0" borderId="154" xfId="0" applyNumberFormat="1" applyFont="1" applyBorder="1" applyAlignment="1">
      <alignment horizontal="center" vertical="center"/>
    </xf>
    <xf numFmtId="0" fontId="99" fillId="21" borderId="156" xfId="0" applyFont="1" applyFill="1" applyBorder="1" applyAlignment="1">
      <alignment vertical="center" wrapText="1"/>
    </xf>
    <xf numFmtId="0" fontId="99" fillId="21" borderId="149" xfId="0" applyFont="1" applyFill="1" applyBorder="1" applyAlignment="1">
      <alignment vertical="center" wrapText="1"/>
    </xf>
    <xf numFmtId="0" fontId="37" fillId="4" borderId="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7" fillId="3" borderId="6" xfId="0" applyFont="1" applyFill="1" applyBorder="1" applyAlignment="1">
      <alignment horizontal="center" vertical="center"/>
    </xf>
    <xf numFmtId="0" fontId="104" fillId="0" borderId="142" xfId="0" applyFont="1" applyBorder="1" applyAlignment="1">
      <alignment vertical="center" wrapText="1"/>
    </xf>
    <xf numFmtId="0" fontId="101" fillId="0" borderId="148" xfId="0" applyFont="1" applyBorder="1" applyAlignment="1">
      <alignment vertical="center"/>
    </xf>
    <xf numFmtId="0" fontId="13" fillId="0" borderId="141" xfId="0" applyFont="1" applyBorder="1" applyAlignment="1">
      <alignment horizontal="justify" vertical="center" wrapText="1"/>
    </xf>
    <xf numFmtId="0" fontId="13" fillId="0" borderId="32" xfId="0" applyFont="1" applyBorder="1" applyAlignment="1">
      <alignment horizontal="justify" vertical="center"/>
    </xf>
    <xf numFmtId="0" fontId="13" fillId="0" borderId="154" xfId="0" applyFont="1" applyBorder="1" applyAlignment="1">
      <alignment horizontal="center" vertical="center"/>
    </xf>
    <xf numFmtId="0" fontId="99" fillId="21" borderId="152" xfId="0" applyFont="1" applyFill="1" applyBorder="1" applyAlignment="1">
      <alignment vertical="center" wrapText="1"/>
    </xf>
    <xf numFmtId="1" fontId="62" fillId="0" borderId="146" xfId="0" applyNumberFormat="1" applyFont="1" applyBorder="1" applyAlignment="1" applyProtection="1">
      <alignment horizontal="center" vertical="center" wrapText="1"/>
      <protection locked="0"/>
    </xf>
    <xf numFmtId="1" fontId="62" fillId="0" borderId="35" xfId="0" applyNumberFormat="1" applyFont="1" applyBorder="1" applyAlignment="1" applyProtection="1">
      <alignment horizontal="center" vertical="center" wrapText="1"/>
      <protection locked="0"/>
    </xf>
    <xf numFmtId="0" fontId="104" fillId="0" borderId="76" xfId="0" applyFont="1" applyBorder="1" applyAlignment="1">
      <alignment horizontal="justify" vertical="center" wrapText="1"/>
    </xf>
    <xf numFmtId="14" fontId="13" fillId="0" borderId="137" xfId="0" applyNumberFormat="1" applyFont="1" applyBorder="1" applyAlignment="1">
      <alignment horizontal="center" vertical="center"/>
    </xf>
    <xf numFmtId="14" fontId="13" fillId="0" borderId="138" xfId="0" applyNumberFormat="1" applyFont="1" applyBorder="1" applyAlignment="1">
      <alignment horizontal="center" vertical="center"/>
    </xf>
    <xf numFmtId="0" fontId="104" fillId="0" borderId="144" xfId="0" applyFont="1" applyBorder="1" applyAlignment="1">
      <alignment vertical="center" wrapText="1"/>
    </xf>
    <xf numFmtId="1" fontId="62" fillId="0" borderId="35" xfId="0" applyNumberFormat="1" applyFont="1" applyBorder="1" applyAlignment="1">
      <alignment horizontal="center" vertical="center"/>
    </xf>
    <xf numFmtId="0" fontId="0" fillId="0" borderId="35" xfId="0" applyBorder="1" applyAlignment="1" applyProtection="1">
      <alignment horizontal="center" vertical="center"/>
      <protection locked="0"/>
    </xf>
    <xf numFmtId="0" fontId="12" fillId="0" borderId="44" xfId="0" applyFont="1" applyBorder="1" applyAlignment="1">
      <alignment horizontal="center" vertical="center"/>
    </xf>
    <xf numFmtId="0" fontId="12" fillId="0" borderId="28" xfId="0" applyFont="1" applyBorder="1" applyAlignment="1">
      <alignment horizontal="center" vertical="center"/>
    </xf>
    <xf numFmtId="14" fontId="12" fillId="0" borderId="44" xfId="0" applyNumberFormat="1" applyFont="1" applyBorder="1" applyAlignment="1">
      <alignment horizontal="center" vertical="center"/>
    </xf>
    <xf numFmtId="14" fontId="12" fillId="0" borderId="28" xfId="0" applyNumberFormat="1" applyFont="1" applyBorder="1" applyAlignment="1">
      <alignment horizontal="center" vertical="center"/>
    </xf>
    <xf numFmtId="14" fontId="12" fillId="0" borderId="137" xfId="0" applyNumberFormat="1" applyFont="1" applyBorder="1" applyAlignment="1">
      <alignment horizontal="center" vertical="center"/>
    </xf>
    <xf numFmtId="14" fontId="12" fillId="0" borderId="34" xfId="0" applyNumberFormat="1" applyFont="1" applyBorder="1" applyAlignment="1">
      <alignment horizontal="center" vertical="center"/>
    </xf>
    <xf numFmtId="0" fontId="12" fillId="0" borderId="23" xfId="0" applyFont="1" applyBorder="1" applyAlignment="1">
      <alignment horizontal="justify" vertical="center" wrapText="1"/>
    </xf>
    <xf numFmtId="0" fontId="13" fillId="0" borderId="141" xfId="0" applyFont="1" applyBorder="1" applyAlignment="1">
      <alignment horizontal="justify" vertical="center"/>
    </xf>
    <xf numFmtId="0" fontId="13" fillId="0" borderId="160" xfId="0" applyFont="1" applyBorder="1" applyAlignment="1">
      <alignment horizontal="justify" vertical="center"/>
    </xf>
    <xf numFmtId="0" fontId="13" fillId="0" borderId="164" xfId="0" applyFont="1" applyBorder="1" applyAlignment="1">
      <alignment horizontal="center" vertical="center"/>
    </xf>
    <xf numFmtId="0" fontId="12" fillId="0" borderId="44" xfId="0" applyFont="1" applyBorder="1" applyAlignment="1">
      <alignment horizontal="left" vertical="top" wrapText="1"/>
    </xf>
    <xf numFmtId="0" fontId="12" fillId="0" borderId="28" xfId="0" applyFont="1" applyBorder="1" applyAlignment="1">
      <alignment horizontal="left" vertical="top" wrapText="1"/>
    </xf>
    <xf numFmtId="14" fontId="12" fillId="0" borderId="154" xfId="0" applyNumberFormat="1" applyFont="1" applyBorder="1" applyAlignment="1">
      <alignment horizontal="center" vertical="center"/>
    </xf>
    <xf numFmtId="14" fontId="12" fillId="0" borderId="164" xfId="0" applyNumberFormat="1" applyFont="1" applyBorder="1" applyAlignment="1">
      <alignment horizontal="center" vertical="center"/>
    </xf>
    <xf numFmtId="14" fontId="12" fillId="0" borderId="155" xfId="0" applyNumberFormat="1" applyFont="1" applyBorder="1" applyAlignment="1">
      <alignment horizontal="center" vertical="center"/>
    </xf>
    <xf numFmtId="14" fontId="12" fillId="0" borderId="165" xfId="0" applyNumberFormat="1" applyFont="1" applyBorder="1" applyAlignment="1">
      <alignment horizontal="center" vertical="center"/>
    </xf>
    <xf numFmtId="0" fontId="102" fillId="0" borderId="142" xfId="0" applyFont="1" applyBorder="1" applyAlignment="1">
      <alignment vertical="center"/>
    </xf>
    <xf numFmtId="49" fontId="104" fillId="0" borderId="157" xfId="0" applyNumberFormat="1" applyFont="1" applyBorder="1" applyAlignment="1">
      <alignment vertical="center" wrapText="1"/>
    </xf>
    <xf numFmtId="49" fontId="103" fillId="0" borderId="144" xfId="0" applyNumberFormat="1" applyFont="1" applyBorder="1" applyAlignment="1">
      <alignment vertical="center"/>
    </xf>
    <xf numFmtId="49" fontId="103" fillId="0" borderId="166" xfId="0" applyNumberFormat="1" applyFont="1" applyBorder="1" applyAlignment="1">
      <alignment vertical="center"/>
    </xf>
    <xf numFmtId="0" fontId="12" fillId="0" borderId="133" xfId="0" applyFont="1" applyBorder="1" applyAlignment="1">
      <alignment horizontal="justify" vertical="center" wrapText="1"/>
    </xf>
    <xf numFmtId="0" fontId="12" fillId="0" borderId="162" xfId="0" applyFont="1" applyBorder="1" applyAlignment="1">
      <alignment horizontal="justify" vertical="center" wrapText="1"/>
    </xf>
    <xf numFmtId="0" fontId="12" fillId="0" borderId="89" xfId="0" applyFont="1" applyBorder="1" applyAlignment="1">
      <alignment horizontal="center" vertical="center"/>
    </xf>
    <xf numFmtId="0" fontId="12" fillId="0" borderId="31" xfId="0" applyFont="1" applyBorder="1" applyAlignment="1">
      <alignment horizontal="center" vertical="center"/>
    </xf>
    <xf numFmtId="0" fontId="12" fillId="0" borderId="168" xfId="0" applyFont="1" applyBorder="1" applyAlignment="1">
      <alignment horizontal="center" vertical="center"/>
    </xf>
    <xf numFmtId="0" fontId="12" fillId="0" borderId="169" xfId="0" applyFont="1" applyBorder="1" applyAlignment="1">
      <alignment horizontal="center" vertical="center"/>
    </xf>
    <xf numFmtId="0" fontId="12" fillId="0" borderId="132" xfId="0" applyFont="1" applyBorder="1" applyAlignment="1">
      <alignment horizontal="center" vertical="center"/>
    </xf>
    <xf numFmtId="0" fontId="12" fillId="0" borderId="163" xfId="0" applyFont="1" applyBorder="1" applyAlignment="1">
      <alignment horizontal="center" vertical="center"/>
    </xf>
    <xf numFmtId="0" fontId="12" fillId="0" borderId="134" xfId="0" applyFont="1" applyBorder="1" applyAlignment="1">
      <alignment horizontal="center" vertical="center"/>
    </xf>
    <xf numFmtId="0" fontId="12" fillId="0" borderId="131" xfId="0" applyFont="1" applyBorder="1" applyAlignment="1">
      <alignment horizontal="center" vertical="center"/>
    </xf>
    <xf numFmtId="0" fontId="12" fillId="0" borderId="150" xfId="0" applyFont="1" applyBorder="1" applyAlignment="1">
      <alignment horizontal="center" vertical="center"/>
    </xf>
    <xf numFmtId="14" fontId="13" fillId="0" borderId="134" xfId="0" applyNumberFormat="1" applyFont="1" applyBorder="1" applyAlignment="1">
      <alignment horizontal="center" vertical="center"/>
    </xf>
    <xf numFmtId="14" fontId="13" fillId="0" borderId="131" xfId="0" applyNumberFormat="1" applyFont="1" applyBorder="1" applyAlignment="1">
      <alignment horizontal="center" vertical="center"/>
    </xf>
    <xf numFmtId="14" fontId="13" fillId="0" borderId="150" xfId="0" applyNumberFormat="1" applyFont="1" applyBorder="1" applyAlignment="1">
      <alignment horizontal="center" vertical="center"/>
    </xf>
    <xf numFmtId="0" fontId="13" fillId="0" borderId="23" xfId="0" applyFont="1" applyBorder="1" applyAlignment="1">
      <alignment horizontal="center" vertical="center"/>
    </xf>
    <xf numFmtId="0" fontId="13" fillId="0" borderId="160" xfId="0" applyFont="1" applyBorder="1" applyAlignment="1">
      <alignment horizontal="center" vertical="center"/>
    </xf>
    <xf numFmtId="0" fontId="13" fillId="0" borderId="23" xfId="0" applyFont="1" applyBorder="1" applyAlignment="1">
      <alignment horizontal="justify" vertical="center" wrapText="1"/>
    </xf>
    <xf numFmtId="14" fontId="13" fillId="0" borderId="139" xfId="0" applyNumberFormat="1" applyFont="1" applyBorder="1" applyAlignment="1">
      <alignment horizontal="center" vertical="center"/>
    </xf>
    <xf numFmtId="14" fontId="13" fillId="0" borderId="135" xfId="0" applyNumberFormat="1" applyFont="1" applyBorder="1" applyAlignment="1">
      <alignment horizontal="center" vertical="center"/>
    </xf>
    <xf numFmtId="14" fontId="13" fillId="0" borderId="151" xfId="0" applyNumberFormat="1" applyFont="1" applyBorder="1" applyAlignment="1">
      <alignment horizontal="center" vertical="center"/>
    </xf>
    <xf numFmtId="0" fontId="96" fillId="21" borderId="133" xfId="0" applyFont="1" applyFill="1" applyBorder="1" applyAlignment="1">
      <alignment horizontal="left" vertical="top" wrapText="1"/>
    </xf>
    <xf numFmtId="0" fontId="0" fillId="0" borderId="136" xfId="0" applyBorder="1" applyAlignment="1">
      <alignment horizontal="center" vertical="center" wrapText="1"/>
    </xf>
    <xf numFmtId="0" fontId="0" fillId="0" borderId="29" xfId="0" applyBorder="1" applyAlignment="1">
      <alignment horizontal="center" vertical="center" wrapText="1"/>
    </xf>
    <xf numFmtId="0" fontId="0" fillId="0" borderId="161" xfId="0" applyBorder="1" applyAlignment="1">
      <alignment horizontal="center" vertical="center" wrapText="1"/>
    </xf>
    <xf numFmtId="0" fontId="12" fillId="0" borderId="46" xfId="0" applyFont="1" applyBorder="1" applyAlignment="1">
      <alignment horizontal="center" vertical="center"/>
    </xf>
    <xf numFmtId="14" fontId="12" fillId="0" borderId="46" xfId="0" applyNumberFormat="1" applyFont="1" applyBorder="1" applyAlignment="1">
      <alignment horizontal="center" vertical="center"/>
    </xf>
    <xf numFmtId="0" fontId="23" fillId="0" borderId="6" xfId="0" applyFont="1" applyBorder="1" applyAlignment="1">
      <alignment horizontal="justify" vertical="center" wrapText="1"/>
    </xf>
    <xf numFmtId="0" fontId="10" fillId="0" borderId="3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12" fillId="0" borderId="35" xfId="0" applyFont="1" applyBorder="1" applyAlignment="1">
      <alignment horizontal="justify" vertical="center" wrapText="1"/>
    </xf>
    <xf numFmtId="0" fontId="12" fillId="0" borderId="24" xfId="0" applyFont="1" applyBorder="1" applyAlignment="1">
      <alignment horizontal="justify" vertical="center"/>
    </xf>
    <xf numFmtId="0" fontId="12" fillId="0" borderId="76" xfId="0" applyFont="1" applyBorder="1" applyAlignment="1">
      <alignment horizontal="justify" vertical="center"/>
    </xf>
    <xf numFmtId="0" fontId="12" fillId="0" borderId="77" xfId="0" applyFont="1" applyBorder="1" applyAlignment="1">
      <alignment horizontal="justify" vertical="center"/>
    </xf>
    <xf numFmtId="0" fontId="12" fillId="0" borderId="78" xfId="0" applyFont="1" applyBorder="1" applyAlignment="1">
      <alignment horizontal="justify" vertical="center"/>
    </xf>
    <xf numFmtId="0" fontId="0" fillId="0" borderId="35" xfId="0" applyBorder="1" applyAlignment="1">
      <alignment horizontal="justify" vertical="center" wrapText="1"/>
    </xf>
    <xf numFmtId="0" fontId="0" fillId="0" borderId="6" xfId="0" applyBorder="1" applyAlignment="1">
      <alignment horizontal="justify" vertical="center"/>
    </xf>
    <xf numFmtId="0" fontId="0" fillId="0" borderId="24" xfId="0" applyBorder="1" applyAlignment="1">
      <alignment horizontal="justify" vertical="center"/>
    </xf>
    <xf numFmtId="0" fontId="0" fillId="0" borderId="35" xfId="0" applyBorder="1" applyAlignment="1">
      <alignment horizontal="center" vertical="center"/>
    </xf>
    <xf numFmtId="14" fontId="0" fillId="0" borderId="35" xfId="0" applyNumberFormat="1" applyBorder="1" applyAlignment="1">
      <alignment horizontal="center" vertical="center"/>
    </xf>
    <xf numFmtId="14" fontId="0" fillId="0" borderId="6" xfId="0" applyNumberFormat="1" applyBorder="1" applyAlignment="1">
      <alignment horizontal="center" vertical="center"/>
    </xf>
    <xf numFmtId="14" fontId="0" fillId="0" borderId="24" xfId="0" applyNumberFormat="1" applyBorder="1" applyAlignment="1">
      <alignment horizontal="center" vertical="center"/>
    </xf>
    <xf numFmtId="0" fontId="0" fillId="0" borderId="76" xfId="0" applyBorder="1" applyAlignment="1">
      <alignment horizontal="justify" vertical="center" wrapText="1"/>
    </xf>
    <xf numFmtId="0" fontId="0" fillId="0" borderId="77" xfId="0" applyBorder="1" applyAlignment="1">
      <alignment horizontal="justify" vertical="center"/>
    </xf>
    <xf numFmtId="0" fontId="0" fillId="0" borderId="78" xfId="0" applyBorder="1" applyAlignment="1">
      <alignment horizontal="justify" vertical="center"/>
    </xf>
    <xf numFmtId="0" fontId="13" fillId="0" borderId="77" xfId="0" applyFont="1" applyBorder="1" applyAlignment="1">
      <alignment horizontal="left" vertical="center" wrapText="1"/>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46" xfId="0" applyBorder="1" applyAlignment="1">
      <alignment horizontal="center" vertical="center"/>
    </xf>
    <xf numFmtId="14" fontId="0" fillId="0" borderId="44" xfId="0" applyNumberFormat="1" applyBorder="1" applyAlignment="1">
      <alignment horizontal="center" vertical="center"/>
    </xf>
    <xf numFmtId="14" fontId="0" fillId="0" borderId="28" xfId="0" applyNumberFormat="1" applyBorder="1" applyAlignment="1">
      <alignment horizontal="center" vertical="center"/>
    </xf>
    <xf numFmtId="14" fontId="0" fillId="0" borderId="46" xfId="0" applyNumberFormat="1" applyBorder="1" applyAlignment="1">
      <alignment horizontal="center" vertical="center"/>
    </xf>
    <xf numFmtId="0" fontId="29" fillId="17" borderId="47" xfId="0" applyFont="1" applyFill="1" applyBorder="1" applyAlignment="1">
      <alignment horizontal="center"/>
    </xf>
    <xf numFmtId="0" fontId="29" fillId="17" borderId="48" xfId="0" applyFont="1" applyFill="1" applyBorder="1" applyAlignment="1">
      <alignment horizontal="center"/>
    </xf>
    <xf numFmtId="0" fontId="0" fillId="0" borderId="76" xfId="0" applyBorder="1" applyAlignment="1">
      <alignment horizontal="justify" vertical="center"/>
    </xf>
    <xf numFmtId="0" fontId="13" fillId="0" borderId="76" xfId="0" applyFont="1" applyBorder="1" applyAlignment="1">
      <alignment horizontal="justify" vertical="center"/>
    </xf>
    <xf numFmtId="0" fontId="12" fillId="0" borderId="76" xfId="0" applyFont="1" applyBorder="1" applyAlignment="1">
      <alignment horizontal="justify" vertical="center" wrapText="1"/>
    </xf>
    <xf numFmtId="0" fontId="12" fillId="3" borderId="35" xfId="0" applyFont="1" applyFill="1" applyBorder="1" applyAlignment="1">
      <alignment horizontal="justify" vertical="center" wrapText="1"/>
    </xf>
    <xf numFmtId="0" fontId="12" fillId="3" borderId="6" xfId="0" applyFont="1" applyFill="1" applyBorder="1" applyAlignment="1">
      <alignment horizontal="justify" vertical="center"/>
    </xf>
    <xf numFmtId="0" fontId="12" fillId="3" borderId="24" xfId="0" applyFont="1" applyFill="1" applyBorder="1" applyAlignment="1">
      <alignment horizontal="justify" vertical="center"/>
    </xf>
    <xf numFmtId="0" fontId="13" fillId="0" borderId="129" xfId="0" applyFont="1" applyBorder="1" applyAlignment="1">
      <alignment horizontal="justify" vertical="center" wrapText="1"/>
    </xf>
    <xf numFmtId="0" fontId="13" fillId="0" borderId="130" xfId="0" applyFont="1" applyBorder="1" applyAlignment="1">
      <alignment horizontal="justify" vertical="center" wrapText="1"/>
    </xf>
    <xf numFmtId="0" fontId="13" fillId="0" borderId="122" xfId="0" applyFont="1" applyBorder="1" applyAlignment="1">
      <alignment horizontal="justify" vertical="center" wrapText="1"/>
    </xf>
    <xf numFmtId="14" fontId="13" fillId="0" borderId="35" xfId="0" applyNumberFormat="1" applyFont="1" applyBorder="1" applyAlignment="1">
      <alignment horizontal="center" vertical="center"/>
    </xf>
    <xf numFmtId="0" fontId="0" fillId="0" borderId="77" xfId="0" applyBorder="1" applyAlignment="1">
      <alignment horizontal="justify" vertical="center" wrapText="1"/>
    </xf>
    <xf numFmtId="0" fontId="0" fillId="0" borderId="78" xfId="0" applyBorder="1" applyAlignment="1">
      <alignment horizontal="justify" vertical="center" wrapText="1"/>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12" fillId="0" borderId="35" xfId="0" applyFont="1" applyBorder="1" applyAlignment="1">
      <alignment horizontal="center" vertical="center"/>
    </xf>
    <xf numFmtId="0" fontId="0" fillId="0" borderId="35" xfId="0" applyBorder="1" applyAlignment="1">
      <alignment horizontal="justify"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7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105832</xdr:colOff>
      <xdr:row>0</xdr:row>
      <xdr:rowOff>12699</xdr:rowOff>
    </xdr:from>
    <xdr:ext cx="2186139" cy="797983"/>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5832" y="12699"/>
          <a:ext cx="2186139" cy="797983"/>
        </a:xfrm>
        <a:prstGeom prst="rect">
          <a:avLst/>
        </a:prstGeom>
      </xdr:spPr>
    </xdr:pic>
    <xdr:clientData/>
  </xdr:oneCellAnchor>
  <xdr:twoCellAnchor editAs="oneCell">
    <xdr:from>
      <xdr:col>6</xdr:col>
      <xdr:colOff>79374</xdr:colOff>
      <xdr:row>1</xdr:row>
      <xdr:rowOff>7408</xdr:rowOff>
    </xdr:from>
    <xdr:to>
      <xdr:col>8</xdr:col>
      <xdr:colOff>117078</xdr:colOff>
      <xdr:row>3</xdr:row>
      <xdr:rowOff>47625</xdr:rowOff>
    </xdr:to>
    <xdr:pic>
      <xdr:nvPicPr>
        <xdr:cNvPr id="5" name="Picture 9">
          <a:extLst>
            <a:ext uri="{FF2B5EF4-FFF2-40B4-BE49-F238E27FC236}">
              <a16:creationId xmlns:a16="http://schemas.microsoft.com/office/drawing/2014/main" id="{30EEA2F5-9ED6-479B-90BD-B4D6528871A0}"/>
            </a:ext>
          </a:extLst>
        </xdr:cNvPr>
        <xdr:cNvPicPr>
          <a:picLocks noChangeAspect="1"/>
        </xdr:cNvPicPr>
      </xdr:nvPicPr>
      <xdr:blipFill>
        <a:blip xmlns:r="http://schemas.openxmlformats.org/officeDocument/2006/relationships" r:embed="rId2"/>
        <a:stretch>
          <a:fillRect/>
        </a:stretch>
      </xdr:blipFill>
      <xdr:spPr>
        <a:xfrm>
          <a:off x="10642599" y="255058"/>
          <a:ext cx="1152129" cy="421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3" name="CuadroTexto 22">
          <a:extLst>
            <a:ext uri="{FF2B5EF4-FFF2-40B4-BE49-F238E27FC236}">
              <a16:creationId xmlns:a16="http://schemas.microsoft.com/office/drawing/2014/main" id="{1ADA98A1-36D2-4CD8-B604-F9349F3C6716}"/>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5</xdr:col>
      <xdr:colOff>441960</xdr:colOff>
      <xdr:row>7</xdr:row>
      <xdr:rowOff>243840</xdr:rowOff>
    </xdr:from>
    <xdr:ext cx="1539240" cy="1508760"/>
    <xdr:sp macro="" textlink="">
      <xdr:nvSpPr>
        <xdr:cNvPr id="8" name="CuadroTexto 7">
          <a:extLst>
            <a:ext uri="{FF2B5EF4-FFF2-40B4-BE49-F238E27FC236}">
              <a16:creationId xmlns:a16="http://schemas.microsoft.com/office/drawing/2014/main" id="{353CAA47-A1A2-4245-962B-7A722CA6F361}"/>
            </a:ext>
          </a:extLst>
        </xdr:cNvPr>
        <xdr:cNvSpPr txBox="1"/>
      </xdr:nvSpPr>
      <xdr:spPr>
        <a:xfrm>
          <a:off x="15958185" y="37776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92605</xdr:colOff>
      <xdr:row>0</xdr:row>
      <xdr:rowOff>79375</xdr:rowOff>
    </xdr:from>
    <xdr:to>
      <xdr:col>0</xdr:col>
      <xdr:colOff>2724151</xdr:colOff>
      <xdr:row>0</xdr:row>
      <xdr:rowOff>859520</xdr:rowOff>
    </xdr:to>
    <xdr:pic>
      <xdr:nvPicPr>
        <xdr:cNvPr id="9" name="Picture 8">
          <a:extLst>
            <a:ext uri="{FF2B5EF4-FFF2-40B4-BE49-F238E27FC236}">
              <a16:creationId xmlns:a16="http://schemas.microsoft.com/office/drawing/2014/main" id="{F0F07FB0-0D1A-4ADC-94AD-2A7EE9E18DB9}"/>
            </a:ext>
          </a:extLst>
        </xdr:cNvPr>
        <xdr:cNvPicPr>
          <a:picLocks noChangeAspect="1"/>
        </xdr:cNvPicPr>
      </xdr:nvPicPr>
      <xdr:blipFill>
        <a:blip xmlns:r="http://schemas.openxmlformats.org/officeDocument/2006/relationships" r:embed="rId1"/>
        <a:stretch>
          <a:fillRect/>
        </a:stretch>
      </xdr:blipFill>
      <xdr:spPr>
        <a:xfrm>
          <a:off x="92605" y="79375"/>
          <a:ext cx="2631546" cy="780145"/>
        </a:xfrm>
        <a:prstGeom prst="rect">
          <a:avLst/>
        </a:prstGeom>
      </xdr:spPr>
    </xdr:pic>
    <xdr:clientData/>
  </xdr:twoCellAnchor>
  <xdr:twoCellAnchor editAs="oneCell">
    <xdr:from>
      <xdr:col>4</xdr:col>
      <xdr:colOff>3556907</xdr:colOff>
      <xdr:row>0</xdr:row>
      <xdr:rowOff>155158</xdr:rowOff>
    </xdr:from>
    <xdr:to>
      <xdr:col>5</xdr:col>
      <xdr:colOff>10318</xdr:colOff>
      <xdr:row>0</xdr:row>
      <xdr:rowOff>813707</xdr:rowOff>
    </xdr:to>
    <xdr:pic>
      <xdr:nvPicPr>
        <xdr:cNvPr id="10" name="Picture 9">
          <a:extLst>
            <a:ext uri="{FF2B5EF4-FFF2-40B4-BE49-F238E27FC236}">
              <a16:creationId xmlns:a16="http://schemas.microsoft.com/office/drawing/2014/main" id="{A9D5FAD2-B81E-4335-B0FD-E44C6B259055}"/>
            </a:ext>
          </a:extLst>
        </xdr:cNvPr>
        <xdr:cNvPicPr>
          <a:picLocks noChangeAspect="1"/>
        </xdr:cNvPicPr>
      </xdr:nvPicPr>
      <xdr:blipFill>
        <a:blip xmlns:r="http://schemas.openxmlformats.org/officeDocument/2006/relationships" r:embed="rId2"/>
        <a:stretch>
          <a:fillRect/>
        </a:stretch>
      </xdr:blipFill>
      <xdr:spPr>
        <a:xfrm>
          <a:off x="13767707" y="155158"/>
          <a:ext cx="1882661" cy="658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051C9D43-BA2A-4481-B05C-CC7B482F4652}"/>
            </a:ext>
          </a:extLst>
        </xdr:cNvPr>
        <xdr:cNvSpPr txBox="1"/>
      </xdr:nvSpPr>
      <xdr:spPr>
        <a:xfrm>
          <a:off x="11196743" y="145563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900028</xdr:colOff>
      <xdr:row>0</xdr:row>
      <xdr:rowOff>167126</xdr:rowOff>
    </xdr:from>
    <xdr:to>
      <xdr:col>5</xdr:col>
      <xdr:colOff>2372520</xdr:colOff>
      <xdr:row>0</xdr:row>
      <xdr:rowOff>660135</xdr:rowOff>
    </xdr:to>
    <xdr:pic>
      <xdr:nvPicPr>
        <xdr:cNvPr id="20" name="Picture 10">
          <a:extLst>
            <a:ext uri="{FF2B5EF4-FFF2-40B4-BE49-F238E27FC236}">
              <a16:creationId xmlns:a16="http://schemas.microsoft.com/office/drawing/2014/main" id="{89BC77A0-F62E-4B44-999D-A9510054A30C}"/>
            </a:ext>
          </a:extLst>
        </xdr:cNvPr>
        <xdr:cNvPicPr>
          <a:picLocks noChangeAspect="1"/>
        </xdr:cNvPicPr>
      </xdr:nvPicPr>
      <xdr:blipFill>
        <a:blip xmlns:r="http://schemas.openxmlformats.org/officeDocument/2006/relationships" r:embed="rId1"/>
        <a:stretch>
          <a:fillRect/>
        </a:stretch>
      </xdr:blipFill>
      <xdr:spPr>
        <a:xfrm>
          <a:off x="9198684" y="167126"/>
          <a:ext cx="1472492" cy="493009"/>
        </a:xfrm>
        <a:prstGeom prst="rect">
          <a:avLst/>
        </a:prstGeom>
      </xdr:spPr>
    </xdr:pic>
    <xdr:clientData/>
  </xdr:twoCellAnchor>
  <xdr:twoCellAnchor editAs="oneCell">
    <xdr:from>
      <xdr:col>0</xdr:col>
      <xdr:colOff>178594</xdr:colOff>
      <xdr:row>0</xdr:row>
      <xdr:rowOff>0</xdr:rowOff>
    </xdr:from>
    <xdr:to>
      <xdr:col>0</xdr:col>
      <xdr:colOff>2614878</xdr:colOff>
      <xdr:row>0</xdr:row>
      <xdr:rowOff>793750</xdr:rowOff>
    </xdr:to>
    <xdr:pic>
      <xdr:nvPicPr>
        <xdr:cNvPr id="21" name="Imagen 20">
          <a:extLst>
            <a:ext uri="{FF2B5EF4-FFF2-40B4-BE49-F238E27FC236}">
              <a16:creationId xmlns:a16="http://schemas.microsoft.com/office/drawing/2014/main" id="{9EDE7DE1-6AB0-4D51-80D0-1D61AA4662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0"/>
          <a:ext cx="2436284" cy="793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574528</xdr:colOff>
      <xdr:row>2</xdr:row>
      <xdr:rowOff>283353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481686</xdr:colOff>
      <xdr:row>2</xdr:row>
      <xdr:rowOff>207947</xdr:rowOff>
    </xdr:to>
    <xdr:pic>
      <xdr:nvPicPr>
        <xdr:cNvPr id="4" name="Imagen 3">
          <a:extLst>
            <a:ext uri="{FF2B5EF4-FFF2-40B4-BE49-F238E27FC236}">
              <a16:creationId xmlns:a16="http://schemas.microsoft.com/office/drawing/2014/main" id="{B47012D4-DF6F-43EE-B264-5ECE9E6576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9186" cy="9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2</xdr:col>
      <xdr:colOff>1328353</xdr:colOff>
      <xdr:row>2</xdr:row>
      <xdr:rowOff>222499</xdr:rowOff>
    </xdr:to>
    <xdr:pic>
      <xdr:nvPicPr>
        <xdr:cNvPr id="3" name="Imagen 2">
          <a:extLst>
            <a:ext uri="{FF2B5EF4-FFF2-40B4-BE49-F238E27FC236}">
              <a16:creationId xmlns:a16="http://schemas.microsoft.com/office/drawing/2014/main" id="{CECEAF10-135E-4510-A6A6-98881102C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0"/>
          <a:ext cx="3339186" cy="9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2330257</xdr:colOff>
      <xdr:row>0</xdr:row>
      <xdr:rowOff>199159</xdr:rowOff>
    </xdr:from>
    <xdr:to>
      <xdr:col>12</xdr:col>
      <xdr:colOff>3577166</xdr:colOff>
      <xdr:row>3</xdr:row>
      <xdr:rowOff>147833</xdr:rowOff>
    </xdr:to>
    <xdr:pic>
      <xdr:nvPicPr>
        <xdr:cNvPr id="4" name="Picture 9">
          <a:extLst>
            <a:ext uri="{FF2B5EF4-FFF2-40B4-BE49-F238E27FC236}">
              <a16:creationId xmlns:a16="http://schemas.microsoft.com/office/drawing/2014/main" id="{6146AA38-93B2-4FED-AF6B-3E8B5B617599}"/>
            </a:ext>
          </a:extLst>
        </xdr:cNvPr>
        <xdr:cNvPicPr>
          <a:picLocks noChangeAspect="1"/>
        </xdr:cNvPicPr>
      </xdr:nvPicPr>
      <xdr:blipFill>
        <a:blip xmlns:r="http://schemas.openxmlformats.org/officeDocument/2006/relationships" r:embed="rId1"/>
        <a:stretch>
          <a:fillRect/>
        </a:stretch>
      </xdr:blipFill>
      <xdr:spPr>
        <a:xfrm>
          <a:off x="14585757" y="199159"/>
          <a:ext cx="1246909" cy="513401"/>
        </a:xfrm>
        <a:prstGeom prst="rect">
          <a:avLst/>
        </a:prstGeom>
      </xdr:spPr>
    </xdr:pic>
    <xdr:clientData/>
  </xdr:twoCellAnchor>
  <xdr:twoCellAnchor editAs="oneCell">
    <xdr:from>
      <xdr:col>0</xdr:col>
      <xdr:colOff>137584</xdr:colOff>
      <xdr:row>0</xdr:row>
      <xdr:rowOff>169334</xdr:rowOff>
    </xdr:from>
    <xdr:to>
      <xdr:col>1</xdr:col>
      <xdr:colOff>1867786</xdr:colOff>
      <xdr:row>4</xdr:row>
      <xdr:rowOff>42334</xdr:rowOff>
    </xdr:to>
    <xdr:pic>
      <xdr:nvPicPr>
        <xdr:cNvPr id="6" name="Imagen 5">
          <a:extLst>
            <a:ext uri="{FF2B5EF4-FFF2-40B4-BE49-F238E27FC236}">
              <a16:creationId xmlns:a16="http://schemas.microsoft.com/office/drawing/2014/main" id="{1CDAF182-81E8-43EB-B171-0CB9C97B20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84" y="169334"/>
          <a:ext cx="2142952" cy="59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311727</xdr:colOff>
      <xdr:row>0</xdr:row>
      <xdr:rowOff>69273</xdr:rowOff>
    </xdr:from>
    <xdr:to>
      <xdr:col>2</xdr:col>
      <xdr:colOff>1083</xdr:colOff>
      <xdr:row>1</xdr:row>
      <xdr:rowOff>587374</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7" y="69273"/>
          <a:ext cx="2597728"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917864</xdr:colOff>
      <xdr:row>1</xdr:row>
      <xdr:rowOff>1</xdr:rowOff>
    </xdr:from>
    <xdr:to>
      <xdr:col>12</xdr:col>
      <xdr:colOff>1074570</xdr:colOff>
      <xdr:row>1</xdr:row>
      <xdr:rowOff>570262</xdr:rowOff>
    </xdr:to>
    <xdr:pic>
      <xdr:nvPicPr>
        <xdr:cNvPr id="4" name="Picture 9">
          <a:extLst>
            <a:ext uri="{FF2B5EF4-FFF2-40B4-BE49-F238E27FC236}">
              <a16:creationId xmlns:a16="http://schemas.microsoft.com/office/drawing/2014/main" id="{F4D693D4-56CA-4E8B-9A7A-01E51F01F005}"/>
            </a:ext>
          </a:extLst>
        </xdr:cNvPr>
        <xdr:cNvPicPr>
          <a:picLocks noChangeAspect="1"/>
        </xdr:cNvPicPr>
      </xdr:nvPicPr>
      <xdr:blipFill>
        <a:blip xmlns:r="http://schemas.openxmlformats.org/officeDocument/2006/relationships" r:embed="rId2"/>
        <a:stretch>
          <a:fillRect/>
        </a:stretch>
      </xdr:blipFill>
      <xdr:spPr>
        <a:xfrm>
          <a:off x="17439409" y="207819"/>
          <a:ext cx="1334344" cy="5702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225136</xdr:colOff>
      <xdr:row>0</xdr:row>
      <xdr:rowOff>103910</xdr:rowOff>
    </xdr:from>
    <xdr:to>
      <xdr:col>1</xdr:col>
      <xdr:colOff>1801091</xdr:colOff>
      <xdr:row>1</xdr:row>
      <xdr:rowOff>622011</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6" y="103910"/>
          <a:ext cx="2805546"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588819</xdr:colOff>
      <xdr:row>1</xdr:row>
      <xdr:rowOff>1</xdr:rowOff>
    </xdr:from>
    <xdr:to>
      <xdr:col>12</xdr:col>
      <xdr:colOff>1126525</xdr:colOff>
      <xdr:row>1</xdr:row>
      <xdr:rowOff>570262</xdr:rowOff>
    </xdr:to>
    <xdr:pic>
      <xdr:nvPicPr>
        <xdr:cNvPr id="4" name="Picture 9">
          <a:extLst>
            <a:ext uri="{FF2B5EF4-FFF2-40B4-BE49-F238E27FC236}">
              <a16:creationId xmlns:a16="http://schemas.microsoft.com/office/drawing/2014/main" id="{65227D71-7DD0-49EC-AC91-85E156663EB8}"/>
            </a:ext>
          </a:extLst>
        </xdr:cNvPr>
        <xdr:cNvPicPr>
          <a:picLocks noChangeAspect="1"/>
        </xdr:cNvPicPr>
      </xdr:nvPicPr>
      <xdr:blipFill>
        <a:blip xmlns:r="http://schemas.openxmlformats.org/officeDocument/2006/relationships" r:embed="rId2"/>
        <a:stretch>
          <a:fillRect/>
        </a:stretch>
      </xdr:blipFill>
      <xdr:spPr>
        <a:xfrm>
          <a:off x="17110364" y="207819"/>
          <a:ext cx="1715344" cy="5702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225136</xdr:colOff>
      <xdr:row>0</xdr:row>
      <xdr:rowOff>173183</xdr:rowOff>
    </xdr:from>
    <xdr:to>
      <xdr:col>1</xdr:col>
      <xdr:colOff>1746247</xdr:colOff>
      <xdr:row>1</xdr:row>
      <xdr:rowOff>917864</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6" y="173183"/>
          <a:ext cx="2750702" cy="95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306316</xdr:colOff>
      <xdr:row>1</xdr:row>
      <xdr:rowOff>202407</xdr:rowOff>
    </xdr:from>
    <xdr:to>
      <xdr:col>12</xdr:col>
      <xdr:colOff>2287082</xdr:colOff>
      <xdr:row>1</xdr:row>
      <xdr:rowOff>857249</xdr:rowOff>
    </xdr:to>
    <xdr:pic>
      <xdr:nvPicPr>
        <xdr:cNvPr id="4" name="Picture 9">
          <a:extLst>
            <a:ext uri="{FF2B5EF4-FFF2-40B4-BE49-F238E27FC236}">
              <a16:creationId xmlns:a16="http://schemas.microsoft.com/office/drawing/2014/main" id="{E60C64E3-437E-4080-A611-7475991656BF}"/>
            </a:ext>
          </a:extLst>
        </xdr:cNvPr>
        <xdr:cNvPicPr>
          <a:picLocks noChangeAspect="1"/>
        </xdr:cNvPicPr>
      </xdr:nvPicPr>
      <xdr:blipFill>
        <a:blip xmlns:r="http://schemas.openxmlformats.org/officeDocument/2006/relationships" r:embed="rId2"/>
        <a:stretch>
          <a:fillRect/>
        </a:stretch>
      </xdr:blipFill>
      <xdr:spPr>
        <a:xfrm>
          <a:off x="19689691" y="416720"/>
          <a:ext cx="1980766" cy="654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2"/>
  <sheetViews>
    <sheetView showGridLines="0" zoomScale="90" zoomScaleNormal="90" workbookViewId="0">
      <selection activeCell="K11" sqref="K11"/>
    </sheetView>
  </sheetViews>
  <sheetFormatPr baseColWidth="10" defaultColWidth="11.42578125" defaultRowHeight="15"/>
  <cols>
    <col min="1" max="1" width="52.28515625" customWidth="1"/>
    <col min="2" max="2" width="17.42578125" customWidth="1"/>
    <col min="3" max="3" width="19.5703125" style="6" customWidth="1"/>
    <col min="4" max="4" width="30.42578125" customWidth="1"/>
    <col min="5" max="5" width="24.7109375" customWidth="1"/>
    <col min="6" max="6" width="14" customWidth="1"/>
    <col min="7" max="7" width="8.28515625" customWidth="1"/>
    <col min="8" max="8" width="8.42578125" customWidth="1"/>
    <col min="9" max="9" width="6" customWidth="1"/>
  </cols>
  <sheetData>
    <row r="1" spans="1:9" ht="14.25" customHeight="1">
      <c r="A1" s="292"/>
      <c r="B1" s="292"/>
      <c r="C1" s="292"/>
      <c r="D1" s="292"/>
      <c r="E1" s="292"/>
      <c r="F1" s="292"/>
    </row>
    <row r="4" spans="1:9" ht="33.75">
      <c r="A4" s="293" t="s">
        <v>0</v>
      </c>
      <c r="B4" s="293"/>
      <c r="C4" s="293"/>
      <c r="D4" s="293"/>
      <c r="E4" s="293"/>
      <c r="F4" s="293"/>
      <c r="G4" s="293"/>
      <c r="H4" s="293"/>
      <c r="I4" s="293"/>
    </row>
    <row r="6" spans="1:9" s="7" customFormat="1" ht="44.25" customHeight="1">
      <c r="A6" s="8" t="s">
        <v>1</v>
      </c>
      <c r="B6" s="291" t="s">
        <v>2</v>
      </c>
      <c r="C6" s="294"/>
      <c r="D6" s="294"/>
      <c r="E6" s="294"/>
      <c r="F6" s="294"/>
      <c r="G6" s="294"/>
      <c r="H6" s="294"/>
      <c r="I6" s="294"/>
    </row>
    <row r="7" spans="1:9" s="7" customFormat="1" ht="16.899999999999999" customHeight="1">
      <c r="A7" s="12"/>
      <c r="B7" s="13"/>
      <c r="C7" s="13"/>
      <c r="D7" s="12"/>
      <c r="E7" s="11"/>
    </row>
    <row r="8" spans="1:9" s="7" customFormat="1" ht="50.25" customHeight="1">
      <c r="A8" s="8" t="s">
        <v>3</v>
      </c>
      <c r="B8" s="207" t="s">
        <v>4</v>
      </c>
      <c r="C8" s="291" t="s">
        <v>5</v>
      </c>
      <c r="D8" s="291"/>
      <c r="E8" s="291"/>
      <c r="F8" s="291"/>
      <c r="G8" s="291"/>
      <c r="H8" s="291"/>
      <c r="I8" s="291"/>
    </row>
    <row r="9" spans="1:9" ht="32.25" customHeight="1">
      <c r="A9" s="10"/>
    </row>
    <row r="10" spans="1:9" ht="26.25" customHeight="1">
      <c r="A10" s="9" t="s">
        <v>6</v>
      </c>
      <c r="B10" s="290" t="s">
        <v>7</v>
      </c>
      <c r="C10" s="290"/>
      <c r="D10" s="290"/>
      <c r="E10" s="290"/>
      <c r="F10" s="290"/>
      <c r="G10" s="290"/>
      <c r="H10" s="290"/>
      <c r="I10" s="290"/>
    </row>
    <row r="11" spans="1:9" s="7" customFormat="1" ht="26.25" customHeight="1">
      <c r="A11" s="9" t="s">
        <v>8</v>
      </c>
      <c r="B11" s="291"/>
      <c r="C11" s="291"/>
      <c r="D11" s="291"/>
      <c r="E11" s="291"/>
      <c r="F11" s="291"/>
      <c r="G11" s="291"/>
      <c r="H11" s="291"/>
      <c r="I11" s="291"/>
    </row>
    <row r="12" spans="1:9" s="7" customFormat="1" ht="26.25" customHeight="1">
      <c r="A12" s="9" t="s">
        <v>9</v>
      </c>
      <c r="B12" s="291"/>
      <c r="C12" s="291"/>
      <c r="D12" s="291"/>
      <c r="E12" s="291"/>
      <c r="F12" s="291"/>
      <c r="G12" s="291"/>
      <c r="H12" s="291"/>
      <c r="I12" s="291"/>
    </row>
    <row r="13" spans="1:9" s="7" customFormat="1" ht="26.25" customHeight="1">
      <c r="A13" s="8" t="s">
        <v>10</v>
      </c>
      <c r="B13" s="291"/>
      <c r="C13" s="291"/>
      <c r="D13" s="291"/>
      <c r="E13" s="291"/>
      <c r="F13" s="291"/>
      <c r="G13" s="291"/>
      <c r="H13" s="291"/>
      <c r="I13" s="291"/>
    </row>
    <row r="15" spans="1:9" s="7" customFormat="1" ht="22.5" customHeight="1">
      <c r="A15" s="8" t="s">
        <v>11</v>
      </c>
      <c r="B15" s="289"/>
      <c r="C15" s="289"/>
      <c r="D15" s="289"/>
      <c r="E15" s="289"/>
      <c r="F15" s="289"/>
      <c r="G15" s="289"/>
      <c r="H15" s="289"/>
      <c r="I15" s="289"/>
    </row>
    <row r="18" spans="2:5" ht="15.75" thickBot="1"/>
    <row r="19" spans="2:5">
      <c r="B19" s="176" t="s">
        <v>12</v>
      </c>
      <c r="C19" s="177" t="s">
        <v>13</v>
      </c>
      <c r="D19" s="177" t="s">
        <v>14</v>
      </c>
      <c r="E19" s="177" t="s">
        <v>15</v>
      </c>
    </row>
    <row r="20" spans="2:5" ht="15.75" thickBot="1">
      <c r="B20" s="178" t="s">
        <v>16</v>
      </c>
      <c r="C20" s="179" t="s">
        <v>17</v>
      </c>
      <c r="D20" s="179" t="s">
        <v>18</v>
      </c>
      <c r="E20" s="179" t="s">
        <v>19</v>
      </c>
    </row>
    <row r="21" spans="2:5">
      <c r="B21" s="180" t="s">
        <v>20</v>
      </c>
      <c r="C21" s="181" t="s">
        <v>11</v>
      </c>
      <c r="D21" s="181" t="s">
        <v>11</v>
      </c>
      <c r="E21" s="181" t="s">
        <v>11</v>
      </c>
    </row>
    <row r="22" spans="2:5" ht="15.75" thickBot="1">
      <c r="B22" s="178">
        <v>1</v>
      </c>
      <c r="C22" s="179" t="s">
        <v>21</v>
      </c>
      <c r="D22" s="179" t="s">
        <v>22</v>
      </c>
      <c r="E22" s="179" t="s">
        <v>23</v>
      </c>
    </row>
  </sheetData>
  <mergeCells count="9">
    <mergeCell ref="B15:I15"/>
    <mergeCell ref="B10:I10"/>
    <mergeCell ref="B12:I12"/>
    <mergeCell ref="B13:I13"/>
    <mergeCell ref="A1:F1"/>
    <mergeCell ref="A4:I4"/>
    <mergeCell ref="B6:I6"/>
    <mergeCell ref="C8:I8"/>
    <mergeCell ref="B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8"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38B18-2BF6-47E7-8002-52364341CBC3}">
  <dimension ref="B2:J30"/>
  <sheetViews>
    <sheetView showGridLines="0" workbookViewId="0">
      <selection activeCell="B22" sqref="B22:J30"/>
    </sheetView>
  </sheetViews>
  <sheetFormatPr baseColWidth="10" defaultColWidth="11.42578125" defaultRowHeight="15"/>
  <sheetData>
    <row r="2" spans="2:10" ht="18.75">
      <c r="B2" s="295" t="s">
        <v>24</v>
      </c>
      <c r="C2" s="295"/>
      <c r="D2" s="295"/>
      <c r="E2" s="295"/>
      <c r="F2" s="295"/>
      <c r="G2" s="295"/>
      <c r="H2" s="295"/>
      <c r="I2" s="295"/>
      <c r="J2" s="295"/>
    </row>
    <row r="3" spans="2:10" ht="15.75" thickBot="1"/>
    <row r="4" spans="2:10">
      <c r="B4" s="296" t="s">
        <v>25</v>
      </c>
      <c r="C4" s="297"/>
      <c r="D4" s="297"/>
      <c r="E4" s="297"/>
      <c r="F4" s="297"/>
      <c r="G4" s="297"/>
      <c r="H4" s="297"/>
      <c r="I4" s="297"/>
      <c r="J4" s="298"/>
    </row>
    <row r="5" spans="2:10">
      <c r="B5" s="299"/>
      <c r="C5" s="300"/>
      <c r="D5" s="300"/>
      <c r="E5" s="300"/>
      <c r="F5" s="300"/>
      <c r="G5" s="300"/>
      <c r="H5" s="300"/>
      <c r="I5" s="300"/>
      <c r="J5" s="301"/>
    </row>
    <row r="6" spans="2:10">
      <c r="B6" s="299"/>
      <c r="C6" s="300"/>
      <c r="D6" s="300"/>
      <c r="E6" s="300"/>
      <c r="F6" s="300"/>
      <c r="G6" s="300"/>
      <c r="H6" s="300"/>
      <c r="I6" s="300"/>
      <c r="J6" s="301"/>
    </row>
    <row r="7" spans="2:10" ht="15.75" thickBot="1">
      <c r="B7" s="302"/>
      <c r="C7" s="303"/>
      <c r="D7" s="303"/>
      <c r="E7" s="303"/>
      <c r="F7" s="303"/>
      <c r="G7" s="303"/>
      <c r="H7" s="303"/>
      <c r="I7" s="303"/>
      <c r="J7" s="304"/>
    </row>
    <row r="8" spans="2:10" ht="15.75" thickBot="1"/>
    <row r="9" spans="2:10">
      <c r="B9" s="296" t="s">
        <v>26</v>
      </c>
      <c r="C9" s="297"/>
      <c r="D9" s="297"/>
      <c r="E9" s="297"/>
      <c r="F9" s="297"/>
      <c r="G9" s="297"/>
      <c r="H9" s="297"/>
      <c r="I9" s="297"/>
      <c r="J9" s="298"/>
    </row>
    <row r="10" spans="2:10">
      <c r="B10" s="299"/>
      <c r="C10" s="300"/>
      <c r="D10" s="300"/>
      <c r="E10" s="300"/>
      <c r="F10" s="300"/>
      <c r="G10" s="300"/>
      <c r="H10" s="300"/>
      <c r="I10" s="300"/>
      <c r="J10" s="301"/>
    </row>
    <row r="11" spans="2:10">
      <c r="B11" s="299"/>
      <c r="C11" s="300"/>
      <c r="D11" s="300"/>
      <c r="E11" s="300"/>
      <c r="F11" s="300"/>
      <c r="G11" s="300"/>
      <c r="H11" s="300"/>
      <c r="I11" s="300"/>
      <c r="J11" s="301"/>
    </row>
    <row r="12" spans="2:10">
      <c r="B12" s="299"/>
      <c r="C12" s="300"/>
      <c r="D12" s="300"/>
      <c r="E12" s="300"/>
      <c r="F12" s="300"/>
      <c r="G12" s="300"/>
      <c r="H12" s="300"/>
      <c r="I12" s="300"/>
      <c r="J12" s="301"/>
    </row>
    <row r="13" spans="2:10">
      <c r="B13" s="299"/>
      <c r="C13" s="300"/>
      <c r="D13" s="300"/>
      <c r="E13" s="300"/>
      <c r="F13" s="300"/>
      <c r="G13" s="300"/>
      <c r="H13" s="300"/>
      <c r="I13" s="300"/>
      <c r="J13" s="301"/>
    </row>
    <row r="14" spans="2:10">
      <c r="B14" s="299"/>
      <c r="C14" s="300"/>
      <c r="D14" s="300"/>
      <c r="E14" s="300"/>
      <c r="F14" s="300"/>
      <c r="G14" s="300"/>
      <c r="H14" s="300"/>
      <c r="I14" s="300"/>
      <c r="J14" s="301"/>
    </row>
    <row r="15" spans="2:10" ht="15.75" thickBot="1">
      <c r="B15" s="302"/>
      <c r="C15" s="303"/>
      <c r="D15" s="303"/>
      <c r="E15" s="303"/>
      <c r="F15" s="303"/>
      <c r="G15" s="303"/>
      <c r="H15" s="303"/>
      <c r="I15" s="303"/>
      <c r="J15" s="304"/>
    </row>
    <row r="16" spans="2:10" ht="15.75" thickBot="1"/>
    <row r="17" spans="2:10">
      <c r="B17" s="296" t="s">
        <v>27</v>
      </c>
      <c r="C17" s="297"/>
      <c r="D17" s="297"/>
      <c r="E17" s="297"/>
      <c r="F17" s="297"/>
      <c r="G17" s="297"/>
      <c r="H17" s="297"/>
      <c r="I17" s="297"/>
      <c r="J17" s="298"/>
    </row>
    <row r="18" spans="2:10">
      <c r="B18" s="299"/>
      <c r="C18" s="300"/>
      <c r="D18" s="300"/>
      <c r="E18" s="300"/>
      <c r="F18" s="300"/>
      <c r="G18" s="300"/>
      <c r="H18" s="300"/>
      <c r="I18" s="300"/>
      <c r="J18" s="301"/>
    </row>
    <row r="19" spans="2:10">
      <c r="B19" s="299"/>
      <c r="C19" s="300"/>
      <c r="D19" s="300"/>
      <c r="E19" s="300"/>
      <c r="F19" s="300"/>
      <c r="G19" s="300"/>
      <c r="H19" s="300"/>
      <c r="I19" s="300"/>
      <c r="J19" s="301"/>
    </row>
    <row r="20" spans="2:10" ht="15.75" thickBot="1">
      <c r="B20" s="302"/>
      <c r="C20" s="303"/>
      <c r="D20" s="303"/>
      <c r="E20" s="303"/>
      <c r="F20" s="303"/>
      <c r="G20" s="303"/>
      <c r="H20" s="303"/>
      <c r="I20" s="303"/>
      <c r="J20" s="304"/>
    </row>
    <row r="21" spans="2:10" ht="15.75" thickBot="1"/>
    <row r="22" spans="2:10">
      <c r="B22" s="296" t="s">
        <v>28</v>
      </c>
      <c r="C22" s="297"/>
      <c r="D22" s="297"/>
      <c r="E22" s="297"/>
      <c r="F22" s="297"/>
      <c r="G22" s="297"/>
      <c r="H22" s="297"/>
      <c r="I22" s="297"/>
      <c r="J22" s="298"/>
    </row>
    <row r="23" spans="2:10">
      <c r="B23" s="299"/>
      <c r="C23" s="300"/>
      <c r="D23" s="300"/>
      <c r="E23" s="300"/>
      <c r="F23" s="300"/>
      <c r="G23" s="300"/>
      <c r="H23" s="300"/>
      <c r="I23" s="300"/>
      <c r="J23" s="301"/>
    </row>
    <row r="24" spans="2:10">
      <c r="B24" s="299"/>
      <c r="C24" s="300"/>
      <c r="D24" s="300"/>
      <c r="E24" s="300"/>
      <c r="F24" s="300"/>
      <c r="G24" s="300"/>
      <c r="H24" s="300"/>
      <c r="I24" s="300"/>
      <c r="J24" s="301"/>
    </row>
    <row r="25" spans="2:10">
      <c r="B25" s="299"/>
      <c r="C25" s="300"/>
      <c r="D25" s="300"/>
      <c r="E25" s="300"/>
      <c r="F25" s="300"/>
      <c r="G25" s="300"/>
      <c r="H25" s="300"/>
      <c r="I25" s="300"/>
      <c r="J25" s="301"/>
    </row>
    <row r="26" spans="2:10">
      <c r="B26" s="299"/>
      <c r="C26" s="300"/>
      <c r="D26" s="300"/>
      <c r="E26" s="300"/>
      <c r="F26" s="300"/>
      <c r="G26" s="300"/>
      <c r="H26" s="300"/>
      <c r="I26" s="300"/>
      <c r="J26" s="301"/>
    </row>
    <row r="27" spans="2:10">
      <c r="B27" s="299"/>
      <c r="C27" s="300"/>
      <c r="D27" s="300"/>
      <c r="E27" s="300"/>
      <c r="F27" s="300"/>
      <c r="G27" s="300"/>
      <c r="H27" s="300"/>
      <c r="I27" s="300"/>
      <c r="J27" s="301"/>
    </row>
    <row r="28" spans="2:10">
      <c r="B28" s="299"/>
      <c r="C28" s="300"/>
      <c r="D28" s="300"/>
      <c r="E28" s="300"/>
      <c r="F28" s="300"/>
      <c r="G28" s="300"/>
      <c r="H28" s="300"/>
      <c r="I28" s="300"/>
      <c r="J28" s="301"/>
    </row>
    <row r="29" spans="2:10">
      <c r="B29" s="299"/>
      <c r="C29" s="300"/>
      <c r="D29" s="300"/>
      <c r="E29" s="300"/>
      <c r="F29" s="300"/>
      <c r="G29" s="300"/>
      <c r="H29" s="300"/>
      <c r="I29" s="300"/>
      <c r="J29" s="301"/>
    </row>
    <row r="30" spans="2:10" ht="15.75" thickBot="1">
      <c r="B30" s="302"/>
      <c r="C30" s="303"/>
      <c r="D30" s="303"/>
      <c r="E30" s="303"/>
      <c r="F30" s="303"/>
      <c r="G30" s="303"/>
      <c r="H30" s="303"/>
      <c r="I30" s="303"/>
      <c r="J30" s="304"/>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2"/>
  <sheetViews>
    <sheetView showGridLines="0" topLeftCell="A8" zoomScale="72" zoomScaleNormal="90" workbookViewId="0">
      <selection activeCell="A11" sqref="A11:A12"/>
    </sheetView>
  </sheetViews>
  <sheetFormatPr baseColWidth="10" defaultColWidth="10.42578125" defaultRowHeight="14.25"/>
  <cols>
    <col min="1" max="1" width="53.28515625" style="197" customWidth="1"/>
    <col min="2" max="2" width="10.28515625" style="198" customWidth="1"/>
    <col min="3" max="3" width="74.7109375" style="182" customWidth="1"/>
    <col min="4" max="4" width="14.85546875" style="198" customWidth="1"/>
    <col min="5" max="5" width="81.42578125" style="182" customWidth="1"/>
    <col min="6" max="6" width="4.7109375" style="182" customWidth="1"/>
    <col min="7" max="16384" width="10.42578125" style="182"/>
  </cols>
  <sheetData>
    <row r="1" spans="1:5" s="211" customFormat="1" ht="79.900000000000006" customHeight="1">
      <c r="A1" s="210"/>
      <c r="B1" s="310" t="s">
        <v>29</v>
      </c>
      <c r="C1" s="310"/>
      <c r="D1" s="310"/>
      <c r="E1" s="210"/>
    </row>
    <row r="2" spans="1:5" s="211" customFormat="1" ht="20.25" customHeight="1">
      <c r="A2" s="212" t="s">
        <v>30</v>
      </c>
      <c r="B2" s="311" t="s">
        <v>31</v>
      </c>
      <c r="C2" s="312"/>
      <c r="D2" s="213" t="s">
        <v>32</v>
      </c>
      <c r="E2" s="214" t="s">
        <v>5</v>
      </c>
    </row>
    <row r="3" spans="1:5" s="211" customFormat="1" ht="16.899999999999999" customHeight="1">
      <c r="A3" s="215"/>
      <c r="B3" s="216"/>
      <c r="C3" s="217"/>
      <c r="D3" s="218"/>
      <c r="E3" s="217"/>
    </row>
    <row r="4" spans="1:5" s="211" customFormat="1" ht="40.5" customHeight="1">
      <c r="A4" s="212" t="s">
        <v>33</v>
      </c>
      <c r="B4" s="313" t="s">
        <v>34</v>
      </c>
      <c r="C4" s="314"/>
      <c r="D4" s="314"/>
      <c r="E4" s="314"/>
    </row>
    <row r="5" spans="1:5" s="221" customFormat="1" ht="13.15" customHeight="1">
      <c r="A5" s="219"/>
      <c r="B5" s="220"/>
      <c r="D5" s="220"/>
      <c r="E5" s="222"/>
    </row>
    <row r="6" spans="1:5" s="221" customFormat="1" ht="21" customHeight="1">
      <c r="A6" s="315" t="s">
        <v>35</v>
      </c>
      <c r="B6" s="316" t="s">
        <v>36</v>
      </c>
      <c r="C6" s="317"/>
      <c r="D6" s="318"/>
      <c r="E6" s="223" t="s">
        <v>37</v>
      </c>
    </row>
    <row r="7" spans="1:5" s="221" customFormat="1" ht="87.75" customHeight="1">
      <c r="A7" s="315"/>
      <c r="B7" s="319" t="s">
        <v>38</v>
      </c>
      <c r="C7" s="320"/>
      <c r="D7" s="321"/>
      <c r="E7" s="224"/>
    </row>
    <row r="8" spans="1:5" ht="21.75" customHeight="1">
      <c r="A8" s="184"/>
      <c r="B8" s="185"/>
      <c r="D8" s="183"/>
      <c r="E8" s="183"/>
    </row>
    <row r="9" spans="1:5" ht="19.899999999999999" customHeight="1">
      <c r="A9" s="306" t="s">
        <v>39</v>
      </c>
      <c r="B9" s="306"/>
      <c r="C9" s="306"/>
      <c r="D9" s="306"/>
      <c r="E9" s="306"/>
    </row>
    <row r="10" spans="1:5" ht="19.899999999999999" customHeight="1">
      <c r="A10" s="186" t="s">
        <v>40</v>
      </c>
      <c r="B10" s="186" t="s">
        <v>41</v>
      </c>
      <c r="C10" s="186" t="s">
        <v>42</v>
      </c>
      <c r="D10" s="186" t="s">
        <v>43</v>
      </c>
      <c r="E10" s="186" t="s">
        <v>44</v>
      </c>
    </row>
    <row r="11" spans="1:5" s="189" customFormat="1" ht="71.25">
      <c r="A11" s="322" t="s">
        <v>45</v>
      </c>
      <c r="B11" s="187">
        <v>1</v>
      </c>
      <c r="C11" s="225" t="s">
        <v>46</v>
      </c>
      <c r="D11" s="188">
        <v>1</v>
      </c>
      <c r="E11" s="225" t="s">
        <v>47</v>
      </c>
    </row>
    <row r="12" spans="1:5" s="189" customFormat="1" ht="28.5">
      <c r="A12" s="322"/>
      <c r="B12" s="187">
        <v>2</v>
      </c>
      <c r="C12" s="225" t="s">
        <v>48</v>
      </c>
      <c r="D12" s="188"/>
      <c r="E12" s="225"/>
    </row>
    <row r="13" spans="1:5" ht="28.5" customHeight="1">
      <c r="A13" s="323" t="s">
        <v>49</v>
      </c>
      <c r="B13" s="190">
        <v>3</v>
      </c>
      <c r="C13" s="226" t="s">
        <v>50</v>
      </c>
      <c r="D13" s="190">
        <v>2</v>
      </c>
      <c r="E13" s="226" t="s">
        <v>51</v>
      </c>
    </row>
    <row r="14" spans="1:5" ht="39.75" customHeight="1">
      <c r="A14" s="323"/>
      <c r="B14" s="190">
        <v>4</v>
      </c>
      <c r="C14" s="226" t="s">
        <v>52</v>
      </c>
      <c r="D14" s="190"/>
      <c r="E14" s="226"/>
    </row>
    <row r="15" spans="1:5" ht="39.75" customHeight="1">
      <c r="A15" s="323"/>
      <c r="B15" s="190">
        <v>5</v>
      </c>
      <c r="C15" s="226" t="s">
        <v>53</v>
      </c>
      <c r="D15" s="190"/>
      <c r="E15" s="226"/>
    </row>
    <row r="16" spans="1:5" ht="28.5" customHeight="1">
      <c r="A16" s="305" t="s">
        <v>54</v>
      </c>
      <c r="B16" s="190">
        <v>6</v>
      </c>
      <c r="C16" s="226" t="s">
        <v>55</v>
      </c>
      <c r="D16" s="190">
        <v>3</v>
      </c>
      <c r="E16" s="226" t="s">
        <v>56</v>
      </c>
    </row>
    <row r="17" spans="1:10" ht="28.5">
      <c r="A17" s="305"/>
      <c r="B17" s="190">
        <v>7</v>
      </c>
      <c r="C17" s="226" t="s">
        <v>57</v>
      </c>
      <c r="D17" s="190">
        <v>4</v>
      </c>
      <c r="E17" s="226" t="s">
        <v>58</v>
      </c>
    </row>
    <row r="18" spans="1:10" ht="28.5">
      <c r="A18" s="305"/>
      <c r="B18" s="190">
        <v>8</v>
      </c>
      <c r="C18" s="226" t="s">
        <v>59</v>
      </c>
      <c r="D18" s="190"/>
      <c r="E18" s="226"/>
    </row>
    <row r="19" spans="1:10" ht="22.5" customHeight="1">
      <c r="A19" s="305"/>
      <c r="B19" s="190">
        <v>9</v>
      </c>
      <c r="C19" s="226" t="s">
        <v>60</v>
      </c>
      <c r="D19" s="190"/>
      <c r="E19" s="226"/>
    </row>
    <row r="20" spans="1:10" ht="28.5">
      <c r="A20" s="305"/>
      <c r="B20" s="190">
        <v>10</v>
      </c>
      <c r="C20" s="226" t="s">
        <v>61</v>
      </c>
      <c r="D20" s="190"/>
      <c r="E20" s="226"/>
      <c r="J20" s="191"/>
    </row>
    <row r="21" spans="1:10" ht="27" customHeight="1">
      <c r="A21" s="305"/>
      <c r="B21" s="190">
        <v>11</v>
      </c>
      <c r="C21" s="226" t="s">
        <v>62</v>
      </c>
      <c r="D21" s="190"/>
      <c r="E21" s="226"/>
      <c r="J21" s="191"/>
    </row>
    <row r="22" spans="1:10" ht="22.5" customHeight="1">
      <c r="A22" s="305"/>
      <c r="B22" s="190">
        <v>12</v>
      </c>
      <c r="C22" s="226" t="s">
        <v>63</v>
      </c>
      <c r="D22" s="190"/>
      <c r="E22" s="226"/>
      <c r="J22" s="191"/>
    </row>
    <row r="23" spans="1:10" ht="28.5" customHeight="1">
      <c r="A23" s="305" t="s">
        <v>64</v>
      </c>
      <c r="B23" s="190">
        <v>13</v>
      </c>
      <c r="C23" s="226" t="s">
        <v>65</v>
      </c>
      <c r="D23" s="190">
        <v>5</v>
      </c>
      <c r="E23" s="226" t="s">
        <v>66</v>
      </c>
    </row>
    <row r="24" spans="1:10" ht="28.5">
      <c r="A24" s="305"/>
      <c r="B24" s="190">
        <v>14</v>
      </c>
      <c r="C24" s="226" t="s">
        <v>67</v>
      </c>
      <c r="D24" s="190">
        <v>6</v>
      </c>
      <c r="E24" s="226" t="s">
        <v>68</v>
      </c>
    </row>
    <row r="25" spans="1:10" ht="28.5">
      <c r="A25" s="305"/>
      <c r="B25" s="190">
        <v>15</v>
      </c>
      <c r="C25" s="226" t="s">
        <v>69</v>
      </c>
      <c r="D25" s="190">
        <v>7</v>
      </c>
      <c r="E25" s="226" t="s">
        <v>70</v>
      </c>
    </row>
    <row r="26" spans="1:10" ht="42.75">
      <c r="A26" s="305"/>
      <c r="B26" s="190">
        <v>16</v>
      </c>
      <c r="C26" s="226" t="s">
        <v>71</v>
      </c>
      <c r="D26" s="190"/>
      <c r="E26" s="226"/>
    </row>
    <row r="27" spans="1:10" ht="46.5" customHeight="1">
      <c r="A27" s="192" t="s">
        <v>72</v>
      </c>
      <c r="B27" s="190">
        <v>17</v>
      </c>
      <c r="C27" s="226" t="s">
        <v>73</v>
      </c>
      <c r="D27" s="190">
        <v>8</v>
      </c>
      <c r="E27" s="226" t="s">
        <v>74</v>
      </c>
    </row>
    <row r="28" spans="1:10" ht="41.25" customHeight="1">
      <c r="A28" s="305" t="s">
        <v>75</v>
      </c>
      <c r="B28" s="190">
        <v>18</v>
      </c>
      <c r="C28" s="227" t="s">
        <v>76</v>
      </c>
      <c r="D28" s="190"/>
      <c r="E28" s="226"/>
    </row>
    <row r="29" spans="1:10" ht="31.5" customHeight="1">
      <c r="A29" s="305"/>
      <c r="B29" s="190">
        <v>19</v>
      </c>
      <c r="C29" s="227" t="s">
        <v>77</v>
      </c>
      <c r="D29" s="190"/>
      <c r="E29" s="226"/>
    </row>
    <row r="30" spans="1:10" ht="39.75" customHeight="1">
      <c r="A30" s="306" t="s">
        <v>78</v>
      </c>
      <c r="B30" s="306"/>
      <c r="C30" s="306"/>
      <c r="D30" s="306"/>
      <c r="E30" s="306"/>
    </row>
    <row r="31" spans="1:10" ht="39.75" customHeight="1">
      <c r="A31" s="186" t="s">
        <v>40</v>
      </c>
      <c r="B31" s="186" t="s">
        <v>41</v>
      </c>
      <c r="C31" s="186" t="s">
        <v>79</v>
      </c>
      <c r="D31" s="186" t="s">
        <v>43</v>
      </c>
      <c r="E31" s="186" t="s">
        <v>80</v>
      </c>
    </row>
    <row r="32" spans="1:10" ht="71.25">
      <c r="A32" s="305" t="s">
        <v>81</v>
      </c>
      <c r="B32" s="190">
        <v>1</v>
      </c>
      <c r="C32" s="226" t="s">
        <v>82</v>
      </c>
      <c r="D32" s="190">
        <v>1</v>
      </c>
      <c r="E32" s="226" t="s">
        <v>83</v>
      </c>
    </row>
    <row r="33" spans="1:5" ht="44.25" customHeight="1">
      <c r="A33" s="305"/>
      <c r="B33" s="190">
        <v>2</v>
      </c>
      <c r="C33" s="226" t="s">
        <v>84</v>
      </c>
      <c r="D33" s="190">
        <v>2</v>
      </c>
      <c r="E33" s="226" t="s">
        <v>85</v>
      </c>
    </row>
    <row r="34" spans="1:5" ht="28.5">
      <c r="A34" s="305"/>
      <c r="B34" s="190"/>
      <c r="C34" s="226"/>
      <c r="D34" s="190">
        <v>3</v>
      </c>
      <c r="E34" s="226" t="s">
        <v>86</v>
      </c>
    </row>
    <row r="35" spans="1:5" ht="28.5">
      <c r="A35" s="305"/>
      <c r="B35" s="190"/>
      <c r="C35" s="226"/>
      <c r="D35" s="190">
        <v>4</v>
      </c>
      <c r="E35" s="226" t="s">
        <v>87</v>
      </c>
    </row>
    <row r="36" spans="1:5" ht="27" customHeight="1">
      <c r="A36" s="305"/>
      <c r="B36" s="190"/>
      <c r="C36" s="228"/>
      <c r="D36" s="190">
        <v>5</v>
      </c>
      <c r="E36" s="226" t="s">
        <v>88</v>
      </c>
    </row>
    <row r="37" spans="1:5" ht="28.5">
      <c r="A37" s="305"/>
      <c r="B37" s="190"/>
      <c r="C37" s="227"/>
      <c r="D37" s="190">
        <v>6</v>
      </c>
      <c r="E37" s="226" t="s">
        <v>89</v>
      </c>
    </row>
    <row r="38" spans="1:5" ht="27" customHeight="1">
      <c r="A38" s="305"/>
      <c r="B38" s="190"/>
      <c r="C38" s="227"/>
      <c r="D38" s="190">
        <v>7</v>
      </c>
      <c r="E38" s="227" t="s">
        <v>90</v>
      </c>
    </row>
    <row r="39" spans="1:5" ht="30" customHeight="1">
      <c r="A39" s="305" t="s">
        <v>91</v>
      </c>
      <c r="B39" s="190">
        <v>3</v>
      </c>
      <c r="C39" s="227" t="s">
        <v>92</v>
      </c>
      <c r="D39" s="190">
        <v>8</v>
      </c>
      <c r="E39" s="227" t="s">
        <v>93</v>
      </c>
    </row>
    <row r="40" spans="1:5" ht="57">
      <c r="A40" s="305"/>
      <c r="B40" s="190" t="s">
        <v>94</v>
      </c>
      <c r="C40" s="227" t="s">
        <v>95</v>
      </c>
      <c r="D40" s="190">
        <v>9</v>
      </c>
      <c r="E40" s="227" t="s">
        <v>96</v>
      </c>
    </row>
    <row r="41" spans="1:5" s="193" customFormat="1" ht="28.5">
      <c r="A41" s="305"/>
      <c r="B41" s="190"/>
      <c r="C41" s="227"/>
      <c r="D41" s="190">
        <v>10</v>
      </c>
      <c r="E41" s="227" t="s">
        <v>97</v>
      </c>
    </row>
    <row r="42" spans="1:5" s="193" customFormat="1" ht="24.75" customHeight="1">
      <c r="A42" s="305"/>
      <c r="B42" s="190"/>
      <c r="C42" s="229"/>
      <c r="D42" s="190">
        <v>11</v>
      </c>
      <c r="E42" s="227" t="s">
        <v>98</v>
      </c>
    </row>
    <row r="43" spans="1:5" s="193" customFormat="1" ht="28.5" customHeight="1">
      <c r="A43" s="305" t="s">
        <v>99</v>
      </c>
      <c r="B43" s="190">
        <v>4</v>
      </c>
      <c r="C43" s="226" t="s">
        <v>100</v>
      </c>
      <c r="D43" s="190">
        <v>12</v>
      </c>
      <c r="E43" s="226" t="s">
        <v>101</v>
      </c>
    </row>
    <row r="44" spans="1:5" s="193" customFormat="1" ht="27" customHeight="1">
      <c r="A44" s="305"/>
      <c r="B44" s="190">
        <v>5</v>
      </c>
      <c r="C44" s="226" t="s">
        <v>102</v>
      </c>
      <c r="D44" s="190"/>
      <c r="E44" s="226"/>
    </row>
    <row r="45" spans="1:5" s="193" customFormat="1" ht="39.75" customHeight="1">
      <c r="A45" s="305"/>
      <c r="B45" s="190">
        <v>6</v>
      </c>
      <c r="C45" s="226" t="s">
        <v>103</v>
      </c>
      <c r="D45" s="190">
        <v>13</v>
      </c>
      <c r="E45" s="226" t="s">
        <v>104</v>
      </c>
    </row>
    <row r="46" spans="1:5" s="193" customFormat="1" ht="28.5">
      <c r="A46" s="305"/>
      <c r="B46" s="190">
        <v>7</v>
      </c>
      <c r="C46" s="226" t="s">
        <v>105</v>
      </c>
      <c r="D46" s="190">
        <v>14</v>
      </c>
      <c r="E46" s="226" t="s">
        <v>106</v>
      </c>
    </row>
    <row r="47" spans="1:5" ht="28.5">
      <c r="A47" s="305"/>
      <c r="B47" s="190">
        <v>8</v>
      </c>
      <c r="C47" s="226" t="s">
        <v>107</v>
      </c>
      <c r="D47" s="190">
        <v>15</v>
      </c>
      <c r="E47" s="226" t="s">
        <v>108</v>
      </c>
    </row>
    <row r="48" spans="1:5" ht="39.75" customHeight="1">
      <c r="A48" s="305"/>
      <c r="B48" s="190">
        <v>9</v>
      </c>
      <c r="C48" s="226" t="s">
        <v>109</v>
      </c>
      <c r="D48" s="190">
        <v>16</v>
      </c>
      <c r="E48" s="226" t="s">
        <v>110</v>
      </c>
    </row>
    <row r="49" spans="1:5" ht="39.75" customHeight="1">
      <c r="A49" s="305" t="s">
        <v>111</v>
      </c>
      <c r="B49" s="190">
        <v>10</v>
      </c>
      <c r="C49" s="226" t="s">
        <v>112</v>
      </c>
      <c r="D49" s="190">
        <v>17</v>
      </c>
      <c r="E49" s="226" t="s">
        <v>113</v>
      </c>
    </row>
    <row r="50" spans="1:5" ht="39.75" customHeight="1">
      <c r="A50" s="305"/>
      <c r="B50" s="190">
        <v>11</v>
      </c>
      <c r="C50" s="226" t="s">
        <v>114</v>
      </c>
      <c r="D50" s="230">
        <v>18</v>
      </c>
      <c r="E50" s="226" t="s">
        <v>115</v>
      </c>
    </row>
    <row r="51" spans="1:5" ht="39.75" customHeight="1">
      <c r="A51" s="305"/>
      <c r="B51" s="190">
        <v>12</v>
      </c>
      <c r="C51" s="226" t="s">
        <v>116</v>
      </c>
      <c r="D51" s="230">
        <v>19</v>
      </c>
      <c r="E51" s="226" t="s">
        <v>117</v>
      </c>
    </row>
    <row r="52" spans="1:5" ht="39.75" customHeight="1">
      <c r="A52" s="305" t="s">
        <v>118</v>
      </c>
      <c r="B52" s="190">
        <v>13</v>
      </c>
      <c r="C52" s="226" t="s">
        <v>119</v>
      </c>
      <c r="D52" s="230">
        <v>20</v>
      </c>
      <c r="E52" s="226" t="s">
        <v>120</v>
      </c>
    </row>
    <row r="53" spans="1:5" ht="34.5" customHeight="1">
      <c r="A53" s="305"/>
      <c r="B53" s="190">
        <v>14</v>
      </c>
      <c r="C53" s="226" t="s">
        <v>121</v>
      </c>
      <c r="D53" s="230">
        <v>21</v>
      </c>
      <c r="E53" s="226" t="s">
        <v>122</v>
      </c>
    </row>
    <row r="54" spans="1:5" ht="39.75" customHeight="1">
      <c r="A54" s="305"/>
      <c r="B54" s="190">
        <v>15</v>
      </c>
      <c r="C54" s="226" t="s">
        <v>123</v>
      </c>
      <c r="D54" s="230"/>
      <c r="E54" s="226"/>
    </row>
    <row r="55" spans="1:5" ht="28.5">
      <c r="A55" s="305"/>
      <c r="B55" s="190">
        <v>16</v>
      </c>
      <c r="C55" s="226" t="s">
        <v>124</v>
      </c>
      <c r="D55" s="230"/>
      <c r="E55" s="226"/>
    </row>
    <row r="56" spans="1:5" ht="25.5" customHeight="1">
      <c r="A56" s="305"/>
      <c r="B56" s="190">
        <v>17</v>
      </c>
      <c r="C56" s="226" t="s">
        <v>125</v>
      </c>
      <c r="D56" s="230"/>
      <c r="E56" s="226"/>
    </row>
    <row r="57" spans="1:5" ht="28.5">
      <c r="A57" s="305"/>
      <c r="B57" s="190">
        <v>18</v>
      </c>
      <c r="C57" s="226" t="s">
        <v>126</v>
      </c>
      <c r="D57" s="230"/>
      <c r="E57" s="226"/>
    </row>
    <row r="58" spans="1:5" ht="24" customHeight="1">
      <c r="A58" s="305"/>
      <c r="B58" s="190">
        <v>19</v>
      </c>
      <c r="C58" s="226" t="s">
        <v>127</v>
      </c>
      <c r="D58" s="230"/>
      <c r="E58" s="226"/>
    </row>
    <row r="59" spans="1:5" ht="28.5">
      <c r="A59" s="305"/>
      <c r="B59" s="190">
        <v>20</v>
      </c>
      <c r="C59" s="226" t="s">
        <v>128</v>
      </c>
      <c r="D59" s="230"/>
      <c r="E59" s="226"/>
    </row>
    <row r="60" spans="1:5" ht="28.5">
      <c r="A60" s="305"/>
      <c r="B60" s="190">
        <v>21</v>
      </c>
      <c r="C60" s="226" t="s">
        <v>129</v>
      </c>
      <c r="D60" s="230"/>
      <c r="E60" s="226"/>
    </row>
    <row r="61" spans="1:5" ht="29.25" customHeight="1">
      <c r="A61" s="305"/>
      <c r="B61" s="190">
        <v>22</v>
      </c>
      <c r="C61" s="226" t="s">
        <v>130</v>
      </c>
      <c r="D61" s="230"/>
      <c r="E61" s="227"/>
    </row>
    <row r="62" spans="1:5" ht="39.75" customHeight="1">
      <c r="A62" s="305" t="s">
        <v>131</v>
      </c>
      <c r="B62" s="190">
        <v>23</v>
      </c>
      <c r="C62" s="226" t="s">
        <v>132</v>
      </c>
      <c r="D62" s="230">
        <v>22</v>
      </c>
      <c r="E62" s="226" t="s">
        <v>133</v>
      </c>
    </row>
    <row r="63" spans="1:5" ht="36.75" customHeight="1">
      <c r="A63" s="305"/>
      <c r="B63" s="190">
        <v>24</v>
      </c>
      <c r="C63" s="226" t="s">
        <v>134</v>
      </c>
      <c r="D63" s="230">
        <v>23</v>
      </c>
      <c r="E63" s="226" t="s">
        <v>135</v>
      </c>
    </row>
    <row r="64" spans="1:5" ht="25.5" customHeight="1">
      <c r="A64" s="305"/>
      <c r="B64" s="190">
        <v>25</v>
      </c>
      <c r="C64" s="226" t="s">
        <v>136</v>
      </c>
      <c r="D64" s="230"/>
      <c r="E64" s="226"/>
    </row>
    <row r="65" spans="1:10" ht="42.75">
      <c r="A65" s="307" t="s">
        <v>137</v>
      </c>
      <c r="B65" s="190">
        <v>26</v>
      </c>
      <c r="C65" s="226" t="s">
        <v>138</v>
      </c>
      <c r="D65" s="230">
        <v>24</v>
      </c>
      <c r="E65" s="226" t="s">
        <v>139</v>
      </c>
    </row>
    <row r="66" spans="1:10" ht="14.25" customHeight="1">
      <c r="A66" s="309"/>
      <c r="B66" s="190"/>
      <c r="C66" s="226"/>
      <c r="D66" s="230"/>
      <c r="E66" s="226"/>
    </row>
    <row r="67" spans="1:10" ht="39.75" customHeight="1">
      <c r="A67" s="305" t="s">
        <v>140</v>
      </c>
      <c r="B67" s="190">
        <v>27</v>
      </c>
      <c r="C67" s="226" t="s">
        <v>141</v>
      </c>
      <c r="D67" s="230">
        <v>25</v>
      </c>
      <c r="E67" s="226" t="s">
        <v>142</v>
      </c>
    </row>
    <row r="68" spans="1:10" ht="39.75" customHeight="1">
      <c r="A68" s="305"/>
      <c r="B68" s="190"/>
      <c r="C68" s="226"/>
      <c r="D68" s="230">
        <v>26</v>
      </c>
      <c r="E68" s="226" t="s">
        <v>143</v>
      </c>
    </row>
    <row r="69" spans="1:10" ht="28.5" customHeight="1">
      <c r="A69" s="305" t="s">
        <v>144</v>
      </c>
      <c r="B69" s="190">
        <v>28</v>
      </c>
      <c r="C69" s="226" t="s">
        <v>145</v>
      </c>
      <c r="D69" s="230">
        <v>27</v>
      </c>
      <c r="E69" s="226" t="s">
        <v>146</v>
      </c>
    </row>
    <row r="70" spans="1:10" ht="28.5">
      <c r="A70" s="305"/>
      <c r="B70" s="190">
        <v>29</v>
      </c>
      <c r="C70" s="226" t="s">
        <v>147</v>
      </c>
      <c r="D70" s="230">
        <v>28</v>
      </c>
      <c r="E70" s="226" t="s">
        <v>148</v>
      </c>
    </row>
    <row r="71" spans="1:10" ht="16.5" customHeight="1">
      <c r="A71" s="305"/>
      <c r="B71" s="190"/>
      <c r="C71" s="228"/>
      <c r="D71" s="230">
        <v>29</v>
      </c>
      <c r="E71" s="226" t="s">
        <v>149</v>
      </c>
    </row>
    <row r="72" spans="1:10" ht="16.5" customHeight="1">
      <c r="A72" s="305"/>
      <c r="B72" s="190"/>
      <c r="C72" s="229"/>
      <c r="D72" s="230">
        <v>30</v>
      </c>
      <c r="E72" s="226" t="s">
        <v>150</v>
      </c>
    </row>
    <row r="73" spans="1:10" ht="16.5" customHeight="1">
      <c r="A73" s="305"/>
      <c r="B73" s="190"/>
      <c r="C73" s="226"/>
      <c r="D73" s="230">
        <v>31</v>
      </c>
      <c r="E73" s="226" t="s">
        <v>151</v>
      </c>
    </row>
    <row r="74" spans="1:10" ht="16.5" customHeight="1">
      <c r="A74" s="305"/>
      <c r="B74" s="190"/>
      <c r="C74" s="226"/>
      <c r="D74" s="230">
        <v>32</v>
      </c>
      <c r="E74" s="226" t="s">
        <v>152</v>
      </c>
    </row>
    <row r="75" spans="1:10" ht="16.5" customHeight="1">
      <c r="A75" s="305"/>
      <c r="B75" s="190"/>
      <c r="C75" s="226"/>
      <c r="D75" s="230">
        <v>33</v>
      </c>
      <c r="E75" s="229" t="s">
        <v>153</v>
      </c>
    </row>
    <row r="76" spans="1:10" ht="31.5" customHeight="1">
      <c r="A76" s="305"/>
      <c r="B76" s="190"/>
      <c r="C76" s="226"/>
      <c r="D76" s="230">
        <v>34</v>
      </c>
      <c r="E76" s="226" t="s">
        <v>154</v>
      </c>
    </row>
    <row r="77" spans="1:10" ht="28.5">
      <c r="A77" s="307" t="s">
        <v>155</v>
      </c>
      <c r="B77" s="190">
        <v>30</v>
      </c>
      <c r="C77" s="226" t="s">
        <v>156</v>
      </c>
      <c r="D77" s="230">
        <v>35</v>
      </c>
      <c r="E77" s="226" t="s">
        <v>157</v>
      </c>
    </row>
    <row r="78" spans="1:10" ht="28.5">
      <c r="A78" s="308"/>
      <c r="B78" s="190">
        <v>31</v>
      </c>
      <c r="C78" s="226" t="s">
        <v>158</v>
      </c>
      <c r="D78" s="230">
        <v>36</v>
      </c>
      <c r="E78" s="226" t="s">
        <v>159</v>
      </c>
    </row>
    <row r="79" spans="1:10" ht="28.5">
      <c r="A79" s="308"/>
      <c r="B79" s="190">
        <v>32</v>
      </c>
      <c r="C79" s="226" t="s">
        <v>160</v>
      </c>
      <c r="D79" s="231">
        <v>37</v>
      </c>
      <c r="E79" s="226" t="s">
        <v>161</v>
      </c>
    </row>
    <row r="80" spans="1:10" ht="28.5">
      <c r="A80" s="308"/>
      <c r="B80" s="190">
        <v>33</v>
      </c>
      <c r="C80" s="226" t="s">
        <v>162</v>
      </c>
      <c r="D80" s="231">
        <v>38</v>
      </c>
      <c r="E80" s="226" t="s">
        <v>163</v>
      </c>
      <c r="J80" s="182" t="s">
        <v>164</v>
      </c>
    </row>
    <row r="81" spans="1:5" ht="42.75">
      <c r="A81" s="308"/>
      <c r="B81" s="232">
        <v>34</v>
      </c>
      <c r="C81" s="233" t="s">
        <v>165</v>
      </c>
      <c r="D81" s="234">
        <v>39</v>
      </c>
      <c r="E81" s="233" t="s">
        <v>166</v>
      </c>
    </row>
    <row r="82" spans="1:5" ht="72" customHeight="1">
      <c r="A82" s="194"/>
      <c r="B82" s="195"/>
      <c r="C82" s="196"/>
      <c r="D82" s="195"/>
      <c r="E82" s="196"/>
    </row>
  </sheetData>
  <mergeCells count="23">
    <mergeCell ref="A9:E9"/>
    <mergeCell ref="A11:A12"/>
    <mergeCell ref="A13:A15"/>
    <mergeCell ref="A16:A22"/>
    <mergeCell ref="A23:A26"/>
    <mergeCell ref="B1:D1"/>
    <mergeCell ref="B2:C2"/>
    <mergeCell ref="B4:E4"/>
    <mergeCell ref="A6:A7"/>
    <mergeCell ref="B6:D6"/>
    <mergeCell ref="B7:D7"/>
    <mergeCell ref="A28:A29"/>
    <mergeCell ref="A30:E30"/>
    <mergeCell ref="A69:A76"/>
    <mergeCell ref="A77:A81"/>
    <mergeCell ref="A49:A51"/>
    <mergeCell ref="A52:A61"/>
    <mergeCell ref="A62:A64"/>
    <mergeCell ref="A65:A66"/>
    <mergeCell ref="A67:A68"/>
    <mergeCell ref="A43:A48"/>
    <mergeCell ref="A32:A38"/>
    <mergeCell ref="A39:A42"/>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5"/>
  <sheetViews>
    <sheetView showGridLines="0" topLeftCell="A2" zoomScale="80" zoomScaleNormal="90" workbookViewId="0">
      <selection activeCell="B8" sqref="B8"/>
    </sheetView>
  </sheetViews>
  <sheetFormatPr baseColWidth="10" defaultColWidth="10.42578125" defaultRowHeight="114.75" customHeight="1"/>
  <cols>
    <col min="1" max="1" width="78.5703125" style="204" customWidth="1"/>
    <col min="2" max="2" width="15.85546875" style="205" customWidth="1"/>
    <col min="3" max="5" width="15.85546875" style="206" customWidth="1"/>
    <col min="6" max="6" width="40.85546875" style="204" customWidth="1"/>
    <col min="7" max="7" width="2.7109375" style="200" customWidth="1"/>
    <col min="8" max="16384" width="10.42578125" style="200"/>
  </cols>
  <sheetData>
    <row r="1" spans="1:6" ht="66" customHeight="1">
      <c r="A1" s="199"/>
      <c r="B1" s="325" t="s">
        <v>167</v>
      </c>
      <c r="C1" s="325"/>
      <c r="D1" s="325"/>
      <c r="E1" s="325"/>
      <c r="F1" s="199"/>
    </row>
    <row r="2" spans="1:6" ht="15">
      <c r="A2" s="324" t="s">
        <v>168</v>
      </c>
      <c r="B2" s="324"/>
      <c r="C2" s="324"/>
      <c r="D2" s="324"/>
      <c r="E2" s="324"/>
      <c r="F2" s="324"/>
    </row>
    <row r="3" spans="1:6" ht="15">
      <c r="A3" s="326" t="s">
        <v>169</v>
      </c>
      <c r="B3" s="327" t="s">
        <v>170</v>
      </c>
      <c r="C3" s="327"/>
      <c r="D3" s="327"/>
      <c r="E3" s="327"/>
      <c r="F3" s="201" t="s">
        <v>171</v>
      </c>
    </row>
    <row r="4" spans="1:6" ht="28.5" customHeight="1">
      <c r="A4" s="326"/>
      <c r="B4" s="202" t="s">
        <v>172</v>
      </c>
      <c r="C4" s="202" t="s">
        <v>173</v>
      </c>
      <c r="D4" s="202" t="s">
        <v>174</v>
      </c>
      <c r="E4" s="202" t="s">
        <v>175</v>
      </c>
      <c r="F4" s="203"/>
    </row>
    <row r="5" spans="1:6" ht="35.25" customHeight="1">
      <c r="A5" s="235" t="s">
        <v>176</v>
      </c>
      <c r="B5" s="236"/>
      <c r="C5" s="236"/>
      <c r="D5" s="236">
        <v>8.9</v>
      </c>
      <c r="E5" s="236">
        <v>13.16</v>
      </c>
      <c r="F5" s="237" t="s">
        <v>177</v>
      </c>
    </row>
    <row r="6" spans="1:6" ht="34.5" customHeight="1">
      <c r="A6" s="235" t="s">
        <v>178</v>
      </c>
      <c r="B6" s="236"/>
      <c r="C6" s="236"/>
      <c r="D6" s="236">
        <v>11</v>
      </c>
      <c r="E6" s="236" t="s">
        <v>179</v>
      </c>
      <c r="F6" s="237" t="s">
        <v>177</v>
      </c>
    </row>
    <row r="7" spans="1:6" ht="21.75" customHeight="1">
      <c r="A7" s="235" t="s">
        <v>180</v>
      </c>
      <c r="B7" s="236"/>
      <c r="C7" s="236"/>
      <c r="D7" s="236">
        <v>1</v>
      </c>
      <c r="E7" s="236" t="s">
        <v>181</v>
      </c>
      <c r="F7" s="237" t="s">
        <v>177</v>
      </c>
    </row>
    <row r="8" spans="1:6" ht="22.5" customHeight="1">
      <c r="A8" s="235" t="s">
        <v>182</v>
      </c>
      <c r="B8" s="236">
        <v>16</v>
      </c>
      <c r="C8" s="236">
        <v>3.4</v>
      </c>
      <c r="D8" s="236" t="s">
        <v>183</v>
      </c>
      <c r="E8" s="236" t="s">
        <v>184</v>
      </c>
      <c r="F8" s="237" t="s">
        <v>177</v>
      </c>
    </row>
    <row r="9" spans="1:6" ht="28.5">
      <c r="A9" s="235" t="s">
        <v>185</v>
      </c>
      <c r="B9" s="236" t="s">
        <v>186</v>
      </c>
      <c r="C9" s="236">
        <v>7</v>
      </c>
      <c r="D9" s="236" t="s">
        <v>187</v>
      </c>
      <c r="E9" s="236" t="s">
        <v>188</v>
      </c>
      <c r="F9" s="237" t="s">
        <v>177</v>
      </c>
    </row>
    <row r="10" spans="1:6" ht="28.5">
      <c r="A10" s="235" t="s">
        <v>189</v>
      </c>
      <c r="B10" s="236"/>
      <c r="C10" s="236"/>
      <c r="D10" s="236" t="s">
        <v>190</v>
      </c>
      <c r="E10" s="236">
        <v>28</v>
      </c>
      <c r="F10" s="238" t="s">
        <v>177</v>
      </c>
    </row>
    <row r="11" spans="1:6" ht="28.5">
      <c r="A11" s="235" t="s">
        <v>191</v>
      </c>
      <c r="B11" s="236"/>
      <c r="C11" s="236"/>
      <c r="D11" s="236" t="s">
        <v>192</v>
      </c>
      <c r="E11" s="236">
        <v>20.21</v>
      </c>
      <c r="F11" s="237" t="s">
        <v>177</v>
      </c>
    </row>
    <row r="12" spans="1:6" ht="28.5">
      <c r="A12" s="235" t="s">
        <v>193</v>
      </c>
      <c r="B12" s="236"/>
      <c r="C12" s="236"/>
      <c r="D12" s="236" t="s">
        <v>194</v>
      </c>
      <c r="E12" s="236" t="s">
        <v>195</v>
      </c>
      <c r="F12" s="237" t="s">
        <v>177</v>
      </c>
    </row>
    <row r="13" spans="1:6" ht="88.5" customHeight="1">
      <c r="A13" s="235" t="s">
        <v>196</v>
      </c>
      <c r="B13" s="236">
        <v>3</v>
      </c>
      <c r="C13" s="236">
        <v>2</v>
      </c>
      <c r="D13" s="236" t="s">
        <v>197</v>
      </c>
      <c r="E13" s="236" t="s">
        <v>198</v>
      </c>
      <c r="F13" s="238" t="s">
        <v>199</v>
      </c>
    </row>
    <row r="14" spans="1:6" ht="39" customHeight="1">
      <c r="A14" s="235" t="s">
        <v>200</v>
      </c>
      <c r="B14" s="236">
        <v>2.17</v>
      </c>
      <c r="C14" s="236">
        <v>8</v>
      </c>
      <c r="D14" s="236">
        <v>1</v>
      </c>
      <c r="E14" s="236" t="s">
        <v>201</v>
      </c>
      <c r="F14" s="237" t="s">
        <v>202</v>
      </c>
    </row>
    <row r="15" spans="1:6" ht="15"/>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C7F24646-C0A5-4F05-A991-B5E9FFCA03FC}"/>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5923AF1D-7AE4-4D40-ADF1-A597642480B2}"/>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97" zoomScaleNormal="112" workbookViewId="0">
      <selection activeCell="F16" sqref="F16:G16"/>
    </sheetView>
  </sheetViews>
  <sheetFormatPr baseColWidth="10" defaultColWidth="11.42578125" defaultRowHeight="14.25"/>
  <cols>
    <col min="1" max="1" width="2.7109375" style="14" customWidth="1"/>
    <col min="2" max="2" width="24.7109375" style="14" customWidth="1"/>
    <col min="3" max="3" width="11.28515625" style="46" customWidth="1"/>
    <col min="4" max="4" width="19.28515625" style="46" customWidth="1"/>
    <col min="5" max="5" width="7.5703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5" thickBot="1"/>
    <row r="2" spans="2:9" ht="18">
      <c r="B2" s="331" t="s">
        <v>203</v>
      </c>
      <c r="C2" s="332"/>
      <c r="D2" s="332"/>
      <c r="E2" s="332"/>
      <c r="F2" s="332"/>
      <c r="G2" s="333"/>
    </row>
    <row r="3" spans="2:9" ht="15">
      <c r="B3" s="334" t="s">
        <v>204</v>
      </c>
      <c r="C3" s="335"/>
      <c r="D3" s="336"/>
      <c r="E3" s="336"/>
      <c r="F3" s="336"/>
      <c r="G3" s="337"/>
    </row>
    <row r="4" spans="2:9" ht="88.5" customHeight="1">
      <c r="B4" s="338" t="s">
        <v>205</v>
      </c>
      <c r="C4" s="339"/>
      <c r="D4" s="339"/>
      <c r="E4" s="339"/>
      <c r="F4" s="339"/>
      <c r="G4" s="340"/>
    </row>
    <row r="5" spans="2:9" ht="15">
      <c r="B5" s="116"/>
      <c r="C5" s="128"/>
      <c r="D5" s="129"/>
      <c r="E5" s="130"/>
      <c r="F5" s="130"/>
      <c r="G5" s="130"/>
    </row>
    <row r="6" spans="2:9" ht="16.5" customHeight="1">
      <c r="B6" s="341" t="s">
        <v>206</v>
      </c>
      <c r="C6" s="342"/>
      <c r="D6" s="342"/>
      <c r="E6" s="342"/>
      <c r="F6" s="342"/>
      <c r="G6" s="343"/>
    </row>
    <row r="7" spans="2:9" ht="76.5" customHeight="1">
      <c r="B7" s="341"/>
      <c r="C7" s="342"/>
      <c r="D7" s="342"/>
      <c r="E7" s="342"/>
      <c r="F7" s="342"/>
      <c r="G7" s="343"/>
    </row>
    <row r="8" spans="2:9" ht="15" thickBot="1">
      <c r="B8" s="131"/>
      <c r="C8" s="132"/>
      <c r="D8" s="132"/>
      <c r="E8" s="133"/>
      <c r="F8" s="134"/>
      <c r="G8" s="134"/>
    </row>
    <row r="9" spans="2:9">
      <c r="B9" s="135"/>
      <c r="C9" s="136" t="s">
        <v>207</v>
      </c>
      <c r="D9" s="344" t="s">
        <v>208</v>
      </c>
      <c r="E9" s="345"/>
      <c r="F9" s="346" t="s">
        <v>209</v>
      </c>
      <c r="G9" s="347"/>
    </row>
    <row r="10" spans="2:9" ht="15" customHeight="1">
      <c r="B10" s="137"/>
      <c r="C10" s="118">
        <v>5</v>
      </c>
      <c r="D10" s="348" t="s">
        <v>210</v>
      </c>
      <c r="E10" s="349"/>
      <c r="F10" s="350" t="s">
        <v>211</v>
      </c>
      <c r="G10" s="351"/>
      <c r="H10" s="329"/>
      <c r="I10" s="329"/>
    </row>
    <row r="11" spans="2:9">
      <c r="B11" s="137"/>
      <c r="C11" s="118">
        <v>5</v>
      </c>
      <c r="D11" s="348" t="s">
        <v>212</v>
      </c>
      <c r="E11" s="349"/>
      <c r="F11" s="350" t="s">
        <v>213</v>
      </c>
      <c r="G11" s="351"/>
      <c r="H11" s="329"/>
      <c r="I11" s="329"/>
    </row>
    <row r="12" spans="2:9">
      <c r="B12" s="137"/>
      <c r="C12" s="118">
        <v>5</v>
      </c>
      <c r="D12" s="348" t="s">
        <v>214</v>
      </c>
      <c r="E12" s="349"/>
      <c r="F12" s="350" t="s">
        <v>215</v>
      </c>
      <c r="G12" s="351"/>
      <c r="H12" s="329"/>
      <c r="I12" s="329"/>
    </row>
    <row r="13" spans="2:9" ht="27.75" customHeight="1">
      <c r="B13" s="137"/>
      <c r="C13" s="118">
        <v>5</v>
      </c>
      <c r="D13" s="348" t="s">
        <v>216</v>
      </c>
      <c r="E13" s="349"/>
      <c r="F13" s="350" t="s">
        <v>217</v>
      </c>
      <c r="G13" s="351"/>
      <c r="H13" s="329"/>
      <c r="I13" s="329"/>
    </row>
    <row r="14" spans="2:9">
      <c r="B14" s="137"/>
      <c r="C14" s="118">
        <v>5</v>
      </c>
      <c r="D14" s="348" t="s">
        <v>218</v>
      </c>
      <c r="E14" s="349"/>
      <c r="F14" s="350" t="s">
        <v>219</v>
      </c>
      <c r="G14" s="351"/>
      <c r="H14" s="329"/>
      <c r="I14" s="329"/>
    </row>
    <row r="15" spans="2:9" ht="41.25" customHeight="1">
      <c r="B15" s="137"/>
      <c r="C15" s="118">
        <v>5</v>
      </c>
      <c r="D15" s="348" t="s">
        <v>220</v>
      </c>
      <c r="E15" s="349"/>
      <c r="F15" s="350" t="s">
        <v>221</v>
      </c>
      <c r="G15" s="351"/>
      <c r="H15" s="329"/>
      <c r="I15" s="329"/>
    </row>
    <row r="16" spans="2:9" ht="41.25" customHeight="1">
      <c r="B16" s="137"/>
      <c r="C16" s="118">
        <v>5</v>
      </c>
      <c r="D16" s="352" t="s">
        <v>222</v>
      </c>
      <c r="E16" s="353"/>
      <c r="F16" s="350" t="s">
        <v>223</v>
      </c>
      <c r="G16" s="351"/>
      <c r="H16" s="329"/>
      <c r="I16" s="329"/>
    </row>
    <row r="17" spans="2:9" ht="51.75" customHeight="1">
      <c r="B17" s="137"/>
      <c r="C17" s="118">
        <v>5</v>
      </c>
      <c r="D17" s="353" t="s">
        <v>224</v>
      </c>
      <c r="E17" s="354"/>
      <c r="F17" s="350" t="s">
        <v>225</v>
      </c>
      <c r="G17" s="351"/>
      <c r="H17" s="329"/>
      <c r="I17" s="329"/>
    </row>
    <row r="18" spans="2:9" ht="51.75" customHeight="1">
      <c r="B18" s="137"/>
      <c r="C18" s="118">
        <v>5</v>
      </c>
      <c r="D18" s="352" t="s">
        <v>226</v>
      </c>
      <c r="E18" s="353"/>
      <c r="F18" s="350" t="s">
        <v>227</v>
      </c>
      <c r="G18" s="351"/>
      <c r="H18" s="329"/>
      <c r="I18" s="329"/>
    </row>
    <row r="19" spans="2:9" ht="51.75" customHeight="1">
      <c r="B19" s="137"/>
      <c r="C19" s="118">
        <v>5</v>
      </c>
      <c r="D19" s="123" t="s">
        <v>228</v>
      </c>
      <c r="E19" s="124"/>
      <c r="F19" s="350" t="s">
        <v>229</v>
      </c>
      <c r="G19" s="351"/>
      <c r="H19" s="329"/>
      <c r="I19" s="329"/>
    </row>
    <row r="20" spans="2:9" ht="51.75" customHeight="1">
      <c r="B20" s="137"/>
      <c r="C20" s="118">
        <v>5</v>
      </c>
      <c r="D20" s="123" t="s">
        <v>230</v>
      </c>
      <c r="E20" s="124"/>
      <c r="F20" s="350" t="s">
        <v>231</v>
      </c>
      <c r="G20" s="351"/>
      <c r="H20" s="329"/>
      <c r="I20" s="329"/>
    </row>
    <row r="21" spans="2:9" ht="66.75" customHeight="1">
      <c r="B21" s="137"/>
      <c r="C21" s="118">
        <v>5</v>
      </c>
      <c r="D21" s="352" t="s">
        <v>232</v>
      </c>
      <c r="E21" s="353"/>
      <c r="F21" s="350" t="s">
        <v>233</v>
      </c>
      <c r="G21" s="351"/>
      <c r="H21" s="329"/>
      <c r="I21" s="329"/>
    </row>
    <row r="22" spans="2:9" ht="36" customHeight="1">
      <c r="B22" s="137"/>
      <c r="C22" s="118">
        <v>5</v>
      </c>
      <c r="D22" s="355" t="s">
        <v>234</v>
      </c>
      <c r="E22" s="356"/>
      <c r="F22" s="350" t="s">
        <v>235</v>
      </c>
      <c r="G22" s="351"/>
      <c r="H22" s="330"/>
      <c r="I22" s="330"/>
    </row>
    <row r="23" spans="2:9" ht="26.25" customHeight="1">
      <c r="B23" s="137"/>
      <c r="C23" s="118">
        <v>5</v>
      </c>
      <c r="D23" s="357" t="s">
        <v>236</v>
      </c>
      <c r="E23" s="357"/>
      <c r="F23" s="358" t="s">
        <v>237</v>
      </c>
      <c r="G23" s="351"/>
      <c r="H23" s="329"/>
      <c r="I23" s="329"/>
    </row>
    <row r="24" spans="2:9" ht="26.25" customHeight="1">
      <c r="B24" s="137"/>
      <c r="C24" s="118">
        <v>5</v>
      </c>
      <c r="D24" s="357" t="s">
        <v>238</v>
      </c>
      <c r="E24" s="357"/>
      <c r="F24" s="358" t="s">
        <v>239</v>
      </c>
      <c r="G24" s="351"/>
      <c r="H24" s="329"/>
      <c r="I24" s="329"/>
    </row>
    <row r="25" spans="2:9" ht="26.25" customHeight="1">
      <c r="B25" s="137"/>
      <c r="C25" s="118">
        <v>5</v>
      </c>
      <c r="D25" s="359" t="s">
        <v>240</v>
      </c>
      <c r="E25" s="360"/>
      <c r="F25" s="358" t="s">
        <v>241</v>
      </c>
      <c r="G25" s="351"/>
      <c r="H25" s="329"/>
      <c r="I25" s="329"/>
    </row>
    <row r="26" spans="2:9" ht="27" customHeight="1">
      <c r="B26" s="138"/>
      <c r="C26" s="361" t="s">
        <v>242</v>
      </c>
      <c r="D26" s="362"/>
      <c r="E26" s="362"/>
      <c r="F26" s="362"/>
      <c r="G26" s="363"/>
    </row>
    <row r="27" spans="2:9" ht="27" customHeight="1">
      <c r="B27" s="364" t="s">
        <v>243</v>
      </c>
      <c r="C27" s="365"/>
      <c r="D27" s="365"/>
      <c r="E27" s="365"/>
      <c r="F27" s="365"/>
      <c r="G27" s="366"/>
    </row>
    <row r="28" spans="2:9" ht="10.5" customHeight="1">
      <c r="B28" s="139"/>
      <c r="D28" s="140"/>
      <c r="E28" s="141"/>
      <c r="F28" s="142"/>
      <c r="G28" s="142"/>
    </row>
    <row r="29" spans="2:9">
      <c r="B29" s="139"/>
      <c r="C29" s="143"/>
      <c r="D29" s="367" t="s">
        <v>208</v>
      </c>
      <c r="E29" s="367"/>
      <c r="F29" s="368" t="s">
        <v>209</v>
      </c>
      <c r="G29" s="369"/>
    </row>
    <row r="30" spans="2:9">
      <c r="B30" s="139"/>
      <c r="D30" s="370" t="s">
        <v>210</v>
      </c>
      <c r="E30" s="370"/>
      <c r="F30" s="371" t="s">
        <v>244</v>
      </c>
      <c r="G30" s="372"/>
      <c r="H30" s="329"/>
      <c r="I30" s="329"/>
    </row>
    <row r="31" spans="2:9">
      <c r="B31" s="139"/>
      <c r="D31" s="370" t="s">
        <v>212</v>
      </c>
      <c r="E31" s="370"/>
      <c r="F31" s="371" t="s">
        <v>245</v>
      </c>
      <c r="G31" s="372"/>
      <c r="H31" s="329"/>
      <c r="I31" s="329"/>
    </row>
    <row r="32" spans="2:9">
      <c r="B32" s="139"/>
      <c r="D32" s="370" t="s">
        <v>214</v>
      </c>
      <c r="E32" s="370"/>
      <c r="F32" s="371" t="s">
        <v>246</v>
      </c>
      <c r="G32" s="372"/>
      <c r="H32" s="329"/>
      <c r="I32" s="329"/>
    </row>
    <row r="33" spans="2:9">
      <c r="B33" s="139"/>
      <c r="D33" s="370" t="s">
        <v>216</v>
      </c>
      <c r="E33" s="370"/>
      <c r="F33" s="371" t="s">
        <v>247</v>
      </c>
      <c r="G33" s="372"/>
      <c r="H33" s="329"/>
      <c r="I33" s="329"/>
    </row>
    <row r="34" spans="2:9">
      <c r="B34" s="139"/>
      <c r="D34" s="370" t="s">
        <v>218</v>
      </c>
      <c r="E34" s="370"/>
      <c r="F34" s="371" t="s">
        <v>248</v>
      </c>
      <c r="G34" s="372"/>
      <c r="H34" s="329"/>
      <c r="I34" s="329"/>
    </row>
    <row r="35" spans="2:9" ht="40.9" customHeight="1">
      <c r="B35" s="139"/>
      <c r="D35" s="370" t="s">
        <v>249</v>
      </c>
      <c r="E35" s="370"/>
      <c r="F35" s="371" t="s">
        <v>250</v>
      </c>
      <c r="G35" s="372"/>
      <c r="H35" s="329"/>
      <c r="I35" s="329"/>
    </row>
    <row r="36" spans="2:9" ht="42" customHeight="1">
      <c r="B36" s="117"/>
      <c r="C36" s="144"/>
      <c r="D36" s="370" t="s">
        <v>251</v>
      </c>
      <c r="E36" s="370"/>
      <c r="F36" s="371" t="s">
        <v>252</v>
      </c>
      <c r="G36" s="372"/>
      <c r="H36" s="328"/>
      <c r="I36" s="328"/>
    </row>
    <row r="37" spans="2:9" ht="30.75" customHeight="1">
      <c r="B37" s="117"/>
      <c r="C37" s="144"/>
      <c r="D37" s="370" t="s">
        <v>253</v>
      </c>
      <c r="E37" s="370"/>
      <c r="F37" s="373" t="s">
        <v>254</v>
      </c>
      <c r="G37" s="374"/>
      <c r="H37" s="328"/>
      <c r="I37" s="328"/>
    </row>
    <row r="38" spans="2:9" ht="33" customHeight="1">
      <c r="B38" s="117"/>
      <c r="C38" s="144"/>
      <c r="D38" s="370" t="s">
        <v>255</v>
      </c>
      <c r="E38" s="370"/>
      <c r="F38" s="373" t="s">
        <v>254</v>
      </c>
      <c r="G38" s="374"/>
      <c r="H38" s="328"/>
      <c r="I38" s="328"/>
    </row>
    <row r="39" spans="2:9" ht="30" customHeight="1">
      <c r="B39" s="117"/>
      <c r="C39" s="144"/>
      <c r="D39" s="370" t="s">
        <v>256</v>
      </c>
      <c r="E39" s="370"/>
      <c r="F39" s="373" t="s">
        <v>254</v>
      </c>
      <c r="G39" s="374"/>
      <c r="H39" s="328"/>
      <c r="I39" s="328"/>
    </row>
    <row r="40" spans="2:9" ht="30" customHeight="1">
      <c r="B40" s="117"/>
      <c r="C40" s="144"/>
      <c r="D40" s="370" t="s">
        <v>257</v>
      </c>
      <c r="E40" s="370"/>
      <c r="F40" s="373" t="s">
        <v>254</v>
      </c>
      <c r="G40" s="374"/>
      <c r="H40" s="328"/>
      <c r="I40" s="328"/>
    </row>
    <row r="41" spans="2:9" ht="30" customHeight="1">
      <c r="B41" s="117"/>
      <c r="C41" s="144"/>
      <c r="D41" s="375" t="s">
        <v>258</v>
      </c>
      <c r="E41" s="376"/>
      <c r="F41" s="371" t="s">
        <v>259</v>
      </c>
      <c r="G41" s="372"/>
      <c r="H41" s="328"/>
      <c r="I41" s="328"/>
    </row>
    <row r="42" spans="2:9" ht="35.25" customHeight="1">
      <c r="B42" s="117"/>
      <c r="C42" s="144"/>
      <c r="D42" s="370" t="s">
        <v>260</v>
      </c>
      <c r="E42" s="370"/>
      <c r="F42" s="371" t="s">
        <v>261</v>
      </c>
      <c r="G42" s="372"/>
      <c r="H42" s="328"/>
      <c r="I42" s="328"/>
    </row>
    <row r="43" spans="2:9" ht="31.5" customHeight="1">
      <c r="B43" s="117"/>
      <c r="C43" s="144"/>
      <c r="D43" s="370" t="s">
        <v>253</v>
      </c>
      <c r="E43" s="370"/>
      <c r="F43" s="373" t="s">
        <v>254</v>
      </c>
      <c r="G43" s="374"/>
      <c r="H43" s="328"/>
      <c r="I43" s="328"/>
    </row>
    <row r="44" spans="2:9" ht="35.25" customHeight="1">
      <c r="B44" s="117"/>
      <c r="C44" s="144"/>
      <c r="D44" s="370" t="s">
        <v>262</v>
      </c>
      <c r="E44" s="370"/>
      <c r="F44" s="373" t="s">
        <v>254</v>
      </c>
      <c r="G44" s="374"/>
      <c r="H44" s="328"/>
      <c r="I44" s="328"/>
    </row>
    <row r="45" spans="2:9" ht="57" customHeight="1">
      <c r="B45" s="117"/>
      <c r="C45" s="144"/>
      <c r="D45" s="370" t="s">
        <v>257</v>
      </c>
      <c r="E45" s="370"/>
      <c r="F45" s="373" t="s">
        <v>254</v>
      </c>
      <c r="G45" s="374"/>
      <c r="H45" s="328"/>
      <c r="I45" s="328"/>
    </row>
    <row r="46" spans="2:9" ht="32.25" customHeight="1">
      <c r="B46" s="117"/>
      <c r="C46" s="144"/>
      <c r="D46" s="370" t="s">
        <v>255</v>
      </c>
      <c r="E46" s="370"/>
      <c r="F46" s="373" t="s">
        <v>254</v>
      </c>
      <c r="G46" s="374"/>
      <c r="H46" s="328"/>
      <c r="I46" s="328"/>
    </row>
    <row r="47" spans="2:9" ht="32.25" customHeight="1">
      <c r="B47" s="117"/>
      <c r="C47" s="144"/>
      <c r="D47" s="375" t="s">
        <v>263</v>
      </c>
      <c r="E47" s="376"/>
      <c r="F47" s="377" t="s">
        <v>264</v>
      </c>
      <c r="G47" s="378"/>
      <c r="H47" s="328"/>
      <c r="I47" s="328"/>
    </row>
    <row r="48" spans="2:9" ht="32.25" customHeight="1">
      <c r="B48" s="117"/>
      <c r="C48" s="144"/>
      <c r="D48" s="370" t="s">
        <v>265</v>
      </c>
      <c r="E48" s="370"/>
      <c r="F48" s="371" t="s">
        <v>266</v>
      </c>
      <c r="G48" s="372"/>
      <c r="H48" s="328"/>
      <c r="I48" s="328"/>
    </row>
    <row r="49" spans="2:9" ht="32.25" customHeight="1">
      <c r="B49" s="117"/>
      <c r="C49" s="144"/>
      <c r="D49" s="370" t="s">
        <v>267</v>
      </c>
      <c r="E49" s="370"/>
      <c r="F49" s="371" t="s">
        <v>268</v>
      </c>
      <c r="G49" s="372"/>
      <c r="H49" s="328"/>
      <c r="I49" s="328"/>
    </row>
    <row r="50" spans="2:9" ht="32.25" customHeight="1">
      <c r="B50" s="117"/>
      <c r="C50" s="144"/>
      <c r="D50" s="370" t="s">
        <v>269</v>
      </c>
      <c r="E50" s="370"/>
      <c r="F50" s="371" t="s">
        <v>270</v>
      </c>
      <c r="G50" s="372"/>
      <c r="H50" s="328"/>
      <c r="I50" s="328"/>
    </row>
    <row r="51" spans="2:9" ht="32.25" customHeight="1">
      <c r="B51" s="117"/>
      <c r="C51" s="144"/>
      <c r="D51" s="140"/>
      <c r="E51" s="140"/>
      <c r="F51" s="142"/>
      <c r="G51" s="142"/>
      <c r="H51" s="328"/>
      <c r="I51" s="328"/>
    </row>
    <row r="52" spans="2:9" ht="32.25" customHeight="1">
      <c r="B52" s="117"/>
      <c r="C52" s="144"/>
      <c r="D52" s="140"/>
      <c r="E52" s="140"/>
      <c r="F52" s="142"/>
      <c r="G52" s="142"/>
    </row>
    <row r="53" spans="2:9" ht="32.25" customHeight="1">
      <c r="B53" s="117"/>
      <c r="C53" s="144"/>
      <c r="D53" s="140"/>
      <c r="E53" s="140"/>
      <c r="F53" s="142"/>
      <c r="G53" s="142"/>
    </row>
    <row r="54" spans="2:9" ht="21.75" customHeight="1">
      <c r="B54" s="379" t="s">
        <v>271</v>
      </c>
      <c r="C54" s="380"/>
      <c r="D54" s="380"/>
      <c r="E54" s="380"/>
      <c r="F54" s="380"/>
      <c r="G54" s="381"/>
    </row>
    <row r="55" spans="2:9" ht="21.75" customHeight="1">
      <c r="B55" s="379" t="s">
        <v>272</v>
      </c>
      <c r="C55" s="380"/>
      <c r="D55" s="380"/>
      <c r="E55" s="380"/>
      <c r="F55" s="380"/>
      <c r="G55" s="381"/>
    </row>
    <row r="56" spans="2:9" ht="20.25" customHeight="1">
      <c r="B56" s="379" t="s">
        <v>273</v>
      </c>
      <c r="C56" s="380"/>
      <c r="D56" s="380"/>
      <c r="E56" s="380"/>
      <c r="F56" s="380"/>
      <c r="G56" s="381"/>
    </row>
    <row r="57" spans="2:9" ht="20.25" customHeight="1">
      <c r="B57" s="379" t="s">
        <v>274</v>
      </c>
      <c r="C57" s="380"/>
      <c r="D57" s="380"/>
      <c r="E57" s="380"/>
      <c r="F57" s="380"/>
      <c r="G57" s="381"/>
    </row>
    <row r="58" spans="2:9" ht="18" customHeight="1" thickBot="1">
      <c r="B58" s="382" t="s">
        <v>275</v>
      </c>
      <c r="C58" s="383"/>
      <c r="D58" s="383"/>
      <c r="E58" s="383"/>
      <c r="F58" s="383"/>
      <c r="G58" s="384"/>
    </row>
    <row r="59" spans="2:9">
      <c r="B59" s="145"/>
      <c r="C59" s="146"/>
      <c r="D59" s="145"/>
      <c r="E59" s="145"/>
      <c r="F59" s="145"/>
      <c r="G59" s="145"/>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V129"/>
  <sheetViews>
    <sheetView showGridLines="0" zoomScale="80" zoomScaleNormal="80" zoomScalePageLayoutView="50" workbookViewId="0">
      <selection activeCell="D12" sqref="D12"/>
    </sheetView>
  </sheetViews>
  <sheetFormatPr baseColWidth="10" defaultColWidth="11.42578125" defaultRowHeight="15"/>
  <cols>
    <col min="1" max="1" width="5" bestFit="1" customWidth="1"/>
    <col min="2" max="2" width="36.7109375" customWidth="1"/>
    <col min="3" max="3" width="35.7109375" customWidth="1"/>
    <col min="4" max="4" width="52.5703125" style="10" customWidth="1"/>
    <col min="5" max="5" width="27.42578125" style="239" customWidth="1"/>
    <col min="6" max="6" width="22" style="239" customWidth="1"/>
    <col min="7" max="7" width="17.28515625" style="239" bestFit="1" customWidth="1"/>
    <col min="8" max="8" width="26.28515625" customWidth="1"/>
    <col min="9" max="9" width="43.7109375" customWidth="1"/>
    <col min="10" max="10" width="36.28515625" customWidth="1"/>
    <col min="11" max="11" width="25.5703125" customWidth="1"/>
    <col min="12" max="12" width="19.140625" hidden="1" customWidth="1"/>
    <col min="13" max="13" width="25.5703125" customWidth="1"/>
    <col min="14" max="14" width="26.28515625" customWidth="1"/>
    <col min="15" max="15" width="6.28515625" hidden="1" customWidth="1"/>
    <col min="16" max="256" width="11.42578125" style="15"/>
    <col min="257" max="16384" width="11.42578125" style="20"/>
  </cols>
  <sheetData>
    <row r="1" spans="1:256" s="17" customFormat="1" ht="27">
      <c r="A1" s="430"/>
      <c r="B1" s="431"/>
      <c r="C1" s="431"/>
      <c r="D1" s="39"/>
      <c r="E1" s="40"/>
      <c r="F1" s="40"/>
      <c r="G1" s="40"/>
      <c r="H1" s="40"/>
      <c r="I1" s="40"/>
      <c r="J1" s="40"/>
      <c r="K1" s="40"/>
      <c r="L1" s="40"/>
      <c r="M1" s="40"/>
      <c r="N1" s="41"/>
      <c r="O1" s="40"/>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row>
    <row r="2" spans="1:256" s="17" customFormat="1" ht="27">
      <c r="A2" s="432"/>
      <c r="B2" s="433"/>
      <c r="C2" s="433"/>
      <c r="D2" s="35"/>
      <c r="E2" s="34"/>
      <c r="F2" s="34"/>
      <c r="G2" s="34"/>
      <c r="H2" s="34"/>
      <c r="I2" s="34"/>
      <c r="J2" s="34"/>
      <c r="K2" s="34"/>
      <c r="L2" s="34"/>
      <c r="M2" s="34"/>
      <c r="N2" s="42"/>
      <c r="O2" s="34"/>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row>
    <row r="3" spans="1:256" s="17" customFormat="1" ht="27">
      <c r="A3" s="43"/>
      <c r="B3" s="1"/>
      <c r="C3" s="1"/>
      <c r="D3" s="35"/>
      <c r="E3" s="34"/>
      <c r="F3" s="34"/>
      <c r="G3" s="34"/>
      <c r="H3" s="34"/>
      <c r="I3" s="34"/>
      <c r="J3" s="34"/>
      <c r="K3" s="34"/>
      <c r="L3" s="34"/>
      <c r="M3" s="34"/>
      <c r="N3" s="42"/>
      <c r="O3" s="34"/>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row>
    <row r="4" spans="1:256" s="17" customFormat="1" ht="18">
      <c r="A4" s="434" t="s">
        <v>276</v>
      </c>
      <c r="B4" s="434"/>
      <c r="C4" s="434"/>
      <c r="D4" s="446" t="s">
        <v>5</v>
      </c>
      <c r="E4" s="447"/>
      <c r="F4" s="447"/>
      <c r="G4" s="447"/>
      <c r="H4" s="447"/>
      <c r="I4" s="447"/>
      <c r="J4" s="447"/>
      <c r="K4" s="447"/>
      <c r="L4" s="447"/>
      <c r="M4" s="447"/>
      <c r="N4" s="448"/>
      <c r="O4" s="173"/>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row>
    <row r="5" spans="1:256" s="17" customFormat="1" ht="38.450000000000003" customHeight="1">
      <c r="A5" s="434" t="s">
        <v>277</v>
      </c>
      <c r="B5" s="434"/>
      <c r="C5" s="434"/>
      <c r="D5" s="446" t="s">
        <v>38</v>
      </c>
      <c r="E5" s="447"/>
      <c r="F5" s="447"/>
      <c r="G5" s="447"/>
      <c r="H5" s="447"/>
      <c r="I5" s="447"/>
      <c r="J5" s="447"/>
      <c r="K5" s="447"/>
      <c r="L5" s="447"/>
      <c r="M5" s="447"/>
      <c r="N5" s="448"/>
      <c r="O5" s="174"/>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row>
    <row r="6" spans="1:256" s="17" customFormat="1" ht="18">
      <c r="A6" s="434" t="s">
        <v>278</v>
      </c>
      <c r="B6" s="434"/>
      <c r="C6" s="434"/>
      <c r="D6" s="446" t="s">
        <v>279</v>
      </c>
      <c r="E6" s="447"/>
      <c r="F6" s="447"/>
      <c r="G6" s="447"/>
      <c r="H6" s="447"/>
      <c r="I6" s="447"/>
      <c r="J6" s="447"/>
      <c r="K6" s="447"/>
      <c r="L6" s="447"/>
      <c r="M6" s="447"/>
      <c r="N6" s="448"/>
      <c r="O6" s="147"/>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row>
    <row r="7" spans="1:256" s="17" customFormat="1" ht="25.5" customHeight="1" thickBot="1">
      <c r="A7" s="449" t="s">
        <v>280</v>
      </c>
      <c r="B7" s="450"/>
      <c r="C7" s="450"/>
      <c r="D7" s="426" t="s">
        <v>281</v>
      </c>
      <c r="E7" s="419" t="s">
        <v>282</v>
      </c>
      <c r="F7" s="420"/>
      <c r="G7" s="420"/>
      <c r="H7" s="421"/>
      <c r="I7" s="443" t="s">
        <v>283</v>
      </c>
      <c r="J7" s="444"/>
      <c r="K7" s="444"/>
      <c r="L7" s="444"/>
      <c r="M7" s="445"/>
      <c r="N7" s="441" t="s">
        <v>284</v>
      </c>
      <c r="O7" s="442"/>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row>
    <row r="8" spans="1:256" s="17" customFormat="1" ht="17.25" customHeight="1" thickTop="1">
      <c r="A8" s="435" t="s">
        <v>285</v>
      </c>
      <c r="B8" s="437" t="s">
        <v>286</v>
      </c>
      <c r="C8" s="127" t="s">
        <v>287</v>
      </c>
      <c r="D8" s="426"/>
      <c r="E8" s="417" t="s">
        <v>224</v>
      </c>
      <c r="F8" s="417" t="s">
        <v>288</v>
      </c>
      <c r="G8" s="417" t="s">
        <v>289</v>
      </c>
      <c r="H8" s="417" t="s">
        <v>230</v>
      </c>
      <c r="I8" s="422" t="s">
        <v>290</v>
      </c>
      <c r="J8" s="119" t="s">
        <v>291</v>
      </c>
      <c r="K8" s="422" t="s">
        <v>283</v>
      </c>
      <c r="L8" s="422" t="s">
        <v>292</v>
      </c>
      <c r="M8" s="422" t="s">
        <v>293</v>
      </c>
      <c r="N8" s="438" t="s">
        <v>294</v>
      </c>
      <c r="O8" s="438" t="s">
        <v>295</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row>
    <row r="9" spans="1:256" s="19" customFormat="1" ht="51" customHeight="1" thickBot="1">
      <c r="A9" s="436"/>
      <c r="B9" s="426"/>
      <c r="C9" s="92" t="s">
        <v>296</v>
      </c>
      <c r="D9" s="426"/>
      <c r="E9" s="418"/>
      <c r="F9" s="418"/>
      <c r="G9" s="418"/>
      <c r="H9" s="418"/>
      <c r="I9" s="418"/>
      <c r="J9" s="125" t="s">
        <v>297</v>
      </c>
      <c r="K9" s="418" t="s">
        <v>298</v>
      </c>
      <c r="L9" s="418"/>
      <c r="M9" s="418" t="s">
        <v>298</v>
      </c>
      <c r="N9" s="440"/>
      <c r="O9" s="439"/>
      <c r="P9" s="16"/>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row>
    <row r="10" spans="1:256" ht="37.5" customHeight="1">
      <c r="A10" s="423">
        <v>1</v>
      </c>
      <c r="B10" s="391" t="s">
        <v>299</v>
      </c>
      <c r="C10" s="391" t="s">
        <v>300</v>
      </c>
      <c r="D10" s="240" t="s">
        <v>301</v>
      </c>
      <c r="E10" s="403">
        <v>200</v>
      </c>
      <c r="F10" s="403">
        <v>0</v>
      </c>
      <c r="G10" s="385">
        <f>+F10/E10</f>
        <v>0</v>
      </c>
      <c r="H10" s="388"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9" t="s">
        <v>302</v>
      </c>
      <c r="J10" s="248" t="s">
        <v>303</v>
      </c>
      <c r="K10" s="149" t="str">
        <f>IFERROR(CONCATENATE(INDEX('8- Políticas de Administración '!$B$16:$F$53,MATCH('5- Identificación de Riesgos'!J10,'8- Políticas de Administración '!$C$16:$C$54,0),1)," - ",L10),"")</f>
        <v>Mayor - 4</v>
      </c>
      <c r="L10" s="171">
        <f>IFERROR(VLOOKUP(INDEX('8- Políticas de Administración '!$B$16:$F$63,MATCH('5- Identificación de Riesgos'!J10,'8- Políticas de Administración '!$C$16:$C$64,0),1),'8- Políticas de Administración '!$B$16:$F$64,5,FALSE),"")</f>
        <v>4</v>
      </c>
      <c r="M10" s="391" t="str">
        <f>IFERROR(CONCATENATE(INDEX('8- Políticas de Administración '!$B$16:$F$53,MATCH(ROUND(AVERAGE(L10:L19),0),'8- Políticas de Administración '!$F$16:$F$53,0),1)," - ",ROUND(AVERAGE(L10:L19),0)),"")</f>
        <v>Menor - 2</v>
      </c>
      <c r="N10" s="394" t="str">
        <f>IFERROR(CONCATENATE(VLOOKUP((LEFT(H10,LEN(H10)-4)&amp;LEFT(M10,LEN(M10)-4)),'9- Matriz de Calor '!$D$18:$E$42,2,0)," - ",RIGHT(H10,1)*RIGHT(M10,1)),"")</f>
        <v>Bajo - 2</v>
      </c>
      <c r="O10" s="414">
        <f>RIGHT(H10,1)*RIGHT(M10,1)</f>
        <v>2</v>
      </c>
      <c r="P10" s="16"/>
    </row>
    <row r="11" spans="1:256" ht="45.75" customHeight="1">
      <c r="A11" s="424"/>
      <c r="B11" s="392"/>
      <c r="C11" s="392"/>
      <c r="D11" s="241" t="s">
        <v>304</v>
      </c>
      <c r="E11" s="404"/>
      <c r="F11" s="404"/>
      <c r="G11" s="386"/>
      <c r="H11" s="389"/>
      <c r="I11" s="155" t="s">
        <v>305</v>
      </c>
      <c r="J11" s="249" t="s">
        <v>306</v>
      </c>
      <c r="K11" s="150" t="str">
        <f>IFERROR(CONCATENATE(INDEX('8- Políticas de Administración '!$B$16:$F$53,MATCH('5- Identificación de Riesgos'!J11,'8- Políticas de Administración '!$C$16:$C$54,0),1)," - ",L11),"")</f>
        <v>Leve - 1</v>
      </c>
      <c r="L11" s="170">
        <f>IFERROR(VLOOKUP(INDEX('8- Políticas de Administración '!$B$16:$F$63,MATCH('5- Identificación de Riesgos'!J11,'8- Políticas de Administración '!$C$16:$C$64,0),1),'8- Políticas de Administración '!$B$16:$F$64,5,FALSE),"")</f>
        <v>1</v>
      </c>
      <c r="M11" s="392"/>
      <c r="N11" s="395"/>
      <c r="O11" s="414"/>
      <c r="P11" s="16"/>
    </row>
    <row r="12" spans="1:256" ht="37.5" customHeight="1">
      <c r="A12" s="424"/>
      <c r="B12" s="392"/>
      <c r="C12" s="392"/>
      <c r="D12" s="241" t="s">
        <v>307</v>
      </c>
      <c r="E12" s="404"/>
      <c r="F12" s="404"/>
      <c r="G12" s="386"/>
      <c r="H12" s="389"/>
      <c r="I12" s="155" t="s">
        <v>308</v>
      </c>
      <c r="J12" s="249" t="s">
        <v>309</v>
      </c>
      <c r="K12" s="150" t="str">
        <f>IFERROR(CONCATENATE(INDEX('8- Políticas de Administración '!$B$16:$F$53,MATCH('5- Identificación de Riesgos'!J12,'8- Políticas de Administración '!$C$16:$C$54,0),1)," - ",L12),"")</f>
        <v>Leve - 1</v>
      </c>
      <c r="L12" s="170">
        <f>IFERROR(VLOOKUP(INDEX('8- Políticas de Administración '!$B$16:$F$63,MATCH('5- Identificación de Riesgos'!J12,'8- Políticas de Administración '!$C$16:$C$64,0),1),'8- Políticas de Administración '!$B$16:$F$64,5,FALSE),"")</f>
        <v>1</v>
      </c>
      <c r="M12" s="392"/>
      <c r="N12" s="395"/>
      <c r="O12" s="414"/>
      <c r="P12" s="16"/>
    </row>
    <row r="13" spans="1:256" ht="33.75" customHeight="1">
      <c r="A13" s="424"/>
      <c r="B13" s="392"/>
      <c r="C13" s="392"/>
      <c r="D13" s="241" t="s">
        <v>310</v>
      </c>
      <c r="E13" s="404"/>
      <c r="F13" s="404"/>
      <c r="G13" s="386"/>
      <c r="H13" s="389"/>
      <c r="I13" s="155"/>
      <c r="J13" s="249"/>
      <c r="K13" s="150" t="str">
        <f>IFERROR(CONCATENATE(INDEX('8- Políticas de Administración '!$B$16:$F$53,MATCH('5- Identificación de Riesgos'!J13,'8- Políticas de Administración '!$C$16:$C$54,0),1)," - ",L13),"")</f>
        <v/>
      </c>
      <c r="L13" s="170" t="str">
        <f>IFERROR(VLOOKUP(INDEX('8- Políticas de Administración '!$B$16:$F$63,MATCH('5- Identificación de Riesgos'!J13,'8- Políticas de Administración '!$C$16:$C$64,0),1),'8- Políticas de Administración '!$B$16:$F$64,5,FALSE),"")</f>
        <v/>
      </c>
      <c r="M13" s="392"/>
      <c r="N13" s="395"/>
      <c r="O13" s="414"/>
      <c r="P13" s="16"/>
    </row>
    <row r="14" spans="1:256" ht="5.25" customHeight="1">
      <c r="A14" s="424"/>
      <c r="B14" s="392"/>
      <c r="C14" s="392"/>
      <c r="D14" s="242"/>
      <c r="E14" s="404"/>
      <c r="F14" s="404"/>
      <c r="G14" s="386"/>
      <c r="H14" s="389"/>
      <c r="I14" s="155"/>
      <c r="J14" s="249"/>
      <c r="K14" s="150" t="str">
        <f>IFERROR(CONCATENATE(INDEX('8- Políticas de Administración '!$B$16:$F$53,MATCH('5- Identificación de Riesgos'!J14,'8- Políticas de Administración '!$C$16:$C$54,0),1)," - ",L14),"")</f>
        <v/>
      </c>
      <c r="L14" s="170" t="str">
        <f>IFERROR(VLOOKUP(INDEX('8- Políticas de Administración '!$B$16:$F$63,MATCH('5- Identificación de Riesgos'!J14,'8- Políticas de Administración '!$C$16:$C$64,0),1),'8- Políticas de Administración '!$B$16:$F$64,5,FALSE),"")</f>
        <v/>
      </c>
      <c r="M14" s="392"/>
      <c r="N14" s="395"/>
      <c r="O14" s="414"/>
      <c r="P14" s="16"/>
    </row>
    <row r="15" spans="1:256" ht="5.25" customHeight="1">
      <c r="A15" s="424"/>
      <c r="B15" s="392"/>
      <c r="C15" s="392"/>
      <c r="D15" s="242"/>
      <c r="E15" s="404"/>
      <c r="F15" s="404"/>
      <c r="G15" s="386"/>
      <c r="H15" s="389"/>
      <c r="I15" s="155"/>
      <c r="J15" s="249"/>
      <c r="K15" s="150" t="str">
        <f>IFERROR(CONCATENATE(INDEX('8- Políticas de Administración '!$B$16:$F$53,MATCH('5- Identificación de Riesgos'!J15,'8- Políticas de Administración '!$C$16:$C$54,0),1)," - ",L15),"")</f>
        <v/>
      </c>
      <c r="L15" s="170" t="str">
        <f>IFERROR(VLOOKUP(INDEX('8- Políticas de Administración '!$B$16:$F$63,MATCH('5- Identificación de Riesgos'!J15,'8- Políticas de Administración '!$C$16:$C$64,0),1),'8- Políticas de Administración '!$B$16:$F$64,5,FALSE),"")</f>
        <v/>
      </c>
      <c r="M15" s="392"/>
      <c r="N15" s="395"/>
      <c r="O15" s="414"/>
      <c r="P15" s="16"/>
    </row>
    <row r="16" spans="1:256" ht="5.25" customHeight="1">
      <c r="A16" s="424"/>
      <c r="B16" s="392"/>
      <c r="C16" s="392"/>
      <c r="D16" s="155"/>
      <c r="E16" s="404"/>
      <c r="F16" s="404"/>
      <c r="G16" s="386"/>
      <c r="H16" s="389"/>
      <c r="I16" s="155"/>
      <c r="J16" s="249"/>
      <c r="K16" s="150" t="str">
        <f>IFERROR(CONCATENATE(INDEX('8- Políticas de Administración '!$B$16:$F$53,MATCH('5- Identificación de Riesgos'!J16,'8- Políticas de Administración '!$C$16:$C$54,0),1)," - ",L16),"")</f>
        <v/>
      </c>
      <c r="L16" s="170" t="str">
        <f>IFERROR(VLOOKUP(INDEX('8- Políticas de Administración '!$B$16:$F$63,MATCH('5- Identificación de Riesgos'!J16,'8- Políticas de Administración '!$C$16:$C$64,0),1),'8- Políticas de Administración '!$B$16:$F$64,5,FALSE),"")</f>
        <v/>
      </c>
      <c r="M16" s="392"/>
      <c r="N16" s="395"/>
      <c r="O16" s="414"/>
      <c r="P16" s="16"/>
    </row>
    <row r="17" spans="1:16" ht="5.25" customHeight="1">
      <c r="A17" s="424"/>
      <c r="B17" s="392"/>
      <c r="C17" s="392"/>
      <c r="D17" s="155"/>
      <c r="E17" s="404"/>
      <c r="F17" s="404"/>
      <c r="G17" s="386"/>
      <c r="H17" s="389"/>
      <c r="I17" s="155"/>
      <c r="J17" s="249"/>
      <c r="K17" s="150" t="str">
        <f>IFERROR(CONCATENATE(INDEX('8- Políticas de Administración '!$B$16:$F$53,MATCH('5- Identificación de Riesgos'!J17,'8- Políticas de Administración '!$C$16:$C$54,0),1)," - ",L17),"")</f>
        <v/>
      </c>
      <c r="L17" s="170" t="str">
        <f>IFERROR(VLOOKUP(INDEX('8- Políticas de Administración '!$B$16:$F$63,MATCH('5- Identificación de Riesgos'!J17,'8- Políticas de Administración '!$C$16:$C$64,0),1),'8- Políticas de Administración '!$B$16:$F$64,5,FALSE),"")</f>
        <v/>
      </c>
      <c r="M17" s="392"/>
      <c r="N17" s="395"/>
      <c r="O17" s="414"/>
      <c r="P17" s="16"/>
    </row>
    <row r="18" spans="1:16" ht="5.25" customHeight="1">
      <c r="A18" s="424"/>
      <c r="B18" s="392"/>
      <c r="C18" s="392"/>
      <c r="D18" s="155"/>
      <c r="E18" s="404"/>
      <c r="F18" s="404"/>
      <c r="G18" s="386"/>
      <c r="H18" s="389"/>
      <c r="I18" s="155"/>
      <c r="J18" s="249"/>
      <c r="K18" s="150" t="str">
        <f>IFERROR(CONCATENATE(INDEX('8- Políticas de Administración '!$B$16:$F$53,MATCH('5- Identificación de Riesgos'!J18,'8- Políticas de Administración '!$C$16:$C$54,0),1)," - ",L18),"")</f>
        <v/>
      </c>
      <c r="L18" s="170" t="str">
        <f>IFERROR(VLOOKUP(INDEX('8- Políticas de Administración '!$B$16:$F$63,MATCH('5- Identificación de Riesgos'!J18,'8- Políticas de Administración '!$C$16:$C$64,0),1),'8- Políticas de Administración '!$B$16:$F$64,5,FALSE),"")</f>
        <v/>
      </c>
      <c r="M18" s="392"/>
      <c r="N18" s="395"/>
      <c r="O18" s="414"/>
      <c r="P18" s="16"/>
    </row>
    <row r="19" spans="1:16" ht="5.25" customHeight="1" thickBot="1">
      <c r="A19" s="425"/>
      <c r="B19" s="393"/>
      <c r="C19" s="393"/>
      <c r="D19" s="156"/>
      <c r="E19" s="405"/>
      <c r="F19" s="405"/>
      <c r="G19" s="387"/>
      <c r="H19" s="390"/>
      <c r="I19" s="156"/>
      <c r="J19" s="250"/>
      <c r="K19" s="151" t="str">
        <f>IFERROR(CONCATENATE(INDEX('8- Políticas de Administración '!$B$16:$F$53,MATCH('5- Identificación de Riesgos'!J19,'8- Políticas de Administración '!$C$16:$C$54,0),1)," - ",L19),"")</f>
        <v/>
      </c>
      <c r="L19" s="172" t="str">
        <f>IFERROR(VLOOKUP(INDEX('8- Políticas de Administración '!$B$16:$F$63,MATCH('5- Identificación de Riesgos'!J19,'8- Políticas de Administración '!$C$16:$C$64,0),1),'8- Políticas de Administración '!$B$16:$F$64,5,FALSE),"")</f>
        <v/>
      </c>
      <c r="M19" s="393"/>
      <c r="N19" s="396"/>
      <c r="O19" s="414"/>
      <c r="P19" s="16"/>
    </row>
    <row r="20" spans="1:16" ht="30">
      <c r="A20" s="423">
        <v>2</v>
      </c>
      <c r="B20" s="391" t="s">
        <v>311</v>
      </c>
      <c r="C20" s="391" t="s">
        <v>312</v>
      </c>
      <c r="D20" s="240" t="s">
        <v>313</v>
      </c>
      <c r="E20" s="403">
        <v>200</v>
      </c>
      <c r="F20" s="403">
        <v>0</v>
      </c>
      <c r="G20" s="385">
        <f t="shared" ref="G20" si="0">+F20/E20</f>
        <v>0</v>
      </c>
      <c r="H20" s="38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59" t="s">
        <v>302</v>
      </c>
      <c r="J20" s="248" t="s">
        <v>314</v>
      </c>
      <c r="K20" s="149" t="str">
        <f>IFERROR(CONCATENATE(INDEX('8- Políticas de Administración '!$B$16:$F$53,MATCH('5- Identificación de Riesgos'!J20,'8- Políticas de Administración '!$C$16:$C$54,0),1)," - ",L20),"")</f>
        <v>Moderado - 3</v>
      </c>
      <c r="L20" s="171">
        <f>IFERROR(VLOOKUP(INDEX('8- Políticas de Administración '!$B$16:$F$63,MATCH('5- Identificación de Riesgos'!J20,'8- Políticas de Administración '!$C$16:$C$64,0),1),'8- Políticas de Administración '!$B$16:$F$64,5,FALSE),"")</f>
        <v>3</v>
      </c>
      <c r="M20" s="391" t="str">
        <f>IFERROR(CONCATENATE(INDEX('8- Políticas de Administración '!$B$16:$F$53,MATCH(ROUND(AVERAGE(L20:L29),0),'8- Políticas de Administración '!$F$16:$F$53,0),1)," - ",ROUND(AVERAGE(L20:L29),0)),"")</f>
        <v>Menor - 2</v>
      </c>
      <c r="N20" s="394" t="str">
        <f>IFERROR(CONCATENATE(VLOOKUP((LEFT(H20,LEN(H20)-4)&amp;LEFT(M20,LEN(M20)-4)),'9- Matriz de Calor '!$D$18:$E$42,2,0)," - ",RIGHT(H20,1)*RIGHT(M20,1)),"")</f>
        <v>Bajo - 2</v>
      </c>
      <c r="O20" s="415">
        <f>RIGHT(H20,1)*RIGHT(M20,1)</f>
        <v>2</v>
      </c>
    </row>
    <row r="21" spans="1:16" ht="30">
      <c r="A21" s="424"/>
      <c r="B21" s="392"/>
      <c r="C21" s="392"/>
      <c r="D21" s="241" t="s">
        <v>315</v>
      </c>
      <c r="E21" s="404"/>
      <c r="F21" s="404"/>
      <c r="G21" s="386"/>
      <c r="H21" s="389"/>
      <c r="I21" s="155" t="s">
        <v>305</v>
      </c>
      <c r="J21" s="249" t="s">
        <v>306</v>
      </c>
      <c r="K21" s="150" t="str">
        <f>IFERROR(CONCATENATE(INDEX('8- Políticas de Administración '!$B$16:$F$53,MATCH('5- Identificación de Riesgos'!J21,'8- Políticas de Administración '!$C$16:$C$54,0),1)," - ",L21),"")</f>
        <v>Leve - 1</v>
      </c>
      <c r="L21" s="170">
        <f>IFERROR(VLOOKUP(INDEX('8- Políticas de Administración '!$B$16:$F$63,MATCH('5- Identificación de Riesgos'!J21,'8- Políticas de Administración '!$C$16:$C$64,0),1),'8- Políticas de Administración '!$B$16:$F$64,5,FALSE),"")</f>
        <v>1</v>
      </c>
      <c r="M21" s="392"/>
      <c r="N21" s="395"/>
      <c r="O21" s="416"/>
    </row>
    <row r="22" spans="1:16" ht="60">
      <c r="A22" s="424"/>
      <c r="B22" s="392"/>
      <c r="C22" s="392"/>
      <c r="D22" s="241" t="s">
        <v>316</v>
      </c>
      <c r="E22" s="404"/>
      <c r="F22" s="404"/>
      <c r="G22" s="386"/>
      <c r="H22" s="389"/>
      <c r="I22" s="155" t="s">
        <v>308</v>
      </c>
      <c r="J22" s="249" t="s">
        <v>309</v>
      </c>
      <c r="K22" s="150" t="str">
        <f>IFERROR(CONCATENATE(INDEX('8- Políticas de Administración '!$B$16:$F$53,MATCH('5- Identificación de Riesgos'!J22,'8- Políticas de Administración '!$C$16:$C$54,0),1)," - ",L22),"")</f>
        <v>Leve - 1</v>
      </c>
      <c r="L22" s="170">
        <f>IFERROR(VLOOKUP(INDEX('8- Políticas de Administración '!$B$16:$F$63,MATCH('5- Identificación de Riesgos'!J22,'8- Políticas de Administración '!$C$16:$C$64,0),1),'8- Políticas de Administración '!$B$16:$F$64,5,FALSE),"")</f>
        <v>1</v>
      </c>
      <c r="M22" s="392"/>
      <c r="N22" s="395"/>
      <c r="O22" s="416"/>
    </row>
    <row r="23" spans="1:16" ht="30">
      <c r="A23" s="424"/>
      <c r="B23" s="392"/>
      <c r="C23" s="392"/>
      <c r="D23" s="241" t="s">
        <v>317</v>
      </c>
      <c r="E23" s="404"/>
      <c r="F23" s="404"/>
      <c r="G23" s="386"/>
      <c r="H23" s="389"/>
      <c r="I23" s="155"/>
      <c r="J23" s="249"/>
      <c r="K23" s="150" t="str">
        <f>IFERROR(CONCATENATE(INDEX('8- Políticas de Administración '!$B$16:$F$53,MATCH('5- Identificación de Riesgos'!J23,'8- Políticas de Administración '!$C$16:$C$54,0),1)," - ",L23),"")</f>
        <v/>
      </c>
      <c r="L23" s="170" t="str">
        <f>IFERROR(VLOOKUP(INDEX('8- Políticas de Administración '!$B$16:$F$63,MATCH('5- Identificación de Riesgos'!J23,'8- Políticas de Administración '!$C$16:$C$64,0),1),'8- Políticas de Administración '!$B$16:$F$64,5,FALSE),"")</f>
        <v/>
      </c>
      <c r="M23" s="392"/>
      <c r="N23" s="395"/>
      <c r="O23" s="416"/>
    </row>
    <row r="24" spans="1:16" ht="45">
      <c r="A24" s="424"/>
      <c r="B24" s="392"/>
      <c r="C24" s="392"/>
      <c r="D24" s="241" t="s">
        <v>318</v>
      </c>
      <c r="E24" s="404"/>
      <c r="F24" s="404"/>
      <c r="G24" s="386"/>
      <c r="H24" s="389"/>
      <c r="I24" s="155"/>
      <c r="J24" s="249"/>
      <c r="K24" s="150" t="str">
        <f>IFERROR(CONCATENATE(INDEX('8- Políticas de Administración '!$B$16:$F$53,MATCH('5- Identificación de Riesgos'!J24,'8- Políticas de Administración '!$C$16:$C$54,0),1)," - ",L24),"")</f>
        <v/>
      </c>
      <c r="L24" s="170" t="str">
        <f>IFERROR(VLOOKUP(INDEX('8- Políticas de Administración '!$B$16:$F$63,MATCH('5- Identificación de Riesgos'!J24,'8- Políticas de Administración '!$C$16:$C$64,0),1),'8- Políticas de Administración '!$B$16:$F$64,5,FALSE),"")</f>
        <v/>
      </c>
      <c r="M24" s="392"/>
      <c r="N24" s="395"/>
      <c r="O24" s="416"/>
    </row>
    <row r="25" spans="1:16" ht="75">
      <c r="A25" s="424"/>
      <c r="B25" s="392"/>
      <c r="C25" s="392"/>
      <c r="D25" s="157" t="s">
        <v>319</v>
      </c>
      <c r="E25" s="404"/>
      <c r="F25" s="404"/>
      <c r="G25" s="386"/>
      <c r="H25" s="389"/>
      <c r="I25" s="155"/>
      <c r="J25" s="249"/>
      <c r="K25" s="150" t="str">
        <f>IFERROR(CONCATENATE(INDEX('8- Políticas de Administración '!$B$16:$F$53,MATCH('5- Identificación de Riesgos'!J25,'8- Políticas de Administración '!$C$16:$C$54,0),1)," - ",L25),"")</f>
        <v/>
      </c>
      <c r="L25" s="170" t="str">
        <f>IFERROR(VLOOKUP(INDEX('8- Políticas de Administración '!$B$16:$F$63,MATCH('5- Identificación de Riesgos'!J25,'8- Políticas de Administración '!$C$16:$C$64,0),1),'8- Políticas de Administración '!$B$16:$F$64,5,FALSE),"")</f>
        <v/>
      </c>
      <c r="M25" s="392"/>
      <c r="N25" s="395"/>
      <c r="O25" s="416"/>
    </row>
    <row r="26" spans="1:16" ht="7.5" customHeight="1">
      <c r="A26" s="424"/>
      <c r="B26" s="392"/>
      <c r="C26" s="392"/>
      <c r="D26" s="155"/>
      <c r="E26" s="404"/>
      <c r="F26" s="404"/>
      <c r="G26" s="386"/>
      <c r="H26" s="389"/>
      <c r="I26" s="155"/>
      <c r="J26" s="249"/>
      <c r="K26" s="150" t="str">
        <f>IFERROR(CONCATENATE(INDEX('8- Políticas de Administración '!$B$16:$F$53,MATCH('5- Identificación de Riesgos'!J26,'8- Políticas de Administración '!$C$16:$C$54,0),1)," - ",L26),"")</f>
        <v/>
      </c>
      <c r="L26" s="170" t="str">
        <f>IFERROR(VLOOKUP(INDEX('8- Políticas de Administración '!$B$16:$F$63,MATCH('5- Identificación de Riesgos'!J26,'8- Políticas de Administración '!$C$16:$C$64,0),1),'8- Políticas de Administración '!$B$16:$F$64,5,FALSE),"")</f>
        <v/>
      </c>
      <c r="M26" s="392"/>
      <c r="N26" s="395"/>
      <c r="O26" s="416"/>
    </row>
    <row r="27" spans="1:16" ht="7.5" customHeight="1">
      <c r="A27" s="424"/>
      <c r="B27" s="392"/>
      <c r="C27" s="392"/>
      <c r="D27" s="155"/>
      <c r="E27" s="404"/>
      <c r="F27" s="404"/>
      <c r="G27" s="386"/>
      <c r="H27" s="389"/>
      <c r="I27" s="155"/>
      <c r="J27" s="249"/>
      <c r="K27" s="150" t="str">
        <f>IFERROR(CONCATENATE(INDEX('8- Políticas de Administración '!$B$16:$F$53,MATCH('5- Identificación de Riesgos'!J27,'8- Políticas de Administración '!$C$16:$C$54,0),1)," - ",L27),"")</f>
        <v/>
      </c>
      <c r="L27" s="170" t="str">
        <f>IFERROR(VLOOKUP(INDEX('8- Políticas de Administración '!$B$16:$F$63,MATCH('5- Identificación de Riesgos'!J27,'8- Políticas de Administración '!$C$16:$C$64,0),1),'8- Políticas de Administración '!$B$16:$F$64,5,FALSE),"")</f>
        <v/>
      </c>
      <c r="M27" s="392"/>
      <c r="N27" s="395"/>
      <c r="O27" s="416"/>
    </row>
    <row r="28" spans="1:16" ht="7.5" customHeight="1">
      <c r="A28" s="424"/>
      <c r="B28" s="392"/>
      <c r="C28" s="392"/>
      <c r="D28" s="155"/>
      <c r="E28" s="404"/>
      <c r="F28" s="404"/>
      <c r="G28" s="386"/>
      <c r="H28" s="389"/>
      <c r="I28" s="155"/>
      <c r="J28" s="249"/>
      <c r="K28" s="150" t="str">
        <f>IFERROR(CONCATENATE(INDEX('8- Políticas de Administración '!$B$16:$F$53,MATCH('5- Identificación de Riesgos'!J28,'8- Políticas de Administración '!$C$16:$C$54,0),1)," - ",L28),"")</f>
        <v/>
      </c>
      <c r="L28" s="170" t="str">
        <f>IFERROR(VLOOKUP(INDEX('8- Políticas de Administración '!$B$16:$F$63,MATCH('5- Identificación de Riesgos'!J28,'8- Políticas de Administración '!$C$16:$C$64,0),1),'8- Políticas de Administración '!$B$16:$F$64,5,FALSE),"")</f>
        <v/>
      </c>
      <c r="M28" s="392"/>
      <c r="N28" s="395"/>
      <c r="O28" s="416"/>
    </row>
    <row r="29" spans="1:16" ht="7.5" customHeight="1" thickBot="1">
      <c r="A29" s="425"/>
      <c r="B29" s="393"/>
      <c r="C29" s="393"/>
      <c r="D29" s="156"/>
      <c r="E29" s="405"/>
      <c r="F29" s="405"/>
      <c r="G29" s="387"/>
      <c r="H29" s="390"/>
      <c r="I29" s="156"/>
      <c r="J29" s="250"/>
      <c r="K29" s="151" t="str">
        <f>IFERROR(CONCATENATE(INDEX('8- Políticas de Administración '!$B$16:$F$53,MATCH('5- Identificación de Riesgos'!J29,'8- Políticas de Administración '!$C$16:$C$54,0),1)," - ",L29),"")</f>
        <v/>
      </c>
      <c r="L29" s="172" t="str">
        <f>IFERROR(VLOOKUP(INDEX('8- Políticas de Administración '!$B$16:$F$63,MATCH('5- Identificación de Riesgos'!J29,'8- Políticas de Administración '!$C$16:$C$64,0),1),'8- Políticas de Administración '!$B$16:$F$64,5,FALSE),"")</f>
        <v/>
      </c>
      <c r="M29" s="393"/>
      <c r="N29" s="396"/>
      <c r="O29" s="416"/>
    </row>
    <row r="30" spans="1:16" ht="33.75" customHeight="1">
      <c r="A30" s="423">
        <v>3</v>
      </c>
      <c r="B30" s="403" t="s">
        <v>320</v>
      </c>
      <c r="C30" s="391" t="s">
        <v>321</v>
      </c>
      <c r="D30" s="240" t="s">
        <v>322</v>
      </c>
      <c r="E30" s="403">
        <v>200</v>
      </c>
      <c r="F30" s="403">
        <v>0</v>
      </c>
      <c r="G30" s="385">
        <f t="shared" ref="G30" si="1">+F30/E30</f>
        <v>0</v>
      </c>
      <c r="H30" s="38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59" t="s">
        <v>302</v>
      </c>
      <c r="J30" s="248" t="s">
        <v>323</v>
      </c>
      <c r="K30" s="149" t="str">
        <f>IFERROR(CONCATENATE(INDEX('8- Políticas de Administración '!$B$16:$F$53,MATCH('5- Identificación de Riesgos'!J30,'8- Políticas de Administración '!$C$16:$C$54,0),1)," - ",L30),"")</f>
        <v>Menor - 2</v>
      </c>
      <c r="L30" s="171">
        <f>IFERROR(VLOOKUP(INDEX('8- Políticas de Administración '!$B$16:$F$63,MATCH('5- Identificación de Riesgos'!J30,'8- Políticas de Administración '!$C$16:$C$64,0),1),'8- Políticas de Administración '!$B$16:$F$64,5,FALSE),"")</f>
        <v>2</v>
      </c>
      <c r="M30" s="391" t="str">
        <f>IFERROR(CONCATENATE(INDEX('8- Políticas de Administración '!$B$16:$F$53,MATCH(ROUND(AVERAGE(L30:L39),0),'8- Políticas de Administración '!$F$16:$F$53,0),1)," - ",ROUND(AVERAGE(L30:L39),0)),"")</f>
        <v>Leve - 1</v>
      </c>
      <c r="N30" s="394" t="str">
        <f>IFERROR(CONCATENATE(VLOOKUP((LEFT(H30,LEN(H30)-4)&amp;LEFT(M30,LEN(M30)-4)),'9- Matriz de Calor '!$D$18:$E$42,2,0)," - ",RIGHT(H30,1)*RIGHT(M30,1)),"")</f>
        <v>Bajo - 1</v>
      </c>
      <c r="O30" s="416">
        <f>RIGHT(H30,1)*RIGHT(M30,1)</f>
        <v>1</v>
      </c>
    </row>
    <row r="31" spans="1:16" ht="30">
      <c r="A31" s="424"/>
      <c r="B31" s="404"/>
      <c r="C31" s="392"/>
      <c r="D31" s="241" t="s">
        <v>324</v>
      </c>
      <c r="E31" s="404"/>
      <c r="F31" s="404"/>
      <c r="G31" s="386"/>
      <c r="H31" s="389"/>
      <c r="I31" s="155" t="s">
        <v>305</v>
      </c>
      <c r="J31" s="249" t="s">
        <v>306</v>
      </c>
      <c r="K31" s="150" t="str">
        <f>IFERROR(CONCATENATE(INDEX('8- Políticas de Administración '!$B$16:$F$53,MATCH('5- Identificación de Riesgos'!J31,'8- Políticas de Administración '!$C$16:$C$54,0),1)," - ",L31),"")</f>
        <v>Leve - 1</v>
      </c>
      <c r="L31" s="170">
        <f>IFERROR(VLOOKUP(INDEX('8- Políticas de Administración '!$B$16:$F$63,MATCH('5- Identificación de Riesgos'!J31,'8- Políticas de Administración '!$C$16:$C$64,0),1),'8- Políticas de Administración '!$B$16:$F$64,5,FALSE),"")</f>
        <v>1</v>
      </c>
      <c r="M31" s="392"/>
      <c r="N31" s="395"/>
      <c r="O31" s="416"/>
    </row>
    <row r="32" spans="1:16" ht="30">
      <c r="A32" s="424"/>
      <c r="B32" s="404"/>
      <c r="C32" s="392"/>
      <c r="D32" s="241" t="s">
        <v>325</v>
      </c>
      <c r="E32" s="404"/>
      <c r="F32" s="404"/>
      <c r="G32" s="386"/>
      <c r="H32" s="389"/>
      <c r="I32" s="155" t="s">
        <v>308</v>
      </c>
      <c r="J32" s="249" t="s">
        <v>309</v>
      </c>
      <c r="K32" s="150" t="str">
        <f>IFERROR(CONCATENATE(INDEX('8- Políticas de Administración '!$B$16:$F$53,MATCH('5- Identificación de Riesgos'!J32,'8- Políticas de Administración '!$C$16:$C$54,0),1)," - ",L32),"")</f>
        <v>Leve - 1</v>
      </c>
      <c r="L32" s="170">
        <f>IFERROR(VLOOKUP(INDEX('8- Políticas de Administración '!$B$16:$F$63,MATCH('5- Identificación de Riesgos'!J32,'8- Políticas de Administración '!$C$16:$C$64,0),1),'8- Políticas de Administración '!$B$16:$F$64,5,FALSE),"")</f>
        <v>1</v>
      </c>
      <c r="M32" s="392"/>
      <c r="N32" s="395"/>
      <c r="O32" s="416"/>
    </row>
    <row r="33" spans="1:15" ht="45">
      <c r="A33" s="424"/>
      <c r="B33" s="404"/>
      <c r="C33" s="392"/>
      <c r="D33" s="241" t="s">
        <v>326</v>
      </c>
      <c r="E33" s="404"/>
      <c r="F33" s="404"/>
      <c r="G33" s="386"/>
      <c r="H33" s="389"/>
      <c r="I33" s="155"/>
      <c r="J33" s="249"/>
      <c r="K33" s="150" t="str">
        <f>IFERROR(CONCATENATE(INDEX('8- Políticas de Administración '!$B$16:$F$53,MATCH('5- Identificación de Riesgos'!J33,'8- Políticas de Administración '!$C$16:$C$54,0),1)," - ",L33),"")</f>
        <v/>
      </c>
      <c r="L33" s="170" t="str">
        <f>IFERROR(VLOOKUP(INDEX('8- Políticas de Administración '!$B$16:$F$63,MATCH('5- Identificación de Riesgos'!J33,'8- Políticas de Administración '!$C$16:$C$64,0),1),'8- Políticas de Administración '!$B$16:$F$64,5,FALSE),"")</f>
        <v/>
      </c>
      <c r="M33" s="392"/>
      <c r="N33" s="395"/>
      <c r="O33" s="416"/>
    </row>
    <row r="34" spans="1:15" ht="30">
      <c r="A34" s="424"/>
      <c r="B34" s="404"/>
      <c r="C34" s="392"/>
      <c r="D34" s="155" t="s">
        <v>327</v>
      </c>
      <c r="E34" s="404"/>
      <c r="F34" s="404"/>
      <c r="G34" s="386"/>
      <c r="H34" s="389"/>
      <c r="I34" s="155"/>
      <c r="J34" s="249"/>
      <c r="K34" s="150" t="str">
        <f>IFERROR(CONCATENATE(INDEX('8- Políticas de Administración '!$B$16:$F$53,MATCH('5- Identificación de Riesgos'!J34,'8- Políticas de Administración '!$C$16:$C$54,0),1)," - ",L34),"")</f>
        <v/>
      </c>
      <c r="L34" s="170" t="str">
        <f>IFERROR(VLOOKUP(INDEX('8- Políticas de Administración '!$B$16:$F$63,MATCH('5- Identificación de Riesgos'!J34,'8- Políticas de Administración '!$C$16:$C$64,0),1),'8- Políticas de Administración '!$B$16:$F$64,5,FALSE),"")</f>
        <v/>
      </c>
      <c r="M34" s="392"/>
      <c r="N34" s="395"/>
      <c r="O34" s="416"/>
    </row>
    <row r="35" spans="1:15" ht="8.25" customHeight="1">
      <c r="A35" s="424"/>
      <c r="B35" s="404"/>
      <c r="C35" s="392"/>
      <c r="D35" s="158"/>
      <c r="E35" s="404"/>
      <c r="F35" s="404"/>
      <c r="G35" s="386"/>
      <c r="H35" s="389"/>
      <c r="I35" s="155"/>
      <c r="J35" s="249"/>
      <c r="K35" s="150" t="str">
        <f>IFERROR(CONCATENATE(INDEX('8- Políticas de Administración '!$B$16:$F$53,MATCH('5- Identificación de Riesgos'!J35,'8- Políticas de Administración '!$C$16:$C$54,0),1)," - ",L35),"")</f>
        <v/>
      </c>
      <c r="L35" s="170" t="str">
        <f>IFERROR(VLOOKUP(INDEX('8- Políticas de Administración '!$B$16:$F$63,MATCH('5- Identificación de Riesgos'!J35,'8- Políticas de Administración '!$C$16:$C$64,0),1),'8- Políticas de Administración '!$B$16:$F$64,5,FALSE),"")</f>
        <v/>
      </c>
      <c r="M35" s="392"/>
      <c r="N35" s="395"/>
      <c r="O35" s="416"/>
    </row>
    <row r="36" spans="1:15" ht="8.25" customHeight="1">
      <c r="A36" s="424"/>
      <c r="B36" s="404"/>
      <c r="C36" s="392"/>
      <c r="D36" s="242"/>
      <c r="E36" s="404"/>
      <c r="F36" s="404"/>
      <c r="G36" s="386"/>
      <c r="H36" s="389"/>
      <c r="I36" s="155"/>
      <c r="J36" s="249"/>
      <c r="K36" s="150" t="str">
        <f>IFERROR(CONCATENATE(INDEX('8- Políticas de Administración '!$B$16:$F$53,MATCH('5- Identificación de Riesgos'!J36,'8- Políticas de Administración '!$C$16:$C$54,0),1)," - ",L36),"")</f>
        <v/>
      </c>
      <c r="L36" s="170" t="str">
        <f>IFERROR(VLOOKUP(INDEX('8- Políticas de Administración '!$B$16:$F$63,MATCH('5- Identificación de Riesgos'!J36,'8- Políticas de Administración '!$C$16:$C$64,0),1),'8- Políticas de Administración '!$B$16:$F$64,5,FALSE),"")</f>
        <v/>
      </c>
      <c r="M36" s="392"/>
      <c r="N36" s="395"/>
      <c r="O36" s="416"/>
    </row>
    <row r="37" spans="1:15" ht="8.25" customHeight="1">
      <c r="A37" s="424"/>
      <c r="B37" s="404"/>
      <c r="C37" s="392"/>
      <c r="D37" s="155"/>
      <c r="E37" s="404"/>
      <c r="F37" s="404"/>
      <c r="G37" s="386"/>
      <c r="H37" s="389"/>
      <c r="I37" s="155"/>
      <c r="J37" s="249"/>
      <c r="K37" s="150" t="str">
        <f>IFERROR(CONCATENATE(INDEX('8- Políticas de Administración '!$B$16:$F$53,MATCH('5- Identificación de Riesgos'!J37,'8- Políticas de Administración '!$C$16:$C$54,0),1)," - ",L37),"")</f>
        <v/>
      </c>
      <c r="L37" s="170" t="str">
        <f>IFERROR(VLOOKUP(INDEX('8- Políticas de Administración '!$B$16:$F$63,MATCH('5- Identificación de Riesgos'!J37,'8- Políticas de Administración '!$C$16:$C$64,0),1),'8- Políticas de Administración '!$B$16:$F$64,5,FALSE),"")</f>
        <v/>
      </c>
      <c r="M37" s="392"/>
      <c r="N37" s="395"/>
      <c r="O37" s="416"/>
    </row>
    <row r="38" spans="1:15" ht="8.25" customHeight="1">
      <c r="A38" s="424"/>
      <c r="B38" s="404"/>
      <c r="C38" s="392"/>
      <c r="D38" s="155"/>
      <c r="E38" s="404"/>
      <c r="F38" s="404"/>
      <c r="G38" s="386"/>
      <c r="H38" s="389"/>
      <c r="I38" s="155"/>
      <c r="J38" s="249"/>
      <c r="K38" s="150" t="str">
        <f>IFERROR(CONCATENATE(INDEX('8- Políticas de Administración '!$B$16:$F$53,MATCH('5- Identificación de Riesgos'!J38,'8- Políticas de Administración '!$C$16:$C$54,0),1)," - ",L38),"")</f>
        <v/>
      </c>
      <c r="L38" s="170" t="str">
        <f>IFERROR(VLOOKUP(INDEX('8- Políticas de Administración '!$B$16:$F$63,MATCH('5- Identificación de Riesgos'!J38,'8- Políticas de Administración '!$C$16:$C$64,0),1),'8- Políticas de Administración '!$B$16:$F$64,5,FALSE),"")</f>
        <v/>
      </c>
      <c r="M38" s="392"/>
      <c r="N38" s="395"/>
      <c r="O38" s="416"/>
    </row>
    <row r="39" spans="1:15" ht="8.25" customHeight="1" thickBot="1">
      <c r="A39" s="425"/>
      <c r="B39" s="405"/>
      <c r="C39" s="393"/>
      <c r="D39" s="156"/>
      <c r="E39" s="405"/>
      <c r="F39" s="405"/>
      <c r="G39" s="387"/>
      <c r="H39" s="390"/>
      <c r="I39" s="156"/>
      <c r="J39" s="250"/>
      <c r="K39" s="151" t="str">
        <f>IFERROR(CONCATENATE(INDEX('8- Políticas de Administración '!$B$16:$F$53,MATCH('5- Identificación de Riesgos'!J39,'8- Políticas de Administración '!$C$16:$C$54,0),1)," - ",L39),"")</f>
        <v/>
      </c>
      <c r="L39" s="172" t="str">
        <f>IFERROR(VLOOKUP(INDEX('8- Políticas de Administración '!$B$16:$F$63,MATCH('5- Identificación de Riesgos'!J39,'8- Políticas de Administración '!$C$16:$C$64,0),1),'8- Políticas de Administración '!$B$16:$F$64,5,FALSE),"")</f>
        <v/>
      </c>
      <c r="M39" s="393"/>
      <c r="N39" s="396"/>
      <c r="O39" s="416"/>
    </row>
    <row r="40" spans="1:15" ht="30">
      <c r="A40" s="427">
        <v>4</v>
      </c>
      <c r="B40" s="403" t="s">
        <v>328</v>
      </c>
      <c r="C40" s="391" t="s">
        <v>329</v>
      </c>
      <c r="D40" s="240" t="s">
        <v>330</v>
      </c>
      <c r="E40" s="403">
        <v>200</v>
      </c>
      <c r="F40" s="403">
        <v>0</v>
      </c>
      <c r="G40" s="385">
        <f t="shared" ref="G40" si="2">F40/E40</f>
        <v>0</v>
      </c>
      <c r="H40" s="388"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59" t="s">
        <v>302</v>
      </c>
      <c r="J40" s="248" t="s">
        <v>314</v>
      </c>
      <c r="K40" s="149" t="str">
        <f>IFERROR(CONCATENATE(INDEX('8- Políticas de Administración '!$B$16:$F$53,MATCH('5- Identificación de Riesgos'!J40,'8- Políticas de Administración '!$C$16:$C$54,0),1)," - ",L40),"")</f>
        <v>Moderado - 3</v>
      </c>
      <c r="L40" s="171">
        <f>IFERROR(VLOOKUP(INDEX('8- Políticas de Administración '!$B$16:$F$63,MATCH('5- Identificación de Riesgos'!J40,'8- Políticas de Administración '!$C$16:$C$64,0),1),'8- Políticas de Administración '!$B$16:$F$64,5,FALSE),"")</f>
        <v>3</v>
      </c>
      <c r="M40" s="391" t="str">
        <f>IFERROR(CONCATENATE(INDEX('8- Políticas de Administración '!$B$16:$F$53,MATCH(ROUND(AVERAGE(L40:L49),0),'8- Políticas de Administración '!$F$16:$F$53,0),1)," - ",ROUND(AVERAGE(L40:L49),0)),"")</f>
        <v>Menor - 2</v>
      </c>
      <c r="N40" s="394" t="str">
        <f>IFERROR(CONCATENATE(VLOOKUP((LEFT(H40,LEN(H40)-4)&amp;LEFT(M40,LEN(M40)-4)),'9- Matriz de Calor '!$D$18:$E$42,2,0)," - ",RIGHT(H40,1)*RIGHT(M40,1)),"")</f>
        <v>Bajo - 2</v>
      </c>
      <c r="O40" s="416">
        <f>RIGHT(H40,1)*RIGHT(M40,1)</f>
        <v>2</v>
      </c>
    </row>
    <row r="41" spans="1:15" ht="60">
      <c r="A41" s="428"/>
      <c r="B41" s="404"/>
      <c r="C41" s="392"/>
      <c r="D41" s="241" t="s">
        <v>331</v>
      </c>
      <c r="E41" s="404"/>
      <c r="F41" s="404"/>
      <c r="G41" s="386"/>
      <c r="H41" s="389"/>
      <c r="I41" s="155" t="s">
        <v>305</v>
      </c>
      <c r="J41" s="249" t="s">
        <v>306</v>
      </c>
      <c r="K41" s="150" t="str">
        <f>IFERROR(CONCATENATE(INDEX('8- Políticas de Administración '!$B$16:$F$53,MATCH('5- Identificación de Riesgos'!J41,'8- Políticas de Administración '!$C$16:$C$54,0),1)," - ",L41),"")</f>
        <v>Leve - 1</v>
      </c>
      <c r="L41" s="170">
        <f>IFERROR(VLOOKUP(INDEX('8- Políticas de Administración '!$B$16:$F$63,MATCH('5- Identificación de Riesgos'!J41,'8- Políticas de Administración '!$C$16:$C$64,0),1),'8- Políticas de Administración '!$B$16:$F$64,5,FALSE),"")</f>
        <v>1</v>
      </c>
      <c r="M41" s="392"/>
      <c r="N41" s="395"/>
      <c r="O41" s="416"/>
    </row>
    <row r="42" spans="1:15" ht="30">
      <c r="A42" s="428"/>
      <c r="B42" s="404"/>
      <c r="C42" s="392"/>
      <c r="D42" s="155" t="s">
        <v>332</v>
      </c>
      <c r="E42" s="404"/>
      <c r="F42" s="404"/>
      <c r="G42" s="386"/>
      <c r="H42" s="389"/>
      <c r="I42" s="155" t="s">
        <v>308</v>
      </c>
      <c r="J42" s="249" t="s">
        <v>309</v>
      </c>
      <c r="K42" s="150" t="str">
        <f>IFERROR(CONCATENATE(INDEX('8- Políticas de Administración '!$B$16:$F$53,MATCH('5- Identificación de Riesgos'!J42,'8- Políticas de Administración '!$C$16:$C$54,0),1)," - ",L42),"")</f>
        <v>Leve - 1</v>
      </c>
      <c r="L42" s="170">
        <f>IFERROR(VLOOKUP(INDEX('8- Políticas de Administración '!$B$16:$F$63,MATCH('5- Identificación de Riesgos'!J42,'8- Políticas de Administración '!$C$16:$C$64,0),1),'8- Políticas de Administración '!$B$16:$F$64,5,FALSE),"")</f>
        <v>1</v>
      </c>
      <c r="M42" s="392"/>
      <c r="N42" s="395"/>
      <c r="O42" s="416"/>
    </row>
    <row r="43" spans="1:15" ht="7.5" customHeight="1">
      <c r="A43" s="428"/>
      <c r="B43" s="404"/>
      <c r="C43" s="392"/>
      <c r="D43" s="158"/>
      <c r="E43" s="404"/>
      <c r="F43" s="404"/>
      <c r="G43" s="386"/>
      <c r="H43" s="389"/>
      <c r="I43" s="155"/>
      <c r="J43" s="249"/>
      <c r="K43" s="150" t="str">
        <f>IFERROR(CONCATENATE(INDEX('8- Políticas de Administración '!$B$16:$F$53,MATCH('5- Identificación de Riesgos'!J43,'8- Políticas de Administración '!$C$16:$C$54,0),1)," - ",L43),"")</f>
        <v/>
      </c>
      <c r="L43" s="170" t="str">
        <f>IFERROR(VLOOKUP(INDEX('8- Políticas de Administración '!$B$16:$F$63,MATCH('5- Identificación de Riesgos'!J43,'8- Políticas de Administración '!$C$16:$C$64,0),1),'8- Políticas de Administración '!$B$16:$F$64,5,FALSE),"")</f>
        <v/>
      </c>
      <c r="M43" s="392"/>
      <c r="N43" s="395"/>
      <c r="O43" s="416"/>
    </row>
    <row r="44" spans="1:15" ht="7.5" customHeight="1">
      <c r="A44" s="428"/>
      <c r="B44" s="404"/>
      <c r="C44" s="392"/>
      <c r="D44" s="155"/>
      <c r="E44" s="404"/>
      <c r="F44" s="404"/>
      <c r="G44" s="386"/>
      <c r="H44" s="389"/>
      <c r="I44" s="155"/>
      <c r="J44" s="249"/>
      <c r="K44" s="150" t="str">
        <f>IFERROR(CONCATENATE(INDEX('8- Políticas de Administración '!$B$16:$F$53,MATCH('5- Identificación de Riesgos'!J44,'8- Políticas de Administración '!$C$16:$C$54,0),1)," - ",L44),"")</f>
        <v/>
      </c>
      <c r="L44" s="170" t="str">
        <f>IFERROR(VLOOKUP(INDEX('8- Políticas de Administración '!$B$16:$F$63,MATCH('5- Identificación de Riesgos'!J44,'8- Políticas de Administración '!$C$16:$C$64,0),1),'8- Políticas de Administración '!$B$16:$F$64,5,FALSE),"")</f>
        <v/>
      </c>
      <c r="M44" s="392"/>
      <c r="N44" s="395"/>
      <c r="O44" s="416"/>
    </row>
    <row r="45" spans="1:15" ht="7.5" customHeight="1">
      <c r="A45" s="428"/>
      <c r="B45" s="404"/>
      <c r="C45" s="392"/>
      <c r="D45" s="155"/>
      <c r="E45" s="404"/>
      <c r="F45" s="404"/>
      <c r="G45" s="386"/>
      <c r="H45" s="389"/>
      <c r="I45" s="155"/>
      <c r="J45" s="249"/>
      <c r="K45" s="150" t="str">
        <f>IFERROR(CONCATENATE(INDEX('8- Políticas de Administración '!$B$16:$F$53,MATCH('5- Identificación de Riesgos'!J45,'8- Políticas de Administración '!$C$16:$C$54,0),1)," - ",L45),"")</f>
        <v/>
      </c>
      <c r="L45" s="170" t="str">
        <f>IFERROR(VLOOKUP(INDEX('8- Políticas de Administración '!$B$16:$F$63,MATCH('5- Identificación de Riesgos'!J45,'8- Políticas de Administración '!$C$16:$C$64,0),1),'8- Políticas de Administración '!$B$16:$F$64,5,FALSE),"")</f>
        <v/>
      </c>
      <c r="M45" s="392"/>
      <c r="N45" s="395"/>
      <c r="O45" s="416"/>
    </row>
    <row r="46" spans="1:15" ht="7.5" customHeight="1">
      <c r="A46" s="428"/>
      <c r="B46" s="404"/>
      <c r="C46" s="392"/>
      <c r="D46" s="155"/>
      <c r="E46" s="404"/>
      <c r="F46" s="404"/>
      <c r="G46" s="386"/>
      <c r="H46" s="389"/>
      <c r="I46" s="155"/>
      <c r="J46" s="249"/>
      <c r="K46" s="150" t="str">
        <f>IFERROR(CONCATENATE(INDEX('8- Políticas de Administración '!$B$16:$F$53,MATCH('5- Identificación de Riesgos'!J46,'8- Políticas de Administración '!$C$16:$C$54,0),1)," - ",L46),"")</f>
        <v/>
      </c>
      <c r="L46" s="170" t="str">
        <f>IFERROR(VLOOKUP(INDEX('8- Políticas de Administración '!$B$16:$F$63,MATCH('5- Identificación de Riesgos'!J46,'8- Políticas de Administración '!$C$16:$C$64,0),1),'8- Políticas de Administración '!$B$16:$F$64,5,FALSE),"")</f>
        <v/>
      </c>
      <c r="M46" s="392"/>
      <c r="N46" s="395"/>
      <c r="O46" s="416"/>
    </row>
    <row r="47" spans="1:15" ht="7.5" customHeight="1">
      <c r="A47" s="428"/>
      <c r="B47" s="404"/>
      <c r="C47" s="392"/>
      <c r="D47" s="155"/>
      <c r="E47" s="404"/>
      <c r="F47" s="404"/>
      <c r="G47" s="386"/>
      <c r="H47" s="389"/>
      <c r="I47" s="155"/>
      <c r="J47" s="249"/>
      <c r="K47" s="150" t="str">
        <f>IFERROR(CONCATENATE(INDEX('8- Políticas de Administración '!$B$16:$F$53,MATCH('5- Identificación de Riesgos'!J47,'8- Políticas de Administración '!$C$16:$C$54,0),1)," - ",L47),"")</f>
        <v/>
      </c>
      <c r="L47" s="170" t="str">
        <f>IFERROR(VLOOKUP(INDEX('8- Políticas de Administración '!$B$16:$F$63,MATCH('5- Identificación de Riesgos'!J47,'8- Políticas de Administración '!$C$16:$C$64,0),1),'8- Políticas de Administración '!$B$16:$F$64,5,FALSE),"")</f>
        <v/>
      </c>
      <c r="M47" s="392"/>
      <c r="N47" s="395"/>
      <c r="O47" s="416"/>
    </row>
    <row r="48" spans="1:15" ht="7.5" customHeight="1">
      <c r="A48" s="428"/>
      <c r="B48" s="404"/>
      <c r="C48" s="392"/>
      <c r="D48" s="155"/>
      <c r="E48" s="404"/>
      <c r="F48" s="404"/>
      <c r="G48" s="386"/>
      <c r="H48" s="389"/>
      <c r="I48" s="155"/>
      <c r="J48" s="249"/>
      <c r="K48" s="150" t="str">
        <f>IFERROR(CONCATENATE(INDEX('8- Políticas de Administración '!$B$16:$F$53,MATCH('5- Identificación de Riesgos'!J48,'8- Políticas de Administración '!$C$16:$C$54,0),1)," - ",L48),"")</f>
        <v/>
      </c>
      <c r="L48" s="170" t="str">
        <f>IFERROR(VLOOKUP(INDEX('8- Políticas de Administración '!$B$16:$F$63,MATCH('5- Identificación de Riesgos'!J48,'8- Políticas de Administración '!$C$16:$C$64,0),1),'8- Políticas de Administración '!$B$16:$F$64,5,FALSE),"")</f>
        <v/>
      </c>
      <c r="M48" s="392"/>
      <c r="N48" s="395"/>
      <c r="O48" s="416"/>
    </row>
    <row r="49" spans="1:256" ht="7.5" customHeight="1" thickBot="1">
      <c r="A49" s="429"/>
      <c r="B49" s="405"/>
      <c r="C49" s="393"/>
      <c r="D49" s="156"/>
      <c r="E49" s="405"/>
      <c r="F49" s="405"/>
      <c r="G49" s="387"/>
      <c r="H49" s="390"/>
      <c r="I49" s="156"/>
      <c r="J49" s="250"/>
      <c r="K49" s="151" t="str">
        <f>IFERROR(CONCATENATE(INDEX('8- Políticas de Administración '!$B$16:$F$53,MATCH('5- Identificación de Riesgos'!J49,'8- Políticas de Administración '!$C$16:$C$54,0),1)," - ",L49),"")</f>
        <v/>
      </c>
      <c r="L49" s="172" t="str">
        <f>IFERROR(VLOOKUP(INDEX('8- Políticas de Administración '!$B$16:$F$63,MATCH('5- Identificación de Riesgos'!J49,'8- Políticas de Administración '!$C$16:$C$64,0),1),'8- Políticas de Administración '!$B$16:$F$64,5,FALSE),"")</f>
        <v/>
      </c>
      <c r="M49" s="393"/>
      <c r="N49" s="396"/>
      <c r="O49" s="416"/>
    </row>
    <row r="50" spans="1:256" ht="30">
      <c r="A50" s="427">
        <v>5</v>
      </c>
      <c r="B50" s="403" t="s">
        <v>333</v>
      </c>
      <c r="C50" s="391" t="s">
        <v>334</v>
      </c>
      <c r="D50" s="240" t="s">
        <v>335</v>
      </c>
      <c r="E50" s="403">
        <v>20</v>
      </c>
      <c r="F50" s="403">
        <v>0</v>
      </c>
      <c r="G50" s="385">
        <f t="shared" ref="G50" si="3">F50/E50</f>
        <v>0</v>
      </c>
      <c r="H50" s="38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9" t="s">
        <v>302</v>
      </c>
      <c r="J50" s="248" t="s">
        <v>336</v>
      </c>
      <c r="K50" s="149" t="str">
        <f>IFERROR(CONCATENATE(INDEX('8- Políticas de Administración '!$B$16:$F$53,MATCH('5- Identificación de Riesgos'!J50,'8- Políticas de Administración '!$C$16:$C$54,0),1)," - ",L50),"")</f>
        <v>Leve - 1</v>
      </c>
      <c r="L50" s="171">
        <f>IFERROR(VLOOKUP(INDEX('8- Políticas de Administración '!$B$16:$F$63,MATCH('5- Identificación de Riesgos'!J50,'8- Políticas de Administración '!$C$16:$C$64,0),1),'8- Políticas de Administración '!$B$16:$F$64,5,FALSE),"")</f>
        <v>1</v>
      </c>
      <c r="M50" s="391" t="str">
        <f>IFERROR(CONCATENATE(INDEX('8- Políticas de Administración '!$B$16:$F$53,MATCH(ROUND(AVERAGE(L50:L59),0),'8- Políticas de Administración '!$F$16:$F$53,0),1)," - ",ROUND(AVERAGE(L50:L59),0)),"")</f>
        <v>Leve - 1</v>
      </c>
      <c r="N50" s="394" t="str">
        <f>IFERROR(CONCATENATE(VLOOKUP((LEFT(H50,LEN(H50)-4)&amp;LEFT(M50,LEN(M50)-4)),'9- Matriz de Calor '!$D$18:$E$42,2,0)," - ",RIGHT(H50,1)*RIGHT(M50,1)),"")</f>
        <v>Bajo - 1</v>
      </c>
      <c r="O50" s="416">
        <f>RIGHT(H50,1)*RIGHT(M50,1)</f>
        <v>1</v>
      </c>
    </row>
    <row r="51" spans="1:256" ht="30">
      <c r="A51" s="428"/>
      <c r="B51" s="404"/>
      <c r="C51" s="392"/>
      <c r="D51" s="241" t="s">
        <v>337</v>
      </c>
      <c r="E51" s="404"/>
      <c r="F51" s="404"/>
      <c r="G51" s="386"/>
      <c r="H51" s="389"/>
      <c r="I51" s="155" t="s">
        <v>305</v>
      </c>
      <c r="J51" s="249" t="s">
        <v>306</v>
      </c>
      <c r="K51" s="150" t="str">
        <f>IFERROR(CONCATENATE(INDEX('8- Políticas de Administración '!$B$16:$F$53,MATCH('5- Identificación de Riesgos'!J51,'8- Políticas de Administración '!$C$16:$C$54,0),1)," - ",L51),"")</f>
        <v>Leve - 1</v>
      </c>
      <c r="L51" s="170">
        <f>IFERROR(VLOOKUP(INDEX('8- Políticas de Administración '!$B$16:$F$63,MATCH('5- Identificación de Riesgos'!J51,'8- Políticas de Administración '!$C$16:$C$64,0),1),'8- Políticas de Administración '!$B$16:$F$64,5,FALSE),"")</f>
        <v>1</v>
      </c>
      <c r="M51" s="392"/>
      <c r="N51" s="395"/>
      <c r="O51" s="416"/>
    </row>
    <row r="52" spans="1:256" ht="30">
      <c r="A52" s="428"/>
      <c r="B52" s="404"/>
      <c r="C52" s="392"/>
      <c r="D52" s="155" t="s">
        <v>338</v>
      </c>
      <c r="E52" s="404"/>
      <c r="F52" s="404"/>
      <c r="G52" s="386"/>
      <c r="H52" s="389"/>
      <c r="I52" s="155" t="s">
        <v>308</v>
      </c>
      <c r="J52" s="249" t="s">
        <v>309</v>
      </c>
      <c r="K52" s="150" t="str">
        <f>IFERROR(CONCATENATE(INDEX('8- Políticas de Administración '!$B$16:$F$53,MATCH('5- Identificación de Riesgos'!J52,'8- Políticas de Administración '!$C$16:$C$54,0),1)," - ",L52),"")</f>
        <v>Leve - 1</v>
      </c>
      <c r="L52" s="170">
        <f>IFERROR(VLOOKUP(INDEX('8- Políticas de Administración '!$B$16:$F$63,MATCH('5- Identificación de Riesgos'!J52,'8- Políticas de Administración '!$C$16:$C$64,0),1),'8- Políticas de Administración '!$B$16:$F$64,5,FALSE),"")</f>
        <v>1</v>
      </c>
      <c r="M52" s="392"/>
      <c r="N52" s="395"/>
      <c r="O52" s="416"/>
    </row>
    <row r="53" spans="1:256" ht="6.75" customHeight="1">
      <c r="A53" s="428"/>
      <c r="B53" s="404"/>
      <c r="C53" s="392"/>
      <c r="D53" s="158"/>
      <c r="E53" s="404"/>
      <c r="F53" s="404"/>
      <c r="G53" s="386"/>
      <c r="H53" s="389"/>
      <c r="I53" s="155"/>
      <c r="J53" s="249"/>
      <c r="K53" s="150" t="str">
        <f>IFERROR(CONCATENATE(INDEX('8- Políticas de Administración '!$B$16:$F$53,MATCH('5- Identificación de Riesgos'!J53,'8- Políticas de Administración '!$C$16:$C$54,0),1)," - ",L53),"")</f>
        <v/>
      </c>
      <c r="L53" s="170" t="str">
        <f>IFERROR(VLOOKUP(INDEX('8- Políticas de Administración '!$B$16:$F$63,MATCH('5- Identificación de Riesgos'!J53,'8- Políticas de Administración '!$C$16:$C$64,0),1),'8- Políticas de Administración '!$B$16:$F$64,5,FALSE),"")</f>
        <v/>
      </c>
      <c r="M53" s="392"/>
      <c r="N53" s="395"/>
      <c r="O53" s="416"/>
    </row>
    <row r="54" spans="1:256" ht="6.75" customHeight="1">
      <c r="A54" s="428"/>
      <c r="B54" s="404"/>
      <c r="C54" s="392"/>
      <c r="D54" s="155"/>
      <c r="E54" s="404"/>
      <c r="F54" s="404"/>
      <c r="G54" s="386"/>
      <c r="H54" s="389"/>
      <c r="I54" s="155"/>
      <c r="J54" s="249"/>
      <c r="K54" s="150" t="str">
        <f>IFERROR(CONCATENATE(INDEX('8- Políticas de Administración '!$B$16:$F$53,MATCH('5- Identificación de Riesgos'!J54,'8- Políticas de Administración '!$C$16:$C$54,0),1)," - ",L54),"")</f>
        <v/>
      </c>
      <c r="L54" s="170" t="str">
        <f>IFERROR(VLOOKUP(INDEX('8- Políticas de Administración '!$B$16:$F$63,MATCH('5- Identificación de Riesgos'!J54,'8- Políticas de Administración '!$C$16:$C$64,0),1),'8- Políticas de Administración '!$B$16:$F$64,5,FALSE),"")</f>
        <v/>
      </c>
      <c r="M54" s="392"/>
      <c r="N54" s="395"/>
      <c r="O54" s="416"/>
    </row>
    <row r="55" spans="1:256" ht="6.75" customHeight="1">
      <c r="A55" s="428"/>
      <c r="B55" s="404"/>
      <c r="C55" s="392"/>
      <c r="D55" s="155"/>
      <c r="E55" s="404"/>
      <c r="F55" s="404"/>
      <c r="G55" s="386"/>
      <c r="H55" s="389"/>
      <c r="I55" s="155"/>
      <c r="J55" s="249"/>
      <c r="K55" s="150" t="str">
        <f>IFERROR(CONCATENATE(INDEX('8- Políticas de Administración '!$B$16:$F$53,MATCH('5- Identificación de Riesgos'!J55,'8- Políticas de Administración '!$C$16:$C$54,0),1)," - ",L55),"")</f>
        <v/>
      </c>
      <c r="L55" s="170" t="str">
        <f>IFERROR(VLOOKUP(INDEX('8- Políticas de Administración '!$B$16:$F$63,MATCH('5- Identificación de Riesgos'!J55,'8- Políticas de Administración '!$C$16:$C$64,0),1),'8- Políticas de Administración '!$B$16:$F$64,5,FALSE),"")</f>
        <v/>
      </c>
      <c r="M55" s="392"/>
      <c r="N55" s="395"/>
      <c r="O55" s="416"/>
    </row>
    <row r="56" spans="1:256" ht="6.75" customHeight="1">
      <c r="A56" s="428"/>
      <c r="B56" s="404"/>
      <c r="C56" s="392"/>
      <c r="D56" s="155"/>
      <c r="E56" s="404"/>
      <c r="F56" s="404"/>
      <c r="G56" s="386"/>
      <c r="H56" s="389"/>
      <c r="I56" s="155"/>
      <c r="J56" s="249"/>
      <c r="K56" s="150" t="str">
        <f>IFERROR(CONCATENATE(INDEX('8- Políticas de Administración '!$B$16:$F$53,MATCH('5- Identificación de Riesgos'!J56,'8- Políticas de Administración '!$C$16:$C$54,0),1)," - ",L56),"")</f>
        <v/>
      </c>
      <c r="L56" s="170" t="str">
        <f>IFERROR(VLOOKUP(INDEX('8- Políticas de Administración '!$B$16:$F$63,MATCH('5- Identificación de Riesgos'!J56,'8- Políticas de Administración '!$C$16:$C$64,0),1),'8- Políticas de Administración '!$B$16:$F$64,5,FALSE),"")</f>
        <v/>
      </c>
      <c r="M56" s="392"/>
      <c r="N56" s="395"/>
      <c r="O56" s="416"/>
    </row>
    <row r="57" spans="1:256" ht="6.75" customHeight="1">
      <c r="A57" s="428"/>
      <c r="B57" s="404"/>
      <c r="C57" s="392"/>
      <c r="D57" s="155"/>
      <c r="E57" s="404"/>
      <c r="F57" s="404"/>
      <c r="G57" s="386"/>
      <c r="H57" s="389"/>
      <c r="I57" s="155"/>
      <c r="J57" s="249"/>
      <c r="K57" s="150" t="str">
        <f>IFERROR(CONCATENATE(INDEX('8- Políticas de Administración '!$B$16:$F$53,MATCH('5- Identificación de Riesgos'!J57,'8- Políticas de Administración '!$C$16:$C$54,0),1)," - ",L57),"")</f>
        <v/>
      </c>
      <c r="L57" s="170" t="str">
        <f>IFERROR(VLOOKUP(INDEX('8- Políticas de Administración '!$B$16:$F$63,MATCH('5- Identificación de Riesgos'!J57,'8- Políticas de Administración '!$C$16:$C$64,0),1),'8- Políticas de Administración '!$B$16:$F$64,5,FALSE),"")</f>
        <v/>
      </c>
      <c r="M57" s="392"/>
      <c r="N57" s="395"/>
      <c r="O57" s="416"/>
    </row>
    <row r="58" spans="1:256" ht="6.75" customHeight="1">
      <c r="A58" s="428"/>
      <c r="B58" s="404"/>
      <c r="C58" s="392"/>
      <c r="D58" s="155"/>
      <c r="E58" s="404"/>
      <c r="F58" s="404"/>
      <c r="G58" s="386"/>
      <c r="H58" s="389"/>
      <c r="I58" s="155"/>
      <c r="J58" s="249"/>
      <c r="K58" s="150" t="str">
        <f>IFERROR(CONCATENATE(INDEX('8- Políticas de Administración '!$B$16:$F$53,MATCH('5- Identificación de Riesgos'!J58,'8- Políticas de Administración '!$C$16:$C$54,0),1)," - ",L58),"")</f>
        <v/>
      </c>
      <c r="L58" s="170" t="str">
        <f>IFERROR(VLOOKUP(INDEX('8- Políticas de Administración '!$B$16:$F$63,MATCH('5- Identificación de Riesgos'!J58,'8- Políticas de Administración '!$C$16:$C$64,0),1),'8- Políticas de Administración '!$B$16:$F$64,5,FALSE),"")</f>
        <v/>
      </c>
      <c r="M58" s="392"/>
      <c r="N58" s="395"/>
      <c r="O58" s="416"/>
    </row>
    <row r="59" spans="1:256" ht="6.75" customHeight="1" thickBot="1">
      <c r="A59" s="429"/>
      <c r="B59" s="405"/>
      <c r="C59" s="393"/>
      <c r="D59" s="156"/>
      <c r="E59" s="405"/>
      <c r="F59" s="405"/>
      <c r="G59" s="387"/>
      <c r="H59" s="390"/>
      <c r="I59" s="156"/>
      <c r="J59" s="250"/>
      <c r="K59" s="151" t="str">
        <f>IFERROR(CONCATENATE(INDEX('8- Políticas de Administración '!$B$16:$F$53,MATCH('5- Identificación de Riesgos'!J59,'8- Políticas de Administración '!$C$16:$C$54,0),1)," - ",L59),"")</f>
        <v/>
      </c>
      <c r="L59" s="172" t="str">
        <f>IFERROR(VLOOKUP(INDEX('8- Políticas de Administración '!$B$16:$F$63,MATCH('5- Identificación de Riesgos'!J59,'8- Políticas de Administración '!$C$16:$C$64,0),1),'8- Políticas de Administración '!$B$16:$F$64,5,FALSE),"")</f>
        <v/>
      </c>
      <c r="M59" s="393"/>
      <c r="N59" s="396"/>
      <c r="O59" s="416"/>
    </row>
    <row r="60" spans="1:256" s="121" customFormat="1" ht="30">
      <c r="A60" s="423">
        <v>6</v>
      </c>
      <c r="B60" s="403" t="s">
        <v>339</v>
      </c>
      <c r="C60" s="391" t="s">
        <v>340</v>
      </c>
      <c r="D60" s="240" t="s">
        <v>341</v>
      </c>
      <c r="E60" s="403">
        <v>12</v>
      </c>
      <c r="F60" s="403">
        <v>0</v>
      </c>
      <c r="G60" s="385">
        <f t="shared" ref="G60" si="4">F60/E60</f>
        <v>0</v>
      </c>
      <c r="H60" s="388"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59" t="s">
        <v>302</v>
      </c>
      <c r="J60" s="248" t="s">
        <v>342</v>
      </c>
      <c r="K60" s="149" t="str">
        <f>IFERROR(CONCATENATE(INDEX('8- Políticas de Administración '!$B$16:$F$53,MATCH('5- Identificación de Riesgos'!J60,'8- Políticas de Administración '!$C$16:$C$54,0),1)," - ",L60),"")</f>
        <v>Catastrófico - 5</v>
      </c>
      <c r="L60" s="171">
        <f>IFERROR(VLOOKUP(INDEX('8- Políticas de Administración '!$B$16:$F$63,MATCH('5- Identificación de Riesgos'!J60,'8- Políticas de Administración '!$C$16:$C$64,0),1),'8- Políticas de Administración '!$B$16:$F$64,5,FALSE),"")</f>
        <v>5</v>
      </c>
      <c r="M60" s="391" t="str">
        <f>IFERROR(CONCATENATE(INDEX('8- Políticas de Administración '!$B$16:$F$53,MATCH(ROUND(AVERAGE(L60:L69),0),'8- Políticas de Administración '!$F$16:$F$53,0),1)," - ",ROUND(AVERAGE(L60:L69),0)),"")</f>
        <v>Mayor - 4</v>
      </c>
      <c r="N60" s="394" t="str">
        <f>IFERROR(CONCATENATE(VLOOKUP((LEFT(H60,LEN(H60)-4)&amp;LEFT(M60,LEN(M60)-4)),'9- Matriz de Calor '!$D$18:$E$42,2,0)," - ",RIGHT(H60,1)*RIGHT(M60,1)),"")</f>
        <v>Alto  - 4</v>
      </c>
      <c r="O60" s="409">
        <f>RIGHT(H60,1)*RIGHT(M60,1)</f>
        <v>4</v>
      </c>
      <c r="P60" s="120"/>
      <c r="Q60" s="410" t="s">
        <v>343</v>
      </c>
      <c r="R60" s="410"/>
      <c r="S60" s="410"/>
      <c r="T60" s="410"/>
      <c r="U60" s="410"/>
      <c r="V60" s="41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row>
    <row r="61" spans="1:256" s="121" customFormat="1" ht="30">
      <c r="A61" s="424"/>
      <c r="B61" s="404"/>
      <c r="C61" s="392"/>
      <c r="D61" s="241" t="s">
        <v>315</v>
      </c>
      <c r="E61" s="404"/>
      <c r="F61" s="404"/>
      <c r="G61" s="386"/>
      <c r="H61" s="389"/>
      <c r="I61" s="155" t="s">
        <v>305</v>
      </c>
      <c r="J61" s="249" t="s">
        <v>344</v>
      </c>
      <c r="K61" s="150" t="str">
        <f>IFERROR(CONCATENATE(INDEX('8- Políticas de Administración '!$B$16:$F$53,MATCH('5- Identificación de Riesgos'!J61,'8- Políticas de Administración '!$C$16:$C$54,0),1)," - ",L61),"")</f>
        <v>Moderado - 3</v>
      </c>
      <c r="L61" s="170">
        <f>IFERROR(VLOOKUP(INDEX('8- Políticas de Administración '!$B$16:$F$63,MATCH('5- Identificación de Riesgos'!J61,'8- Políticas de Administración '!$C$16:$C$64,0),1),'8- Políticas de Administración '!$B$16:$F$64,5,FALSE),"")</f>
        <v>3</v>
      </c>
      <c r="M61" s="392"/>
      <c r="N61" s="395"/>
      <c r="O61" s="409"/>
      <c r="P61" s="120"/>
      <c r="Q61" s="410"/>
      <c r="R61" s="410"/>
      <c r="S61" s="410"/>
      <c r="T61" s="410"/>
      <c r="U61" s="410"/>
      <c r="V61" s="41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row>
    <row r="62" spans="1:256" s="121" customFormat="1">
      <c r="A62" s="424"/>
      <c r="B62" s="404"/>
      <c r="C62" s="392"/>
      <c r="D62" s="241" t="s">
        <v>345</v>
      </c>
      <c r="E62" s="404"/>
      <c r="F62" s="404"/>
      <c r="G62" s="386"/>
      <c r="H62" s="389"/>
      <c r="I62" s="155"/>
      <c r="J62" s="249"/>
      <c r="K62" s="150" t="str">
        <f>IFERROR(CONCATENATE(INDEX('8- Políticas de Administración '!$B$16:$F$53,MATCH('5- Identificación de Riesgos'!J62,'8- Políticas de Administración '!$C$16:$C$54,0),1)," - ",L62),"")</f>
        <v/>
      </c>
      <c r="L62" s="170" t="str">
        <f>IFERROR(VLOOKUP(INDEX('8- Políticas de Administración '!$B$16:$F$63,MATCH('5- Identificación de Riesgos'!J62,'8- Políticas de Administración '!$C$16:$C$64,0),1),'8- Políticas de Administración '!$B$16:$F$64,5,FALSE),"")</f>
        <v/>
      </c>
      <c r="M62" s="392"/>
      <c r="N62" s="395"/>
      <c r="O62" s="409"/>
      <c r="P62" s="120"/>
      <c r="Q62" s="410"/>
      <c r="R62" s="410"/>
      <c r="S62" s="410"/>
      <c r="T62" s="410"/>
      <c r="U62" s="410"/>
      <c r="V62" s="41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c r="IV62" s="120"/>
    </row>
    <row r="63" spans="1:256" s="121" customFormat="1">
      <c r="A63" s="424"/>
      <c r="B63" s="404"/>
      <c r="C63" s="392"/>
      <c r="D63" s="241" t="s">
        <v>346</v>
      </c>
      <c r="E63" s="404"/>
      <c r="F63" s="404"/>
      <c r="G63" s="386"/>
      <c r="H63" s="389"/>
      <c r="I63" s="155"/>
      <c r="J63" s="249"/>
      <c r="K63" s="150" t="str">
        <f>IFERROR(CONCATENATE(INDEX('8- Políticas de Administración '!$B$16:$F$53,MATCH('5- Identificación de Riesgos'!J63,'8- Políticas de Administración '!$C$16:$C$54,0),1)," - ",L63),"")</f>
        <v/>
      </c>
      <c r="L63" s="170" t="str">
        <f>IFERROR(VLOOKUP(INDEX('8- Políticas de Administración '!$B$16:$F$63,MATCH('5- Identificación de Riesgos'!J63,'8- Políticas de Administración '!$C$16:$C$64,0),1),'8- Políticas de Administración '!$B$16:$F$64,5,FALSE),"")</f>
        <v/>
      </c>
      <c r="M63" s="392"/>
      <c r="N63" s="395"/>
      <c r="O63" s="409"/>
      <c r="P63" s="120"/>
      <c r="Q63" s="410"/>
      <c r="R63" s="410"/>
      <c r="S63" s="410"/>
      <c r="T63" s="410"/>
      <c r="U63" s="410"/>
      <c r="V63" s="41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row>
    <row r="64" spans="1:256" s="121" customFormat="1">
      <c r="A64" s="424"/>
      <c r="B64" s="404"/>
      <c r="C64" s="392"/>
      <c r="D64" s="241" t="s">
        <v>347</v>
      </c>
      <c r="E64" s="404"/>
      <c r="F64" s="404"/>
      <c r="G64" s="386"/>
      <c r="H64" s="389"/>
      <c r="I64" s="155"/>
      <c r="J64" s="249"/>
      <c r="K64" s="150" t="str">
        <f>IFERROR(CONCATENATE(INDEX('8- Políticas de Administración '!$B$16:$F$53,MATCH('5- Identificación de Riesgos'!J64,'8- Políticas de Administración '!$C$16:$C$54,0),1)," - ",L64),"")</f>
        <v/>
      </c>
      <c r="L64" s="170" t="str">
        <f>IFERROR(VLOOKUP(INDEX('8- Políticas de Administración '!$B$16:$F$63,MATCH('5- Identificación de Riesgos'!J64,'8- Políticas de Administración '!$C$16:$C$64,0),1),'8- Políticas de Administración '!$B$16:$F$64,5,FALSE),"")</f>
        <v/>
      </c>
      <c r="M64" s="392"/>
      <c r="N64" s="395"/>
      <c r="O64" s="409"/>
      <c r="P64" s="120"/>
      <c r="Q64" s="410"/>
      <c r="R64" s="410"/>
      <c r="S64" s="410"/>
      <c r="T64" s="410"/>
      <c r="U64" s="410"/>
      <c r="V64" s="41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row>
    <row r="65" spans="1:256" s="121" customFormat="1" ht="6.75" customHeight="1">
      <c r="A65" s="424"/>
      <c r="B65" s="404"/>
      <c r="C65" s="392"/>
      <c r="D65" s="241"/>
      <c r="E65" s="404"/>
      <c r="F65" s="404"/>
      <c r="G65" s="386"/>
      <c r="H65" s="389"/>
      <c r="I65" s="155"/>
      <c r="J65" s="249"/>
      <c r="K65" s="150" t="str">
        <f>IFERROR(CONCATENATE(INDEX('8- Políticas de Administración '!$B$16:$F$53,MATCH('5- Identificación de Riesgos'!J65,'8- Políticas de Administración '!$C$16:$C$54,0),1)," - ",L65),"")</f>
        <v/>
      </c>
      <c r="L65" s="170" t="str">
        <f>IFERROR(VLOOKUP(INDEX('8- Políticas de Administración '!$B$16:$F$63,MATCH('5- Identificación de Riesgos'!J65,'8- Políticas de Administración '!$C$16:$C$64,0),1),'8- Políticas de Administración '!$B$16:$F$64,5,FALSE),"")</f>
        <v/>
      </c>
      <c r="M65" s="392"/>
      <c r="N65" s="395"/>
      <c r="O65" s="409"/>
      <c r="P65" s="120"/>
      <c r="Q65" s="410"/>
      <c r="R65" s="410"/>
      <c r="S65" s="410"/>
      <c r="T65" s="410"/>
      <c r="U65" s="410"/>
      <c r="V65" s="41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row>
    <row r="66" spans="1:256" s="121" customFormat="1" ht="6.75" customHeight="1">
      <c r="A66" s="424"/>
      <c r="B66" s="404"/>
      <c r="C66" s="392"/>
      <c r="D66" s="241"/>
      <c r="E66" s="404"/>
      <c r="F66" s="404"/>
      <c r="G66" s="386"/>
      <c r="H66" s="389"/>
      <c r="I66" s="155"/>
      <c r="J66" s="249"/>
      <c r="K66" s="150" t="str">
        <f>IFERROR(CONCATENATE(INDEX('8- Políticas de Administración '!$B$16:$F$53,MATCH('5- Identificación de Riesgos'!J66,'8- Políticas de Administración '!$C$16:$C$54,0),1)," - ",L66),"")</f>
        <v/>
      </c>
      <c r="L66" s="170" t="str">
        <f>IFERROR(VLOOKUP(INDEX('8- Políticas de Administración '!$B$16:$F$63,MATCH('5- Identificación de Riesgos'!J66,'8- Políticas de Administración '!$C$16:$C$64,0),1),'8- Políticas de Administración '!$B$16:$F$64,5,FALSE),"")</f>
        <v/>
      </c>
      <c r="M66" s="392"/>
      <c r="N66" s="395"/>
      <c r="O66" s="409"/>
      <c r="P66" s="120"/>
      <c r="Q66" s="410"/>
      <c r="R66" s="410"/>
      <c r="S66" s="410"/>
      <c r="T66" s="410"/>
      <c r="U66" s="410"/>
      <c r="V66" s="41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row>
    <row r="67" spans="1:256" s="121" customFormat="1" ht="6.75" customHeight="1">
      <c r="A67" s="424"/>
      <c r="B67" s="404"/>
      <c r="C67" s="392"/>
      <c r="D67" s="241"/>
      <c r="E67" s="404"/>
      <c r="F67" s="404"/>
      <c r="G67" s="386"/>
      <c r="H67" s="389"/>
      <c r="I67" s="155"/>
      <c r="J67" s="249"/>
      <c r="K67" s="150" t="str">
        <f>IFERROR(CONCATENATE(INDEX('8- Políticas de Administración '!$B$16:$F$53,MATCH('5- Identificación de Riesgos'!J67,'8- Políticas de Administración '!$C$16:$C$54,0),1)," - ",L67),"")</f>
        <v/>
      </c>
      <c r="L67" s="170" t="str">
        <f>IFERROR(VLOOKUP(INDEX('8- Políticas de Administración '!$B$16:$F$63,MATCH('5- Identificación de Riesgos'!J67,'8- Políticas de Administración '!$C$16:$C$64,0),1),'8- Políticas de Administración '!$B$16:$F$64,5,FALSE),"")</f>
        <v/>
      </c>
      <c r="M67" s="392"/>
      <c r="N67" s="395"/>
      <c r="O67" s="409"/>
      <c r="P67" s="120"/>
      <c r="Q67" s="410"/>
      <c r="R67" s="410"/>
      <c r="S67" s="410"/>
      <c r="T67" s="410"/>
      <c r="U67" s="410"/>
      <c r="V67" s="41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row>
    <row r="68" spans="1:256" s="121" customFormat="1" ht="6.75" customHeight="1">
      <c r="A68" s="424"/>
      <c r="B68" s="404"/>
      <c r="C68" s="392"/>
      <c r="D68" s="241"/>
      <c r="E68" s="404"/>
      <c r="F68" s="404"/>
      <c r="G68" s="386"/>
      <c r="H68" s="389"/>
      <c r="I68" s="155"/>
      <c r="J68" s="249"/>
      <c r="K68" s="150" t="str">
        <f>IFERROR(CONCATENATE(INDEX('8- Políticas de Administración '!$B$16:$F$53,MATCH('5- Identificación de Riesgos'!J68,'8- Políticas de Administración '!$C$16:$C$54,0),1)," - ",L68),"")</f>
        <v/>
      </c>
      <c r="L68" s="170" t="str">
        <f>IFERROR(VLOOKUP(INDEX('8- Políticas de Administración '!$B$16:$F$63,MATCH('5- Identificación de Riesgos'!J68,'8- Políticas de Administración '!$C$16:$C$64,0),1),'8- Políticas de Administración '!$B$16:$F$64,5,FALSE),"")</f>
        <v/>
      </c>
      <c r="M68" s="392"/>
      <c r="N68" s="395"/>
      <c r="O68" s="409"/>
      <c r="P68" s="120"/>
      <c r="Q68" s="410"/>
      <c r="R68" s="410"/>
      <c r="S68" s="410"/>
      <c r="T68" s="410"/>
      <c r="U68" s="410"/>
      <c r="V68" s="41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row>
    <row r="69" spans="1:256" s="121" customFormat="1" ht="6.75" customHeight="1" thickBot="1">
      <c r="A69" s="425"/>
      <c r="B69" s="405"/>
      <c r="C69" s="393"/>
      <c r="D69" s="156"/>
      <c r="E69" s="405"/>
      <c r="F69" s="405"/>
      <c r="G69" s="387"/>
      <c r="H69" s="390"/>
      <c r="I69" s="156"/>
      <c r="J69" s="250"/>
      <c r="K69" s="250" t="str">
        <f>IFERROR(CONCATENATE(INDEX('8- Políticas de Administración '!$B$16:$F$53,MATCH('5- Identificación de Riesgos'!J69,'8- Políticas de Administración '!$C$16:$C$54,0),1)," - ",L69),"")</f>
        <v/>
      </c>
      <c r="L69" s="250" t="str">
        <f>IFERROR(VLOOKUP(INDEX('8- Políticas de Administración '!$B$16:$F$63,MATCH('5- Identificación de Riesgos'!J69,'8- Políticas de Administración '!$C$16:$C$64,0),1),'8- Políticas de Administración '!$B$16:$F$64,5,FALSE),"")</f>
        <v/>
      </c>
      <c r="M69" s="393"/>
      <c r="N69" s="396"/>
      <c r="O69" s="409"/>
      <c r="P69" s="120"/>
      <c r="Q69" s="410"/>
      <c r="R69" s="410"/>
      <c r="S69" s="410"/>
      <c r="T69" s="410"/>
      <c r="U69" s="410"/>
      <c r="V69" s="41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row>
    <row r="70" spans="1:256" s="121" customFormat="1" ht="33" customHeight="1">
      <c r="A70" s="397">
        <v>7</v>
      </c>
      <c r="B70" s="400" t="s">
        <v>348</v>
      </c>
      <c r="C70" s="391" t="s">
        <v>349</v>
      </c>
      <c r="D70" s="243" t="s">
        <v>350</v>
      </c>
      <c r="E70" s="403">
        <v>200</v>
      </c>
      <c r="F70" s="403">
        <v>0</v>
      </c>
      <c r="G70" s="385">
        <f t="shared" ref="G70" si="5">F70/E70</f>
        <v>0</v>
      </c>
      <c r="H70" s="388" t="s">
        <v>351</v>
      </c>
      <c r="I70" s="251" t="s">
        <v>302</v>
      </c>
      <c r="J70" s="252" t="s">
        <v>323</v>
      </c>
      <c r="K70" s="150" t="str">
        <f>IFERROR(CONCATENATE(INDEX('8- Políticas de Administración '!$B$16:$F$53,MATCH('5- Identificación de Riesgos'!J70,'8- Políticas de Administración '!$C$16:$C$54,0),1)," - ",L70),"")</f>
        <v>Menor - 2</v>
      </c>
      <c r="L70" s="170">
        <f>IFERROR(VLOOKUP(INDEX('8- Políticas de Administración '!$B$16:$F$63,MATCH('5- Identificación de Riesgos'!J70,'8- Políticas de Administración '!$C$16:$C$64,0),1),'8- Políticas de Administración '!$B$16:$F$64,5,FALSE),"")</f>
        <v>2</v>
      </c>
      <c r="M70" s="391" t="str">
        <f>IFERROR(CONCATENATE(INDEX('8- Políticas de Administración '!$B$16:$F$53,MATCH(ROUND(AVERAGE(L70:L79),0),'8- Políticas de Administración '!$F$16:$F$53,0),1)," - ",ROUND(AVERAGE(L70:L79),0)),"")</f>
        <v>Menor - 2</v>
      </c>
      <c r="N70" s="394" t="str">
        <f>IFERROR(CONCATENATE(VLOOKUP((LEFT(H70,LEN(H70)-4)&amp;LEFT(M70,LEN(M70)-4)),'9- Matriz de Calor '!$D$18:$E$42,2,0)," - ",RIGHT(H70,1)*RIGHT(M70,1)),"")</f>
        <v>Bajo - 2</v>
      </c>
      <c r="O70" s="409">
        <f>RIGHT(H70,1)*RIGHT(M70,1)</f>
        <v>2</v>
      </c>
      <c r="P70" s="120"/>
      <c r="Q70" s="410" t="s">
        <v>343</v>
      </c>
      <c r="R70" s="410"/>
      <c r="S70" s="410"/>
      <c r="T70" s="410"/>
      <c r="U70" s="410"/>
      <c r="V70" s="41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row>
    <row r="71" spans="1:256" s="121" customFormat="1" ht="30" customHeight="1">
      <c r="A71" s="398"/>
      <c r="B71" s="401"/>
      <c r="C71" s="392"/>
      <c r="D71" s="244" t="s">
        <v>352</v>
      </c>
      <c r="E71" s="404"/>
      <c r="F71" s="404"/>
      <c r="G71" s="386"/>
      <c r="H71" s="389"/>
      <c r="I71" s="155" t="s">
        <v>305</v>
      </c>
      <c r="J71" s="249" t="s">
        <v>353</v>
      </c>
      <c r="K71" s="150" t="str">
        <f>IFERROR(CONCATENATE(INDEX('8- Políticas de Administración '!$B$16:$F$53,MATCH('5- Identificación de Riesgos'!J71,'8- Políticas de Administración '!$C$16:$C$54,0),1)," - ",L71),"")</f>
        <v>Menor - 2</v>
      </c>
      <c r="L71" s="170">
        <f>IFERROR(VLOOKUP(INDEX('8- Políticas de Administración '!$B$16:$F$63,MATCH('5- Identificación de Riesgos'!J71,'8- Políticas de Administración '!$C$16:$C$64,0),1),'8- Políticas de Administración '!$B$16:$F$64,5,FALSE),"")</f>
        <v>2</v>
      </c>
      <c r="M71" s="392"/>
      <c r="N71" s="395"/>
      <c r="O71" s="409"/>
      <c r="P71" s="120"/>
      <c r="Q71" s="410"/>
      <c r="R71" s="410"/>
      <c r="S71" s="410"/>
      <c r="T71" s="410"/>
      <c r="U71" s="410"/>
      <c r="V71" s="41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row>
    <row r="72" spans="1:256" s="121" customFormat="1" ht="12" customHeight="1">
      <c r="A72" s="398"/>
      <c r="B72" s="401"/>
      <c r="C72" s="392"/>
      <c r="D72" s="245" t="s">
        <v>354</v>
      </c>
      <c r="E72" s="404"/>
      <c r="F72" s="404"/>
      <c r="G72" s="386"/>
      <c r="H72" s="389"/>
      <c r="I72" s="155"/>
      <c r="J72" s="249"/>
      <c r="K72" s="150" t="str">
        <f>IFERROR(CONCATENATE(INDEX('8- Políticas de Administración '!$B$16:$F$53,MATCH('5- Identificación de Riesgos'!J72,'8- Políticas de Administración '!$C$16:$C$54,0),1)," - ",L72),"")</f>
        <v/>
      </c>
      <c r="L72" s="170" t="str">
        <f>IFERROR(VLOOKUP(INDEX('8- Políticas de Administración '!$B$16:$F$63,MATCH('5- Identificación de Riesgos'!J72,'8- Políticas de Administración '!$C$16:$C$64,0),1),'8- Políticas de Administración '!$B$16:$F$64,5,FALSE),"")</f>
        <v/>
      </c>
      <c r="M72" s="392"/>
      <c r="N72" s="395"/>
      <c r="O72" s="409"/>
      <c r="P72" s="120"/>
      <c r="Q72" s="410"/>
      <c r="R72" s="410"/>
      <c r="S72" s="410"/>
      <c r="T72" s="410"/>
      <c r="U72" s="410"/>
      <c r="V72" s="41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row>
    <row r="73" spans="1:256" s="121" customFormat="1" ht="12" customHeight="1">
      <c r="A73" s="398"/>
      <c r="B73" s="401"/>
      <c r="C73" s="392"/>
      <c r="D73" s="245" t="s">
        <v>355</v>
      </c>
      <c r="E73" s="404"/>
      <c r="F73" s="404"/>
      <c r="G73" s="386"/>
      <c r="H73" s="389"/>
      <c r="I73" s="155"/>
      <c r="J73" s="249"/>
      <c r="K73" s="150" t="str">
        <f>IFERROR(CONCATENATE(INDEX('8- Políticas de Administración '!$B$16:$F$53,MATCH('5- Identificación de Riesgos'!J73,'8- Políticas de Administración '!$C$16:$C$54,0),1)," - ",L73),"")</f>
        <v/>
      </c>
      <c r="L73" s="170" t="str">
        <f>IFERROR(VLOOKUP(INDEX('8- Políticas de Administración '!$B$16:$F$63,MATCH('5- Identificación de Riesgos'!J73,'8- Políticas de Administración '!$C$16:$C$64,0),1),'8- Políticas de Administración '!$B$16:$F$64,5,FALSE),"")</f>
        <v/>
      </c>
      <c r="M73" s="392"/>
      <c r="N73" s="395"/>
      <c r="O73" s="409"/>
      <c r="P73" s="120"/>
      <c r="Q73" s="410"/>
      <c r="R73" s="410"/>
      <c r="S73" s="410"/>
      <c r="T73" s="410"/>
      <c r="U73" s="410"/>
      <c r="V73" s="41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row>
    <row r="74" spans="1:256" s="121" customFormat="1" ht="12" customHeight="1">
      <c r="A74" s="398"/>
      <c r="B74" s="401"/>
      <c r="C74" s="392"/>
      <c r="D74" s="245"/>
      <c r="E74" s="404"/>
      <c r="F74" s="404"/>
      <c r="G74" s="386"/>
      <c r="H74" s="389"/>
      <c r="I74" s="155"/>
      <c r="J74" s="249"/>
      <c r="K74" s="150" t="str">
        <f>IFERROR(CONCATENATE(INDEX('8- Políticas de Administración '!$B$16:$F$53,MATCH('5- Identificación de Riesgos'!J74,'8- Políticas de Administración '!$C$16:$C$54,0),1)," - ",L74),"")</f>
        <v/>
      </c>
      <c r="L74" s="170" t="str">
        <f>IFERROR(VLOOKUP(INDEX('8- Políticas de Administración '!$B$16:$F$63,MATCH('5- Identificación de Riesgos'!J74,'8- Políticas de Administración '!$C$16:$C$64,0),1),'8- Políticas de Administración '!$B$16:$F$64,5,FALSE),"")</f>
        <v/>
      </c>
      <c r="M74" s="392"/>
      <c r="N74" s="395"/>
      <c r="O74" s="409"/>
      <c r="P74" s="120"/>
      <c r="Q74" s="410"/>
      <c r="R74" s="410"/>
      <c r="S74" s="410"/>
      <c r="T74" s="410"/>
      <c r="U74" s="410"/>
      <c r="V74" s="41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row>
    <row r="75" spans="1:256" s="121" customFormat="1" ht="12" customHeight="1">
      <c r="A75" s="398"/>
      <c r="B75" s="401"/>
      <c r="C75" s="392"/>
      <c r="D75" s="245"/>
      <c r="E75" s="404"/>
      <c r="F75" s="404"/>
      <c r="G75" s="386"/>
      <c r="H75" s="389"/>
      <c r="I75" s="155"/>
      <c r="J75" s="249"/>
      <c r="K75" s="150" t="str">
        <f>IFERROR(CONCATENATE(INDEX('8- Políticas de Administración '!$B$16:$F$53,MATCH('5- Identificación de Riesgos'!J75,'8- Políticas de Administración '!$C$16:$C$54,0),1)," - ",L75),"")</f>
        <v/>
      </c>
      <c r="L75" s="170" t="str">
        <f>IFERROR(VLOOKUP(INDEX('8- Políticas de Administración '!$B$16:$F$63,MATCH('5- Identificación de Riesgos'!J75,'8- Políticas de Administración '!$C$16:$C$64,0),1),'8- Políticas de Administración '!$B$16:$F$64,5,FALSE),"")</f>
        <v/>
      </c>
      <c r="M75" s="392"/>
      <c r="N75" s="395"/>
      <c r="O75" s="409"/>
      <c r="P75" s="120"/>
      <c r="Q75" s="410"/>
      <c r="R75" s="410"/>
      <c r="S75" s="410"/>
      <c r="T75" s="410"/>
      <c r="U75" s="410"/>
      <c r="V75" s="41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20"/>
      <c r="GK75" s="120"/>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0"/>
      <c r="HS75" s="120"/>
      <c r="HT75" s="120"/>
      <c r="HU75" s="120"/>
      <c r="HV75" s="120"/>
      <c r="HW75" s="120"/>
      <c r="HX75" s="120"/>
      <c r="HY75" s="120"/>
      <c r="HZ75" s="120"/>
      <c r="IA75" s="120"/>
      <c r="IB75" s="120"/>
      <c r="IC75" s="120"/>
      <c r="ID75" s="120"/>
      <c r="IE75" s="120"/>
      <c r="IF75" s="120"/>
      <c r="IG75" s="120"/>
      <c r="IH75" s="120"/>
      <c r="II75" s="120"/>
      <c r="IJ75" s="120"/>
      <c r="IK75" s="120"/>
      <c r="IL75" s="120"/>
      <c r="IM75" s="120"/>
      <c r="IN75" s="120"/>
      <c r="IO75" s="120"/>
      <c r="IP75" s="120"/>
      <c r="IQ75" s="120"/>
      <c r="IR75" s="120"/>
      <c r="IS75" s="120"/>
      <c r="IT75" s="120"/>
      <c r="IU75" s="120"/>
      <c r="IV75" s="120"/>
    </row>
    <row r="76" spans="1:256" s="121" customFormat="1" ht="12" customHeight="1">
      <c r="A76" s="398"/>
      <c r="B76" s="401"/>
      <c r="C76" s="392"/>
      <c r="D76" s="245"/>
      <c r="E76" s="404"/>
      <c r="F76" s="404"/>
      <c r="G76" s="386"/>
      <c r="H76" s="389"/>
      <c r="I76" s="155"/>
      <c r="J76" s="249"/>
      <c r="K76" s="150" t="str">
        <f>IFERROR(CONCATENATE(INDEX('8- Políticas de Administración '!$B$16:$F$53,MATCH('5- Identificación de Riesgos'!J76,'8- Políticas de Administración '!$C$16:$C$54,0),1)," - ",L76),"")</f>
        <v/>
      </c>
      <c r="L76" s="170" t="str">
        <f>IFERROR(VLOOKUP(INDEX('8- Políticas de Administración '!$B$16:$F$63,MATCH('5- Identificación de Riesgos'!J76,'8- Políticas de Administración '!$C$16:$C$64,0),1),'8- Políticas de Administración '!$B$16:$F$64,5,FALSE),"")</f>
        <v/>
      </c>
      <c r="M76" s="392"/>
      <c r="N76" s="395"/>
      <c r="O76" s="409"/>
      <c r="P76" s="120"/>
      <c r="Q76" s="410"/>
      <c r="R76" s="410"/>
      <c r="S76" s="410"/>
      <c r="T76" s="410"/>
      <c r="U76" s="410"/>
      <c r="V76" s="41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120"/>
      <c r="GE76" s="120"/>
      <c r="GF76" s="120"/>
      <c r="GG76" s="120"/>
      <c r="GH76" s="120"/>
      <c r="GI76" s="120"/>
      <c r="GJ76" s="120"/>
      <c r="GK76" s="120"/>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0"/>
      <c r="HS76" s="120"/>
      <c r="HT76" s="120"/>
      <c r="HU76" s="120"/>
      <c r="HV76" s="120"/>
      <c r="HW76" s="120"/>
      <c r="HX76" s="120"/>
      <c r="HY76" s="120"/>
      <c r="HZ76" s="120"/>
      <c r="IA76" s="120"/>
      <c r="IB76" s="120"/>
      <c r="IC76" s="120"/>
      <c r="ID76" s="120"/>
      <c r="IE76" s="120"/>
      <c r="IF76" s="120"/>
      <c r="IG76" s="120"/>
      <c r="IH76" s="120"/>
      <c r="II76" s="120"/>
      <c r="IJ76" s="120"/>
      <c r="IK76" s="120"/>
      <c r="IL76" s="120"/>
      <c r="IM76" s="120"/>
      <c r="IN76" s="120"/>
      <c r="IO76" s="120"/>
      <c r="IP76" s="120"/>
      <c r="IQ76" s="120"/>
      <c r="IR76" s="120"/>
      <c r="IS76" s="120"/>
      <c r="IT76" s="120"/>
      <c r="IU76" s="120"/>
      <c r="IV76" s="120"/>
    </row>
    <row r="77" spans="1:256" s="121" customFormat="1" ht="12" customHeight="1">
      <c r="A77" s="398"/>
      <c r="B77" s="401"/>
      <c r="C77" s="392"/>
      <c r="D77" s="245"/>
      <c r="E77" s="404"/>
      <c r="F77" s="404"/>
      <c r="G77" s="386"/>
      <c r="H77" s="389"/>
      <c r="I77" s="155"/>
      <c r="J77" s="249"/>
      <c r="K77" s="150" t="str">
        <f>IFERROR(CONCATENATE(INDEX('8- Políticas de Administración '!$B$16:$F$53,MATCH('5- Identificación de Riesgos'!J77,'8- Políticas de Administración '!$C$16:$C$54,0),1)," - ",L77),"")</f>
        <v/>
      </c>
      <c r="L77" s="170" t="str">
        <f>IFERROR(VLOOKUP(INDEX('8- Políticas de Administración '!$B$16:$F$63,MATCH('5- Identificación de Riesgos'!J77,'8- Políticas de Administración '!$C$16:$C$64,0),1),'8- Políticas de Administración '!$B$16:$F$64,5,FALSE),"")</f>
        <v/>
      </c>
      <c r="M77" s="392"/>
      <c r="N77" s="395"/>
      <c r="O77" s="409"/>
      <c r="P77" s="120"/>
      <c r="Q77" s="410"/>
      <c r="R77" s="410"/>
      <c r="S77" s="410"/>
      <c r="T77" s="410"/>
      <c r="U77" s="410"/>
      <c r="V77" s="41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row>
    <row r="78" spans="1:256" s="121" customFormat="1" ht="12" customHeight="1">
      <c r="A78" s="398"/>
      <c r="B78" s="401"/>
      <c r="C78" s="392"/>
      <c r="D78" s="245"/>
      <c r="E78" s="404"/>
      <c r="F78" s="404"/>
      <c r="G78" s="386"/>
      <c r="H78" s="389"/>
      <c r="I78" s="155"/>
      <c r="J78" s="249"/>
      <c r="K78" s="150" t="str">
        <f>IFERROR(CONCATENATE(INDEX('8- Políticas de Administración '!$B$16:$F$53,MATCH('5- Identificación de Riesgos'!J78,'8- Políticas de Administración '!$C$16:$C$54,0),1)," - ",L78),"")</f>
        <v/>
      </c>
      <c r="L78" s="170" t="str">
        <f>IFERROR(VLOOKUP(INDEX('8- Políticas de Administración '!$B$16:$F$63,MATCH('5- Identificación de Riesgos'!J78,'8- Políticas de Administración '!$C$16:$C$64,0),1),'8- Políticas de Administración '!$B$16:$F$64,5,FALSE),"")</f>
        <v/>
      </c>
      <c r="M78" s="392"/>
      <c r="N78" s="395"/>
      <c r="O78" s="409"/>
      <c r="P78" s="120"/>
      <c r="Q78" s="410"/>
      <c r="R78" s="410"/>
      <c r="S78" s="410"/>
      <c r="T78" s="410"/>
      <c r="U78" s="410"/>
      <c r="V78" s="41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row>
    <row r="79" spans="1:256" s="121" customFormat="1" ht="12" customHeight="1" thickBot="1">
      <c r="A79" s="399"/>
      <c r="B79" s="402"/>
      <c r="C79" s="393"/>
      <c r="D79" s="246"/>
      <c r="E79" s="405"/>
      <c r="F79" s="405"/>
      <c r="G79" s="387"/>
      <c r="H79" s="390"/>
      <c r="I79" s="253"/>
      <c r="J79" s="254"/>
      <c r="K79" s="254" t="str">
        <f>IFERROR(CONCATENATE(INDEX('8- Políticas de Administración '!$B$16:$F$53,MATCH('5- Identificación de Riesgos'!J79,'8- Políticas de Administración '!$C$16:$C$54,0),1)," - ",L79),"")</f>
        <v/>
      </c>
      <c r="L79" s="254" t="str">
        <f>IFERROR(VLOOKUP(INDEX('8- Políticas de Administración '!$B$16:$F$63,MATCH('5- Identificación de Riesgos'!J79,'8- Políticas de Administración '!$C$16:$C$64,0),1),'8- Políticas de Administración '!$B$16:$F$64,5,FALSE),"")</f>
        <v/>
      </c>
      <c r="M79" s="393"/>
      <c r="N79" s="396"/>
      <c r="O79" s="409"/>
      <c r="P79" s="120"/>
      <c r="Q79" s="410"/>
      <c r="R79" s="410"/>
      <c r="S79" s="410"/>
      <c r="T79" s="410"/>
      <c r="U79" s="410"/>
      <c r="V79" s="41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row>
    <row r="80" spans="1:256" ht="69" customHeight="1">
      <c r="A80" s="397">
        <v>8</v>
      </c>
      <c r="B80" s="400" t="s">
        <v>356</v>
      </c>
      <c r="C80" s="400" t="s">
        <v>357</v>
      </c>
      <c r="D80" s="243" t="s">
        <v>358</v>
      </c>
      <c r="E80" s="403">
        <v>1</v>
      </c>
      <c r="F80" s="406">
        <v>0</v>
      </c>
      <c r="G80" s="385">
        <f>+F80/E80</f>
        <v>0</v>
      </c>
      <c r="H80" s="388" t="s">
        <v>351</v>
      </c>
      <c r="I80" s="255" t="s">
        <v>305</v>
      </c>
      <c r="J80" s="256" t="s">
        <v>353</v>
      </c>
      <c r="K80" s="149" t="str">
        <f>IFERROR(CONCATENATE(INDEX('8- Políticas de Administración '!$B$16:$F$53,MATCH('5- Identificación de Riesgos'!J80,'8- Políticas de Administración '!$C$16:$C$54,0),1)," - ",L80),"")</f>
        <v>Menor - 2</v>
      </c>
      <c r="L80" s="171">
        <f>IFERROR(VLOOKUP(INDEX('8- Políticas de Administración '!$B$16:$F$63,MATCH('5- Identificación de Riesgos'!J80,'8- Políticas de Administración '!$C$16:$C$64,0),1),'8- Políticas de Administración '!$B$16:$F$64,5,FALSE),"")</f>
        <v>2</v>
      </c>
      <c r="M80" s="391" t="str">
        <f>IFERROR(CONCATENATE(INDEX('8- Políticas de Administración '!$B$16:$F$53,MATCH(ROUND(AVERAGE(L80:L89),0),'8- Políticas de Administración '!$F$16:$F$53,0),1)," - ",ROUND(AVERAGE(L80:L89),0)),"")</f>
        <v>Menor - 2</v>
      </c>
      <c r="N80" s="394" t="str">
        <f>IFERROR(CONCATENATE(VLOOKUP((LEFT(H80,LEN(H80)-4)&amp;LEFT(M80,LEN(M80)-4)),'9- Matriz de Calor '!$D$18:$E$42,2,0)," - ",RIGHT(H80,1)*RIGHT(M80,1)),"")</f>
        <v>Bajo - 2</v>
      </c>
      <c r="O80" s="411">
        <f>RIGHT(H80,1)*RIGHT(M80,1)</f>
        <v>2</v>
      </c>
    </row>
    <row r="81" spans="1:22" ht="30">
      <c r="A81" s="398"/>
      <c r="B81" s="401"/>
      <c r="C81" s="401"/>
      <c r="D81" s="244" t="s">
        <v>359</v>
      </c>
      <c r="E81" s="404"/>
      <c r="F81" s="407"/>
      <c r="G81" s="386"/>
      <c r="H81" s="389"/>
      <c r="I81" s="155" t="s">
        <v>308</v>
      </c>
      <c r="J81" s="249" t="s">
        <v>309</v>
      </c>
      <c r="K81" s="150" t="str">
        <f>IFERROR(CONCATENATE(INDEX('8- Políticas de Administración '!$B$16:$F$53,MATCH('5- Identificación de Riesgos'!J81,'8- Políticas de Administración '!$C$16:$C$54,0),1)," - ",L81),"")</f>
        <v>Leve - 1</v>
      </c>
      <c r="L81" s="170">
        <f>IFERROR(VLOOKUP(INDEX('8- Políticas de Administración '!$B$16:$F$63,MATCH('5- Identificación de Riesgos'!J81,'8- Políticas de Administración '!$C$16:$C$64,0),1),'8- Políticas de Administración '!$B$16:$F$64,5,FALSE),"")</f>
        <v>1</v>
      </c>
      <c r="M81" s="392"/>
      <c r="N81" s="395"/>
      <c r="O81" s="412"/>
    </row>
    <row r="82" spans="1:22">
      <c r="A82" s="398"/>
      <c r="B82" s="401"/>
      <c r="C82" s="401"/>
      <c r="D82" s="247"/>
      <c r="E82" s="404"/>
      <c r="F82" s="407"/>
      <c r="G82" s="386"/>
      <c r="H82" s="389"/>
      <c r="I82" s="155"/>
      <c r="J82" s="249"/>
      <c r="K82" s="150" t="str">
        <f>IFERROR(CONCATENATE(INDEX('8- Políticas de Administración '!$B$16:$F$53,MATCH('5- Identificación de Riesgos'!J82,'8- Políticas de Administración '!$C$16:$C$54,0),1)," - ",L82),"")</f>
        <v/>
      </c>
      <c r="L82" s="170" t="str">
        <f>IFERROR(VLOOKUP(INDEX('8- Políticas de Administración '!$B$16:$F$63,MATCH('5- Identificación de Riesgos'!J82,'8- Políticas de Administración '!$C$16:$C$64,0),1),'8- Políticas de Administración '!$B$16:$F$64,5,FALSE),"")</f>
        <v/>
      </c>
      <c r="M82" s="392"/>
      <c r="N82" s="395"/>
      <c r="O82" s="412"/>
    </row>
    <row r="83" spans="1:22" ht="6.75" customHeight="1">
      <c r="A83" s="398"/>
      <c r="B83" s="401"/>
      <c r="C83" s="401"/>
      <c r="D83" s="245"/>
      <c r="E83" s="404"/>
      <c r="F83" s="407"/>
      <c r="G83" s="386"/>
      <c r="H83" s="389"/>
      <c r="I83" s="155"/>
      <c r="J83" s="249"/>
      <c r="K83" s="150" t="str">
        <f>IFERROR(CONCATENATE(INDEX('8- Políticas de Administración '!$B$16:$F$53,MATCH('5- Identificación de Riesgos'!J83,'8- Políticas de Administración '!$C$16:$C$54,0),1)," - ",L83),"")</f>
        <v/>
      </c>
      <c r="L83" s="170" t="str">
        <f>IFERROR(VLOOKUP(INDEX('8- Políticas de Administración '!$B$16:$F$63,MATCH('5- Identificación de Riesgos'!J83,'8- Políticas de Administración '!$C$16:$C$64,0),1),'8- Políticas de Administración '!$B$16:$F$64,5,FALSE),"")</f>
        <v/>
      </c>
      <c r="M83" s="392"/>
      <c r="N83" s="395"/>
      <c r="O83" s="412"/>
    </row>
    <row r="84" spans="1:22" ht="6.75" customHeight="1">
      <c r="A84" s="398"/>
      <c r="B84" s="401"/>
      <c r="C84" s="401"/>
      <c r="D84" s="245"/>
      <c r="E84" s="404"/>
      <c r="F84" s="407"/>
      <c r="G84" s="386"/>
      <c r="H84" s="389"/>
      <c r="I84" s="155"/>
      <c r="J84" s="249"/>
      <c r="K84" s="150" t="str">
        <f>IFERROR(CONCATENATE(INDEX('8- Políticas de Administración '!$B$16:$F$53,MATCH('5- Identificación de Riesgos'!J84,'8- Políticas de Administración '!$C$16:$C$54,0),1)," - ",L84),"")</f>
        <v/>
      </c>
      <c r="L84" s="170" t="str">
        <f>IFERROR(VLOOKUP(INDEX('8- Políticas de Administración '!$B$16:$F$63,MATCH('5- Identificación de Riesgos'!J84,'8- Políticas de Administración '!$C$16:$C$64,0),1),'8- Políticas de Administración '!$B$16:$F$64,5,FALSE),"")</f>
        <v/>
      </c>
      <c r="M84" s="392"/>
      <c r="N84" s="395"/>
      <c r="O84" s="412"/>
    </row>
    <row r="85" spans="1:22" ht="6.75" customHeight="1">
      <c r="A85" s="398"/>
      <c r="B85" s="401"/>
      <c r="C85" s="401"/>
      <c r="D85" s="245"/>
      <c r="E85" s="404"/>
      <c r="F85" s="407"/>
      <c r="G85" s="386"/>
      <c r="H85" s="389"/>
      <c r="I85" s="155"/>
      <c r="J85" s="249"/>
      <c r="K85" s="150" t="str">
        <f>IFERROR(CONCATENATE(INDEX('8- Políticas de Administración '!$B$16:$F$53,MATCH('5- Identificación de Riesgos'!J85,'8- Políticas de Administración '!$C$16:$C$54,0),1)," - ",L85),"")</f>
        <v/>
      </c>
      <c r="L85" s="170" t="str">
        <f>IFERROR(VLOOKUP(INDEX('8- Políticas de Administración '!$B$16:$F$63,MATCH('5- Identificación de Riesgos'!J85,'8- Políticas de Administración '!$C$16:$C$64,0),1),'8- Políticas de Administración '!$B$16:$F$64,5,FALSE),"")</f>
        <v/>
      </c>
      <c r="M85" s="392"/>
      <c r="N85" s="395"/>
      <c r="O85" s="412"/>
    </row>
    <row r="86" spans="1:22" ht="6.75" customHeight="1">
      <c r="A86" s="398"/>
      <c r="B86" s="401"/>
      <c r="C86" s="401"/>
      <c r="D86" s="245"/>
      <c r="E86" s="404"/>
      <c r="F86" s="407"/>
      <c r="G86" s="386"/>
      <c r="H86" s="389"/>
      <c r="I86" s="155"/>
      <c r="J86" s="249"/>
      <c r="K86" s="150" t="str">
        <f>IFERROR(CONCATENATE(INDEX('8- Políticas de Administración '!$B$16:$F$53,MATCH('5- Identificación de Riesgos'!J86,'8- Políticas de Administración '!$C$16:$C$54,0),1)," - ",L86),"")</f>
        <v/>
      </c>
      <c r="L86" s="170" t="str">
        <f>IFERROR(VLOOKUP(INDEX('8- Políticas de Administración '!$B$16:$F$63,MATCH('5- Identificación de Riesgos'!J86,'8- Políticas de Administración '!$C$16:$C$64,0),1),'8- Políticas de Administración '!$B$16:$F$64,5,FALSE),"")</f>
        <v/>
      </c>
      <c r="M86" s="392"/>
      <c r="N86" s="395"/>
      <c r="O86" s="412"/>
    </row>
    <row r="87" spans="1:22" ht="6.75" customHeight="1">
      <c r="A87" s="398"/>
      <c r="B87" s="401"/>
      <c r="C87" s="401"/>
      <c r="D87" s="245"/>
      <c r="E87" s="404"/>
      <c r="F87" s="407"/>
      <c r="G87" s="386"/>
      <c r="H87" s="389"/>
      <c r="I87" s="155"/>
      <c r="J87" s="249"/>
      <c r="K87" s="150" t="str">
        <f>IFERROR(CONCATENATE(INDEX('8- Políticas de Administración '!$B$16:$F$53,MATCH('5- Identificación de Riesgos'!J87,'8- Políticas de Administración '!$C$16:$C$54,0),1)," - ",L87),"")</f>
        <v/>
      </c>
      <c r="L87" s="170" t="str">
        <f>IFERROR(VLOOKUP(INDEX('8- Políticas de Administración '!$B$16:$F$63,MATCH('5- Identificación de Riesgos'!J87,'8- Políticas de Administración '!$C$16:$C$64,0),1),'8- Políticas de Administración '!$B$16:$F$64,5,FALSE),"")</f>
        <v/>
      </c>
      <c r="M87" s="392"/>
      <c r="N87" s="395"/>
      <c r="O87" s="412"/>
    </row>
    <row r="88" spans="1:22" ht="6.75" customHeight="1">
      <c r="A88" s="398"/>
      <c r="B88" s="401"/>
      <c r="C88" s="401"/>
      <c r="D88" s="245"/>
      <c r="E88" s="404"/>
      <c r="F88" s="407"/>
      <c r="G88" s="386"/>
      <c r="H88" s="389"/>
      <c r="I88" s="155"/>
      <c r="J88" s="249"/>
      <c r="K88" s="150" t="str">
        <f>IFERROR(CONCATENATE(INDEX('8- Políticas de Administración '!$B$16:$F$53,MATCH('5- Identificación de Riesgos'!J88,'8- Políticas de Administración '!$C$16:$C$54,0),1)," - ",L88),"")</f>
        <v/>
      </c>
      <c r="L88" s="170" t="str">
        <f>IFERROR(VLOOKUP(INDEX('8- Políticas de Administración '!$B$16:$F$63,MATCH('5- Identificación de Riesgos'!J88,'8- Políticas de Administración '!$C$16:$C$64,0),1),'8- Políticas de Administración '!$B$16:$F$64,5,FALSE),"")</f>
        <v/>
      </c>
      <c r="M88" s="392"/>
      <c r="N88" s="395"/>
      <c r="O88" s="412"/>
      <c r="Q88" s="175"/>
      <c r="R88" s="175"/>
      <c r="S88" s="175"/>
      <c r="T88" s="175"/>
      <c r="U88" s="175"/>
      <c r="V88" s="175"/>
    </row>
    <row r="89" spans="1:22" ht="6.75" customHeight="1" thickBot="1">
      <c r="A89" s="399"/>
      <c r="B89" s="402"/>
      <c r="C89" s="402"/>
      <c r="D89" s="246"/>
      <c r="E89" s="405"/>
      <c r="F89" s="408"/>
      <c r="G89" s="387"/>
      <c r="H89" s="390"/>
      <c r="I89" s="253"/>
      <c r="J89" s="254"/>
      <c r="K89" s="254" t="str">
        <f>IFERROR(CONCATENATE(INDEX('8- Políticas de Administración '!$B$16:$F$53,MATCH('5- Identificación de Riesgos'!J89,'8- Políticas de Administración '!$C$16:$C$54,0),1)," - ",L89),"")</f>
        <v/>
      </c>
      <c r="L89" s="254" t="str">
        <f>IFERROR(VLOOKUP(INDEX('8- Políticas de Administración '!$B$16:$F$63,MATCH('5- Identificación de Riesgos'!J89,'8- Políticas de Administración '!$C$16:$C$64,0),1),'8- Políticas de Administración '!$B$16:$F$64,5,FALSE),"")</f>
        <v/>
      </c>
      <c r="M89" s="393"/>
      <c r="N89" s="396"/>
      <c r="O89" s="413"/>
      <c r="Q89" s="175"/>
      <c r="R89" s="175"/>
      <c r="S89" s="175"/>
      <c r="T89" s="175"/>
      <c r="U89" s="175"/>
      <c r="V89" s="175"/>
    </row>
    <row r="90" spans="1:22" ht="38.25" customHeight="1">
      <c r="A90" s="397">
        <v>9</v>
      </c>
      <c r="B90" s="400" t="s">
        <v>360</v>
      </c>
      <c r="C90" s="400" t="s">
        <v>361</v>
      </c>
      <c r="D90" s="243" t="s">
        <v>362</v>
      </c>
      <c r="E90" s="403">
        <v>320</v>
      </c>
      <c r="F90" s="406">
        <v>0</v>
      </c>
      <c r="G90" s="385">
        <f>+F90/E90</f>
        <v>0</v>
      </c>
      <c r="H90" s="388" t="s">
        <v>351</v>
      </c>
      <c r="I90" s="255" t="s">
        <v>302</v>
      </c>
      <c r="J90" s="256" t="s">
        <v>323</v>
      </c>
      <c r="K90" s="149" t="str">
        <f>IFERROR(CONCATENATE(INDEX('8- Políticas de Administración '!$B$16:$F$53,MATCH('5- Identificación de Riesgos'!J90,'8- Políticas de Administración '!$C$16:$C$54,0),1)," - ",L90),"")</f>
        <v>Menor - 2</v>
      </c>
      <c r="L90" s="171">
        <f>IFERROR(VLOOKUP(INDEX('8- Políticas de Administración '!$B$16:$F$63,MATCH('5- Identificación de Riesgos'!J90,'8- Políticas de Administración '!$C$16:$C$64,0),1),'8- Políticas de Administración '!$B$16:$F$64,5,FALSE),"")</f>
        <v>2</v>
      </c>
      <c r="M90" s="391" t="str">
        <f>IFERROR(CONCATENATE(INDEX('8- Políticas de Administración '!$B$16:$F$53,MATCH(ROUND(AVERAGE(L90:L99),0),'8- Políticas de Administración '!$F$16:$F$53,0),1)," - ",ROUND(AVERAGE(L90:L99),0)),"")</f>
        <v>Menor - 2</v>
      </c>
      <c r="N90" s="394" t="str">
        <f>IFERROR(CONCATENATE(VLOOKUP((LEFT(H90,LEN(H90)-4)&amp;LEFT(M90,LEN(M90)-4)),'9- Matriz de Calor '!$D$18:$E$42,2,0)," - ",RIGHT(H90,1)*RIGHT(M90,1)),"")</f>
        <v>Bajo - 2</v>
      </c>
    </row>
    <row r="91" spans="1:22" ht="30">
      <c r="A91" s="398"/>
      <c r="B91" s="401"/>
      <c r="C91" s="401"/>
      <c r="D91" s="244" t="s">
        <v>363</v>
      </c>
      <c r="E91" s="404"/>
      <c r="F91" s="407"/>
      <c r="G91" s="386"/>
      <c r="H91" s="389"/>
      <c r="I91" s="155" t="s">
        <v>305</v>
      </c>
      <c r="J91" s="249" t="s">
        <v>306</v>
      </c>
      <c r="K91" s="150" t="str">
        <f>IFERROR(CONCATENATE(INDEX('8- Políticas de Administración '!$B$16:$F$53,MATCH('5- Identificación de Riesgos'!J91,'8- Políticas de Administración '!$C$16:$C$54,0),1)," - ",L91),"")</f>
        <v>Leve - 1</v>
      </c>
      <c r="L91" s="170">
        <f>IFERROR(VLOOKUP(INDEX('8- Políticas de Administración '!$B$16:$F$63,MATCH('5- Identificación de Riesgos'!J91,'8- Políticas de Administración '!$C$16:$C$64,0),1),'8- Políticas de Administración '!$B$16:$F$64,5,FALSE),"")</f>
        <v>1</v>
      </c>
      <c r="M91" s="392"/>
      <c r="N91" s="395"/>
    </row>
    <row r="92" spans="1:22" ht="30">
      <c r="A92" s="398"/>
      <c r="B92" s="401"/>
      <c r="C92" s="401"/>
      <c r="D92" s="245" t="s">
        <v>364</v>
      </c>
      <c r="E92" s="404"/>
      <c r="F92" s="407"/>
      <c r="G92" s="386"/>
      <c r="H92" s="389"/>
      <c r="I92" s="155"/>
      <c r="J92" s="249"/>
      <c r="K92" s="150" t="str">
        <f>IFERROR(CONCATENATE(INDEX('8- Políticas de Administración '!$B$16:$F$53,MATCH('5- Identificación de Riesgos'!J92,'8- Políticas de Administración '!$C$16:$C$54,0),1)," - ",L92),"")</f>
        <v/>
      </c>
      <c r="L92" s="170" t="str">
        <f>IFERROR(VLOOKUP(INDEX('8- Políticas de Administración '!$B$16:$F$63,MATCH('5- Identificación de Riesgos'!J92,'8- Políticas de Administración '!$C$16:$C$64,0),1),'8- Políticas de Administración '!$B$16:$F$64,5,FALSE),"")</f>
        <v/>
      </c>
      <c r="M92" s="392"/>
      <c r="N92" s="395"/>
    </row>
    <row r="93" spans="1:22">
      <c r="A93" s="398"/>
      <c r="B93" s="401"/>
      <c r="C93" s="401"/>
      <c r="D93" s="245" t="s">
        <v>365</v>
      </c>
      <c r="E93" s="404"/>
      <c r="F93" s="407"/>
      <c r="G93" s="386"/>
      <c r="H93" s="389"/>
      <c r="I93" s="155"/>
      <c r="J93" s="249"/>
      <c r="K93" s="150" t="str">
        <f>IFERROR(CONCATENATE(INDEX('8- Políticas de Administración '!$B$16:$F$53,MATCH('5- Identificación de Riesgos'!J93,'8- Políticas de Administración '!$C$16:$C$54,0),1)," - ",L93),"")</f>
        <v/>
      </c>
      <c r="L93" s="170" t="str">
        <f>IFERROR(VLOOKUP(INDEX('8- Políticas de Administración '!$B$16:$F$63,MATCH('5- Identificación de Riesgos'!J93,'8- Políticas de Administración '!$C$16:$C$64,0),1),'8- Políticas de Administración '!$B$16:$F$64,5,FALSE),"")</f>
        <v/>
      </c>
      <c r="M93" s="392"/>
      <c r="N93" s="395"/>
    </row>
    <row r="94" spans="1:22" ht="6.75" customHeight="1">
      <c r="A94" s="398"/>
      <c r="B94" s="401"/>
      <c r="C94" s="401"/>
      <c r="D94" s="245"/>
      <c r="E94" s="404"/>
      <c r="F94" s="407"/>
      <c r="G94" s="386"/>
      <c r="H94" s="389"/>
      <c r="I94" s="155"/>
      <c r="J94" s="249"/>
      <c r="K94" s="150" t="str">
        <f>IFERROR(CONCATENATE(INDEX('8- Políticas de Administración '!$B$16:$F$53,MATCH('5- Identificación de Riesgos'!J94,'8- Políticas de Administración '!$C$16:$C$54,0),1)," - ",L94),"")</f>
        <v/>
      </c>
      <c r="L94" s="170" t="str">
        <f>IFERROR(VLOOKUP(INDEX('8- Políticas de Administración '!$B$16:$F$63,MATCH('5- Identificación de Riesgos'!J94,'8- Políticas de Administración '!$C$16:$C$64,0),1),'8- Políticas de Administración '!$B$16:$F$64,5,FALSE),"")</f>
        <v/>
      </c>
      <c r="M94" s="392"/>
      <c r="N94" s="395"/>
    </row>
    <row r="95" spans="1:22" ht="6.75" customHeight="1">
      <c r="A95" s="398"/>
      <c r="B95" s="401"/>
      <c r="C95" s="401"/>
      <c r="D95" s="245"/>
      <c r="E95" s="404"/>
      <c r="F95" s="407"/>
      <c r="G95" s="386"/>
      <c r="H95" s="389"/>
      <c r="I95" s="155"/>
      <c r="J95" s="249"/>
      <c r="K95" s="150" t="str">
        <f>IFERROR(CONCATENATE(INDEX('8- Políticas de Administración '!$B$16:$F$53,MATCH('5- Identificación de Riesgos'!J95,'8- Políticas de Administración '!$C$16:$C$54,0),1)," - ",L95),"")</f>
        <v/>
      </c>
      <c r="L95" s="170" t="str">
        <f>IFERROR(VLOOKUP(INDEX('8- Políticas de Administración '!$B$16:$F$63,MATCH('5- Identificación de Riesgos'!J95,'8- Políticas de Administración '!$C$16:$C$64,0),1),'8- Políticas de Administración '!$B$16:$F$64,5,FALSE),"")</f>
        <v/>
      </c>
      <c r="M95" s="392"/>
      <c r="N95" s="395"/>
    </row>
    <row r="96" spans="1:22" ht="6.75" customHeight="1">
      <c r="A96" s="398"/>
      <c r="B96" s="401"/>
      <c r="C96" s="401"/>
      <c r="D96" s="245"/>
      <c r="E96" s="404"/>
      <c r="F96" s="407"/>
      <c r="G96" s="386"/>
      <c r="H96" s="389"/>
      <c r="I96" s="155"/>
      <c r="J96" s="249"/>
      <c r="K96" s="150" t="str">
        <f>IFERROR(CONCATENATE(INDEX('8- Políticas de Administración '!$B$16:$F$53,MATCH('5- Identificación de Riesgos'!J96,'8- Políticas de Administración '!$C$16:$C$54,0),1)," - ",L96),"")</f>
        <v/>
      </c>
      <c r="L96" s="170" t="str">
        <f>IFERROR(VLOOKUP(INDEX('8- Políticas de Administración '!$B$16:$F$63,MATCH('5- Identificación de Riesgos'!J96,'8- Políticas de Administración '!$C$16:$C$64,0),1),'8- Políticas de Administración '!$B$16:$F$64,5,FALSE),"")</f>
        <v/>
      </c>
      <c r="M96" s="392"/>
      <c r="N96" s="395"/>
    </row>
    <row r="97" spans="1:14" ht="6.75" customHeight="1">
      <c r="A97" s="398"/>
      <c r="B97" s="401"/>
      <c r="C97" s="401"/>
      <c r="D97" s="245"/>
      <c r="E97" s="404"/>
      <c r="F97" s="407"/>
      <c r="G97" s="386"/>
      <c r="H97" s="389"/>
      <c r="I97" s="155"/>
      <c r="J97" s="249"/>
      <c r="K97" s="150" t="str">
        <f>IFERROR(CONCATENATE(INDEX('8- Políticas de Administración '!$B$16:$F$53,MATCH('5- Identificación de Riesgos'!J97,'8- Políticas de Administración '!$C$16:$C$54,0),1)," - ",L97),"")</f>
        <v/>
      </c>
      <c r="L97" s="170" t="str">
        <f>IFERROR(VLOOKUP(INDEX('8- Políticas de Administración '!$B$16:$F$63,MATCH('5- Identificación de Riesgos'!J97,'8- Políticas de Administración '!$C$16:$C$64,0),1),'8- Políticas de Administración '!$B$16:$F$64,5,FALSE),"")</f>
        <v/>
      </c>
      <c r="M97" s="392"/>
      <c r="N97" s="395"/>
    </row>
    <row r="98" spans="1:14" ht="6.75" customHeight="1">
      <c r="A98" s="398"/>
      <c r="B98" s="401"/>
      <c r="C98" s="401"/>
      <c r="D98" s="245"/>
      <c r="E98" s="404"/>
      <c r="F98" s="407"/>
      <c r="G98" s="386"/>
      <c r="H98" s="389"/>
      <c r="I98" s="155"/>
      <c r="J98" s="249"/>
      <c r="K98" s="150" t="str">
        <f>IFERROR(CONCATENATE(INDEX('8- Políticas de Administración '!$B$16:$F$53,MATCH('5- Identificación de Riesgos'!J98,'8- Políticas de Administración '!$C$16:$C$54,0),1)," - ",L98),"")</f>
        <v/>
      </c>
      <c r="L98" s="170" t="str">
        <f>IFERROR(VLOOKUP(INDEX('8- Políticas de Administración '!$B$16:$F$63,MATCH('5- Identificación de Riesgos'!J98,'8- Políticas de Administración '!$C$16:$C$64,0),1),'8- Políticas de Administración '!$B$16:$F$64,5,FALSE),"")</f>
        <v/>
      </c>
      <c r="M98" s="392"/>
      <c r="N98" s="395"/>
    </row>
    <row r="99" spans="1:14" ht="6.75" customHeight="1" thickBot="1">
      <c r="A99" s="399"/>
      <c r="B99" s="402"/>
      <c r="C99" s="402"/>
      <c r="D99" s="246"/>
      <c r="E99" s="405"/>
      <c r="F99" s="408"/>
      <c r="G99" s="387"/>
      <c r="H99" s="390"/>
      <c r="I99" s="253"/>
      <c r="J99" s="254"/>
      <c r="K99" s="254" t="str">
        <f>IFERROR(CONCATENATE(INDEX('8- Políticas de Administración '!$B$16:$F$53,MATCH('5- Identificación de Riesgos'!J99,'8- Políticas de Administración '!$C$16:$C$54,0),1)," - ",L99),"")</f>
        <v/>
      </c>
      <c r="L99" s="254" t="str">
        <f>IFERROR(VLOOKUP(INDEX('8- Políticas de Administración '!$B$16:$F$63,MATCH('5- Identificación de Riesgos'!J99,'8- Políticas de Administración '!$C$16:$C$64,0),1),'8- Políticas de Administración '!$B$16:$F$64,5,FALSE),"")</f>
        <v/>
      </c>
      <c r="M99" s="393"/>
      <c r="N99" s="396"/>
    </row>
    <row r="100" spans="1:14" ht="33" customHeight="1">
      <c r="A100" s="397">
        <v>10</v>
      </c>
      <c r="B100" s="400" t="s">
        <v>366</v>
      </c>
      <c r="C100" s="400" t="s">
        <v>367</v>
      </c>
      <c r="D100" s="243" t="s">
        <v>362</v>
      </c>
      <c r="E100" s="403">
        <v>2</v>
      </c>
      <c r="F100" s="406">
        <v>0</v>
      </c>
      <c r="G100" s="385">
        <f>+F100/E100</f>
        <v>0</v>
      </c>
      <c r="H100" s="388" t="s">
        <v>351</v>
      </c>
      <c r="I100" s="255" t="s">
        <v>302</v>
      </c>
      <c r="J100" s="256" t="s">
        <v>323</v>
      </c>
      <c r="K100" s="149" t="str">
        <f>IFERROR(CONCATENATE(INDEX('8- Políticas de Administración '!$B$16:$F$53,MATCH('5- Identificación de Riesgos'!J100,'8- Políticas de Administración '!$C$16:$C$54,0),1)," - ",L100),"")</f>
        <v>Menor - 2</v>
      </c>
      <c r="L100" s="171">
        <f>IFERROR(VLOOKUP(INDEX('8- Políticas de Administración '!$B$16:$F$63,MATCH('5- Identificación de Riesgos'!J100,'8- Políticas de Administración '!$C$16:$C$64,0),1),'8- Políticas de Administración '!$B$16:$F$64,5,FALSE),"")</f>
        <v>2</v>
      </c>
      <c r="M100" s="391" t="str">
        <f>IFERROR(CONCATENATE(INDEX('8- Políticas de Administración '!$B$16:$F$53,MATCH(ROUND(AVERAGE(L100:L109),0),'8- Políticas de Administración '!$F$16:$F$53,0),1)," - ",ROUND(AVERAGE(L100:L109),0)),"")</f>
        <v>Menor - 2</v>
      </c>
      <c r="N100" s="394" t="str">
        <f>IFERROR(CONCATENATE(VLOOKUP((LEFT(H100,LEN(H100)-4)&amp;LEFT(M100,LEN(M100)-4)),'9- Matriz de Calor '!$D$18:$E$42,2,0)," - ",RIGHT(H100,1)*RIGHT(M100,1)),"")</f>
        <v>Bajo - 2</v>
      </c>
    </row>
    <row r="101" spans="1:14" ht="30">
      <c r="A101" s="398"/>
      <c r="B101" s="401"/>
      <c r="C101" s="401"/>
      <c r="D101" s="244" t="s">
        <v>363</v>
      </c>
      <c r="E101" s="404"/>
      <c r="F101" s="407"/>
      <c r="G101" s="386"/>
      <c r="H101" s="389"/>
      <c r="I101" s="155" t="s">
        <v>305</v>
      </c>
      <c r="J101" s="249" t="s">
        <v>306</v>
      </c>
      <c r="K101" s="150" t="str">
        <f>IFERROR(CONCATENATE(INDEX('8- Políticas de Administración '!$B$16:$F$53,MATCH('5- Identificación de Riesgos'!J101,'8- Políticas de Administración '!$C$16:$C$54,0),1)," - ",L101),"")</f>
        <v>Leve - 1</v>
      </c>
      <c r="L101" s="170">
        <f>IFERROR(VLOOKUP(INDEX('8- Políticas de Administración '!$B$16:$F$63,MATCH('5- Identificación de Riesgos'!J101,'8- Políticas de Administración '!$C$16:$C$64,0),1),'8- Políticas de Administración '!$B$16:$F$64,5,FALSE),"")</f>
        <v>1</v>
      </c>
      <c r="M101" s="392"/>
      <c r="N101" s="395"/>
    </row>
    <row r="102" spans="1:14" ht="45">
      <c r="A102" s="398"/>
      <c r="B102" s="401"/>
      <c r="C102" s="401"/>
      <c r="D102" s="245" t="s">
        <v>368</v>
      </c>
      <c r="E102" s="404"/>
      <c r="F102" s="407"/>
      <c r="G102" s="386"/>
      <c r="H102" s="389"/>
      <c r="I102" s="155"/>
      <c r="J102" s="249"/>
      <c r="K102" s="150" t="str">
        <f>IFERROR(CONCATENATE(INDEX('8- Políticas de Administración '!$B$16:$F$53,MATCH('5- Identificación de Riesgos'!J102,'8- Políticas de Administración '!$C$16:$C$54,0),1)," - ",L102),"")</f>
        <v/>
      </c>
      <c r="L102" s="170" t="str">
        <f>IFERROR(VLOOKUP(INDEX('8- Políticas de Administración '!$B$16:$F$63,MATCH('5- Identificación de Riesgos'!J102,'8- Políticas de Administración '!$C$16:$C$64,0),1),'8- Políticas de Administración '!$B$16:$F$64,5,FALSE),"")</f>
        <v/>
      </c>
      <c r="M102" s="392"/>
      <c r="N102" s="395"/>
    </row>
    <row r="103" spans="1:14" ht="6.75" customHeight="1">
      <c r="A103" s="398"/>
      <c r="B103" s="401"/>
      <c r="C103" s="401"/>
      <c r="D103" s="245"/>
      <c r="E103" s="404"/>
      <c r="F103" s="407"/>
      <c r="G103" s="386"/>
      <c r="H103" s="389"/>
      <c r="I103" s="155"/>
      <c r="J103" s="249"/>
      <c r="K103" s="150" t="str">
        <f>IFERROR(CONCATENATE(INDEX('8- Políticas de Administración '!$B$16:$F$53,MATCH('5- Identificación de Riesgos'!J103,'8- Políticas de Administración '!$C$16:$C$54,0),1)," - ",L103),"")</f>
        <v/>
      </c>
      <c r="L103" s="170" t="str">
        <f>IFERROR(VLOOKUP(INDEX('8- Políticas de Administración '!$B$16:$F$63,MATCH('5- Identificación de Riesgos'!J103,'8- Políticas de Administración '!$C$16:$C$64,0),1),'8- Políticas de Administración '!$B$16:$F$64,5,FALSE),"")</f>
        <v/>
      </c>
      <c r="M103" s="392"/>
      <c r="N103" s="395"/>
    </row>
    <row r="104" spans="1:14" ht="6.75" customHeight="1">
      <c r="A104" s="398"/>
      <c r="B104" s="401"/>
      <c r="C104" s="401"/>
      <c r="D104" s="245"/>
      <c r="E104" s="404"/>
      <c r="F104" s="407"/>
      <c r="G104" s="386"/>
      <c r="H104" s="389"/>
      <c r="I104" s="155"/>
      <c r="J104" s="249"/>
      <c r="K104" s="150" t="str">
        <f>IFERROR(CONCATENATE(INDEX('8- Políticas de Administración '!$B$16:$F$53,MATCH('5- Identificación de Riesgos'!J104,'8- Políticas de Administración '!$C$16:$C$54,0),1)," - ",L104),"")</f>
        <v/>
      </c>
      <c r="L104" s="170" t="str">
        <f>IFERROR(VLOOKUP(INDEX('8- Políticas de Administración '!$B$16:$F$63,MATCH('5- Identificación de Riesgos'!J104,'8- Políticas de Administración '!$C$16:$C$64,0),1),'8- Políticas de Administración '!$B$16:$F$64,5,FALSE),"")</f>
        <v/>
      </c>
      <c r="M104" s="392"/>
      <c r="N104" s="395"/>
    </row>
    <row r="105" spans="1:14" ht="6.75" customHeight="1">
      <c r="A105" s="398"/>
      <c r="B105" s="401"/>
      <c r="C105" s="401"/>
      <c r="D105" s="245"/>
      <c r="E105" s="404"/>
      <c r="F105" s="407"/>
      <c r="G105" s="386"/>
      <c r="H105" s="389"/>
      <c r="I105" s="155"/>
      <c r="J105" s="249"/>
      <c r="K105" s="150" t="str">
        <f>IFERROR(CONCATENATE(INDEX('8- Políticas de Administración '!$B$16:$F$53,MATCH('5- Identificación de Riesgos'!J105,'8- Políticas de Administración '!$C$16:$C$54,0),1)," - ",L105),"")</f>
        <v/>
      </c>
      <c r="L105" s="170" t="str">
        <f>IFERROR(VLOOKUP(INDEX('8- Políticas de Administración '!$B$16:$F$63,MATCH('5- Identificación de Riesgos'!J105,'8- Políticas de Administración '!$C$16:$C$64,0),1),'8- Políticas de Administración '!$B$16:$F$64,5,FALSE),"")</f>
        <v/>
      </c>
      <c r="M105" s="392"/>
      <c r="N105" s="395"/>
    </row>
    <row r="106" spans="1:14" ht="6.75" customHeight="1">
      <c r="A106" s="398"/>
      <c r="B106" s="401"/>
      <c r="C106" s="401"/>
      <c r="D106" s="245"/>
      <c r="E106" s="404"/>
      <c r="F106" s="407"/>
      <c r="G106" s="386"/>
      <c r="H106" s="389"/>
      <c r="I106" s="155"/>
      <c r="J106" s="249"/>
      <c r="K106" s="150" t="str">
        <f>IFERROR(CONCATENATE(INDEX('8- Políticas de Administración '!$B$16:$F$53,MATCH('5- Identificación de Riesgos'!J106,'8- Políticas de Administración '!$C$16:$C$54,0),1)," - ",L106),"")</f>
        <v/>
      </c>
      <c r="L106" s="170" t="str">
        <f>IFERROR(VLOOKUP(INDEX('8- Políticas de Administración '!$B$16:$F$63,MATCH('5- Identificación de Riesgos'!J106,'8- Políticas de Administración '!$C$16:$C$64,0),1),'8- Políticas de Administración '!$B$16:$F$64,5,FALSE),"")</f>
        <v/>
      </c>
      <c r="M106" s="392"/>
      <c r="N106" s="395"/>
    </row>
    <row r="107" spans="1:14" ht="6.75" customHeight="1">
      <c r="A107" s="398"/>
      <c r="B107" s="401"/>
      <c r="C107" s="401"/>
      <c r="D107" s="245"/>
      <c r="E107" s="404"/>
      <c r="F107" s="407"/>
      <c r="G107" s="386"/>
      <c r="H107" s="389"/>
      <c r="I107" s="155"/>
      <c r="J107" s="249"/>
      <c r="K107" s="150" t="str">
        <f>IFERROR(CONCATENATE(INDEX('8- Políticas de Administración '!$B$16:$F$53,MATCH('5- Identificación de Riesgos'!J107,'8- Políticas de Administración '!$C$16:$C$54,0),1)," - ",L107),"")</f>
        <v/>
      </c>
      <c r="L107" s="170" t="str">
        <f>IFERROR(VLOOKUP(INDEX('8- Políticas de Administración '!$B$16:$F$63,MATCH('5- Identificación de Riesgos'!J107,'8- Políticas de Administración '!$C$16:$C$64,0),1),'8- Políticas de Administración '!$B$16:$F$64,5,FALSE),"")</f>
        <v/>
      </c>
      <c r="M107" s="392"/>
      <c r="N107" s="395"/>
    </row>
    <row r="108" spans="1:14" ht="6.75" customHeight="1">
      <c r="A108" s="398"/>
      <c r="B108" s="401"/>
      <c r="C108" s="401"/>
      <c r="D108" s="245"/>
      <c r="E108" s="404"/>
      <c r="F108" s="407"/>
      <c r="G108" s="386"/>
      <c r="H108" s="389"/>
      <c r="I108" s="155"/>
      <c r="J108" s="249"/>
      <c r="K108" s="150" t="str">
        <f>IFERROR(CONCATENATE(INDEX('8- Políticas de Administración '!$B$16:$F$53,MATCH('5- Identificación de Riesgos'!J108,'8- Políticas de Administración '!$C$16:$C$54,0),1)," - ",L108),"")</f>
        <v/>
      </c>
      <c r="L108" s="170" t="str">
        <f>IFERROR(VLOOKUP(INDEX('8- Políticas de Administración '!$B$16:$F$63,MATCH('5- Identificación de Riesgos'!J108,'8- Políticas de Administración '!$C$16:$C$64,0),1),'8- Políticas de Administración '!$B$16:$F$64,5,FALSE),"")</f>
        <v/>
      </c>
      <c r="M108" s="392"/>
      <c r="N108" s="395"/>
    </row>
    <row r="109" spans="1:14" ht="6.75" customHeight="1" thickBot="1">
      <c r="A109" s="399"/>
      <c r="B109" s="402"/>
      <c r="C109" s="402"/>
      <c r="D109" s="246"/>
      <c r="E109" s="405"/>
      <c r="F109" s="408"/>
      <c r="G109" s="387"/>
      <c r="H109" s="390"/>
      <c r="I109" s="253"/>
      <c r="J109" s="254"/>
      <c r="K109" s="254" t="str">
        <f>IFERROR(CONCATENATE(INDEX('8- Políticas de Administración '!$B$16:$F$53,MATCH('5- Identificación de Riesgos'!J109,'8- Políticas de Administración '!$C$16:$C$54,0),1)," - ",L109),"")</f>
        <v/>
      </c>
      <c r="L109" s="254" t="str">
        <f>IFERROR(VLOOKUP(INDEX('8- Políticas de Administración '!$B$16:$F$63,MATCH('5- Identificación de Riesgos'!J109,'8- Políticas de Administración '!$C$16:$C$64,0),1),'8- Políticas de Administración '!$B$16:$F$64,5,FALSE),"")</f>
        <v/>
      </c>
      <c r="M109" s="393"/>
      <c r="N109" s="396"/>
    </row>
    <row r="110" spans="1:14" ht="30">
      <c r="A110" s="397">
        <v>11</v>
      </c>
      <c r="B110" s="400" t="s">
        <v>369</v>
      </c>
      <c r="C110" s="400" t="s">
        <v>370</v>
      </c>
      <c r="D110" s="243" t="s">
        <v>362</v>
      </c>
      <c r="E110" s="403">
        <v>8036</v>
      </c>
      <c r="F110" s="406">
        <v>0</v>
      </c>
      <c r="G110" s="385">
        <f>+F110/E110</f>
        <v>0</v>
      </c>
      <c r="H110" s="388" t="s">
        <v>371</v>
      </c>
      <c r="I110" s="255" t="s">
        <v>302</v>
      </c>
      <c r="J110" s="256" t="s">
        <v>323</v>
      </c>
      <c r="K110" s="149" t="str">
        <f>IFERROR(CONCATENATE(INDEX('8- Políticas de Administración '!$B$16:$F$53,MATCH('5- Identificación de Riesgos'!J110,'8- Políticas de Administración '!$C$16:$C$54,0),1)," - ",L110),"")</f>
        <v>Menor - 2</v>
      </c>
      <c r="L110" s="171">
        <f>IFERROR(VLOOKUP(INDEX('8- Políticas de Administración '!$B$16:$F$63,MATCH('5- Identificación de Riesgos'!J110,'8- Políticas de Administración '!$C$16:$C$64,0),1),'8- Políticas de Administración '!$B$16:$F$64,5,FALSE),"")</f>
        <v>2</v>
      </c>
      <c r="M110" s="391" t="str">
        <f>IFERROR(CONCATENATE(INDEX('8- Políticas de Administración '!$B$16:$F$53,MATCH(ROUND(AVERAGE(L110:L119),0),'8- Políticas de Administración '!$F$16:$F$53,0),1)," - ",ROUND(AVERAGE(L110:L119),0)),"")</f>
        <v>Menor - 2</v>
      </c>
      <c r="N110" s="394" t="str">
        <f>IFERROR(CONCATENATE(VLOOKUP((LEFT(H110,LEN(H110)-4)&amp;LEFT(M110,LEN(M110)-4)),'9- Matriz de Calor '!$D$18:$E$42,2,0)," - ",RIGHT(H110,1)*RIGHT(M110,1)),"")</f>
        <v>Bajo - 4</v>
      </c>
    </row>
    <row r="111" spans="1:14" ht="30">
      <c r="A111" s="398"/>
      <c r="B111" s="401"/>
      <c r="C111" s="401"/>
      <c r="D111" s="244" t="s">
        <v>363</v>
      </c>
      <c r="E111" s="404"/>
      <c r="F111" s="407"/>
      <c r="G111" s="386"/>
      <c r="H111" s="389"/>
      <c r="I111" s="155" t="s">
        <v>305</v>
      </c>
      <c r="J111" s="249" t="s">
        <v>353</v>
      </c>
      <c r="K111" s="150" t="str">
        <f>IFERROR(CONCATENATE(INDEX('8- Políticas de Administración '!$B$16:$F$53,MATCH('5- Identificación de Riesgos'!J111,'8- Políticas de Administración '!$C$16:$C$54,0),1)," - ",L111),"")</f>
        <v>Menor - 2</v>
      </c>
      <c r="L111" s="170">
        <f>IFERROR(VLOOKUP(INDEX('8- Políticas de Administración '!$B$16:$F$63,MATCH('5- Identificación de Riesgos'!J111,'8- Políticas de Administración '!$C$16:$C$64,0),1),'8- Políticas de Administración '!$B$16:$F$64,5,FALSE),"")</f>
        <v>2</v>
      </c>
      <c r="M111" s="392"/>
      <c r="N111" s="395"/>
    </row>
    <row r="112" spans="1:14" ht="60">
      <c r="A112" s="398"/>
      <c r="B112" s="401"/>
      <c r="C112" s="401"/>
      <c r="D112" s="245" t="s">
        <v>372</v>
      </c>
      <c r="E112" s="404"/>
      <c r="F112" s="407"/>
      <c r="G112" s="386"/>
      <c r="H112" s="389"/>
      <c r="I112" s="155"/>
      <c r="J112" s="249"/>
      <c r="K112" s="150" t="str">
        <f>IFERROR(CONCATENATE(INDEX('8- Políticas de Administración '!$B$16:$F$53,MATCH('5- Identificación de Riesgos'!J112,'8- Políticas de Administración '!$C$16:$C$54,0),1)," - ",L112),"")</f>
        <v/>
      </c>
      <c r="L112" s="170" t="str">
        <f>IFERROR(VLOOKUP(INDEX('8- Políticas de Administración '!$B$16:$F$63,MATCH('5- Identificación de Riesgos'!J112,'8- Políticas de Administración '!$C$16:$C$64,0),1),'8- Políticas de Administración '!$B$16:$F$64,5,FALSE),"")</f>
        <v/>
      </c>
      <c r="M112" s="392"/>
      <c r="N112" s="395"/>
    </row>
    <row r="113" spans="1:14" ht="45">
      <c r="A113" s="398"/>
      <c r="B113" s="401"/>
      <c r="C113" s="401"/>
      <c r="D113" s="245" t="s">
        <v>373</v>
      </c>
      <c r="E113" s="404"/>
      <c r="F113" s="407"/>
      <c r="G113" s="386"/>
      <c r="H113" s="389"/>
      <c r="I113" s="155"/>
      <c r="J113" s="249"/>
      <c r="K113" s="150" t="str">
        <f>IFERROR(CONCATENATE(INDEX('8- Políticas de Administración '!$B$16:$F$53,MATCH('5- Identificación de Riesgos'!J113,'8- Políticas de Administración '!$C$16:$C$54,0),1)," - ",L113),"")</f>
        <v/>
      </c>
      <c r="L113" s="170" t="str">
        <f>IFERROR(VLOOKUP(INDEX('8- Políticas de Administración '!$B$16:$F$63,MATCH('5- Identificación de Riesgos'!J113,'8- Políticas de Administración '!$C$16:$C$64,0),1),'8- Políticas de Administración '!$B$16:$F$64,5,FALSE),"")</f>
        <v/>
      </c>
      <c r="M113" s="392"/>
      <c r="N113" s="395"/>
    </row>
    <row r="114" spans="1:14" ht="45">
      <c r="A114" s="398"/>
      <c r="B114" s="401"/>
      <c r="C114" s="401"/>
      <c r="D114" s="245" t="s">
        <v>374</v>
      </c>
      <c r="E114" s="404"/>
      <c r="F114" s="407"/>
      <c r="G114" s="386"/>
      <c r="H114" s="389"/>
      <c r="I114" s="155"/>
      <c r="J114" s="249"/>
      <c r="K114" s="150" t="str">
        <f>IFERROR(CONCATENATE(INDEX('8- Políticas de Administración '!$B$16:$F$53,MATCH('5- Identificación de Riesgos'!J114,'8- Políticas de Administración '!$C$16:$C$54,0),1)," - ",L114),"")</f>
        <v/>
      </c>
      <c r="L114" s="170" t="str">
        <f>IFERROR(VLOOKUP(INDEX('8- Políticas de Administración '!$B$16:$F$63,MATCH('5- Identificación de Riesgos'!J114,'8- Políticas de Administración '!$C$16:$C$64,0),1),'8- Políticas de Administración '!$B$16:$F$64,5,FALSE),"")</f>
        <v/>
      </c>
      <c r="M114" s="392"/>
      <c r="N114" s="395"/>
    </row>
    <row r="115" spans="1:14" ht="30">
      <c r="A115" s="398"/>
      <c r="B115" s="401"/>
      <c r="C115" s="401"/>
      <c r="D115" s="245" t="s">
        <v>375</v>
      </c>
      <c r="E115" s="404"/>
      <c r="F115" s="407"/>
      <c r="G115" s="386"/>
      <c r="H115" s="389"/>
      <c r="I115" s="155"/>
      <c r="J115" s="249"/>
      <c r="K115" s="150" t="str">
        <f>IFERROR(CONCATENATE(INDEX('8- Políticas de Administración '!$B$16:$F$53,MATCH('5- Identificación de Riesgos'!J115,'8- Políticas de Administración '!$C$16:$C$54,0),1)," - ",L115),"")</f>
        <v/>
      </c>
      <c r="L115" s="170" t="str">
        <f>IFERROR(VLOOKUP(INDEX('8- Políticas de Administración '!$B$16:$F$63,MATCH('5- Identificación de Riesgos'!J115,'8- Políticas de Administración '!$C$16:$C$64,0),1),'8- Políticas de Administración '!$B$16:$F$64,5,FALSE),"")</f>
        <v/>
      </c>
      <c r="M115" s="392"/>
      <c r="N115" s="395"/>
    </row>
    <row r="116" spans="1:14" ht="4.5" customHeight="1">
      <c r="A116" s="398"/>
      <c r="B116" s="401"/>
      <c r="C116" s="401"/>
      <c r="D116" s="245"/>
      <c r="E116" s="404"/>
      <c r="F116" s="407"/>
      <c r="G116" s="386"/>
      <c r="H116" s="389"/>
      <c r="I116" s="155"/>
      <c r="J116" s="249"/>
      <c r="K116" s="150" t="str">
        <f>IFERROR(CONCATENATE(INDEX('8- Políticas de Administración '!$B$16:$F$53,MATCH('5- Identificación de Riesgos'!J116,'8- Políticas de Administración '!$C$16:$C$54,0),1)," - ",L116),"")</f>
        <v/>
      </c>
      <c r="L116" s="170" t="str">
        <f>IFERROR(VLOOKUP(INDEX('8- Políticas de Administración '!$B$16:$F$63,MATCH('5- Identificación de Riesgos'!J116,'8- Políticas de Administración '!$C$16:$C$64,0),1),'8- Políticas de Administración '!$B$16:$F$64,5,FALSE),"")</f>
        <v/>
      </c>
      <c r="M116" s="392"/>
      <c r="N116" s="395"/>
    </row>
    <row r="117" spans="1:14" ht="4.5" customHeight="1">
      <c r="A117" s="398"/>
      <c r="B117" s="401"/>
      <c r="C117" s="401"/>
      <c r="D117" s="245"/>
      <c r="E117" s="404"/>
      <c r="F117" s="407"/>
      <c r="G117" s="386"/>
      <c r="H117" s="389"/>
      <c r="I117" s="155"/>
      <c r="J117" s="249"/>
      <c r="K117" s="150" t="str">
        <f>IFERROR(CONCATENATE(INDEX('8- Políticas de Administración '!$B$16:$F$53,MATCH('5- Identificación de Riesgos'!J117,'8- Políticas de Administración '!$C$16:$C$54,0),1)," - ",L117),"")</f>
        <v/>
      </c>
      <c r="L117" s="170" t="str">
        <f>IFERROR(VLOOKUP(INDEX('8- Políticas de Administración '!$B$16:$F$63,MATCH('5- Identificación de Riesgos'!J117,'8- Políticas de Administración '!$C$16:$C$64,0),1),'8- Políticas de Administración '!$B$16:$F$64,5,FALSE),"")</f>
        <v/>
      </c>
      <c r="M117" s="392"/>
      <c r="N117" s="395"/>
    </row>
    <row r="118" spans="1:14" ht="4.5" customHeight="1">
      <c r="A118" s="398"/>
      <c r="B118" s="401"/>
      <c r="C118" s="401"/>
      <c r="D118" s="245"/>
      <c r="E118" s="404"/>
      <c r="F118" s="407"/>
      <c r="G118" s="386"/>
      <c r="H118" s="389"/>
      <c r="I118" s="155"/>
      <c r="J118" s="249"/>
      <c r="K118" s="150" t="str">
        <f>IFERROR(CONCATENATE(INDEX('8- Políticas de Administración '!$B$16:$F$53,MATCH('5- Identificación de Riesgos'!J118,'8- Políticas de Administración '!$C$16:$C$54,0),1)," - ",L118),"")</f>
        <v/>
      </c>
      <c r="L118" s="170" t="str">
        <f>IFERROR(VLOOKUP(INDEX('8- Políticas de Administración '!$B$16:$F$63,MATCH('5- Identificación de Riesgos'!J118,'8- Políticas de Administración '!$C$16:$C$64,0),1),'8- Políticas de Administración '!$B$16:$F$64,5,FALSE),"")</f>
        <v/>
      </c>
      <c r="M118" s="392"/>
      <c r="N118" s="395"/>
    </row>
    <row r="119" spans="1:14" ht="4.5" customHeight="1" thickBot="1">
      <c r="A119" s="399"/>
      <c r="B119" s="402"/>
      <c r="C119" s="402"/>
      <c r="D119" s="246"/>
      <c r="E119" s="405"/>
      <c r="F119" s="408"/>
      <c r="G119" s="387"/>
      <c r="H119" s="390"/>
      <c r="I119" s="253"/>
      <c r="J119" s="254"/>
      <c r="K119" s="254" t="str">
        <f>IFERROR(CONCATENATE(INDEX('8- Políticas de Administración '!$B$16:$F$53,MATCH('5- Identificación de Riesgos'!J119,'8- Políticas de Administración '!$C$16:$C$54,0),1)," - ",L119),"")</f>
        <v/>
      </c>
      <c r="L119" s="254" t="str">
        <f>IFERROR(VLOOKUP(INDEX('8- Políticas de Administración '!$B$16:$F$63,MATCH('5- Identificación de Riesgos'!J119,'8- Políticas de Administración '!$C$16:$C$64,0),1),'8- Políticas de Administración '!$B$16:$F$64,5,FALSE),"")</f>
        <v/>
      </c>
      <c r="M119" s="393"/>
      <c r="N119" s="396"/>
    </row>
    <row r="120" spans="1:14" ht="30">
      <c r="A120" s="397">
        <v>12</v>
      </c>
      <c r="B120" s="400" t="s">
        <v>376</v>
      </c>
      <c r="C120" s="400" t="s">
        <v>377</v>
      </c>
      <c r="D120" s="243" t="s">
        <v>362</v>
      </c>
      <c r="E120" s="403">
        <v>100</v>
      </c>
      <c r="F120" s="406">
        <v>0</v>
      </c>
      <c r="G120" s="385">
        <f>+F120/E120</f>
        <v>0</v>
      </c>
      <c r="H120" s="388" t="s">
        <v>378</v>
      </c>
      <c r="I120" s="255" t="s">
        <v>302</v>
      </c>
      <c r="J120" s="256" t="s">
        <v>323</v>
      </c>
      <c r="K120" s="149" t="str">
        <f>IFERROR(CONCATENATE(INDEX('8- Políticas de Administración '!$B$16:$F$53,MATCH('5- Identificación de Riesgos'!J120,'8- Políticas de Administración '!$C$16:$C$54,0),1)," - ",L120),"")</f>
        <v>Menor - 2</v>
      </c>
      <c r="L120" s="171">
        <f>IFERROR(VLOOKUP(INDEX('8- Políticas de Administración '!$B$16:$F$63,MATCH('5- Identificación de Riesgos'!J120,'8- Políticas de Administración '!$C$16:$C$64,0),1),'8- Políticas de Administración '!$B$16:$F$64,5,FALSE),"")</f>
        <v>2</v>
      </c>
      <c r="M120" s="391" t="str">
        <f>IFERROR(CONCATENATE(INDEX('8- Políticas de Administración '!$B$16:$F$53,MATCH(ROUND(AVERAGE(L120:L129),0),'8- Políticas de Administración '!$F$16:$F$53,0),1)," - ",ROUND(AVERAGE(L120:L129),0)),"")</f>
        <v>Menor - 2</v>
      </c>
      <c r="N120" s="394" t="str">
        <f>IFERROR(CONCATENATE(VLOOKUP((LEFT(H120,LEN(H120)-4)&amp;LEFT(M120,LEN(M120)-4)),'9- Matriz de Calor '!$D$18:$E$42,2,0)," - ",RIGHT(H120,1)*RIGHT(M120,1)),"")</f>
        <v>Bajo - 6</v>
      </c>
    </row>
    <row r="121" spans="1:14" ht="30">
      <c r="A121" s="398"/>
      <c r="B121" s="401"/>
      <c r="C121" s="401"/>
      <c r="D121" s="244" t="s">
        <v>363</v>
      </c>
      <c r="E121" s="404"/>
      <c r="F121" s="407"/>
      <c r="G121" s="386"/>
      <c r="H121" s="389"/>
      <c r="I121" s="155" t="s">
        <v>305</v>
      </c>
      <c r="J121" s="249" t="s">
        <v>353</v>
      </c>
      <c r="K121" s="150" t="str">
        <f>IFERROR(CONCATENATE(INDEX('8- Políticas de Administración '!$B$16:$F$53,MATCH('5- Identificación de Riesgos'!J121,'8- Políticas de Administración '!$C$16:$C$54,0),1)," - ",L121),"")</f>
        <v>Menor - 2</v>
      </c>
      <c r="L121" s="170">
        <f>IFERROR(VLOOKUP(INDEX('8- Políticas de Administración '!$B$16:$F$63,MATCH('5- Identificación de Riesgos'!J121,'8- Políticas de Administración '!$C$16:$C$64,0),1),'8- Políticas de Administración '!$B$16:$F$64,5,FALSE),"")</f>
        <v>2</v>
      </c>
      <c r="M121" s="392"/>
      <c r="N121" s="395"/>
    </row>
    <row r="122" spans="1:14" ht="30">
      <c r="A122" s="398"/>
      <c r="B122" s="401"/>
      <c r="C122" s="401"/>
      <c r="D122" s="245" t="s">
        <v>379</v>
      </c>
      <c r="E122" s="404"/>
      <c r="F122" s="407"/>
      <c r="G122" s="386"/>
      <c r="H122" s="389"/>
      <c r="I122" s="155"/>
      <c r="J122" s="249"/>
      <c r="K122" s="150" t="str">
        <f>IFERROR(CONCATENATE(INDEX('8- Políticas de Administración '!$B$16:$F$53,MATCH('5- Identificación de Riesgos'!J122,'8- Políticas de Administración '!$C$16:$C$54,0),1)," - ",L122),"")</f>
        <v/>
      </c>
      <c r="L122" s="170" t="str">
        <f>IFERROR(VLOOKUP(INDEX('8- Políticas de Administración '!$B$16:$F$63,MATCH('5- Identificación de Riesgos'!J122,'8- Políticas de Administración '!$C$16:$C$64,0),1),'8- Políticas de Administración '!$B$16:$F$64,5,FALSE),"")</f>
        <v/>
      </c>
      <c r="M122" s="392"/>
      <c r="N122" s="395"/>
    </row>
    <row r="123" spans="1:14" ht="6" customHeight="1">
      <c r="A123" s="398"/>
      <c r="B123" s="401"/>
      <c r="C123" s="401"/>
      <c r="D123" s="245"/>
      <c r="E123" s="404"/>
      <c r="F123" s="407"/>
      <c r="G123" s="386"/>
      <c r="H123" s="389"/>
      <c r="I123" s="155"/>
      <c r="J123" s="249"/>
      <c r="K123" s="150" t="str">
        <f>IFERROR(CONCATENATE(INDEX('8- Políticas de Administración '!$B$16:$F$53,MATCH('5- Identificación de Riesgos'!J123,'8- Políticas de Administración '!$C$16:$C$54,0),1)," - ",L123),"")</f>
        <v/>
      </c>
      <c r="L123" s="170" t="str">
        <f>IFERROR(VLOOKUP(INDEX('8- Políticas de Administración '!$B$16:$F$63,MATCH('5- Identificación de Riesgos'!J123,'8- Políticas de Administración '!$C$16:$C$64,0),1),'8- Políticas de Administración '!$B$16:$F$64,5,FALSE),"")</f>
        <v/>
      </c>
      <c r="M123" s="392"/>
      <c r="N123" s="395"/>
    </row>
    <row r="124" spans="1:14" ht="6" customHeight="1">
      <c r="A124" s="398"/>
      <c r="B124" s="401"/>
      <c r="C124" s="401"/>
      <c r="D124" s="245"/>
      <c r="E124" s="404"/>
      <c r="F124" s="407"/>
      <c r="G124" s="386"/>
      <c r="H124" s="389"/>
      <c r="I124" s="155"/>
      <c r="J124" s="249"/>
      <c r="K124" s="150" t="str">
        <f>IFERROR(CONCATENATE(INDEX('8- Políticas de Administración '!$B$16:$F$53,MATCH('5- Identificación de Riesgos'!J124,'8- Políticas de Administración '!$C$16:$C$54,0),1)," - ",L124),"")</f>
        <v/>
      </c>
      <c r="L124" s="170" t="str">
        <f>IFERROR(VLOOKUP(INDEX('8- Políticas de Administración '!$B$16:$F$63,MATCH('5- Identificación de Riesgos'!J124,'8- Políticas de Administración '!$C$16:$C$64,0),1),'8- Políticas de Administración '!$B$16:$F$64,5,FALSE),"")</f>
        <v/>
      </c>
      <c r="M124" s="392"/>
      <c r="N124" s="395"/>
    </row>
    <row r="125" spans="1:14" ht="6" customHeight="1">
      <c r="A125" s="398"/>
      <c r="B125" s="401"/>
      <c r="C125" s="401"/>
      <c r="D125" s="245"/>
      <c r="E125" s="404"/>
      <c r="F125" s="407"/>
      <c r="G125" s="386"/>
      <c r="H125" s="389"/>
      <c r="I125" s="155"/>
      <c r="J125" s="249"/>
      <c r="K125" s="150" t="str">
        <f>IFERROR(CONCATENATE(INDEX('8- Políticas de Administración '!$B$16:$F$53,MATCH('5- Identificación de Riesgos'!J125,'8- Políticas de Administración '!$C$16:$C$54,0),1)," - ",L125),"")</f>
        <v/>
      </c>
      <c r="L125" s="170" t="str">
        <f>IFERROR(VLOOKUP(INDEX('8- Políticas de Administración '!$B$16:$F$63,MATCH('5- Identificación de Riesgos'!J125,'8- Políticas de Administración '!$C$16:$C$64,0),1),'8- Políticas de Administración '!$B$16:$F$64,5,FALSE),"")</f>
        <v/>
      </c>
      <c r="M125" s="392"/>
      <c r="N125" s="395"/>
    </row>
    <row r="126" spans="1:14" ht="6" customHeight="1">
      <c r="A126" s="398"/>
      <c r="B126" s="401"/>
      <c r="C126" s="401"/>
      <c r="D126" s="245"/>
      <c r="E126" s="404"/>
      <c r="F126" s="407"/>
      <c r="G126" s="386"/>
      <c r="H126" s="389"/>
      <c r="I126" s="155"/>
      <c r="J126" s="249"/>
      <c r="K126" s="150" t="str">
        <f>IFERROR(CONCATENATE(INDEX('8- Políticas de Administración '!$B$16:$F$53,MATCH('5- Identificación de Riesgos'!J126,'8- Políticas de Administración '!$C$16:$C$54,0),1)," - ",L126),"")</f>
        <v/>
      </c>
      <c r="L126" s="170" t="str">
        <f>IFERROR(VLOOKUP(INDEX('8- Políticas de Administración '!$B$16:$F$63,MATCH('5- Identificación de Riesgos'!J126,'8- Políticas de Administración '!$C$16:$C$64,0),1),'8- Políticas de Administración '!$B$16:$F$64,5,FALSE),"")</f>
        <v/>
      </c>
      <c r="M126" s="392"/>
      <c r="N126" s="395"/>
    </row>
    <row r="127" spans="1:14" ht="6" customHeight="1">
      <c r="A127" s="398"/>
      <c r="B127" s="401"/>
      <c r="C127" s="401"/>
      <c r="D127" s="245"/>
      <c r="E127" s="404"/>
      <c r="F127" s="407"/>
      <c r="G127" s="386"/>
      <c r="H127" s="389"/>
      <c r="I127" s="155"/>
      <c r="J127" s="249"/>
      <c r="K127" s="150" t="str">
        <f>IFERROR(CONCATENATE(INDEX('8- Políticas de Administración '!$B$16:$F$53,MATCH('5- Identificación de Riesgos'!J127,'8- Políticas de Administración '!$C$16:$C$54,0),1)," - ",L127),"")</f>
        <v/>
      </c>
      <c r="L127" s="170" t="str">
        <f>IFERROR(VLOOKUP(INDEX('8- Políticas de Administración '!$B$16:$F$63,MATCH('5- Identificación de Riesgos'!J127,'8- Políticas de Administración '!$C$16:$C$64,0),1),'8- Políticas de Administración '!$B$16:$F$64,5,FALSE),"")</f>
        <v/>
      </c>
      <c r="M127" s="392"/>
      <c r="N127" s="395"/>
    </row>
    <row r="128" spans="1:14" ht="6" customHeight="1">
      <c r="A128" s="398"/>
      <c r="B128" s="401"/>
      <c r="C128" s="401"/>
      <c r="D128" s="245"/>
      <c r="E128" s="404"/>
      <c r="F128" s="407"/>
      <c r="G128" s="386"/>
      <c r="H128" s="389"/>
      <c r="I128" s="155"/>
      <c r="J128" s="249"/>
      <c r="K128" s="150" t="str">
        <f>IFERROR(CONCATENATE(INDEX('8- Políticas de Administración '!$B$16:$F$53,MATCH('5- Identificación de Riesgos'!J128,'8- Políticas de Administración '!$C$16:$C$54,0),1)," - ",L128),"")</f>
        <v/>
      </c>
      <c r="L128" s="170" t="str">
        <f>IFERROR(VLOOKUP(INDEX('8- Políticas de Administración '!$B$16:$F$63,MATCH('5- Identificación de Riesgos'!J128,'8- Políticas de Administración '!$C$16:$C$64,0),1),'8- Políticas de Administración '!$B$16:$F$64,5,FALSE),"")</f>
        <v/>
      </c>
      <c r="M128" s="392"/>
      <c r="N128" s="395"/>
    </row>
    <row r="129" spans="1:14" ht="6" customHeight="1" thickBot="1">
      <c r="A129" s="399"/>
      <c r="B129" s="402"/>
      <c r="C129" s="402"/>
      <c r="D129" s="246"/>
      <c r="E129" s="405"/>
      <c r="F129" s="408"/>
      <c r="G129" s="387"/>
      <c r="H129" s="390"/>
      <c r="I129" s="253"/>
      <c r="J129" s="254"/>
      <c r="K129" s="254" t="str">
        <f>IFERROR(CONCATENATE(INDEX('8- Políticas de Administración '!$B$16:$F$53,MATCH('5- Identificación de Riesgos'!J129,'8- Políticas de Administración '!$C$16:$C$54,0),1)," - ",L129),"")</f>
        <v/>
      </c>
      <c r="L129" s="254" t="str">
        <f>IFERROR(VLOOKUP(INDEX('8- Políticas de Administración '!$B$16:$F$63,MATCH('5- Identificación de Riesgos'!J129,'8- Políticas de Administración '!$C$16:$C$64,0),1),'8- Políticas de Administración '!$B$16:$F$64,5,FALSE),"")</f>
        <v/>
      </c>
      <c r="M129" s="393"/>
      <c r="N129" s="396"/>
    </row>
  </sheetData>
  <mergeCells count="142">
    <mergeCell ref="A120:A129"/>
    <mergeCell ref="B120:B129"/>
    <mergeCell ref="C120:C129"/>
    <mergeCell ref="E120:E129"/>
    <mergeCell ref="F120:F129"/>
    <mergeCell ref="G120:G129"/>
    <mergeCell ref="H120:H129"/>
    <mergeCell ref="M120:M129"/>
    <mergeCell ref="N120:N129"/>
    <mergeCell ref="A110:A119"/>
    <mergeCell ref="B110:B119"/>
    <mergeCell ref="C110:C119"/>
    <mergeCell ref="E110:E119"/>
    <mergeCell ref="F110:F119"/>
    <mergeCell ref="G110:G119"/>
    <mergeCell ref="H110:H119"/>
    <mergeCell ref="M110:M119"/>
    <mergeCell ref="N110:N119"/>
    <mergeCell ref="E30:E39"/>
    <mergeCell ref="E20:E29"/>
    <mergeCell ref="C20:C29"/>
    <mergeCell ref="Q60:V69"/>
    <mergeCell ref="B30:B39"/>
    <mergeCell ref="O60:O69"/>
    <mergeCell ref="N60:N69"/>
    <mergeCell ref="G50:G59"/>
    <mergeCell ref="H50:H59"/>
    <mergeCell ref="M50:M59"/>
    <mergeCell ref="N50:N59"/>
    <mergeCell ref="O50:O59"/>
    <mergeCell ref="G30:G39"/>
    <mergeCell ref="H30:H39"/>
    <mergeCell ref="O40:O49"/>
    <mergeCell ref="O30:O39"/>
    <mergeCell ref="M40:M49"/>
    <mergeCell ref="N40:N49"/>
    <mergeCell ref="N30:N39"/>
    <mergeCell ref="A50:A59"/>
    <mergeCell ref="B50:B59"/>
    <mergeCell ref="C50:C59"/>
    <mergeCell ref="E50:E59"/>
    <mergeCell ref="F50:F59"/>
    <mergeCell ref="C60:C69"/>
    <mergeCell ref="E60:E69"/>
    <mergeCell ref="E40:E49"/>
    <mergeCell ref="F40:F49"/>
    <mergeCell ref="A1:C2"/>
    <mergeCell ref="A4:C4"/>
    <mergeCell ref="A8:A9"/>
    <mergeCell ref="B8:B9"/>
    <mergeCell ref="E8:E9"/>
    <mergeCell ref="O8:O9"/>
    <mergeCell ref="N8:N9"/>
    <mergeCell ref="N7:O7"/>
    <mergeCell ref="K8:K9"/>
    <mergeCell ref="M8:M9"/>
    <mergeCell ref="I7:M7"/>
    <mergeCell ref="F8:F9"/>
    <mergeCell ref="A5:C5"/>
    <mergeCell ref="D4:N4"/>
    <mergeCell ref="D5:N5"/>
    <mergeCell ref="A7:C7"/>
    <mergeCell ref="A6:C6"/>
    <mergeCell ref="D6:N6"/>
    <mergeCell ref="A10:A19"/>
    <mergeCell ref="D7:D9"/>
    <mergeCell ref="C10:C19"/>
    <mergeCell ref="B10:B19"/>
    <mergeCell ref="G60:G69"/>
    <mergeCell ref="H60:H69"/>
    <mergeCell ref="M30:M39"/>
    <mergeCell ref="G70:G79"/>
    <mergeCell ref="H70:H79"/>
    <mergeCell ref="M70:M79"/>
    <mergeCell ref="M60:M69"/>
    <mergeCell ref="G40:G49"/>
    <mergeCell ref="H40:H49"/>
    <mergeCell ref="A60:A69"/>
    <mergeCell ref="B60:B69"/>
    <mergeCell ref="A20:A29"/>
    <mergeCell ref="B20:B29"/>
    <mergeCell ref="F60:F69"/>
    <mergeCell ref="A30:A39"/>
    <mergeCell ref="C30:C39"/>
    <mergeCell ref="F30:F39"/>
    <mergeCell ref="B40:B49"/>
    <mergeCell ref="A40:A49"/>
    <mergeCell ref="C40:C49"/>
    <mergeCell ref="O10:O19"/>
    <mergeCell ref="O20:O29"/>
    <mergeCell ref="N10:N19"/>
    <mergeCell ref="M20:M29"/>
    <mergeCell ref="N20:N29"/>
    <mergeCell ref="M10:M19"/>
    <mergeCell ref="H8:H9"/>
    <mergeCell ref="E7:H7"/>
    <mergeCell ref="L8:L9"/>
    <mergeCell ref="I8:I9"/>
    <mergeCell ref="G8:G9"/>
    <mergeCell ref="H10:H19"/>
    <mergeCell ref="G10:G19"/>
    <mergeCell ref="F20:F29"/>
    <mergeCell ref="G20:G29"/>
    <mergeCell ref="H20:H29"/>
    <mergeCell ref="E10:E19"/>
    <mergeCell ref="F10:F19"/>
    <mergeCell ref="O70:O79"/>
    <mergeCell ref="Q70:V79"/>
    <mergeCell ref="A80:A89"/>
    <mergeCell ref="B80:B89"/>
    <mergeCell ref="C80:C89"/>
    <mergeCell ref="E80:E89"/>
    <mergeCell ref="F80:F89"/>
    <mergeCell ref="G80:G89"/>
    <mergeCell ref="H80:H89"/>
    <mergeCell ref="M80:M89"/>
    <mergeCell ref="N80:N89"/>
    <mergeCell ref="O80:O89"/>
    <mergeCell ref="A70:A79"/>
    <mergeCell ref="B70:B79"/>
    <mergeCell ref="C70:C79"/>
    <mergeCell ref="E70:E79"/>
    <mergeCell ref="F70:F79"/>
    <mergeCell ref="N70:N79"/>
    <mergeCell ref="G90:G99"/>
    <mergeCell ref="H90:H99"/>
    <mergeCell ref="M90:M99"/>
    <mergeCell ref="N90:N99"/>
    <mergeCell ref="A100:A109"/>
    <mergeCell ref="B100:B109"/>
    <mergeCell ref="C100:C109"/>
    <mergeCell ref="E100:E109"/>
    <mergeCell ref="F100:F109"/>
    <mergeCell ref="G100:G109"/>
    <mergeCell ref="H100:H109"/>
    <mergeCell ref="M100:M109"/>
    <mergeCell ref="N100:N109"/>
    <mergeCell ref="A90:A99"/>
    <mergeCell ref="B90:B99"/>
    <mergeCell ref="C90:C99"/>
    <mergeCell ref="E90:E99"/>
    <mergeCell ref="F90:F99"/>
  </mergeCells>
  <conditionalFormatting sqref="D10:D13">
    <cfRule type="containsText" dxfId="476" priority="240" operator="containsText" text="3- Moderado">
      <formula>NOT(ISERROR(SEARCH("3- Moderado",D10)))</formula>
    </cfRule>
    <cfRule type="containsText" dxfId="475" priority="241" operator="containsText" text="6- Moderado">
      <formula>NOT(ISERROR(SEARCH("6- Moderado",D10)))</formula>
    </cfRule>
    <cfRule type="containsText" dxfId="474" priority="242" operator="containsText" text="4- Moderado">
      <formula>NOT(ISERROR(SEARCH("4- Moderado",D10)))</formula>
    </cfRule>
    <cfRule type="containsText" dxfId="473" priority="243" operator="containsText" text="3- Bajo">
      <formula>NOT(ISERROR(SEARCH("3- Bajo",D10)))</formula>
    </cfRule>
    <cfRule type="containsText" dxfId="472" priority="244" operator="containsText" text="4- Bajo">
      <formula>NOT(ISERROR(SEARCH("4- Bajo",D10)))</formula>
    </cfRule>
    <cfRule type="containsText" dxfId="471" priority="245" operator="containsText" text="1- Bajo">
      <formula>NOT(ISERROR(SEARCH("1- Bajo",D10)))</formula>
    </cfRule>
  </conditionalFormatting>
  <conditionalFormatting sqref="D20:D24">
    <cfRule type="containsText" dxfId="470" priority="222" operator="containsText" text="3- Moderado">
      <formula>NOT(ISERROR(SEARCH("3- Moderado",D20)))</formula>
    </cfRule>
    <cfRule type="containsText" dxfId="469" priority="223" operator="containsText" text="6- Moderado">
      <formula>NOT(ISERROR(SEARCH("6- Moderado",D20)))</formula>
    </cfRule>
    <cfRule type="containsText" dxfId="468" priority="224" operator="containsText" text="4- Moderado">
      <formula>NOT(ISERROR(SEARCH("4- Moderado",D20)))</formula>
    </cfRule>
    <cfRule type="containsText" dxfId="467" priority="225" operator="containsText" text="3- Bajo">
      <formula>NOT(ISERROR(SEARCH("3- Bajo",D20)))</formula>
    </cfRule>
    <cfRule type="containsText" dxfId="466" priority="226" operator="containsText" text="4- Bajo">
      <formula>NOT(ISERROR(SEARCH("4- Bajo",D20)))</formula>
    </cfRule>
    <cfRule type="containsText" dxfId="465" priority="227" operator="containsText" text="1- Bajo">
      <formula>NOT(ISERROR(SEARCH("1- Bajo",D20)))</formula>
    </cfRule>
  </conditionalFormatting>
  <conditionalFormatting sqref="D30:D33">
    <cfRule type="containsText" dxfId="464" priority="216" operator="containsText" text="3- Moderado">
      <formula>NOT(ISERROR(SEARCH("3- Moderado",D30)))</formula>
    </cfRule>
    <cfRule type="containsText" dxfId="463" priority="217" operator="containsText" text="6- Moderado">
      <formula>NOT(ISERROR(SEARCH("6- Moderado",D30)))</formula>
    </cfRule>
    <cfRule type="containsText" dxfId="462" priority="218" operator="containsText" text="4- Moderado">
      <formula>NOT(ISERROR(SEARCH("4- Moderado",D30)))</formula>
    </cfRule>
    <cfRule type="containsText" dxfId="461" priority="219" operator="containsText" text="3- Bajo">
      <formula>NOT(ISERROR(SEARCH("3- Bajo",D30)))</formula>
    </cfRule>
    <cfRule type="containsText" dxfId="460" priority="220" operator="containsText" text="4- Bajo">
      <formula>NOT(ISERROR(SEARCH("4- Bajo",D30)))</formula>
    </cfRule>
    <cfRule type="containsText" dxfId="459" priority="221" operator="containsText" text="1- Bajo">
      <formula>NOT(ISERROR(SEARCH("1- Bajo",D30)))</formula>
    </cfRule>
  </conditionalFormatting>
  <conditionalFormatting sqref="D40:D41">
    <cfRule type="containsText" dxfId="458" priority="210" operator="containsText" text="3- Moderado">
      <formula>NOT(ISERROR(SEARCH("3- Moderado",D40)))</formula>
    </cfRule>
    <cfRule type="containsText" dxfId="457" priority="211" operator="containsText" text="6- Moderado">
      <formula>NOT(ISERROR(SEARCH("6- Moderado",D40)))</formula>
    </cfRule>
    <cfRule type="containsText" dxfId="456" priority="212" operator="containsText" text="4- Moderado">
      <formula>NOT(ISERROR(SEARCH("4- Moderado",D40)))</formula>
    </cfRule>
    <cfRule type="containsText" dxfId="455" priority="213" operator="containsText" text="3- Bajo">
      <formula>NOT(ISERROR(SEARCH("3- Bajo",D40)))</formula>
    </cfRule>
    <cfRule type="containsText" dxfId="454" priority="214" operator="containsText" text="4- Bajo">
      <formula>NOT(ISERROR(SEARCH("4- Bajo",D40)))</formula>
    </cfRule>
    <cfRule type="containsText" dxfId="453" priority="215" operator="containsText" text="1- Bajo">
      <formula>NOT(ISERROR(SEARCH("1- Bajo",D40)))</formula>
    </cfRule>
  </conditionalFormatting>
  <conditionalFormatting sqref="D50:D51">
    <cfRule type="containsText" dxfId="452" priority="135" operator="containsText" text="3- Moderado">
      <formula>NOT(ISERROR(SEARCH("3- Moderado",D50)))</formula>
    </cfRule>
    <cfRule type="containsText" dxfId="451" priority="136" operator="containsText" text="6- Moderado">
      <formula>NOT(ISERROR(SEARCH("6- Moderado",D50)))</formula>
    </cfRule>
    <cfRule type="containsText" dxfId="450" priority="137" operator="containsText" text="4- Moderado">
      <formula>NOT(ISERROR(SEARCH("4- Moderado",D50)))</formula>
    </cfRule>
    <cfRule type="containsText" dxfId="449" priority="138" operator="containsText" text="3- Bajo">
      <formula>NOT(ISERROR(SEARCH("3- Bajo",D50)))</formula>
    </cfRule>
    <cfRule type="containsText" dxfId="448" priority="139" operator="containsText" text="4- Bajo">
      <formula>NOT(ISERROR(SEARCH("4- Bajo",D50)))</formula>
    </cfRule>
    <cfRule type="containsText" dxfId="447" priority="140" operator="containsText" text="1- Bajo">
      <formula>NOT(ISERROR(SEARCH("1- Bajo",D50)))</formula>
    </cfRule>
  </conditionalFormatting>
  <conditionalFormatting sqref="D60:D68">
    <cfRule type="containsText" dxfId="446" priority="1" operator="containsText" text="3- Moderado">
      <formula>NOT(ISERROR(SEARCH("3- Moderado",D60)))</formula>
    </cfRule>
    <cfRule type="containsText" dxfId="445" priority="2" operator="containsText" text="6- Moderado">
      <formula>NOT(ISERROR(SEARCH("6- Moderado",D60)))</formula>
    </cfRule>
    <cfRule type="containsText" dxfId="444" priority="3" operator="containsText" text="4- Moderado">
      <formula>NOT(ISERROR(SEARCH("4- Moderado",D60)))</formula>
    </cfRule>
    <cfRule type="containsText" dxfId="443" priority="4" operator="containsText" text="3- Bajo">
      <formula>NOT(ISERROR(SEARCH("3- Bajo",D60)))</formula>
    </cfRule>
    <cfRule type="containsText" dxfId="442" priority="5" operator="containsText" text="4- Bajo">
      <formula>NOT(ISERROR(SEARCH("4- Bajo",D60)))</formula>
    </cfRule>
    <cfRule type="containsText" dxfId="441" priority="6" operator="containsText" text="1- Bajo">
      <formula>NOT(ISERROR(SEARCH("1- Bajo",D60)))</formula>
    </cfRule>
  </conditionalFormatting>
  <conditionalFormatting sqref="H10 H20">
    <cfRule type="containsText" dxfId="440" priority="911" operator="containsText" text="Muy Baja">
      <formula>NOT(ISERROR(SEARCH("Muy Baja",H10)))</formula>
    </cfRule>
    <cfRule type="containsText" dxfId="439" priority="912" operator="containsText" text="Baja">
      <formula>NOT(ISERROR(SEARCH("Baja",H10)))</formula>
    </cfRule>
    <cfRule type="containsText" dxfId="438" priority="913" operator="containsText" text="Muy Alta">
      <formula>NOT(ISERROR(SEARCH("Muy Alta",H10)))</formula>
    </cfRule>
    <cfRule type="containsText" dxfId="437" priority="915" operator="containsText" text="Alta">
      <formula>NOT(ISERROR(SEARCH("Alta",H10)))</formula>
    </cfRule>
    <cfRule type="containsText" dxfId="436" priority="916" operator="containsText" text="Media">
      <formula>NOT(ISERROR(SEARCH("Media",H10)))</formula>
    </cfRule>
    <cfRule type="containsText" dxfId="435" priority="917" operator="containsText" text="Media">
      <formula>NOT(ISERROR(SEARCH("Media",H10)))</formula>
    </cfRule>
    <cfRule type="containsText" dxfId="434" priority="918" operator="containsText" text="Media">
      <formula>NOT(ISERROR(SEARCH("Media",H10)))</formula>
    </cfRule>
    <cfRule type="containsText" dxfId="433" priority="919" operator="containsText" text="Muy Baja">
      <formula>NOT(ISERROR(SEARCH("Muy Baja",H10)))</formula>
    </cfRule>
    <cfRule type="containsText" dxfId="432" priority="920" operator="containsText" text="Baja">
      <formula>NOT(ISERROR(SEARCH("Baja",H10)))</formula>
    </cfRule>
    <cfRule type="containsText" dxfId="431" priority="921" operator="containsText" text="Muy Baja">
      <formula>NOT(ISERROR(SEARCH("Muy Baja",H10)))</formula>
    </cfRule>
    <cfRule type="containsText" dxfId="430" priority="922" operator="containsText" text="Muy Baja">
      <formula>NOT(ISERROR(SEARCH("Muy Baja",H10)))</formula>
    </cfRule>
    <cfRule type="containsText" dxfId="429" priority="923" operator="containsText" text="Muy Baja">
      <formula>NOT(ISERROR(SEARCH("Muy Baja",H10)))</formula>
    </cfRule>
    <cfRule type="containsText" dxfId="428" priority="924" operator="containsText" text="Muy Baja'Tabla probabilidad'!">
      <formula>NOT(ISERROR(SEARCH("Muy Baja'Tabla probabilidad'!",H10)))</formula>
    </cfRule>
    <cfRule type="containsText" dxfId="427" priority="925" operator="containsText" text="Muy bajo">
      <formula>NOT(ISERROR(SEARCH("Muy bajo",H10)))</formula>
    </cfRule>
    <cfRule type="containsText" dxfId="426" priority="926" operator="containsText" text="Alta">
      <formula>NOT(ISERROR(SEARCH("Alta",H10)))</formula>
    </cfRule>
    <cfRule type="containsText" dxfId="425" priority="927" operator="containsText" text="Media">
      <formula>NOT(ISERROR(SEARCH("Media",H10)))</formula>
    </cfRule>
    <cfRule type="containsText" dxfId="424" priority="928" operator="containsText" text="Baja">
      <formula>NOT(ISERROR(SEARCH("Baja",H10)))</formula>
    </cfRule>
    <cfRule type="containsText" dxfId="423" priority="929" operator="containsText" text="Muy baja">
      <formula>NOT(ISERROR(SEARCH("Muy baja",H10)))</formula>
    </cfRule>
    <cfRule type="cellIs" dxfId="422" priority="932" operator="between">
      <formula>1</formula>
      <formula>2</formula>
    </cfRule>
    <cfRule type="cellIs" dxfId="421" priority="933" operator="between">
      <formula>0</formula>
      <formula>2</formula>
    </cfRule>
  </conditionalFormatting>
  <conditionalFormatting sqref="H30 H40">
    <cfRule type="containsText" dxfId="420" priority="625" operator="containsText" text="Muy Baja">
      <formula>NOT(ISERROR(SEARCH("Muy Baja",H30)))</formula>
    </cfRule>
    <cfRule type="containsText" dxfId="419" priority="626" operator="containsText" text="Baja">
      <formula>NOT(ISERROR(SEARCH("Baja",H30)))</formula>
    </cfRule>
    <cfRule type="containsText" dxfId="418" priority="627" operator="containsText" text="Muy Alta">
      <formula>NOT(ISERROR(SEARCH("Muy Alta",H30)))</formula>
    </cfRule>
    <cfRule type="containsText" dxfId="417" priority="629" operator="containsText" text="Alta">
      <formula>NOT(ISERROR(SEARCH("Alta",H30)))</formula>
    </cfRule>
    <cfRule type="containsText" dxfId="416" priority="630" operator="containsText" text="Media">
      <formula>NOT(ISERROR(SEARCH("Media",H30)))</formula>
    </cfRule>
    <cfRule type="containsText" dxfId="415" priority="631" operator="containsText" text="Media">
      <formula>NOT(ISERROR(SEARCH("Media",H30)))</formula>
    </cfRule>
    <cfRule type="containsText" dxfId="414" priority="632" operator="containsText" text="Media">
      <formula>NOT(ISERROR(SEARCH("Media",H30)))</formula>
    </cfRule>
    <cfRule type="containsText" dxfId="413" priority="633" operator="containsText" text="Muy Baja">
      <formula>NOT(ISERROR(SEARCH("Muy Baja",H30)))</formula>
    </cfRule>
    <cfRule type="containsText" dxfId="412" priority="634" operator="containsText" text="Baja">
      <formula>NOT(ISERROR(SEARCH("Baja",H30)))</formula>
    </cfRule>
    <cfRule type="containsText" dxfId="411" priority="635" operator="containsText" text="Muy Baja">
      <formula>NOT(ISERROR(SEARCH("Muy Baja",H30)))</formula>
    </cfRule>
    <cfRule type="containsText" dxfId="410" priority="636" operator="containsText" text="Muy Baja">
      <formula>NOT(ISERROR(SEARCH("Muy Baja",H30)))</formula>
    </cfRule>
    <cfRule type="containsText" dxfId="409" priority="637" operator="containsText" text="Muy Baja">
      <formula>NOT(ISERROR(SEARCH("Muy Baja",H30)))</formula>
    </cfRule>
    <cfRule type="containsText" dxfId="408" priority="638" operator="containsText" text="Muy Baja'Tabla probabilidad'!">
      <formula>NOT(ISERROR(SEARCH("Muy Baja'Tabla probabilidad'!",H30)))</formula>
    </cfRule>
    <cfRule type="containsText" dxfId="407" priority="639" operator="containsText" text="Muy bajo">
      <formula>NOT(ISERROR(SEARCH("Muy bajo",H30)))</formula>
    </cfRule>
    <cfRule type="containsText" dxfId="406" priority="640" operator="containsText" text="Alta">
      <formula>NOT(ISERROR(SEARCH("Alta",H30)))</formula>
    </cfRule>
    <cfRule type="containsText" dxfId="405" priority="641" operator="containsText" text="Media">
      <formula>NOT(ISERROR(SEARCH("Media",H30)))</formula>
    </cfRule>
    <cfRule type="containsText" dxfId="404" priority="642" operator="containsText" text="Baja">
      <formula>NOT(ISERROR(SEARCH("Baja",H30)))</formula>
    </cfRule>
    <cfRule type="containsText" dxfId="403" priority="643" operator="containsText" text="Muy baja">
      <formula>NOT(ISERROR(SEARCH("Muy baja",H30)))</formula>
    </cfRule>
    <cfRule type="cellIs" dxfId="402" priority="646" operator="between">
      <formula>1</formula>
      <formula>2</formula>
    </cfRule>
    <cfRule type="cellIs" dxfId="401" priority="647" operator="between">
      <formula>0</formula>
      <formula>2</formula>
    </cfRule>
  </conditionalFormatting>
  <conditionalFormatting sqref="H50">
    <cfRule type="containsText" dxfId="400" priority="147" operator="containsText" text="Muy Baja">
      <formula>NOT(ISERROR(SEARCH("Muy Baja",H50)))</formula>
    </cfRule>
    <cfRule type="containsText" dxfId="399" priority="148" operator="containsText" text="Baja">
      <formula>NOT(ISERROR(SEARCH("Baja",H50)))</formula>
    </cfRule>
    <cfRule type="containsText" dxfId="398" priority="149" operator="containsText" text="Muy Alta">
      <formula>NOT(ISERROR(SEARCH("Muy Alta",H50)))</formula>
    </cfRule>
    <cfRule type="containsText" dxfId="397" priority="151" operator="containsText" text="Alta">
      <formula>NOT(ISERROR(SEARCH("Alta",H50)))</formula>
    </cfRule>
    <cfRule type="containsText" dxfId="396" priority="152" operator="containsText" text="Media">
      <formula>NOT(ISERROR(SEARCH("Media",H50)))</formula>
    </cfRule>
    <cfRule type="containsText" dxfId="395" priority="153" operator="containsText" text="Media">
      <formula>NOT(ISERROR(SEARCH("Media",H50)))</formula>
    </cfRule>
    <cfRule type="containsText" dxfId="394" priority="154" operator="containsText" text="Media">
      <formula>NOT(ISERROR(SEARCH("Media",H50)))</formula>
    </cfRule>
    <cfRule type="containsText" dxfId="393" priority="155" operator="containsText" text="Muy Baja">
      <formula>NOT(ISERROR(SEARCH("Muy Baja",H50)))</formula>
    </cfRule>
    <cfRule type="containsText" dxfId="392" priority="156" operator="containsText" text="Baja">
      <formula>NOT(ISERROR(SEARCH("Baja",H50)))</formula>
    </cfRule>
    <cfRule type="containsText" dxfId="391" priority="157" operator="containsText" text="Muy Baja">
      <formula>NOT(ISERROR(SEARCH("Muy Baja",H50)))</formula>
    </cfRule>
    <cfRule type="containsText" dxfId="390" priority="158" operator="containsText" text="Muy Baja">
      <formula>NOT(ISERROR(SEARCH("Muy Baja",H50)))</formula>
    </cfRule>
    <cfRule type="containsText" dxfId="389" priority="159" operator="containsText" text="Muy Baja">
      <formula>NOT(ISERROR(SEARCH("Muy Baja",H50)))</formula>
    </cfRule>
    <cfRule type="containsText" dxfId="388" priority="160" operator="containsText" text="Muy Baja'Tabla probabilidad'!">
      <formula>NOT(ISERROR(SEARCH("Muy Baja'Tabla probabilidad'!",H50)))</formula>
    </cfRule>
    <cfRule type="containsText" dxfId="387" priority="161" operator="containsText" text="Muy bajo">
      <formula>NOT(ISERROR(SEARCH("Muy bajo",H50)))</formula>
    </cfRule>
    <cfRule type="containsText" dxfId="386" priority="162" operator="containsText" text="Alta">
      <formula>NOT(ISERROR(SEARCH("Alta",H50)))</formula>
    </cfRule>
    <cfRule type="containsText" dxfId="385" priority="163" operator="containsText" text="Media">
      <formula>NOT(ISERROR(SEARCH("Media",H50)))</formula>
    </cfRule>
    <cfRule type="containsText" dxfId="384" priority="164" operator="containsText" text="Baja">
      <formula>NOT(ISERROR(SEARCH("Baja",H50)))</formula>
    </cfRule>
    <cfRule type="containsText" dxfId="383" priority="165" operator="containsText" text="Muy baja">
      <formula>NOT(ISERROR(SEARCH("Muy baja",H50)))</formula>
    </cfRule>
    <cfRule type="cellIs" dxfId="382" priority="168" operator="between">
      <formula>1</formula>
      <formula>2</formula>
    </cfRule>
    <cfRule type="cellIs" dxfId="381" priority="169" operator="between">
      <formula>0</formula>
      <formula>2</formula>
    </cfRule>
  </conditionalFormatting>
  <conditionalFormatting sqref="H60">
    <cfRule type="containsText" dxfId="380" priority="337" operator="containsText" text="Muy Baja">
      <formula>NOT(ISERROR(SEARCH("Muy Baja",H60)))</formula>
    </cfRule>
    <cfRule type="containsText" dxfId="379" priority="338" operator="containsText" text="Baja">
      <formula>NOT(ISERROR(SEARCH("Baja",H60)))</formula>
    </cfRule>
    <cfRule type="containsText" dxfId="378" priority="339" operator="containsText" text="Muy Alta">
      <formula>NOT(ISERROR(SEARCH("Muy Alta",H60)))</formula>
    </cfRule>
    <cfRule type="containsText" dxfId="377" priority="341" operator="containsText" text="Alta">
      <formula>NOT(ISERROR(SEARCH("Alta",H60)))</formula>
    </cfRule>
    <cfRule type="containsText" dxfId="376" priority="342" operator="containsText" text="Media">
      <formula>NOT(ISERROR(SEARCH("Media",H60)))</formula>
    </cfRule>
    <cfRule type="containsText" dxfId="375" priority="343" operator="containsText" text="Media">
      <formula>NOT(ISERROR(SEARCH("Media",H60)))</formula>
    </cfRule>
    <cfRule type="containsText" dxfId="374" priority="344" operator="containsText" text="Media">
      <formula>NOT(ISERROR(SEARCH("Media",H60)))</formula>
    </cfRule>
    <cfRule type="containsText" dxfId="373" priority="345" operator="containsText" text="Muy Baja">
      <formula>NOT(ISERROR(SEARCH("Muy Baja",H60)))</formula>
    </cfRule>
    <cfRule type="containsText" dxfId="372" priority="346" operator="containsText" text="Baja">
      <formula>NOT(ISERROR(SEARCH("Baja",H60)))</formula>
    </cfRule>
    <cfRule type="containsText" dxfId="371" priority="347" operator="containsText" text="Muy Baja">
      <formula>NOT(ISERROR(SEARCH("Muy Baja",H60)))</formula>
    </cfRule>
    <cfRule type="containsText" dxfId="370" priority="348" operator="containsText" text="Muy Baja">
      <formula>NOT(ISERROR(SEARCH("Muy Baja",H60)))</formula>
    </cfRule>
    <cfRule type="containsText" dxfId="369" priority="349" operator="containsText" text="Muy Baja">
      <formula>NOT(ISERROR(SEARCH("Muy Baja",H60)))</formula>
    </cfRule>
    <cfRule type="containsText" dxfId="368" priority="350" operator="containsText" text="Muy Baja'Tabla probabilidad'!">
      <formula>NOT(ISERROR(SEARCH("Muy Baja'Tabla probabilidad'!",H60)))</formula>
    </cfRule>
    <cfRule type="containsText" dxfId="367" priority="351" operator="containsText" text="Muy bajo">
      <formula>NOT(ISERROR(SEARCH("Muy bajo",H60)))</formula>
    </cfRule>
    <cfRule type="containsText" dxfId="366" priority="352" operator="containsText" text="Alta">
      <formula>NOT(ISERROR(SEARCH("Alta",H60)))</formula>
    </cfRule>
    <cfRule type="containsText" dxfId="365" priority="353" operator="containsText" text="Media">
      <formula>NOT(ISERROR(SEARCH("Media",H60)))</formula>
    </cfRule>
    <cfRule type="containsText" dxfId="364" priority="354" operator="containsText" text="Baja">
      <formula>NOT(ISERROR(SEARCH("Baja",H60)))</formula>
    </cfRule>
    <cfRule type="containsText" dxfId="363" priority="355" operator="containsText" text="Muy baja">
      <formula>NOT(ISERROR(SEARCH("Muy baja",H60)))</formula>
    </cfRule>
    <cfRule type="cellIs" dxfId="362" priority="358" operator="between">
      <formula>1</formula>
      <formula>2</formula>
    </cfRule>
    <cfRule type="cellIs" dxfId="361" priority="359" operator="between">
      <formula>0</formula>
      <formula>2</formula>
    </cfRule>
  </conditionalFormatting>
  <conditionalFormatting sqref="H70">
    <cfRule type="containsText" dxfId="360" priority="103" operator="containsText" text="Muy Baja">
      <formula>NOT(ISERROR(SEARCH("Muy Baja",H70)))</formula>
    </cfRule>
    <cfRule type="containsText" dxfId="359" priority="104" operator="containsText" text="Baja">
      <formula>NOT(ISERROR(SEARCH("Baja",H70)))</formula>
    </cfRule>
    <cfRule type="containsText" dxfId="358" priority="105" operator="containsText" text="Muy Alta">
      <formula>NOT(ISERROR(SEARCH("Muy Alta",H70)))</formula>
    </cfRule>
    <cfRule type="containsText" dxfId="357" priority="106" operator="containsText" text="Alta">
      <formula>NOT(ISERROR(SEARCH("Alta",H70)))</formula>
    </cfRule>
    <cfRule type="containsText" dxfId="356" priority="107" operator="containsText" text="Media">
      <formula>NOT(ISERROR(SEARCH("Media",H70)))</formula>
    </cfRule>
    <cfRule type="containsText" dxfId="355" priority="108" operator="containsText" text="Media">
      <formula>NOT(ISERROR(SEARCH("Media",H70)))</formula>
    </cfRule>
    <cfRule type="containsText" dxfId="354" priority="109" operator="containsText" text="Media">
      <formula>NOT(ISERROR(SEARCH("Media",H70)))</formula>
    </cfRule>
    <cfRule type="containsText" dxfId="353" priority="110" operator="containsText" text="Muy Baja">
      <formula>NOT(ISERROR(SEARCH("Muy Baja",H70)))</formula>
    </cfRule>
    <cfRule type="containsText" dxfId="352" priority="111" operator="containsText" text="Baja">
      <formula>NOT(ISERROR(SEARCH("Baja",H70)))</formula>
    </cfRule>
    <cfRule type="containsText" dxfId="351" priority="112" operator="containsText" text="Muy Baja">
      <formula>NOT(ISERROR(SEARCH("Muy Baja",H70)))</formula>
    </cfRule>
    <cfRule type="containsText" dxfId="350" priority="113" operator="containsText" text="Muy Baja">
      <formula>NOT(ISERROR(SEARCH("Muy Baja",H70)))</formula>
    </cfRule>
    <cfRule type="containsText" dxfId="349" priority="114" operator="containsText" text="Muy Baja">
      <formula>NOT(ISERROR(SEARCH("Muy Baja",H70)))</formula>
    </cfRule>
    <cfRule type="containsText" dxfId="348" priority="115" operator="containsText" text="Muy Baja'Tabla probabilidad'!">
      <formula>NOT(ISERROR(SEARCH("Muy Baja'Tabla probabilidad'!",H70)))</formula>
    </cfRule>
    <cfRule type="containsText" dxfId="347" priority="116" operator="containsText" text="Muy bajo">
      <formula>NOT(ISERROR(SEARCH("Muy bajo",H70)))</formula>
    </cfRule>
    <cfRule type="containsText" dxfId="346" priority="117" operator="containsText" text="Alta">
      <formula>NOT(ISERROR(SEARCH("Alta",H70)))</formula>
    </cfRule>
    <cfRule type="containsText" dxfId="345" priority="118" operator="containsText" text="Media">
      <formula>NOT(ISERROR(SEARCH("Media",H70)))</formula>
    </cfRule>
    <cfRule type="containsText" dxfId="344" priority="119" operator="containsText" text="Baja">
      <formula>NOT(ISERROR(SEARCH("Baja",H70)))</formula>
    </cfRule>
    <cfRule type="containsText" dxfId="343" priority="120" operator="containsText" text="Muy baja">
      <formula>NOT(ISERROR(SEARCH("Muy baja",H70)))</formula>
    </cfRule>
    <cfRule type="cellIs" dxfId="342" priority="123" operator="between">
      <formula>1</formula>
      <formula>2</formula>
    </cfRule>
    <cfRule type="cellIs" dxfId="341" priority="124" operator="between">
      <formula>0</formula>
      <formula>2</formula>
    </cfRule>
  </conditionalFormatting>
  <conditionalFormatting sqref="H80">
    <cfRule type="containsText" dxfId="340" priority="75" operator="containsText" text="Muy Baja">
      <formula>NOT(ISERROR(SEARCH("Muy Baja",H80)))</formula>
    </cfRule>
    <cfRule type="containsText" dxfId="339" priority="76" operator="containsText" text="Baja">
      <formula>NOT(ISERROR(SEARCH("Baja",H80)))</formula>
    </cfRule>
    <cfRule type="containsText" dxfId="338" priority="77" operator="containsText" text="Muy Alta">
      <formula>NOT(ISERROR(SEARCH("Muy Alta",H80)))</formula>
    </cfRule>
    <cfRule type="containsText" dxfId="337" priority="78" operator="containsText" text="Alta">
      <formula>NOT(ISERROR(SEARCH("Alta",H80)))</formula>
    </cfRule>
    <cfRule type="containsText" dxfId="336" priority="79" operator="containsText" text="Media">
      <formula>NOT(ISERROR(SEARCH("Media",H80)))</formula>
    </cfRule>
    <cfRule type="containsText" dxfId="335" priority="80" operator="containsText" text="Media">
      <formula>NOT(ISERROR(SEARCH("Media",H80)))</formula>
    </cfRule>
    <cfRule type="containsText" dxfId="334" priority="81" operator="containsText" text="Media">
      <formula>NOT(ISERROR(SEARCH("Media",H80)))</formula>
    </cfRule>
    <cfRule type="containsText" dxfId="333" priority="82" operator="containsText" text="Muy Baja">
      <formula>NOT(ISERROR(SEARCH("Muy Baja",H80)))</formula>
    </cfRule>
    <cfRule type="containsText" dxfId="332" priority="83" operator="containsText" text="Baja">
      <formula>NOT(ISERROR(SEARCH("Baja",H80)))</formula>
    </cfRule>
    <cfRule type="containsText" dxfId="331" priority="84" operator="containsText" text="Muy Baja">
      <formula>NOT(ISERROR(SEARCH("Muy Baja",H80)))</formula>
    </cfRule>
    <cfRule type="containsText" dxfId="330" priority="85" operator="containsText" text="Muy Baja">
      <formula>NOT(ISERROR(SEARCH("Muy Baja",H80)))</formula>
    </cfRule>
    <cfRule type="containsText" dxfId="329" priority="86" operator="containsText" text="Muy Baja">
      <formula>NOT(ISERROR(SEARCH("Muy Baja",H80)))</formula>
    </cfRule>
    <cfRule type="containsText" dxfId="328" priority="87" operator="containsText" text="Muy Baja'Tabla probabilidad'!">
      <formula>NOT(ISERROR(SEARCH("Muy Baja'Tabla probabilidad'!",H80)))</formula>
    </cfRule>
    <cfRule type="containsText" dxfId="327" priority="88" operator="containsText" text="Muy bajo">
      <formula>NOT(ISERROR(SEARCH("Muy bajo",H80)))</formula>
    </cfRule>
    <cfRule type="containsText" dxfId="326" priority="89" operator="containsText" text="Alta">
      <formula>NOT(ISERROR(SEARCH("Alta",H80)))</formula>
    </cfRule>
    <cfRule type="containsText" dxfId="325" priority="90" operator="containsText" text="Media">
      <formula>NOT(ISERROR(SEARCH("Media",H80)))</formula>
    </cfRule>
    <cfRule type="containsText" dxfId="324" priority="91" operator="containsText" text="Baja">
      <formula>NOT(ISERROR(SEARCH("Baja",H80)))</formula>
    </cfRule>
    <cfRule type="containsText" dxfId="323" priority="92" operator="containsText" text="Muy baja">
      <formula>NOT(ISERROR(SEARCH("Muy baja",H80)))</formula>
    </cfRule>
    <cfRule type="cellIs" dxfId="322" priority="95" operator="between">
      <formula>1</formula>
      <formula>2</formula>
    </cfRule>
    <cfRule type="cellIs" dxfId="321" priority="96" operator="between">
      <formula>0</formula>
      <formula>2</formula>
    </cfRule>
  </conditionalFormatting>
  <conditionalFormatting sqref="H90">
    <cfRule type="containsText" dxfId="320" priority="47" operator="containsText" text="Muy Baja">
      <formula>NOT(ISERROR(SEARCH("Muy Baja",H90)))</formula>
    </cfRule>
    <cfRule type="containsText" dxfId="319" priority="48" operator="containsText" text="Baja">
      <formula>NOT(ISERROR(SEARCH("Baja",H90)))</formula>
    </cfRule>
    <cfRule type="containsText" dxfId="318" priority="49" operator="containsText" text="Muy Alta">
      <formula>NOT(ISERROR(SEARCH("Muy Alta",H90)))</formula>
    </cfRule>
    <cfRule type="containsText" dxfId="317" priority="50" operator="containsText" text="Alta">
      <formula>NOT(ISERROR(SEARCH("Alta",H90)))</formula>
    </cfRule>
    <cfRule type="containsText" dxfId="316" priority="51" operator="containsText" text="Media">
      <formula>NOT(ISERROR(SEARCH("Media",H90)))</formula>
    </cfRule>
    <cfRule type="containsText" dxfId="315" priority="52" operator="containsText" text="Media">
      <formula>NOT(ISERROR(SEARCH("Media",H90)))</formula>
    </cfRule>
    <cfRule type="containsText" dxfId="314" priority="53" operator="containsText" text="Media">
      <formula>NOT(ISERROR(SEARCH("Media",H90)))</formula>
    </cfRule>
    <cfRule type="containsText" dxfId="313" priority="54" operator="containsText" text="Muy Baja">
      <formula>NOT(ISERROR(SEARCH("Muy Baja",H90)))</formula>
    </cfRule>
    <cfRule type="containsText" dxfId="312" priority="55" operator="containsText" text="Baja">
      <formula>NOT(ISERROR(SEARCH("Baja",H90)))</formula>
    </cfRule>
    <cfRule type="containsText" dxfId="311" priority="56" operator="containsText" text="Muy Baja">
      <formula>NOT(ISERROR(SEARCH("Muy Baja",H90)))</formula>
    </cfRule>
    <cfRule type="containsText" dxfId="310" priority="57" operator="containsText" text="Muy Baja">
      <formula>NOT(ISERROR(SEARCH("Muy Baja",H90)))</formula>
    </cfRule>
    <cfRule type="containsText" dxfId="309" priority="58" operator="containsText" text="Muy Baja">
      <formula>NOT(ISERROR(SEARCH("Muy Baja",H90)))</formula>
    </cfRule>
    <cfRule type="containsText" dxfId="308" priority="59" operator="containsText" text="Muy Baja'Tabla probabilidad'!">
      <formula>NOT(ISERROR(SEARCH("Muy Baja'Tabla probabilidad'!",H90)))</formula>
    </cfRule>
    <cfRule type="containsText" dxfId="307" priority="60" operator="containsText" text="Muy bajo">
      <formula>NOT(ISERROR(SEARCH("Muy bajo",H90)))</formula>
    </cfRule>
    <cfRule type="containsText" dxfId="306" priority="61" operator="containsText" text="Alta">
      <formula>NOT(ISERROR(SEARCH("Alta",H90)))</formula>
    </cfRule>
    <cfRule type="containsText" dxfId="305" priority="62" operator="containsText" text="Media">
      <formula>NOT(ISERROR(SEARCH("Media",H90)))</formula>
    </cfRule>
    <cfRule type="containsText" dxfId="304" priority="63" operator="containsText" text="Baja">
      <formula>NOT(ISERROR(SEARCH("Baja",H90)))</formula>
    </cfRule>
    <cfRule type="containsText" dxfId="303" priority="64" operator="containsText" text="Muy baja">
      <formula>NOT(ISERROR(SEARCH("Muy baja",H90)))</formula>
    </cfRule>
    <cfRule type="cellIs" dxfId="302" priority="67" operator="between">
      <formula>1</formula>
      <formula>2</formula>
    </cfRule>
    <cfRule type="cellIs" dxfId="301" priority="68" operator="between">
      <formula>0</formula>
      <formula>2</formula>
    </cfRule>
  </conditionalFormatting>
  <conditionalFormatting sqref="H100 H110 H120">
    <cfRule type="containsText" dxfId="300" priority="19" operator="containsText" text="Muy Baja">
      <formula>NOT(ISERROR(SEARCH("Muy Baja",H100)))</formula>
    </cfRule>
    <cfRule type="containsText" dxfId="299" priority="20" operator="containsText" text="Baja">
      <formula>NOT(ISERROR(SEARCH("Baja",H100)))</formula>
    </cfRule>
    <cfRule type="containsText" dxfId="298" priority="21" operator="containsText" text="Muy Alta">
      <formula>NOT(ISERROR(SEARCH("Muy Alta",H100)))</formula>
    </cfRule>
    <cfRule type="containsText" dxfId="297" priority="22" operator="containsText" text="Alta">
      <formula>NOT(ISERROR(SEARCH("Alta",H100)))</formula>
    </cfRule>
    <cfRule type="containsText" dxfId="296" priority="23" operator="containsText" text="Media">
      <formula>NOT(ISERROR(SEARCH("Media",H100)))</formula>
    </cfRule>
    <cfRule type="containsText" dxfId="295" priority="24" operator="containsText" text="Media">
      <formula>NOT(ISERROR(SEARCH("Media",H100)))</formula>
    </cfRule>
    <cfRule type="containsText" dxfId="294" priority="25" operator="containsText" text="Media">
      <formula>NOT(ISERROR(SEARCH("Media",H100)))</formula>
    </cfRule>
    <cfRule type="containsText" dxfId="293" priority="26" operator="containsText" text="Muy Baja">
      <formula>NOT(ISERROR(SEARCH("Muy Baja",H100)))</formula>
    </cfRule>
    <cfRule type="containsText" dxfId="292" priority="27" operator="containsText" text="Baja">
      <formula>NOT(ISERROR(SEARCH("Baja",H100)))</formula>
    </cfRule>
    <cfRule type="containsText" dxfId="291" priority="28" operator="containsText" text="Muy Baja">
      <formula>NOT(ISERROR(SEARCH("Muy Baja",H100)))</formula>
    </cfRule>
    <cfRule type="containsText" dxfId="290" priority="29" operator="containsText" text="Muy Baja">
      <formula>NOT(ISERROR(SEARCH("Muy Baja",H100)))</formula>
    </cfRule>
    <cfRule type="containsText" dxfId="289" priority="30" operator="containsText" text="Muy Baja">
      <formula>NOT(ISERROR(SEARCH("Muy Baja",H100)))</formula>
    </cfRule>
    <cfRule type="containsText" dxfId="288" priority="31" operator="containsText" text="Muy Baja'Tabla probabilidad'!">
      <formula>NOT(ISERROR(SEARCH("Muy Baja'Tabla probabilidad'!",H100)))</formula>
    </cfRule>
    <cfRule type="containsText" dxfId="287" priority="32" operator="containsText" text="Muy bajo">
      <formula>NOT(ISERROR(SEARCH("Muy bajo",H100)))</formula>
    </cfRule>
    <cfRule type="containsText" dxfId="286" priority="33" operator="containsText" text="Alta">
      <formula>NOT(ISERROR(SEARCH("Alta",H100)))</formula>
    </cfRule>
    <cfRule type="containsText" dxfId="285" priority="34" operator="containsText" text="Media">
      <formula>NOT(ISERROR(SEARCH("Media",H100)))</formula>
    </cfRule>
    <cfRule type="containsText" dxfId="284" priority="35" operator="containsText" text="Baja">
      <formula>NOT(ISERROR(SEARCH("Baja",H100)))</formula>
    </cfRule>
    <cfRule type="containsText" dxfId="283" priority="36" operator="containsText" text="Muy baja">
      <formula>NOT(ISERROR(SEARCH("Muy baja",H100)))</formula>
    </cfRule>
    <cfRule type="cellIs" dxfId="282" priority="39" operator="between">
      <formula>1</formula>
      <formula>2</formula>
    </cfRule>
    <cfRule type="cellIs" dxfId="281" priority="40" operator="between">
      <formula>0</formula>
      <formula>2</formula>
    </cfRule>
  </conditionalFormatting>
  <conditionalFormatting sqref="K10:K68 K70:K78 K80:K88 K90:K98 K100:K108 K110:K118 K120:K128">
    <cfRule type="containsText" dxfId="280" priority="174" operator="containsText" text="Catastrófico">
      <formula>NOT(ISERROR(SEARCH("Catastrófico",K10)))</formula>
    </cfRule>
    <cfRule type="containsText" dxfId="279" priority="175" operator="containsText" text="Mayor">
      <formula>NOT(ISERROR(SEARCH("Mayor",K10)))</formula>
    </cfRule>
    <cfRule type="containsText" dxfId="278" priority="176" operator="containsText" text="Alta">
      <formula>NOT(ISERROR(SEARCH("Alta",K10)))</formula>
    </cfRule>
    <cfRule type="containsText" dxfId="277" priority="177" operator="containsText" text="Moderado">
      <formula>NOT(ISERROR(SEARCH("Moderado",K10)))</formula>
    </cfRule>
    <cfRule type="containsText" dxfId="276" priority="178" operator="containsText" text="Menor">
      <formula>NOT(ISERROR(SEARCH("Menor",K10)))</formula>
    </cfRule>
    <cfRule type="containsText" dxfId="275" priority="179" operator="containsText" text="Leve">
      <formula>NOT(ISERROR(SEARCH("Leve",K10)))</formula>
    </cfRule>
  </conditionalFormatting>
  <conditionalFormatting sqref="M10 M20">
    <cfRule type="containsText" dxfId="274" priority="905" operator="containsText" text="Catastrófico">
      <formula>NOT(ISERROR(SEARCH("Catastrófico",M10)))</formula>
    </cfRule>
    <cfRule type="containsText" dxfId="273" priority="906" operator="containsText" text="Mayor">
      <formula>NOT(ISERROR(SEARCH("Mayor",M10)))</formula>
    </cfRule>
    <cfRule type="containsText" dxfId="272" priority="907" operator="containsText" text="Alta">
      <formula>NOT(ISERROR(SEARCH("Alta",M10)))</formula>
    </cfRule>
    <cfRule type="containsText" dxfId="271" priority="908" operator="containsText" text="Moderado">
      <formula>NOT(ISERROR(SEARCH("Moderado",M10)))</formula>
    </cfRule>
    <cfRule type="containsText" dxfId="270" priority="909" operator="containsText" text="Menor">
      <formula>NOT(ISERROR(SEARCH("Menor",M10)))</formula>
    </cfRule>
    <cfRule type="containsText" dxfId="269" priority="910" operator="containsText" text="Leve">
      <formula>NOT(ISERROR(SEARCH("Leve",M10)))</formula>
    </cfRule>
  </conditionalFormatting>
  <conditionalFormatting sqref="M30 M40">
    <cfRule type="containsText" dxfId="268" priority="619" operator="containsText" text="Catastrófico">
      <formula>NOT(ISERROR(SEARCH("Catastrófico",M30)))</formula>
    </cfRule>
    <cfRule type="containsText" dxfId="267" priority="620" operator="containsText" text="Mayor">
      <formula>NOT(ISERROR(SEARCH("Mayor",M30)))</formula>
    </cfRule>
    <cfRule type="containsText" dxfId="266" priority="621" operator="containsText" text="Alta">
      <formula>NOT(ISERROR(SEARCH("Alta",M30)))</formula>
    </cfRule>
    <cfRule type="containsText" dxfId="265" priority="622" operator="containsText" text="Moderado">
      <formula>NOT(ISERROR(SEARCH("Moderado",M30)))</formula>
    </cfRule>
    <cfRule type="containsText" dxfId="264" priority="623" operator="containsText" text="Menor">
      <formula>NOT(ISERROR(SEARCH("Menor",M30)))</formula>
    </cfRule>
    <cfRule type="containsText" dxfId="263" priority="624" operator="containsText" text="Leve">
      <formula>NOT(ISERROR(SEARCH("Leve",M30)))</formula>
    </cfRule>
  </conditionalFormatting>
  <conditionalFormatting sqref="M50">
    <cfRule type="containsText" dxfId="262" priority="141" operator="containsText" text="Catastrófico">
      <formula>NOT(ISERROR(SEARCH("Catastrófico",M50)))</formula>
    </cfRule>
    <cfRule type="containsText" dxfId="261" priority="142" operator="containsText" text="Mayor">
      <formula>NOT(ISERROR(SEARCH("Mayor",M50)))</formula>
    </cfRule>
    <cfRule type="containsText" dxfId="260" priority="143" operator="containsText" text="Alta">
      <formula>NOT(ISERROR(SEARCH("Alta",M50)))</formula>
    </cfRule>
    <cfRule type="containsText" dxfId="259" priority="144" operator="containsText" text="Moderado">
      <formula>NOT(ISERROR(SEARCH("Moderado",M50)))</formula>
    </cfRule>
    <cfRule type="containsText" dxfId="258" priority="145" operator="containsText" text="Menor">
      <formula>NOT(ISERROR(SEARCH("Menor",M50)))</formula>
    </cfRule>
    <cfRule type="containsText" dxfId="257" priority="146" operator="containsText" text="Leve">
      <formula>NOT(ISERROR(SEARCH("Leve",M50)))</formula>
    </cfRule>
  </conditionalFormatting>
  <conditionalFormatting sqref="M60 M70 M80 M90 M100 M110 M120">
    <cfRule type="containsText" dxfId="256" priority="331" operator="containsText" text="Catastrófico">
      <formula>NOT(ISERROR(SEARCH("Catastrófico",M60)))</formula>
    </cfRule>
    <cfRule type="containsText" dxfId="255" priority="332" operator="containsText" text="Mayor">
      <formula>NOT(ISERROR(SEARCH("Mayor",M60)))</formula>
    </cfRule>
    <cfRule type="containsText" dxfId="254" priority="333" operator="containsText" text="Alta">
      <formula>NOT(ISERROR(SEARCH("Alta",M60)))</formula>
    </cfRule>
    <cfRule type="containsText" dxfId="253" priority="334" operator="containsText" text="Moderado">
      <formula>NOT(ISERROR(SEARCH("Moderado",M60)))</formula>
    </cfRule>
    <cfRule type="containsText" dxfId="252" priority="335" operator="containsText" text="Menor">
      <formula>NOT(ISERROR(SEARCH("Menor",M60)))</formula>
    </cfRule>
    <cfRule type="containsText" dxfId="251" priority="336" operator="containsText" text="Leve">
      <formula>NOT(ISERROR(SEARCH("Leve",M60)))</formula>
    </cfRule>
  </conditionalFormatting>
  <conditionalFormatting sqref="N50">
    <cfRule type="containsText" dxfId="250" priority="170" operator="containsText" text="Extremo">
      <formula>NOT(ISERROR(SEARCH("Extremo",N50)))</formula>
    </cfRule>
    <cfRule type="containsText" dxfId="249" priority="171" operator="containsText" text="Alto">
      <formula>NOT(ISERROR(SEARCH("Alto",N50)))</formula>
    </cfRule>
    <cfRule type="containsText" dxfId="248" priority="172" operator="containsText" text="Bajo">
      <formula>NOT(ISERROR(SEARCH("Bajo",N50)))</formula>
    </cfRule>
    <cfRule type="containsText" dxfId="247" priority="173" operator="containsText" text="Moderado">
      <formula>NOT(ISERROR(SEARCH("Moderado",N50)))</formula>
    </cfRule>
  </conditionalFormatting>
  <conditionalFormatting sqref="N60 N70 N80 N90 N100 N110 N120">
    <cfRule type="containsText" dxfId="246" priority="360" operator="containsText" text="Extremo">
      <formula>NOT(ISERROR(SEARCH("Extremo",N60)))</formula>
    </cfRule>
    <cfRule type="containsText" dxfId="245" priority="361" operator="containsText" text="Alto">
      <formula>NOT(ISERROR(SEARCH("Alto",N60)))</formula>
    </cfRule>
    <cfRule type="containsText" dxfId="244" priority="362" operator="containsText" text="Bajo">
      <formula>NOT(ISERROR(SEARCH("Bajo",N60)))</formula>
    </cfRule>
    <cfRule type="containsText" dxfId="243" priority="363" operator="containsText" text="Moderado">
      <formula>NOT(ISERROR(SEARCH("Moderado",N60)))</formula>
    </cfRule>
  </conditionalFormatting>
  <conditionalFormatting sqref="N8:O8">
    <cfRule type="containsText" dxfId="242" priority="180" operator="containsText" text="3- Moderado">
      <formula>NOT(ISERROR(SEARCH("3- Moderado",N8)))</formula>
    </cfRule>
    <cfRule type="containsText" dxfId="241" priority="181" operator="containsText" text="6- Moderado">
      <formula>NOT(ISERROR(SEARCH("6- Moderado",N8)))</formula>
    </cfRule>
    <cfRule type="containsText" dxfId="240" priority="182" operator="containsText" text="4- Moderado">
      <formula>NOT(ISERROR(SEARCH("4- Moderado",N8)))</formula>
    </cfRule>
    <cfRule type="containsText" dxfId="239" priority="183" operator="containsText" text="3- Bajo">
      <formula>NOT(ISERROR(SEARCH("3- Bajo",N8)))</formula>
    </cfRule>
    <cfRule type="containsText" dxfId="238" priority="184" operator="containsText" text="4- Bajo">
      <formula>NOT(ISERROR(SEARCH("4- Bajo",N8)))</formula>
    </cfRule>
    <cfRule type="containsText" dxfId="237" priority="185" operator="containsText" text="1- Bajo">
      <formula>NOT(ISERROR(SEARCH("1- Bajo",N8)))</formula>
    </cfRule>
  </conditionalFormatting>
  <conditionalFormatting sqref="N10:O10 N20:O20">
    <cfRule type="containsText" dxfId="236" priority="1492" operator="containsText" text="Extremo">
      <formula>NOT(ISERROR(SEARCH("Extremo",N10)))</formula>
    </cfRule>
    <cfRule type="containsText" dxfId="235" priority="1493" operator="containsText" text="Alto">
      <formula>NOT(ISERROR(SEARCH("Alto",N10)))</formula>
    </cfRule>
    <cfRule type="containsText" dxfId="234" priority="1494" operator="containsText" text="Bajo">
      <formula>NOT(ISERROR(SEARCH("Bajo",N10)))</formula>
    </cfRule>
    <cfRule type="containsText" dxfId="233" priority="1495" operator="containsText" text="Moderado">
      <formula>NOT(ISERROR(SEARCH("Moderado",N10)))</formula>
    </cfRule>
  </conditionalFormatting>
  <conditionalFormatting sqref="N30:O30 N40">
    <cfRule type="containsText" dxfId="232" priority="648" operator="containsText" text="Extremo">
      <formula>NOT(ISERROR(SEARCH("Extremo",N30)))</formula>
    </cfRule>
    <cfRule type="containsText" dxfId="231" priority="649" operator="containsText" text="Alto">
      <formula>NOT(ISERROR(SEARCH("Alto",N30)))</formula>
    </cfRule>
    <cfRule type="containsText" dxfId="230" priority="650" operator="containsText" text="Bajo">
      <formula>NOT(ISERROR(SEARCH("Bajo",N30)))</formula>
    </cfRule>
    <cfRule type="containsText" dxfId="229" priority="651" operator="containsText" text="Moderado">
      <formula>NOT(ISERROR(SEARCH("Moderado",N30)))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30"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931"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644"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645"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166" operator="containsText" id="{6A0F235F-8361-465C-8AE6-0C9682E4F4D3}">
            <xm:f>NOT(ISERROR(SEARCH('8- Políticas de Administración '!$B$5,H50)))</xm:f>
            <xm:f>'8- Políticas de Administración '!$B$5</xm:f>
            <x14:dxf>
              <font>
                <color rgb="FF006100"/>
              </font>
              <fill>
                <patternFill>
                  <bgColor rgb="FFC6EFCE"/>
                </patternFill>
              </fill>
            </x14:dxf>
          </x14:cfRule>
          <x14:cfRule type="containsText" priority="167" operator="containsText" id="{4BB0CFDE-CF98-4C75-B350-900D02045E20}">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356" operator="containsText" id="{11D1C3EE-87E8-41ED-9705-AB190DD1E190}">
            <xm:f>NOT(ISERROR(SEARCH('8- Políticas de Administración '!$B$5,H60)))</xm:f>
            <xm:f>'8- Políticas de Administración '!$B$5</xm:f>
            <x14:dxf>
              <font>
                <color rgb="FF006100"/>
              </font>
              <fill>
                <patternFill>
                  <bgColor rgb="FFC6EFCE"/>
                </patternFill>
              </fill>
            </x14:dxf>
          </x14:cfRule>
          <x14:cfRule type="containsText" priority="357" operator="containsText" id="{67565E7B-28B1-4A9A-831D-D3244E018B7D}">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121" operator="containsText" id="{CFDF689C-DB50-45D4-88F4-485615208F6C}">
            <xm:f>NOT(ISERROR(SEARCH(#REF!,H70)))</xm:f>
            <xm:f>#REF!</xm:f>
            <x14:dxf>
              <font>
                <color rgb="FF006100"/>
              </font>
              <fill>
                <patternFill>
                  <bgColor rgb="FFC6EFCE"/>
                </patternFill>
              </fill>
            </x14:dxf>
          </x14:cfRule>
          <x14:cfRule type="containsText" priority="122" operator="containsText" id="{0A12664C-0D24-4483-A4EA-AA589F7832E1}">
            <xm:f>NOT(ISERROR(SEARCH(#REF!,H70)))</xm:f>
            <xm:f>#REF!</xm:f>
            <x14:dxf>
              <font>
                <color rgb="FF9C0006"/>
              </font>
              <fill>
                <patternFill>
                  <bgColor rgb="FFFFC7CE"/>
                </patternFill>
              </fill>
            </x14:dxf>
          </x14:cfRule>
          <xm:sqref>H70</xm:sqref>
        </x14:conditionalFormatting>
        <x14:conditionalFormatting xmlns:xm="http://schemas.microsoft.com/office/excel/2006/main">
          <x14:cfRule type="containsText" priority="93" operator="containsText" id="{3B7EB96F-D489-4735-9262-1676DE49E5E8}">
            <xm:f>NOT(ISERROR(SEARCH(#REF!,H80)))</xm:f>
            <xm:f>#REF!</xm:f>
            <x14:dxf>
              <font>
                <color rgb="FF006100"/>
              </font>
              <fill>
                <patternFill>
                  <bgColor rgb="FFC6EFCE"/>
                </patternFill>
              </fill>
            </x14:dxf>
          </x14:cfRule>
          <x14:cfRule type="containsText" priority="94" operator="containsText" id="{68F110B8-E47C-4E8F-A377-38FABF2FD5E5}">
            <xm:f>NOT(ISERROR(SEARCH(#REF!,H80)))</xm:f>
            <xm:f>#REF!</xm:f>
            <x14:dxf>
              <font>
                <color rgb="FF9C0006"/>
              </font>
              <fill>
                <patternFill>
                  <bgColor rgb="FFFFC7CE"/>
                </patternFill>
              </fill>
            </x14:dxf>
          </x14:cfRule>
          <xm:sqref>H80</xm:sqref>
        </x14:conditionalFormatting>
        <x14:conditionalFormatting xmlns:xm="http://schemas.microsoft.com/office/excel/2006/main">
          <x14:cfRule type="containsText" priority="65" operator="containsText" id="{5E7FC39C-0602-4888-B854-BAA875F9795A}">
            <xm:f>NOT(ISERROR(SEARCH(#REF!,H90)))</xm:f>
            <xm:f>#REF!</xm:f>
            <x14:dxf>
              <font>
                <color rgb="FF006100"/>
              </font>
              <fill>
                <patternFill>
                  <bgColor rgb="FFC6EFCE"/>
                </patternFill>
              </fill>
            </x14:dxf>
          </x14:cfRule>
          <x14:cfRule type="containsText" priority="66" operator="containsText" id="{3831366C-BC9C-467D-898C-066AEE31B3C7}">
            <xm:f>NOT(ISERROR(SEARCH(#REF!,H90)))</xm:f>
            <xm:f>#REF!</xm:f>
            <x14:dxf>
              <font>
                <color rgb="FF9C0006"/>
              </font>
              <fill>
                <patternFill>
                  <bgColor rgb="FFFFC7CE"/>
                </patternFill>
              </fill>
            </x14:dxf>
          </x14:cfRule>
          <xm:sqref>H90</xm:sqref>
        </x14:conditionalFormatting>
        <x14:conditionalFormatting xmlns:xm="http://schemas.microsoft.com/office/excel/2006/main">
          <x14:cfRule type="containsText" priority="37" operator="containsText" id="{20C3D334-942F-4773-84EF-48EFD93F7448}">
            <xm:f>NOT(ISERROR(SEARCH(#REF!,H100)))</xm:f>
            <xm:f>#REF!</xm:f>
            <x14:dxf>
              <font>
                <color rgb="FF006100"/>
              </font>
              <fill>
                <patternFill>
                  <bgColor rgb="FFC6EFCE"/>
                </patternFill>
              </fill>
            </x14:dxf>
          </x14:cfRule>
          <x14:cfRule type="containsText" priority="38" operator="containsText" id="{0613FC84-92A9-43FE-B402-7A5516482DB7}">
            <xm:f>NOT(ISERROR(SEARCH(#REF!,H100)))</xm:f>
            <xm:f>#REF!</xm:f>
            <x14:dxf>
              <font>
                <color rgb="FF9C0006"/>
              </font>
              <fill>
                <patternFill>
                  <bgColor rgb="FFFFC7CE"/>
                </patternFill>
              </fill>
            </x14:dxf>
          </x14:cfRule>
          <xm:sqref>H100 H110 H120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I10:I129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29"/>
  <sheetViews>
    <sheetView showGridLines="0" topLeftCell="H1" zoomScale="80" zoomScaleNormal="80" zoomScalePageLayoutView="70" workbookViewId="0">
      <selection activeCell="U8" sqref="U8"/>
    </sheetView>
  </sheetViews>
  <sheetFormatPr baseColWidth="10" defaultColWidth="11.42578125" defaultRowHeight="15"/>
  <cols>
    <col min="1" max="1" width="7" customWidth="1"/>
    <col min="2" max="2" width="35.85546875" customWidth="1"/>
    <col min="3" max="3" width="70.42578125" style="51" customWidth="1"/>
    <col min="4" max="4" width="5" hidden="1" customWidth="1"/>
    <col min="5" max="5" width="62.85546875" customWidth="1"/>
    <col min="7" max="7" width="12.28515625" bestFit="1" customWidth="1"/>
    <col min="8" max="8" width="14.7109375" bestFit="1" customWidth="1"/>
    <col min="9" max="9" width="13.5703125" customWidth="1"/>
    <col min="10" max="10" width="5" customWidth="1"/>
    <col min="11" max="11" width="11.7109375" customWidth="1"/>
    <col min="12" max="12" width="47.28515625" customWidth="1"/>
    <col min="13" max="13" width="48.5703125" customWidth="1"/>
    <col min="14" max="14" width="7.7109375" customWidth="1"/>
    <col min="15" max="15" width="12.42578125" customWidth="1"/>
    <col min="16" max="17" width="10" customWidth="1"/>
    <col min="18" max="18" width="5" customWidth="1"/>
    <col min="19" max="19" width="11.42578125" customWidth="1"/>
    <col min="20" max="20" width="26.28515625" style="37" customWidth="1"/>
    <col min="21" max="21" width="18.5703125" style="36" customWidth="1"/>
    <col min="22" max="22" width="22.5703125" style="38" customWidth="1"/>
    <col min="23" max="278" width="11.42578125" style="15"/>
    <col min="279" max="16384" width="11.42578125" style="20"/>
  </cols>
  <sheetData>
    <row r="1" spans="1:278" s="17" customFormat="1" ht="27.75" thickTop="1">
      <c r="A1" s="463"/>
      <c r="B1" s="464"/>
      <c r="C1" s="465"/>
      <c r="D1" s="44"/>
      <c r="E1" s="459" t="s">
        <v>380</v>
      </c>
      <c r="F1" s="460"/>
      <c r="G1" s="460"/>
      <c r="H1" s="460"/>
      <c r="I1" s="460"/>
      <c r="J1" s="460"/>
      <c r="K1" s="460"/>
      <c r="L1" s="460"/>
      <c r="M1" s="460"/>
      <c r="N1" s="460"/>
      <c r="O1" s="460"/>
      <c r="P1" s="460"/>
      <c r="Q1" s="460"/>
      <c r="R1" s="460"/>
      <c r="S1" s="460"/>
      <c r="T1" s="460"/>
      <c r="U1" s="460"/>
      <c r="V1" s="460"/>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466"/>
      <c r="B2" s="433"/>
      <c r="C2" s="467"/>
      <c r="D2" s="44"/>
      <c r="E2" s="461"/>
      <c r="F2" s="462"/>
      <c r="G2" s="462"/>
      <c r="H2" s="462"/>
      <c r="I2" s="462"/>
      <c r="J2" s="462"/>
      <c r="K2" s="462"/>
      <c r="L2" s="462"/>
      <c r="M2" s="462"/>
      <c r="N2" s="462"/>
      <c r="O2" s="462"/>
      <c r="P2" s="462"/>
      <c r="Q2" s="462"/>
      <c r="R2" s="462"/>
      <c r="S2" s="462"/>
      <c r="T2" s="462"/>
      <c r="U2" s="462"/>
      <c r="V2" s="462"/>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
      <c r="A3" s="466"/>
      <c r="B3" s="433"/>
      <c r="C3" s="467"/>
      <c r="D3" s="148"/>
      <c r="E3" s="461"/>
      <c r="F3" s="462"/>
      <c r="G3" s="462"/>
      <c r="H3" s="462"/>
      <c r="I3" s="462"/>
      <c r="J3" s="462"/>
      <c r="K3" s="462"/>
      <c r="L3" s="462"/>
      <c r="M3" s="462"/>
      <c r="N3" s="462"/>
      <c r="O3" s="462"/>
      <c r="P3" s="462"/>
      <c r="Q3" s="462"/>
      <c r="R3" s="462"/>
      <c r="S3" s="462"/>
      <c r="T3" s="462"/>
      <c r="U3" s="462"/>
      <c r="V3" s="462"/>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8">
      <c r="A4" s="434" t="s">
        <v>276</v>
      </c>
      <c r="B4" s="434"/>
      <c r="C4" s="458" t="s">
        <v>5</v>
      </c>
      <c r="D4" s="458"/>
      <c r="E4" s="458"/>
      <c r="F4" s="458"/>
      <c r="G4" s="458"/>
      <c r="H4" s="458"/>
      <c r="I4" s="458"/>
      <c r="J4" s="458"/>
      <c r="K4" s="458"/>
      <c r="L4" s="458"/>
      <c r="M4" s="458"/>
      <c r="N4" s="458"/>
      <c r="O4" s="458"/>
      <c r="P4" s="458"/>
      <c r="Q4" s="458"/>
      <c r="R4" s="458"/>
      <c r="S4" s="458"/>
      <c r="T4" s="458"/>
      <c r="U4" s="458"/>
      <c r="V4" s="458"/>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38.450000000000003" customHeight="1">
      <c r="A5" s="434" t="s">
        <v>277</v>
      </c>
      <c r="B5" s="434"/>
      <c r="C5" s="457" t="s">
        <v>38</v>
      </c>
      <c r="D5" s="457"/>
      <c r="E5" s="457"/>
      <c r="F5" s="457"/>
      <c r="G5" s="457"/>
      <c r="H5" s="457"/>
      <c r="I5" s="457"/>
      <c r="J5" s="457"/>
      <c r="K5" s="457"/>
      <c r="L5" s="457"/>
      <c r="M5" s="457"/>
      <c r="N5" s="457"/>
      <c r="O5" s="457"/>
      <c r="P5" s="457"/>
      <c r="Q5" s="457"/>
      <c r="R5" s="457"/>
      <c r="S5" s="457"/>
      <c r="T5" s="457"/>
      <c r="U5" s="457"/>
      <c r="V5" s="457"/>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18">
      <c r="A6" s="434" t="s">
        <v>278</v>
      </c>
      <c r="B6" s="434"/>
      <c r="C6" s="458" t="s">
        <v>279</v>
      </c>
      <c r="D6" s="458"/>
      <c r="E6" s="458"/>
      <c r="F6" s="458"/>
      <c r="G6" s="458"/>
      <c r="H6" s="458"/>
      <c r="I6" s="458"/>
      <c r="J6" s="458"/>
      <c r="K6" s="458"/>
      <c r="L6" s="458"/>
      <c r="M6" s="458"/>
      <c r="N6" s="458"/>
      <c r="O6" s="458"/>
      <c r="P6" s="458"/>
      <c r="Q6" s="458"/>
      <c r="R6" s="458"/>
      <c r="S6" s="458"/>
      <c r="T6" s="458"/>
      <c r="U6" s="458"/>
      <c r="V6" s="458"/>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t="17.25" thickBot="1">
      <c r="A7" s="468" t="s">
        <v>280</v>
      </c>
      <c r="B7" s="468"/>
      <c r="C7" s="468"/>
      <c r="D7" s="469" t="s">
        <v>381</v>
      </c>
      <c r="E7" s="444"/>
      <c r="F7" s="444"/>
      <c r="G7" s="444"/>
      <c r="H7" s="444"/>
      <c r="I7" s="444"/>
      <c r="J7" s="444"/>
      <c r="K7" s="444"/>
      <c r="L7" s="444"/>
      <c r="M7" s="444"/>
      <c r="N7" s="444"/>
      <c r="O7" s="444"/>
      <c r="P7" s="444"/>
      <c r="Q7" s="444"/>
      <c r="R7" s="445"/>
      <c r="S7" s="126"/>
      <c r="T7" s="468" t="s">
        <v>382</v>
      </c>
      <c r="U7" s="468"/>
      <c r="V7" s="468"/>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30" customHeight="1" thickTop="1" thickBot="1">
      <c r="A8" s="470" t="s">
        <v>285</v>
      </c>
      <c r="B8" s="471" t="s">
        <v>383</v>
      </c>
      <c r="C8" s="473" t="s">
        <v>281</v>
      </c>
      <c r="D8" s="475" t="s">
        <v>384</v>
      </c>
      <c r="E8" s="477" t="s">
        <v>251</v>
      </c>
      <c r="F8" s="478" t="s">
        <v>385</v>
      </c>
      <c r="G8" s="479"/>
      <c r="H8" s="479"/>
      <c r="I8" s="479"/>
      <c r="J8" s="479"/>
      <c r="K8" s="480"/>
      <c r="L8" s="478" t="s">
        <v>386</v>
      </c>
      <c r="M8" s="479"/>
      <c r="N8" s="479"/>
      <c r="O8" s="479"/>
      <c r="P8" s="479"/>
      <c r="Q8" s="479"/>
      <c r="R8" s="479"/>
      <c r="S8" s="480"/>
      <c r="T8" s="58"/>
      <c r="U8" s="59"/>
      <c r="V8" s="87" t="s">
        <v>387</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96" customHeight="1" thickTop="1" thickBot="1">
      <c r="A9" s="435"/>
      <c r="B9" s="472"/>
      <c r="C9" s="474"/>
      <c r="D9" s="476"/>
      <c r="E9" s="422"/>
      <c r="F9" s="49" t="s">
        <v>253</v>
      </c>
      <c r="G9" s="49" t="s">
        <v>255</v>
      </c>
      <c r="H9" s="49" t="s">
        <v>388</v>
      </c>
      <c r="I9" s="49" t="s">
        <v>257</v>
      </c>
      <c r="J9" s="122" t="s">
        <v>389</v>
      </c>
      <c r="K9" s="49" t="s">
        <v>263</v>
      </c>
      <c r="L9" s="49" t="s">
        <v>390</v>
      </c>
      <c r="M9" s="119" t="s">
        <v>260</v>
      </c>
      <c r="N9" s="49" t="s">
        <v>391</v>
      </c>
      <c r="O9" s="49" t="s">
        <v>392</v>
      </c>
      <c r="P9" s="49" t="s">
        <v>393</v>
      </c>
      <c r="Q9" s="49" t="s">
        <v>394</v>
      </c>
      <c r="R9" s="122" t="s">
        <v>389</v>
      </c>
      <c r="S9" s="49" t="s">
        <v>395</v>
      </c>
      <c r="T9" s="52" t="s">
        <v>265</v>
      </c>
      <c r="U9" s="52" t="s">
        <v>267</v>
      </c>
      <c r="V9" s="53" t="s">
        <v>396</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30">
      <c r="A10" s="423">
        <f>'5- Identificación de Riesgos'!A10</f>
        <v>1</v>
      </c>
      <c r="B10" s="391" t="str">
        <f>'5- Identificación de Riesgos'!B10</f>
        <v xml:space="preserve">Posibilidad de registro y pago equivocado, tardío y sin el cumplimiento de requisitos  de las obligaciones de la Entidad </v>
      </c>
      <c r="C10" s="257" t="str">
        <f>'5- Identificación de Riesgos'!D10</f>
        <v>1. Revisión insuficiente de la información por parte de los Usuarios</v>
      </c>
      <c r="D10" s="255"/>
      <c r="E10" s="262" t="s">
        <v>397</v>
      </c>
      <c r="F10" s="208" t="s">
        <v>398</v>
      </c>
      <c r="G10" s="208" t="s">
        <v>398</v>
      </c>
      <c r="H10" s="208" t="s">
        <v>398</v>
      </c>
      <c r="I10" s="208" t="s">
        <v>398</v>
      </c>
      <c r="J10" s="154">
        <f>COUNTIF(F10:I10,"SI")/4</f>
        <v>1</v>
      </c>
      <c r="K10" s="454">
        <f>AVERAGE(J10:J19)</f>
        <v>0.4</v>
      </c>
      <c r="L10" s="159" t="str">
        <f>'5- Identificación de Riesgos'!I10</f>
        <v>Afectación de reputacion,imagén,  credibilidad, satisfacción de usuarios y PI</v>
      </c>
      <c r="M10" s="240" t="s">
        <v>399</v>
      </c>
      <c r="N10" s="149" t="s">
        <v>398</v>
      </c>
      <c r="O10" s="149" t="s">
        <v>398</v>
      </c>
      <c r="P10" s="149" t="s">
        <v>398</v>
      </c>
      <c r="Q10" s="149" t="s">
        <v>398</v>
      </c>
      <c r="R10" s="154">
        <f>SUM(COUNTIF(N10,"SI")*25%,COUNTIF(O10,"SI")*40%,COUNTIF(P10,"SI")*25%,COUNTIF(Q10,"SI")*10%)</f>
        <v>1</v>
      </c>
      <c r="S10" s="454">
        <f>AVERAGE(R10:R19)</f>
        <v>0.2</v>
      </c>
      <c r="T10" s="38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39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394" t="str">
        <f>CONCATENATE(VLOOKUP((LEFT(T10,LEN(T10)-4)&amp;LEFT(U10,LEN(U10)-4)),'9- Matriz de Calor '!$D$18:$E$42,2,0)," - ",RIGHT(T10,1)*RIGHT(U10,1))</f>
        <v>Bajo - 2</v>
      </c>
    </row>
    <row r="11" spans="1:278" ht="30">
      <c r="A11" s="424"/>
      <c r="B11" s="392"/>
      <c r="C11" s="260" t="str">
        <f>'5- Identificación de Riesgos'!D11</f>
        <v>2. Desatender los pagos con un sistema dual, que significa que son revisados y lanzados por un usuario y verificados y aprobados por otro.</v>
      </c>
      <c r="D11" s="155"/>
      <c r="E11" s="241" t="s">
        <v>400</v>
      </c>
      <c r="F11" s="150" t="s">
        <v>398</v>
      </c>
      <c r="G11" s="150" t="s">
        <v>398</v>
      </c>
      <c r="H11" s="150" t="s">
        <v>398</v>
      </c>
      <c r="I11" s="150" t="s">
        <v>398</v>
      </c>
      <c r="J11" s="152">
        <f t="shared" ref="J11:J29" si="0">COUNTIF(F11:I11,"SI")/4</f>
        <v>1</v>
      </c>
      <c r="K11" s="455"/>
      <c r="L11" s="155" t="str">
        <f>'5- Identificación de Riesgos'!I11</f>
        <v>Afectación Económica</v>
      </c>
      <c r="M11" s="241" t="s">
        <v>401</v>
      </c>
      <c r="N11" s="150" t="s">
        <v>402</v>
      </c>
      <c r="O11" s="150" t="s">
        <v>402</v>
      </c>
      <c r="P11" s="150" t="s">
        <v>402</v>
      </c>
      <c r="Q11" s="150" t="s">
        <v>402</v>
      </c>
      <c r="R11" s="152">
        <f t="shared" ref="R11:R29" si="1">SUM(COUNTIF(N11,"SI")*25%,COUNTIF(O11,"SI")*40%,COUNTIF(P11,"SI")*25%,COUNTIF(Q11,"SI")*10%)</f>
        <v>0</v>
      </c>
      <c r="S11" s="455"/>
      <c r="T11" s="389"/>
      <c r="U11" s="392"/>
      <c r="V11" s="395"/>
    </row>
    <row r="12" spans="1:278" ht="45">
      <c r="A12" s="424"/>
      <c r="B12" s="392"/>
      <c r="C12" s="260" t="str">
        <f>'5- Identificación de Riesgos'!D12</f>
        <v xml:space="preserve">3. Revisión insuficiente de los documentos físicos por parte del perfil autorizador endoso            </v>
      </c>
      <c r="D12" s="155"/>
      <c r="E12" s="241" t="s">
        <v>403</v>
      </c>
      <c r="F12" s="150" t="s">
        <v>398</v>
      </c>
      <c r="G12" s="150" t="s">
        <v>398</v>
      </c>
      <c r="H12" s="150" t="s">
        <v>398</v>
      </c>
      <c r="I12" s="150" t="s">
        <v>398</v>
      </c>
      <c r="J12" s="152">
        <f t="shared" si="0"/>
        <v>1</v>
      </c>
      <c r="K12" s="455"/>
      <c r="L12" s="155" t="str">
        <f>'5- Identificación de Riesgos'!I12</f>
        <v>Incumplimiento de las metas establecidas</v>
      </c>
      <c r="M12" s="241" t="s">
        <v>404</v>
      </c>
      <c r="N12" s="150" t="s">
        <v>398</v>
      </c>
      <c r="O12" s="150" t="s">
        <v>398</v>
      </c>
      <c r="P12" s="150" t="s">
        <v>398</v>
      </c>
      <c r="Q12" s="150" t="s">
        <v>398</v>
      </c>
      <c r="R12" s="152">
        <f t="shared" si="1"/>
        <v>1</v>
      </c>
      <c r="S12" s="455"/>
      <c r="T12" s="389"/>
      <c r="U12" s="392"/>
      <c r="V12" s="395"/>
    </row>
    <row r="13" spans="1:278" ht="30">
      <c r="A13" s="424"/>
      <c r="B13" s="392"/>
      <c r="C13" s="260" t="str">
        <f>'5- Identificación de Riesgos'!D13</f>
        <v xml:space="preserve">4. Inconsistencia de la información en los actos administrativos </v>
      </c>
      <c r="D13" s="155"/>
      <c r="E13" s="241" t="s">
        <v>405</v>
      </c>
      <c r="F13" s="150" t="s">
        <v>398</v>
      </c>
      <c r="G13" s="150" t="s">
        <v>398</v>
      </c>
      <c r="H13" s="150" t="s">
        <v>398</v>
      </c>
      <c r="I13" s="150" t="s">
        <v>398</v>
      </c>
      <c r="J13" s="152">
        <f t="shared" si="0"/>
        <v>1</v>
      </c>
      <c r="K13" s="455"/>
      <c r="L13" s="155">
        <f>'5- Identificación de Riesgos'!I13</f>
        <v>0</v>
      </c>
      <c r="M13" s="241"/>
      <c r="N13" s="150"/>
      <c r="O13" s="150"/>
      <c r="P13" s="150"/>
      <c r="Q13" s="150"/>
      <c r="R13" s="152">
        <f t="shared" si="1"/>
        <v>0</v>
      </c>
      <c r="S13" s="455"/>
      <c r="T13" s="389"/>
      <c r="U13" s="392"/>
      <c r="V13" s="395"/>
    </row>
    <row r="14" spans="1:278" ht="6.75" customHeight="1">
      <c r="A14" s="424"/>
      <c r="B14" s="392"/>
      <c r="C14" s="260">
        <f>'5- Identificación de Riesgos'!D14</f>
        <v>0</v>
      </c>
      <c r="D14" s="155"/>
      <c r="E14" s="241"/>
      <c r="F14" s="150"/>
      <c r="G14" s="150"/>
      <c r="H14" s="150"/>
      <c r="I14" s="150"/>
      <c r="J14" s="152">
        <f t="shared" si="0"/>
        <v>0</v>
      </c>
      <c r="K14" s="455"/>
      <c r="L14" s="155">
        <f>'5- Identificación de Riesgos'!I14</f>
        <v>0</v>
      </c>
      <c r="M14" s="241"/>
      <c r="N14" s="150"/>
      <c r="O14" s="150"/>
      <c r="P14" s="150"/>
      <c r="Q14" s="150"/>
      <c r="R14" s="152">
        <f t="shared" si="1"/>
        <v>0</v>
      </c>
      <c r="S14" s="455"/>
      <c r="T14" s="389"/>
      <c r="U14" s="392"/>
      <c r="V14" s="395"/>
    </row>
    <row r="15" spans="1:278" ht="6.75" customHeight="1">
      <c r="A15" s="424"/>
      <c r="B15" s="392"/>
      <c r="C15" s="260">
        <f>'5- Identificación de Riesgos'!D15</f>
        <v>0</v>
      </c>
      <c r="D15" s="155"/>
      <c r="E15" s="241"/>
      <c r="F15" s="150"/>
      <c r="G15" s="150"/>
      <c r="H15" s="150"/>
      <c r="I15" s="150"/>
      <c r="J15" s="152">
        <f t="shared" si="0"/>
        <v>0</v>
      </c>
      <c r="K15" s="455"/>
      <c r="L15" s="155">
        <f>'5- Identificación de Riesgos'!I15</f>
        <v>0</v>
      </c>
      <c r="M15" s="161"/>
      <c r="N15" s="150"/>
      <c r="O15" s="150"/>
      <c r="P15" s="150"/>
      <c r="Q15" s="150"/>
      <c r="R15" s="152">
        <f t="shared" si="1"/>
        <v>0</v>
      </c>
      <c r="S15" s="455"/>
      <c r="T15" s="389"/>
      <c r="U15" s="392"/>
      <c r="V15" s="395"/>
    </row>
    <row r="16" spans="1:278" ht="6.75" customHeight="1">
      <c r="A16" s="424"/>
      <c r="B16" s="392"/>
      <c r="C16" s="260">
        <f>'5- Identificación de Riesgos'!D16</f>
        <v>0</v>
      </c>
      <c r="D16" s="155"/>
      <c r="E16" s="241"/>
      <c r="F16" s="150"/>
      <c r="G16" s="150"/>
      <c r="H16" s="150"/>
      <c r="I16" s="150"/>
      <c r="J16" s="152">
        <f t="shared" si="0"/>
        <v>0</v>
      </c>
      <c r="K16" s="455"/>
      <c r="L16" s="155">
        <f>'5- Identificación de Riesgos'!I16</f>
        <v>0</v>
      </c>
      <c r="M16" s="161"/>
      <c r="N16" s="150"/>
      <c r="O16" s="150"/>
      <c r="P16" s="150"/>
      <c r="Q16" s="150"/>
      <c r="R16" s="152">
        <f t="shared" si="1"/>
        <v>0</v>
      </c>
      <c r="S16" s="455"/>
      <c r="T16" s="389"/>
      <c r="U16" s="392"/>
      <c r="V16" s="395"/>
    </row>
    <row r="17" spans="1:22" ht="6.75" customHeight="1">
      <c r="A17" s="424"/>
      <c r="B17" s="392"/>
      <c r="C17" s="260">
        <f>'5- Identificación de Riesgos'!D17</f>
        <v>0</v>
      </c>
      <c r="D17" s="155"/>
      <c r="E17" s="241"/>
      <c r="F17" s="150"/>
      <c r="G17" s="150"/>
      <c r="H17" s="150"/>
      <c r="I17" s="150"/>
      <c r="J17" s="152">
        <f t="shared" si="0"/>
        <v>0</v>
      </c>
      <c r="K17" s="455"/>
      <c r="L17" s="155">
        <f>'5- Identificación de Riesgos'!I17</f>
        <v>0</v>
      </c>
      <c r="M17" s="161"/>
      <c r="N17" s="150"/>
      <c r="O17" s="150"/>
      <c r="P17" s="150"/>
      <c r="Q17" s="150"/>
      <c r="R17" s="152">
        <f t="shared" si="1"/>
        <v>0</v>
      </c>
      <c r="S17" s="455"/>
      <c r="T17" s="389"/>
      <c r="U17" s="392"/>
      <c r="V17" s="395"/>
    </row>
    <row r="18" spans="1:22" ht="6.75" customHeight="1">
      <c r="A18" s="424"/>
      <c r="B18" s="392"/>
      <c r="C18" s="260">
        <f>'5- Identificación de Riesgos'!D18</f>
        <v>0</v>
      </c>
      <c r="D18" s="155"/>
      <c r="E18" s="241"/>
      <c r="F18" s="150"/>
      <c r="G18" s="150"/>
      <c r="H18" s="150"/>
      <c r="I18" s="150"/>
      <c r="J18" s="152">
        <f t="shared" si="0"/>
        <v>0</v>
      </c>
      <c r="K18" s="455"/>
      <c r="L18" s="155">
        <f>'5- Identificación de Riesgos'!I18</f>
        <v>0</v>
      </c>
      <c r="M18" s="161"/>
      <c r="N18" s="150"/>
      <c r="O18" s="150"/>
      <c r="P18" s="150"/>
      <c r="Q18" s="150"/>
      <c r="R18" s="152">
        <f t="shared" si="1"/>
        <v>0</v>
      </c>
      <c r="S18" s="455"/>
      <c r="T18" s="389"/>
      <c r="U18" s="392"/>
      <c r="V18" s="395"/>
    </row>
    <row r="19" spans="1:22" ht="6.75" customHeight="1" thickBot="1">
      <c r="A19" s="425"/>
      <c r="B19" s="393"/>
      <c r="C19" s="258">
        <f>'5- Identificación de Riesgos'!D19</f>
        <v>0</v>
      </c>
      <c r="D19" s="253"/>
      <c r="E19" s="259"/>
      <c r="F19" s="209"/>
      <c r="G19" s="209"/>
      <c r="H19" s="209"/>
      <c r="I19" s="209"/>
      <c r="J19" s="153">
        <f t="shared" si="0"/>
        <v>0</v>
      </c>
      <c r="K19" s="456"/>
      <c r="L19" s="156">
        <f>'5- Identificación de Riesgos'!I19</f>
        <v>0</v>
      </c>
      <c r="M19" s="162"/>
      <c r="N19" s="151"/>
      <c r="O19" s="151"/>
      <c r="P19" s="151"/>
      <c r="Q19" s="151"/>
      <c r="R19" s="153">
        <f t="shared" si="1"/>
        <v>0</v>
      </c>
      <c r="S19" s="456"/>
      <c r="T19" s="390"/>
      <c r="U19" s="393"/>
      <c r="V19" s="396"/>
    </row>
    <row r="20" spans="1:22" ht="15" customHeight="1">
      <c r="A20" s="423">
        <f>'5- Identificación de Riesgos'!A20</f>
        <v>2</v>
      </c>
      <c r="B20" s="391" t="str">
        <f>'5- Identificación de Riesgos'!B20</f>
        <v xml:space="preserve">Registrar o emitir  CDP con rubro presupuestal diferente al indicado en la solicitud </v>
      </c>
      <c r="C20" s="257" t="str">
        <f>'5- Identificación de Riesgos'!D20</f>
        <v>1. Ausencia de la cuenta bancaria reportada por el beneficiario del pago</v>
      </c>
      <c r="D20" s="255"/>
      <c r="E20" s="262" t="s">
        <v>406</v>
      </c>
      <c r="F20" s="208" t="s">
        <v>398</v>
      </c>
      <c r="G20" s="208" t="s">
        <v>398</v>
      </c>
      <c r="H20" s="149" t="s">
        <v>398</v>
      </c>
      <c r="I20" s="149" t="s">
        <v>398</v>
      </c>
      <c r="J20" s="154">
        <f t="shared" si="0"/>
        <v>1</v>
      </c>
      <c r="K20" s="454">
        <f>AVERAGE(J20:J29)</f>
        <v>0.6</v>
      </c>
      <c r="L20" s="159" t="str">
        <f>'5- Identificación de Riesgos'!I20</f>
        <v>Afectación de reputacion,imagén,  credibilidad, satisfacción de usuarios y PI</v>
      </c>
      <c r="M20" s="163" t="s">
        <v>399</v>
      </c>
      <c r="N20" s="149" t="s">
        <v>402</v>
      </c>
      <c r="O20" s="149" t="s">
        <v>402</v>
      </c>
      <c r="P20" s="149" t="s">
        <v>398</v>
      </c>
      <c r="Q20" s="149" t="s">
        <v>398</v>
      </c>
      <c r="R20" s="154">
        <f t="shared" si="1"/>
        <v>0.35</v>
      </c>
      <c r="S20" s="454">
        <f t="shared" ref="S20" si="2">AVERAGE(R20:R29)</f>
        <v>0.23500000000000001</v>
      </c>
      <c r="T20" s="388"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39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394" t="str">
        <f>CONCATENATE(VLOOKUP((LEFT(T20,LEN(T20)-4)&amp;LEFT(U20,LEN(U20)-4)),'9- Matriz de Calor '!$D$18:$E$42,2,0)," - ",RIGHT(T20,1)*RIGHT(U20,1))</f>
        <v>Bajo - 2</v>
      </c>
    </row>
    <row r="21" spans="1:22">
      <c r="A21" s="424"/>
      <c r="B21" s="392"/>
      <c r="C21" s="260" t="str">
        <f>'5- Identificación de Riesgos'!D21</f>
        <v xml:space="preserve">2. Fallas en los sistemas de información </v>
      </c>
      <c r="D21" s="155"/>
      <c r="E21" s="241" t="s">
        <v>407</v>
      </c>
      <c r="F21" s="150" t="s">
        <v>398</v>
      </c>
      <c r="G21" s="150" t="s">
        <v>398</v>
      </c>
      <c r="H21" s="150" t="s">
        <v>398</v>
      </c>
      <c r="I21" s="150" t="s">
        <v>398</v>
      </c>
      <c r="J21" s="152">
        <f t="shared" si="0"/>
        <v>1</v>
      </c>
      <c r="K21" s="455"/>
      <c r="L21" s="155" t="str">
        <f>'5- Identificación de Riesgos'!I21</f>
        <v>Afectación Económica</v>
      </c>
      <c r="M21" s="161" t="s">
        <v>401</v>
      </c>
      <c r="N21" s="150" t="s">
        <v>398</v>
      </c>
      <c r="O21" s="150" t="s">
        <v>398</v>
      </c>
      <c r="P21" s="150" t="s">
        <v>398</v>
      </c>
      <c r="Q21" s="150" t="s">
        <v>398</v>
      </c>
      <c r="R21" s="152">
        <f t="shared" si="1"/>
        <v>1</v>
      </c>
      <c r="S21" s="455"/>
      <c r="T21" s="389"/>
      <c r="U21" s="392"/>
      <c r="V21" s="395"/>
    </row>
    <row r="22" spans="1:22" ht="49.5" customHeight="1">
      <c r="A22" s="424"/>
      <c r="B22" s="392"/>
      <c r="C22" s="260" t="str">
        <f>'5- Identificación de Riesgos'!D22</f>
        <v xml:space="preserve">3. Incumplimiento de las Unidades Ejecutoras del presupuesto de los lineamientos definidos por el SIIF Nación en cuanto a que el pago debe realizarse a beneficiario final. </v>
      </c>
      <c r="D22" s="155"/>
      <c r="E22" s="241" t="s">
        <v>408</v>
      </c>
      <c r="F22" s="150" t="s">
        <v>398</v>
      </c>
      <c r="G22" s="150" t="s">
        <v>398</v>
      </c>
      <c r="H22" s="150" t="s">
        <v>398</v>
      </c>
      <c r="I22" s="150" t="s">
        <v>398</v>
      </c>
      <c r="J22" s="152">
        <f t="shared" si="0"/>
        <v>1</v>
      </c>
      <c r="K22" s="455"/>
      <c r="L22" s="155" t="str">
        <f>'5- Identificación de Riesgos'!I22</f>
        <v>Incumplimiento de las metas establecidas</v>
      </c>
      <c r="M22" s="161" t="s">
        <v>404</v>
      </c>
      <c r="N22" s="150" t="s">
        <v>398</v>
      </c>
      <c r="O22" s="150" t="s">
        <v>398</v>
      </c>
      <c r="P22" s="150" t="s">
        <v>398</v>
      </c>
      <c r="Q22" s="150" t="s">
        <v>398</v>
      </c>
      <c r="R22" s="152">
        <f t="shared" si="1"/>
        <v>1</v>
      </c>
      <c r="S22" s="455"/>
      <c r="T22" s="389"/>
      <c r="U22" s="392"/>
      <c r="V22" s="395"/>
    </row>
    <row r="23" spans="1:22" ht="45">
      <c r="A23" s="424"/>
      <c r="B23" s="392"/>
      <c r="C23" s="260" t="str">
        <f>'5- Identificación de Riesgos'!D23</f>
        <v>4. Tramite sin el lleno de los requisitos lo cual impide el pago y por ende afecta el resultado de los estándares.</v>
      </c>
      <c r="D23" s="155"/>
      <c r="E23" s="241" t="s">
        <v>409</v>
      </c>
      <c r="F23" s="150" t="s">
        <v>398</v>
      </c>
      <c r="G23" s="150" t="s">
        <v>398</v>
      </c>
      <c r="H23" s="150" t="s">
        <v>398</v>
      </c>
      <c r="I23" s="150" t="s">
        <v>398</v>
      </c>
      <c r="J23" s="152">
        <f t="shared" si="0"/>
        <v>1</v>
      </c>
      <c r="K23" s="455"/>
      <c r="L23" s="155">
        <f>'5- Identificación de Riesgos'!I23</f>
        <v>0</v>
      </c>
      <c r="M23" s="161"/>
      <c r="N23" s="150"/>
      <c r="O23" s="150"/>
      <c r="P23" s="150"/>
      <c r="Q23" s="150"/>
      <c r="R23" s="152">
        <f t="shared" si="1"/>
        <v>0</v>
      </c>
      <c r="S23" s="455"/>
      <c r="T23" s="389"/>
      <c r="U23" s="392"/>
      <c r="V23" s="395"/>
    </row>
    <row r="24" spans="1:22" ht="30">
      <c r="A24" s="424"/>
      <c r="B24" s="392"/>
      <c r="C24" s="260" t="str">
        <f>'5- Identificación de Riesgos'!D24</f>
        <v xml:space="preserve">5. Inconsistencia en la información de la  cuenta bancaria, despacho y/o número del proceso, reportada en el acto administrativo. </v>
      </c>
      <c r="D24" s="155"/>
      <c r="E24" s="155" t="s">
        <v>410</v>
      </c>
      <c r="F24" s="150" t="s">
        <v>398</v>
      </c>
      <c r="G24" s="150" t="s">
        <v>398</v>
      </c>
      <c r="H24" s="150" t="s">
        <v>398</v>
      </c>
      <c r="I24" s="150" t="s">
        <v>398</v>
      </c>
      <c r="J24" s="152">
        <f t="shared" si="0"/>
        <v>1</v>
      </c>
      <c r="K24" s="455"/>
      <c r="L24" s="155">
        <f>'5- Identificación de Riesgos'!I24</f>
        <v>0</v>
      </c>
      <c r="M24" s="161"/>
      <c r="N24" s="150"/>
      <c r="O24" s="150"/>
      <c r="P24" s="150"/>
      <c r="Q24" s="150"/>
      <c r="R24" s="152">
        <f t="shared" si="1"/>
        <v>0</v>
      </c>
      <c r="S24" s="455"/>
      <c r="T24" s="389"/>
      <c r="U24" s="392"/>
      <c r="V24" s="395"/>
    </row>
    <row r="25" spans="1:22" ht="60">
      <c r="A25" s="424"/>
      <c r="B25" s="392"/>
      <c r="C25" s="260" t="str">
        <f>'5- Identificación de Riesgos'!D25</f>
        <v xml:space="preserve">6. Incumplimiento en las directrices del Ministerio de Hacienda en el sentido que los pagos deben realizarse a beneficiario final por intermedio del SIIF Nación a la cuenta bancaria informada por el beneficiario y registrada por la entidad. </v>
      </c>
      <c r="D25" s="155"/>
      <c r="E25" s="241" t="s">
        <v>411</v>
      </c>
      <c r="F25" s="150" t="s">
        <v>398</v>
      </c>
      <c r="G25" s="150" t="s">
        <v>398</v>
      </c>
      <c r="H25" s="150" t="s">
        <v>398</v>
      </c>
      <c r="I25" s="150" t="s">
        <v>398</v>
      </c>
      <c r="J25" s="152">
        <f t="shared" si="0"/>
        <v>1</v>
      </c>
      <c r="K25" s="455"/>
      <c r="L25" s="155">
        <f>'5- Identificación de Riesgos'!I25</f>
        <v>0</v>
      </c>
      <c r="M25" s="161"/>
      <c r="N25" s="150"/>
      <c r="O25" s="150"/>
      <c r="P25" s="150"/>
      <c r="Q25" s="150"/>
      <c r="R25" s="152">
        <f t="shared" si="1"/>
        <v>0</v>
      </c>
      <c r="S25" s="455"/>
      <c r="T25" s="389"/>
      <c r="U25" s="392"/>
      <c r="V25" s="395"/>
    </row>
    <row r="26" spans="1:22" ht="4.5" customHeight="1">
      <c r="A26" s="424"/>
      <c r="B26" s="392"/>
      <c r="C26" s="260">
        <f>'5- Identificación de Riesgos'!D26</f>
        <v>0</v>
      </c>
      <c r="D26" s="155"/>
      <c r="E26" s="241"/>
      <c r="F26" s="150"/>
      <c r="G26" s="150"/>
      <c r="H26" s="150"/>
      <c r="I26" s="150"/>
      <c r="J26" s="152">
        <f t="shared" si="0"/>
        <v>0</v>
      </c>
      <c r="K26" s="455"/>
      <c r="L26" s="155">
        <f>'5- Identificación de Riesgos'!I26</f>
        <v>0</v>
      </c>
      <c r="M26" s="161"/>
      <c r="N26" s="150"/>
      <c r="O26" s="150"/>
      <c r="P26" s="150"/>
      <c r="Q26" s="150"/>
      <c r="R26" s="152">
        <f t="shared" si="1"/>
        <v>0</v>
      </c>
      <c r="S26" s="455"/>
      <c r="T26" s="389"/>
      <c r="U26" s="392"/>
      <c r="V26" s="395"/>
    </row>
    <row r="27" spans="1:22" ht="4.5" customHeight="1">
      <c r="A27" s="424"/>
      <c r="B27" s="392"/>
      <c r="C27" s="260">
        <f>'5- Identificación de Riesgos'!D27</f>
        <v>0</v>
      </c>
      <c r="D27" s="155"/>
      <c r="E27" s="241"/>
      <c r="F27" s="150"/>
      <c r="G27" s="150"/>
      <c r="H27" s="150"/>
      <c r="I27" s="150"/>
      <c r="J27" s="152">
        <f t="shared" si="0"/>
        <v>0</v>
      </c>
      <c r="K27" s="455"/>
      <c r="L27" s="155">
        <f>'5- Identificación de Riesgos'!I27</f>
        <v>0</v>
      </c>
      <c r="M27" s="161"/>
      <c r="N27" s="150"/>
      <c r="O27" s="150"/>
      <c r="P27" s="150"/>
      <c r="Q27" s="150"/>
      <c r="R27" s="152">
        <f t="shared" si="1"/>
        <v>0</v>
      </c>
      <c r="S27" s="455"/>
      <c r="T27" s="389"/>
      <c r="U27" s="392"/>
      <c r="V27" s="395"/>
    </row>
    <row r="28" spans="1:22" ht="4.5" customHeight="1">
      <c r="A28" s="424"/>
      <c r="B28" s="392"/>
      <c r="C28" s="260">
        <f>'5- Identificación de Riesgos'!D28</f>
        <v>0</v>
      </c>
      <c r="D28" s="155"/>
      <c r="E28" s="241"/>
      <c r="F28" s="150"/>
      <c r="G28" s="150"/>
      <c r="H28" s="150"/>
      <c r="I28" s="150"/>
      <c r="J28" s="152">
        <f t="shared" si="0"/>
        <v>0</v>
      </c>
      <c r="K28" s="455"/>
      <c r="L28" s="155">
        <f>'5- Identificación de Riesgos'!I28</f>
        <v>0</v>
      </c>
      <c r="M28" s="161"/>
      <c r="N28" s="150"/>
      <c r="O28" s="150"/>
      <c r="P28" s="150"/>
      <c r="Q28" s="150"/>
      <c r="R28" s="152">
        <f t="shared" si="1"/>
        <v>0</v>
      </c>
      <c r="S28" s="455"/>
      <c r="T28" s="389"/>
      <c r="U28" s="392"/>
      <c r="V28" s="395"/>
    </row>
    <row r="29" spans="1:22" ht="4.5" customHeight="1" thickBot="1">
      <c r="A29" s="425"/>
      <c r="B29" s="393"/>
      <c r="C29" s="258">
        <f>'5- Identificación de Riesgos'!D29</f>
        <v>0</v>
      </c>
      <c r="D29" s="253"/>
      <c r="E29" s="259"/>
      <c r="F29" s="209"/>
      <c r="G29" s="209"/>
      <c r="H29" s="151"/>
      <c r="I29" s="151"/>
      <c r="J29" s="153">
        <f t="shared" si="0"/>
        <v>0</v>
      </c>
      <c r="K29" s="456"/>
      <c r="L29" s="156">
        <f>'5- Identificación de Riesgos'!I29</f>
        <v>0</v>
      </c>
      <c r="M29" s="162"/>
      <c r="N29" s="151"/>
      <c r="O29" s="151"/>
      <c r="P29" s="151"/>
      <c r="Q29" s="151"/>
      <c r="R29" s="153">
        <f t="shared" si="1"/>
        <v>0</v>
      </c>
      <c r="S29" s="456"/>
      <c r="T29" s="390"/>
      <c r="U29" s="393"/>
      <c r="V29" s="396"/>
    </row>
    <row r="30" spans="1:22" ht="30">
      <c r="A30" s="423">
        <f>'5- Identificación de Riesgos'!A30</f>
        <v>3</v>
      </c>
      <c r="B30" s="391" t="str">
        <f>'5- Identificación de Riesgos'!B30</f>
        <v>Incumplimiento de obligaciones tributarias</v>
      </c>
      <c r="C30" s="257" t="str">
        <f>'5- Identificación de Riesgos'!D30</f>
        <v>1. Fallas en los sistemas de información</v>
      </c>
      <c r="D30" s="255"/>
      <c r="E30" s="262" t="s">
        <v>412</v>
      </c>
      <c r="F30" s="208" t="s">
        <v>398</v>
      </c>
      <c r="G30" s="208" t="s">
        <v>398</v>
      </c>
      <c r="H30" s="149" t="s">
        <v>398</v>
      </c>
      <c r="I30" s="149" t="s">
        <v>398</v>
      </c>
      <c r="J30" s="154">
        <f t="shared" ref="J30:J69" si="3">COUNTIF(F30:I30,"SI")/4</f>
        <v>1</v>
      </c>
      <c r="K30" s="454">
        <f>AVERAGE(J30:J39)</f>
        <v>0.27500000000000002</v>
      </c>
      <c r="L30" s="159" t="str">
        <f>'5- Identificación de Riesgos'!I30</f>
        <v>Afectación de reputacion,imagén,  credibilidad, satisfacción de usuarios y PI</v>
      </c>
      <c r="M30" s="163" t="s">
        <v>399</v>
      </c>
      <c r="N30" s="149" t="s">
        <v>402</v>
      </c>
      <c r="O30" s="149" t="s">
        <v>402</v>
      </c>
      <c r="P30" s="149" t="s">
        <v>398</v>
      </c>
      <c r="Q30" s="149" t="s">
        <v>398</v>
      </c>
      <c r="R30" s="154">
        <f t="shared" ref="R30:R69" si="4">SUM(COUNTIF(N30,"SI")*25%,COUNTIF(O30,"SI")*40%,COUNTIF(P30,"SI")*25%,COUNTIF(Q30,"SI")*10%)</f>
        <v>0.35</v>
      </c>
      <c r="S30" s="454">
        <f t="shared" ref="S30" si="5">AVERAGE(R30:R39)</f>
        <v>0.23500000000000001</v>
      </c>
      <c r="T30" s="388"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391"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394" t="str">
        <f>CONCATENATE(VLOOKUP((LEFT(T30,LEN(T30)-4)&amp;LEFT(U30,LEN(U30)-4)),'9- Matriz de Calor '!$D$18:$E$42,2,0)," - ",RIGHT(T30,1)*RIGHT(U30,1))</f>
        <v>Bajo - 1</v>
      </c>
    </row>
    <row r="31" spans="1:22" ht="45">
      <c r="A31" s="424"/>
      <c r="B31" s="392"/>
      <c r="C31" s="260" t="str">
        <f>'5- Identificación de Riesgos'!D31</f>
        <v>2. Ausencia de programas de capacitación institucional en temas tributarios.</v>
      </c>
      <c r="D31" s="155"/>
      <c r="E31" s="241" t="s">
        <v>413</v>
      </c>
      <c r="F31" s="150" t="s">
        <v>402</v>
      </c>
      <c r="G31" s="150" t="s">
        <v>398</v>
      </c>
      <c r="H31" s="150" t="s">
        <v>398</v>
      </c>
      <c r="I31" s="150" t="s">
        <v>398</v>
      </c>
      <c r="J31" s="152">
        <f t="shared" si="3"/>
        <v>0.75</v>
      </c>
      <c r="K31" s="455"/>
      <c r="L31" s="155" t="str">
        <f>'5- Identificación de Riesgos'!I31</f>
        <v>Afectación Económica</v>
      </c>
      <c r="M31" s="161" t="s">
        <v>401</v>
      </c>
      <c r="N31" s="150" t="s">
        <v>398</v>
      </c>
      <c r="O31" s="150" t="s">
        <v>398</v>
      </c>
      <c r="P31" s="150" t="s">
        <v>398</v>
      </c>
      <c r="Q31" s="150" t="s">
        <v>398</v>
      </c>
      <c r="R31" s="152">
        <f t="shared" si="4"/>
        <v>1</v>
      </c>
      <c r="S31" s="455"/>
      <c r="T31" s="389"/>
      <c r="U31" s="392"/>
      <c r="V31" s="395"/>
    </row>
    <row r="32" spans="1:22" ht="45">
      <c r="A32" s="424"/>
      <c r="B32" s="392"/>
      <c r="C32" s="260" t="str">
        <f>'5- Identificación de Riesgos'!D32</f>
        <v>3. Rotación del personal o ausencia temporal por vacaciones y licencias.</v>
      </c>
      <c r="D32" s="155"/>
      <c r="E32" s="241" t="s">
        <v>414</v>
      </c>
      <c r="F32" s="150" t="s">
        <v>398</v>
      </c>
      <c r="G32" s="150" t="s">
        <v>398</v>
      </c>
      <c r="H32" s="150" t="s">
        <v>398</v>
      </c>
      <c r="I32" s="150" t="s">
        <v>398</v>
      </c>
      <c r="J32" s="152">
        <f t="shared" si="3"/>
        <v>1</v>
      </c>
      <c r="K32" s="455"/>
      <c r="L32" s="155" t="str">
        <f>'5- Identificación de Riesgos'!I32</f>
        <v>Incumplimiento de las metas establecidas</v>
      </c>
      <c r="M32" s="161" t="s">
        <v>404</v>
      </c>
      <c r="N32" s="150" t="s">
        <v>398</v>
      </c>
      <c r="O32" s="150" t="s">
        <v>398</v>
      </c>
      <c r="P32" s="150" t="s">
        <v>398</v>
      </c>
      <c r="Q32" s="150" t="s">
        <v>398</v>
      </c>
      <c r="R32" s="152">
        <f t="shared" si="4"/>
        <v>1</v>
      </c>
      <c r="S32" s="455"/>
      <c r="T32" s="389"/>
      <c r="U32" s="392"/>
      <c r="V32" s="395"/>
    </row>
    <row r="33" spans="1:22" ht="30">
      <c r="A33" s="424"/>
      <c r="B33" s="392"/>
      <c r="C33" s="260" t="str">
        <f>'5- Identificación de Riesgos'!D33</f>
        <v>4. No contar con otro empleado capacitado en el manejo de portales bancarios y aplicativos para el pago de impuestos o seguridad social</v>
      </c>
      <c r="D33" s="155"/>
      <c r="E33" s="241"/>
      <c r="F33" s="150"/>
      <c r="G33" s="150"/>
      <c r="H33" s="150"/>
      <c r="I33" s="150"/>
      <c r="J33" s="152">
        <f t="shared" si="3"/>
        <v>0</v>
      </c>
      <c r="K33" s="455"/>
      <c r="L33" s="155">
        <f>'5- Identificación de Riesgos'!I33</f>
        <v>0</v>
      </c>
      <c r="M33" s="161"/>
      <c r="N33" s="150"/>
      <c r="O33" s="150"/>
      <c r="P33" s="150"/>
      <c r="Q33" s="150"/>
      <c r="R33" s="152">
        <f t="shared" si="4"/>
        <v>0</v>
      </c>
      <c r="S33" s="455"/>
      <c r="T33" s="389"/>
      <c r="U33" s="392"/>
      <c r="V33" s="395"/>
    </row>
    <row r="34" spans="1:22" ht="30">
      <c r="A34" s="424"/>
      <c r="B34" s="392"/>
      <c r="C34" s="260" t="str">
        <f>'5- Identificación de Riesgos'!D34</f>
        <v xml:space="preserve">5. Entrega de los documentos por fuera de las fechas límites de pago fijadas los entes rectores. </v>
      </c>
      <c r="D34" s="155"/>
      <c r="E34" s="155"/>
      <c r="F34" s="150"/>
      <c r="G34" s="150"/>
      <c r="H34" s="150"/>
      <c r="I34" s="150"/>
      <c r="J34" s="152">
        <f t="shared" si="3"/>
        <v>0</v>
      </c>
      <c r="K34" s="455"/>
      <c r="L34" s="155">
        <f>'5- Identificación de Riesgos'!I34</f>
        <v>0</v>
      </c>
      <c r="M34" s="161"/>
      <c r="N34" s="150"/>
      <c r="O34" s="150"/>
      <c r="P34" s="150"/>
      <c r="Q34" s="150"/>
      <c r="R34" s="152">
        <f t="shared" si="4"/>
        <v>0</v>
      </c>
      <c r="S34" s="455"/>
      <c r="T34" s="389"/>
      <c r="U34" s="392"/>
      <c r="V34" s="395"/>
    </row>
    <row r="35" spans="1:22">
      <c r="A35" s="424"/>
      <c r="B35" s="392"/>
      <c r="C35" s="260">
        <f>'5- Identificación de Riesgos'!D35</f>
        <v>0</v>
      </c>
      <c r="D35" s="155"/>
      <c r="E35" s="241"/>
      <c r="F35" s="150"/>
      <c r="G35" s="150"/>
      <c r="H35" s="150"/>
      <c r="I35" s="150"/>
      <c r="J35" s="152">
        <f t="shared" si="3"/>
        <v>0</v>
      </c>
      <c r="K35" s="455"/>
      <c r="L35" s="155">
        <f>'5- Identificación de Riesgos'!I35</f>
        <v>0</v>
      </c>
      <c r="M35" s="161"/>
      <c r="N35" s="150"/>
      <c r="O35" s="150"/>
      <c r="P35" s="150"/>
      <c r="Q35" s="150"/>
      <c r="R35" s="152">
        <f t="shared" si="4"/>
        <v>0</v>
      </c>
      <c r="S35" s="455"/>
      <c r="T35" s="389"/>
      <c r="U35" s="392"/>
      <c r="V35" s="395"/>
    </row>
    <row r="36" spans="1:22">
      <c r="A36" s="424"/>
      <c r="B36" s="392"/>
      <c r="C36" s="260">
        <f>'5- Identificación de Riesgos'!D36</f>
        <v>0</v>
      </c>
      <c r="D36" s="155"/>
      <c r="E36" s="241"/>
      <c r="F36" s="150"/>
      <c r="G36" s="150"/>
      <c r="H36" s="150"/>
      <c r="I36" s="150"/>
      <c r="J36" s="152">
        <f t="shared" si="3"/>
        <v>0</v>
      </c>
      <c r="K36" s="455"/>
      <c r="L36" s="155">
        <f>'5- Identificación de Riesgos'!I36</f>
        <v>0</v>
      </c>
      <c r="M36" s="161"/>
      <c r="N36" s="150"/>
      <c r="O36" s="150"/>
      <c r="P36" s="150"/>
      <c r="Q36" s="150"/>
      <c r="R36" s="152">
        <f t="shared" si="4"/>
        <v>0</v>
      </c>
      <c r="S36" s="455"/>
      <c r="T36" s="389"/>
      <c r="U36" s="392"/>
      <c r="V36" s="395"/>
    </row>
    <row r="37" spans="1:22">
      <c r="A37" s="424"/>
      <c r="B37" s="392"/>
      <c r="C37" s="260">
        <f>'5- Identificación de Riesgos'!D37</f>
        <v>0</v>
      </c>
      <c r="D37" s="155"/>
      <c r="E37" s="241"/>
      <c r="F37" s="150"/>
      <c r="G37" s="150"/>
      <c r="H37" s="150"/>
      <c r="I37" s="150"/>
      <c r="J37" s="152">
        <f t="shared" si="3"/>
        <v>0</v>
      </c>
      <c r="K37" s="455"/>
      <c r="L37" s="155">
        <f>'5- Identificación de Riesgos'!I37</f>
        <v>0</v>
      </c>
      <c r="M37" s="161"/>
      <c r="N37" s="150"/>
      <c r="O37" s="150"/>
      <c r="P37" s="150"/>
      <c r="Q37" s="150"/>
      <c r="R37" s="152">
        <f t="shared" si="4"/>
        <v>0</v>
      </c>
      <c r="S37" s="455"/>
      <c r="T37" s="389"/>
      <c r="U37" s="392"/>
      <c r="V37" s="395"/>
    </row>
    <row r="38" spans="1:22">
      <c r="A38" s="424"/>
      <c r="B38" s="392"/>
      <c r="C38" s="260">
        <f>'5- Identificación de Riesgos'!D38</f>
        <v>0</v>
      </c>
      <c r="D38" s="155"/>
      <c r="E38" s="241"/>
      <c r="F38" s="150"/>
      <c r="G38" s="150"/>
      <c r="H38" s="150"/>
      <c r="I38" s="150"/>
      <c r="J38" s="152">
        <f t="shared" si="3"/>
        <v>0</v>
      </c>
      <c r="K38" s="455"/>
      <c r="L38" s="155">
        <f>'5- Identificación de Riesgos'!I38</f>
        <v>0</v>
      </c>
      <c r="M38" s="161"/>
      <c r="N38" s="150"/>
      <c r="O38" s="150"/>
      <c r="P38" s="150"/>
      <c r="Q38" s="150"/>
      <c r="R38" s="152">
        <f t="shared" si="4"/>
        <v>0</v>
      </c>
      <c r="S38" s="455"/>
      <c r="T38" s="389"/>
      <c r="U38" s="392"/>
      <c r="V38" s="395"/>
    </row>
    <row r="39" spans="1:22" ht="15.75" thickBot="1">
      <c r="A39" s="425"/>
      <c r="B39" s="393"/>
      <c r="C39" s="258">
        <f>'5- Identificación de Riesgos'!D39</f>
        <v>0</v>
      </c>
      <c r="D39" s="253"/>
      <c r="E39" s="259"/>
      <c r="F39" s="209"/>
      <c r="G39" s="209"/>
      <c r="H39" s="151"/>
      <c r="I39" s="151"/>
      <c r="J39" s="153">
        <f t="shared" si="3"/>
        <v>0</v>
      </c>
      <c r="K39" s="456"/>
      <c r="L39" s="156">
        <f>'5- Identificación de Riesgos'!I39</f>
        <v>0</v>
      </c>
      <c r="M39" s="162"/>
      <c r="N39" s="151"/>
      <c r="O39" s="151"/>
      <c r="P39" s="151"/>
      <c r="Q39" s="151"/>
      <c r="R39" s="153">
        <f t="shared" si="4"/>
        <v>0</v>
      </c>
      <c r="S39" s="456"/>
      <c r="T39" s="390"/>
      <c r="U39" s="393"/>
      <c r="V39" s="396"/>
    </row>
    <row r="40" spans="1:22" ht="30">
      <c r="A40" s="423">
        <f>'5- Identificación de Riesgos'!A40</f>
        <v>4</v>
      </c>
      <c r="B40" s="391" t="str">
        <f>'5- Identificación de Riesgos'!B40</f>
        <v>Iliquidez</v>
      </c>
      <c r="C40" s="257" t="str">
        <f>'5- Identificación de Riesgos'!D40</f>
        <v>1. Olvidar realizar el traslado de recursos entre libretas por parte del Grupo de Fondos Especiales</v>
      </c>
      <c r="D40" s="255"/>
      <c r="E40" s="262" t="s">
        <v>415</v>
      </c>
      <c r="F40" s="208" t="s">
        <v>398</v>
      </c>
      <c r="G40" s="208" t="s">
        <v>398</v>
      </c>
      <c r="H40" s="149" t="s">
        <v>398</v>
      </c>
      <c r="I40" s="149" t="s">
        <v>398</v>
      </c>
      <c r="J40" s="154">
        <f t="shared" si="3"/>
        <v>1</v>
      </c>
      <c r="K40" s="454">
        <f>AVERAGE(J40:J49)</f>
        <v>0.3</v>
      </c>
      <c r="L40" s="159" t="str">
        <f>'5- Identificación de Riesgos'!I40</f>
        <v>Afectación de reputacion,imagén,  credibilidad, satisfacción de usuarios y PI</v>
      </c>
      <c r="M40" s="163" t="s">
        <v>399</v>
      </c>
      <c r="N40" s="149" t="s">
        <v>402</v>
      </c>
      <c r="O40" s="149" t="s">
        <v>402</v>
      </c>
      <c r="P40" s="149" t="s">
        <v>398</v>
      </c>
      <c r="Q40" s="149" t="s">
        <v>398</v>
      </c>
      <c r="R40" s="154">
        <f t="shared" si="4"/>
        <v>0.35</v>
      </c>
      <c r="S40" s="454">
        <f t="shared" ref="S40" si="6">AVERAGE(R40:R49)</f>
        <v>0.23500000000000001</v>
      </c>
      <c r="T40" s="388"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391"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394" t="str">
        <f>CONCATENATE(VLOOKUP((LEFT(T40,LEN(T40)-4)&amp;LEFT(U40,LEN(U40)-4)),'9- Matriz de Calor '!$D$18:$E$42,2,0)," - ",RIGHT(T40,1)*RIGHT(U40,1))</f>
        <v>Bajo - 2</v>
      </c>
    </row>
    <row r="41" spans="1:22" ht="45">
      <c r="A41" s="424"/>
      <c r="B41" s="392"/>
      <c r="C41" s="260" t="str">
        <f>'5- Identificación de Riesgos'!D41</f>
        <v>2. No revisión oportuna  de las libretas de las diferentes unidades - recursos sin situación de fondos - en el SIIF NACCIÓN para verificar que los recursos hayan sido trasladados.</v>
      </c>
      <c r="D41" s="155"/>
      <c r="E41" s="241" t="s">
        <v>416</v>
      </c>
      <c r="F41" s="150" t="s">
        <v>398</v>
      </c>
      <c r="G41" s="150" t="s">
        <v>398</v>
      </c>
      <c r="H41" s="150" t="s">
        <v>398</v>
      </c>
      <c r="I41" s="150" t="s">
        <v>398</v>
      </c>
      <c r="J41" s="152">
        <f t="shared" si="3"/>
        <v>1</v>
      </c>
      <c r="K41" s="455"/>
      <c r="L41" s="155" t="str">
        <f>'5- Identificación de Riesgos'!I41</f>
        <v>Afectación Económica</v>
      </c>
      <c r="M41" s="161" t="s">
        <v>401</v>
      </c>
      <c r="N41" s="150" t="s">
        <v>398</v>
      </c>
      <c r="O41" s="150" t="s">
        <v>398</v>
      </c>
      <c r="P41" s="150" t="s">
        <v>398</v>
      </c>
      <c r="Q41" s="150" t="s">
        <v>398</v>
      </c>
      <c r="R41" s="152">
        <f t="shared" si="4"/>
        <v>1</v>
      </c>
      <c r="S41" s="455"/>
      <c r="T41" s="389"/>
      <c r="U41" s="392"/>
      <c r="V41" s="395"/>
    </row>
    <row r="42" spans="1:22" ht="30">
      <c r="A42" s="424"/>
      <c r="B42" s="392"/>
      <c r="C42" s="260" t="str">
        <f>'5- Identificación de Riesgos'!D42</f>
        <v xml:space="preserve">3. Plan de Caja no actualizado  </v>
      </c>
      <c r="D42" s="155"/>
      <c r="E42" s="241" t="s">
        <v>417</v>
      </c>
      <c r="F42" s="150" t="s">
        <v>398</v>
      </c>
      <c r="G42" s="150" t="s">
        <v>398</v>
      </c>
      <c r="H42" s="150" t="s">
        <v>398</v>
      </c>
      <c r="I42" s="150" t="s">
        <v>398</v>
      </c>
      <c r="J42" s="152">
        <f t="shared" si="3"/>
        <v>1</v>
      </c>
      <c r="K42" s="455"/>
      <c r="L42" s="155" t="str">
        <f>'5- Identificación de Riesgos'!I42</f>
        <v>Incumplimiento de las metas establecidas</v>
      </c>
      <c r="M42" s="161" t="s">
        <v>404</v>
      </c>
      <c r="N42" s="150" t="s">
        <v>398</v>
      </c>
      <c r="O42" s="150" t="s">
        <v>398</v>
      </c>
      <c r="P42" s="150" t="s">
        <v>398</v>
      </c>
      <c r="Q42" s="150" t="s">
        <v>398</v>
      </c>
      <c r="R42" s="152">
        <f t="shared" si="4"/>
        <v>1</v>
      </c>
      <c r="S42" s="455"/>
      <c r="T42" s="389"/>
      <c r="U42" s="392"/>
      <c r="V42" s="395"/>
    </row>
    <row r="43" spans="1:22" ht="6.75" customHeight="1">
      <c r="A43" s="424"/>
      <c r="B43" s="392"/>
      <c r="C43" s="260">
        <f>'5- Identificación de Riesgos'!D43</f>
        <v>0</v>
      </c>
      <c r="D43" s="155"/>
      <c r="E43" s="241"/>
      <c r="F43" s="150"/>
      <c r="G43" s="150"/>
      <c r="H43" s="150"/>
      <c r="I43" s="150"/>
      <c r="J43" s="152">
        <f t="shared" si="3"/>
        <v>0</v>
      </c>
      <c r="K43" s="455"/>
      <c r="L43" s="155">
        <f>'5- Identificación de Riesgos'!I43</f>
        <v>0</v>
      </c>
      <c r="M43" s="161"/>
      <c r="N43" s="150"/>
      <c r="O43" s="150"/>
      <c r="P43" s="150"/>
      <c r="Q43" s="150"/>
      <c r="R43" s="152">
        <f t="shared" si="4"/>
        <v>0</v>
      </c>
      <c r="S43" s="455"/>
      <c r="T43" s="389"/>
      <c r="U43" s="392"/>
      <c r="V43" s="395"/>
    </row>
    <row r="44" spans="1:22" ht="6.75" customHeight="1">
      <c r="A44" s="424"/>
      <c r="B44" s="392"/>
      <c r="C44" s="260">
        <f>'5- Identificación de Riesgos'!D44</f>
        <v>0</v>
      </c>
      <c r="D44" s="155"/>
      <c r="E44" s="155"/>
      <c r="F44" s="150"/>
      <c r="G44" s="150"/>
      <c r="H44" s="150"/>
      <c r="I44" s="150"/>
      <c r="J44" s="152">
        <f t="shared" si="3"/>
        <v>0</v>
      </c>
      <c r="K44" s="455"/>
      <c r="L44" s="155">
        <f>'5- Identificación de Riesgos'!I44</f>
        <v>0</v>
      </c>
      <c r="M44" s="161"/>
      <c r="N44" s="150"/>
      <c r="O44" s="150"/>
      <c r="P44" s="150"/>
      <c r="Q44" s="150"/>
      <c r="R44" s="152">
        <f t="shared" si="4"/>
        <v>0</v>
      </c>
      <c r="S44" s="455"/>
      <c r="T44" s="389"/>
      <c r="U44" s="392"/>
      <c r="V44" s="395"/>
    </row>
    <row r="45" spans="1:22" ht="6.75" customHeight="1">
      <c r="A45" s="424"/>
      <c r="B45" s="392"/>
      <c r="C45" s="260">
        <f>'5- Identificación de Riesgos'!D45</f>
        <v>0</v>
      </c>
      <c r="D45" s="155"/>
      <c r="E45" s="241"/>
      <c r="F45" s="150"/>
      <c r="G45" s="150"/>
      <c r="H45" s="150"/>
      <c r="I45" s="150"/>
      <c r="J45" s="152">
        <f t="shared" si="3"/>
        <v>0</v>
      </c>
      <c r="K45" s="455"/>
      <c r="L45" s="155">
        <f>'5- Identificación de Riesgos'!I45</f>
        <v>0</v>
      </c>
      <c r="M45" s="161"/>
      <c r="N45" s="150"/>
      <c r="O45" s="150"/>
      <c r="P45" s="150"/>
      <c r="Q45" s="150"/>
      <c r="R45" s="152">
        <f t="shared" si="4"/>
        <v>0</v>
      </c>
      <c r="S45" s="455"/>
      <c r="T45" s="389"/>
      <c r="U45" s="392"/>
      <c r="V45" s="395"/>
    </row>
    <row r="46" spans="1:22" ht="6.75" customHeight="1">
      <c r="A46" s="424"/>
      <c r="B46" s="392"/>
      <c r="C46" s="260">
        <f>'5- Identificación de Riesgos'!D46</f>
        <v>0</v>
      </c>
      <c r="D46" s="155"/>
      <c r="E46" s="241"/>
      <c r="F46" s="150"/>
      <c r="G46" s="150"/>
      <c r="H46" s="150"/>
      <c r="I46" s="150"/>
      <c r="J46" s="152">
        <f t="shared" si="3"/>
        <v>0</v>
      </c>
      <c r="K46" s="455"/>
      <c r="L46" s="155">
        <f>'5- Identificación de Riesgos'!I46</f>
        <v>0</v>
      </c>
      <c r="M46" s="161"/>
      <c r="N46" s="150"/>
      <c r="O46" s="150"/>
      <c r="P46" s="150"/>
      <c r="Q46" s="150"/>
      <c r="R46" s="152">
        <f t="shared" si="4"/>
        <v>0</v>
      </c>
      <c r="S46" s="455"/>
      <c r="T46" s="389"/>
      <c r="U46" s="392"/>
      <c r="V46" s="395"/>
    </row>
    <row r="47" spans="1:22" ht="6.75" customHeight="1">
      <c r="A47" s="424"/>
      <c r="B47" s="392"/>
      <c r="C47" s="260">
        <f>'5- Identificación de Riesgos'!D47</f>
        <v>0</v>
      </c>
      <c r="D47" s="155"/>
      <c r="E47" s="241"/>
      <c r="F47" s="150"/>
      <c r="G47" s="150"/>
      <c r="H47" s="150"/>
      <c r="I47" s="150"/>
      <c r="J47" s="152">
        <f t="shared" si="3"/>
        <v>0</v>
      </c>
      <c r="K47" s="455"/>
      <c r="L47" s="155">
        <f>'5- Identificación de Riesgos'!I47</f>
        <v>0</v>
      </c>
      <c r="M47" s="161"/>
      <c r="N47" s="150"/>
      <c r="O47" s="150"/>
      <c r="P47" s="150"/>
      <c r="Q47" s="150"/>
      <c r="R47" s="152">
        <f t="shared" si="4"/>
        <v>0</v>
      </c>
      <c r="S47" s="455"/>
      <c r="T47" s="389"/>
      <c r="U47" s="392"/>
      <c r="V47" s="395"/>
    </row>
    <row r="48" spans="1:22" ht="6.75" customHeight="1">
      <c r="A48" s="424"/>
      <c r="B48" s="392"/>
      <c r="C48" s="260">
        <f>'5- Identificación de Riesgos'!D48</f>
        <v>0</v>
      </c>
      <c r="D48" s="155"/>
      <c r="E48" s="241"/>
      <c r="F48" s="150"/>
      <c r="G48" s="150"/>
      <c r="H48" s="150"/>
      <c r="I48" s="150"/>
      <c r="J48" s="152">
        <f t="shared" si="3"/>
        <v>0</v>
      </c>
      <c r="K48" s="455"/>
      <c r="L48" s="155">
        <f>'5- Identificación de Riesgos'!I48</f>
        <v>0</v>
      </c>
      <c r="M48" s="161"/>
      <c r="N48" s="150"/>
      <c r="O48" s="150"/>
      <c r="P48" s="150"/>
      <c r="Q48" s="150"/>
      <c r="R48" s="152">
        <f t="shared" si="4"/>
        <v>0</v>
      </c>
      <c r="S48" s="455"/>
      <c r="T48" s="389"/>
      <c r="U48" s="392"/>
      <c r="V48" s="395"/>
    </row>
    <row r="49" spans="1:22" ht="6.75" customHeight="1" thickBot="1">
      <c r="A49" s="425"/>
      <c r="B49" s="393"/>
      <c r="C49" s="258">
        <f>'5- Identificación de Riesgos'!D49</f>
        <v>0</v>
      </c>
      <c r="D49" s="253"/>
      <c r="E49" s="259"/>
      <c r="F49" s="209"/>
      <c r="G49" s="209"/>
      <c r="H49" s="151"/>
      <c r="I49" s="151"/>
      <c r="J49" s="153">
        <f t="shared" si="3"/>
        <v>0</v>
      </c>
      <c r="K49" s="456"/>
      <c r="L49" s="156">
        <f>'5- Identificación de Riesgos'!I49</f>
        <v>0</v>
      </c>
      <c r="M49" s="162"/>
      <c r="N49" s="151"/>
      <c r="O49" s="151"/>
      <c r="P49" s="151"/>
      <c r="Q49" s="151"/>
      <c r="R49" s="153">
        <f t="shared" si="4"/>
        <v>0</v>
      </c>
      <c r="S49" s="456"/>
      <c r="T49" s="390"/>
      <c r="U49" s="393"/>
      <c r="V49" s="396"/>
    </row>
    <row r="50" spans="1:22" ht="30">
      <c r="A50" s="423">
        <f>'5- Identificación de Riesgos'!A50</f>
        <v>5</v>
      </c>
      <c r="B50" s="391" t="str">
        <f>'5- Identificación de Riesgos'!B50</f>
        <v>Perdida de rentabilidad o oportunidad de los recursos financieros</v>
      </c>
      <c r="C50" s="257" t="str">
        <f>'5- Identificación de Riesgos'!D50</f>
        <v>1. Causación de intereses de mora por obligaciones a cargo</v>
      </c>
      <c r="D50" s="255"/>
      <c r="E50" s="262" t="s">
        <v>418</v>
      </c>
      <c r="F50" s="208" t="s">
        <v>398</v>
      </c>
      <c r="G50" s="208" t="s">
        <v>398</v>
      </c>
      <c r="H50" s="149" t="s">
        <v>398</v>
      </c>
      <c r="I50" s="149" t="s">
        <v>398</v>
      </c>
      <c r="J50" s="154">
        <f t="shared" si="3"/>
        <v>1</v>
      </c>
      <c r="K50" s="454">
        <f>AVERAGE(J50:J59)</f>
        <v>0.3</v>
      </c>
      <c r="L50" s="251" t="str">
        <f>'5- Identificación de Riesgos'!I50</f>
        <v>Afectación de reputacion,imagén,  credibilidad, satisfacción de usuarios y PI</v>
      </c>
      <c r="M50" s="163" t="s">
        <v>399</v>
      </c>
      <c r="N50" s="149" t="s">
        <v>402</v>
      </c>
      <c r="O50" s="149" t="s">
        <v>402</v>
      </c>
      <c r="P50" s="149" t="s">
        <v>398</v>
      </c>
      <c r="Q50" s="149" t="s">
        <v>398</v>
      </c>
      <c r="R50" s="154">
        <f t="shared" si="4"/>
        <v>0.35</v>
      </c>
      <c r="S50" s="454">
        <f t="shared" ref="S50" si="7">AVERAGE(R50:R59)</f>
        <v>0.23500000000000001</v>
      </c>
      <c r="T50" s="388"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391"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394" t="str">
        <f>CONCATENATE(VLOOKUP((LEFT(T50,LEN(T50)-4)&amp;LEFT(U50,LEN(U50)-4)),'9- Matriz de Calor '!$D$18:$E$42,2,0)," - ",RIGHT(T50,1)*RIGHT(U50,1))</f>
        <v>Bajo - 1</v>
      </c>
    </row>
    <row r="51" spans="1:22">
      <c r="A51" s="424"/>
      <c r="B51" s="392"/>
      <c r="C51" s="260" t="str">
        <f>'5- Identificación de Riesgos'!D51</f>
        <v>2. Negociación de tasas  no acorde al mercado</v>
      </c>
      <c r="D51" s="155"/>
      <c r="E51" s="241" t="s">
        <v>419</v>
      </c>
      <c r="F51" s="150" t="s">
        <v>398</v>
      </c>
      <c r="G51" s="150" t="s">
        <v>398</v>
      </c>
      <c r="H51" s="150" t="s">
        <v>398</v>
      </c>
      <c r="I51" s="150" t="s">
        <v>398</v>
      </c>
      <c r="J51" s="152">
        <f t="shared" si="3"/>
        <v>1</v>
      </c>
      <c r="K51" s="455"/>
      <c r="L51" s="251" t="str">
        <f>'5- Identificación de Riesgos'!I51</f>
        <v>Afectación Económica</v>
      </c>
      <c r="M51" s="161" t="s">
        <v>401</v>
      </c>
      <c r="N51" s="150" t="s">
        <v>398</v>
      </c>
      <c r="O51" s="150" t="s">
        <v>398</v>
      </c>
      <c r="P51" s="150" t="s">
        <v>398</v>
      </c>
      <c r="Q51" s="150" t="s">
        <v>398</v>
      </c>
      <c r="R51" s="152">
        <f t="shared" si="4"/>
        <v>1</v>
      </c>
      <c r="S51" s="455"/>
      <c r="T51" s="389"/>
      <c r="U51" s="392"/>
      <c r="V51" s="395"/>
    </row>
    <row r="52" spans="1:22" ht="30">
      <c r="A52" s="424"/>
      <c r="B52" s="392"/>
      <c r="C52" s="260" t="str">
        <f>'5- Identificación de Riesgos'!D52</f>
        <v xml:space="preserve">3. Pago de sanciones por extemporaneidad </v>
      </c>
      <c r="D52" s="155"/>
      <c r="E52" s="241" t="s">
        <v>420</v>
      </c>
      <c r="F52" s="150" t="s">
        <v>398</v>
      </c>
      <c r="G52" s="150" t="s">
        <v>398</v>
      </c>
      <c r="H52" s="150" t="s">
        <v>398</v>
      </c>
      <c r="I52" s="150" t="s">
        <v>398</v>
      </c>
      <c r="J52" s="152">
        <f t="shared" si="3"/>
        <v>1</v>
      </c>
      <c r="K52" s="455"/>
      <c r="L52" s="251" t="str">
        <f>'5- Identificación de Riesgos'!I52</f>
        <v>Incumplimiento de las metas establecidas</v>
      </c>
      <c r="M52" s="161" t="s">
        <v>404</v>
      </c>
      <c r="N52" s="150" t="s">
        <v>398</v>
      </c>
      <c r="O52" s="150" t="s">
        <v>398</v>
      </c>
      <c r="P52" s="150" t="s">
        <v>398</v>
      </c>
      <c r="Q52" s="150" t="s">
        <v>398</v>
      </c>
      <c r="R52" s="152">
        <f t="shared" si="4"/>
        <v>1</v>
      </c>
      <c r="S52" s="455"/>
      <c r="T52" s="389"/>
      <c r="U52" s="392"/>
      <c r="V52" s="395"/>
    </row>
    <row r="53" spans="1:22" ht="9" customHeight="1">
      <c r="A53" s="424"/>
      <c r="B53" s="392"/>
      <c r="C53" s="260">
        <f>'5- Identificación de Riesgos'!D53</f>
        <v>0</v>
      </c>
      <c r="D53" s="155"/>
      <c r="E53" s="241"/>
      <c r="F53" s="150"/>
      <c r="G53" s="150"/>
      <c r="H53" s="150"/>
      <c r="I53" s="150"/>
      <c r="J53" s="152">
        <f t="shared" si="3"/>
        <v>0</v>
      </c>
      <c r="K53" s="455"/>
      <c r="L53" s="251">
        <f>'5- Identificación de Riesgos'!I53</f>
        <v>0</v>
      </c>
      <c r="M53" s="161"/>
      <c r="N53" s="150"/>
      <c r="O53" s="150"/>
      <c r="P53" s="150"/>
      <c r="Q53" s="150"/>
      <c r="R53" s="152">
        <f t="shared" si="4"/>
        <v>0</v>
      </c>
      <c r="S53" s="455"/>
      <c r="T53" s="389"/>
      <c r="U53" s="392"/>
      <c r="V53" s="395"/>
    </row>
    <row r="54" spans="1:22" ht="9" customHeight="1">
      <c r="A54" s="424"/>
      <c r="B54" s="392"/>
      <c r="C54" s="260">
        <f>'5- Identificación de Riesgos'!D54</f>
        <v>0</v>
      </c>
      <c r="D54" s="155"/>
      <c r="E54" s="155"/>
      <c r="F54" s="150"/>
      <c r="G54" s="150"/>
      <c r="H54" s="150"/>
      <c r="I54" s="150"/>
      <c r="J54" s="152">
        <f t="shared" si="3"/>
        <v>0</v>
      </c>
      <c r="K54" s="455"/>
      <c r="L54" s="251">
        <f>'5- Identificación de Riesgos'!I54</f>
        <v>0</v>
      </c>
      <c r="M54" s="161"/>
      <c r="N54" s="150"/>
      <c r="O54" s="150"/>
      <c r="P54" s="150"/>
      <c r="Q54" s="150"/>
      <c r="R54" s="152">
        <f t="shared" si="4"/>
        <v>0</v>
      </c>
      <c r="S54" s="455"/>
      <c r="T54" s="389"/>
      <c r="U54" s="392"/>
      <c r="V54" s="395"/>
    </row>
    <row r="55" spans="1:22" ht="9" customHeight="1">
      <c r="A55" s="424"/>
      <c r="B55" s="392"/>
      <c r="C55" s="260">
        <f>'5- Identificación de Riesgos'!D55</f>
        <v>0</v>
      </c>
      <c r="D55" s="155"/>
      <c r="E55" s="241"/>
      <c r="F55" s="150"/>
      <c r="G55" s="150"/>
      <c r="H55" s="150"/>
      <c r="I55" s="150"/>
      <c r="J55" s="152">
        <f t="shared" si="3"/>
        <v>0</v>
      </c>
      <c r="K55" s="455"/>
      <c r="L55" s="251">
        <f>'5- Identificación de Riesgos'!I55</f>
        <v>0</v>
      </c>
      <c r="M55" s="161"/>
      <c r="N55" s="150"/>
      <c r="O55" s="150"/>
      <c r="P55" s="150"/>
      <c r="Q55" s="150"/>
      <c r="R55" s="152">
        <f t="shared" si="4"/>
        <v>0</v>
      </c>
      <c r="S55" s="455"/>
      <c r="T55" s="389"/>
      <c r="U55" s="392"/>
      <c r="V55" s="395"/>
    </row>
    <row r="56" spans="1:22" ht="9" customHeight="1">
      <c r="A56" s="424"/>
      <c r="B56" s="392"/>
      <c r="C56" s="260">
        <f>'5- Identificación de Riesgos'!D56</f>
        <v>0</v>
      </c>
      <c r="D56" s="155"/>
      <c r="E56" s="241"/>
      <c r="F56" s="150"/>
      <c r="G56" s="150"/>
      <c r="H56" s="150"/>
      <c r="I56" s="150"/>
      <c r="J56" s="152">
        <f t="shared" si="3"/>
        <v>0</v>
      </c>
      <c r="K56" s="455"/>
      <c r="L56" s="251">
        <f>'5- Identificación de Riesgos'!I56</f>
        <v>0</v>
      </c>
      <c r="M56" s="161"/>
      <c r="N56" s="150"/>
      <c r="O56" s="150"/>
      <c r="P56" s="150"/>
      <c r="Q56" s="150"/>
      <c r="R56" s="152">
        <f t="shared" si="4"/>
        <v>0</v>
      </c>
      <c r="S56" s="455"/>
      <c r="T56" s="389"/>
      <c r="U56" s="392"/>
      <c r="V56" s="395"/>
    </row>
    <row r="57" spans="1:22" ht="9" customHeight="1">
      <c r="A57" s="424"/>
      <c r="B57" s="392"/>
      <c r="C57" s="260">
        <f>'5- Identificación de Riesgos'!D57</f>
        <v>0</v>
      </c>
      <c r="D57" s="155"/>
      <c r="E57" s="241"/>
      <c r="F57" s="150"/>
      <c r="G57" s="150"/>
      <c r="H57" s="150"/>
      <c r="I57" s="150"/>
      <c r="J57" s="152">
        <f t="shared" si="3"/>
        <v>0</v>
      </c>
      <c r="K57" s="455"/>
      <c r="L57" s="251">
        <f>'5- Identificación de Riesgos'!I57</f>
        <v>0</v>
      </c>
      <c r="M57" s="161"/>
      <c r="N57" s="150"/>
      <c r="O57" s="150"/>
      <c r="P57" s="150"/>
      <c r="Q57" s="150"/>
      <c r="R57" s="152">
        <f t="shared" si="4"/>
        <v>0</v>
      </c>
      <c r="S57" s="455"/>
      <c r="T57" s="389"/>
      <c r="U57" s="392"/>
      <c r="V57" s="395"/>
    </row>
    <row r="58" spans="1:22" ht="9" customHeight="1">
      <c r="A58" s="424"/>
      <c r="B58" s="392"/>
      <c r="C58" s="260">
        <f>'5- Identificación de Riesgos'!D58</f>
        <v>0</v>
      </c>
      <c r="D58" s="155"/>
      <c r="E58" s="241"/>
      <c r="F58" s="150"/>
      <c r="G58" s="150"/>
      <c r="H58" s="150"/>
      <c r="I58" s="150"/>
      <c r="J58" s="152">
        <f t="shared" si="3"/>
        <v>0</v>
      </c>
      <c r="K58" s="455"/>
      <c r="L58" s="251">
        <f>'5- Identificación de Riesgos'!I58</f>
        <v>0</v>
      </c>
      <c r="M58" s="161"/>
      <c r="N58" s="150"/>
      <c r="O58" s="150"/>
      <c r="P58" s="150"/>
      <c r="Q58" s="150"/>
      <c r="R58" s="152">
        <f t="shared" si="4"/>
        <v>0</v>
      </c>
      <c r="S58" s="455"/>
      <c r="T58" s="389"/>
      <c r="U58" s="392"/>
      <c r="V58" s="395"/>
    </row>
    <row r="59" spans="1:22" ht="9" customHeight="1" thickBot="1">
      <c r="A59" s="425"/>
      <c r="B59" s="393"/>
      <c r="C59" s="258">
        <f>'5- Identificación de Riesgos'!D59</f>
        <v>0</v>
      </c>
      <c r="D59" s="253"/>
      <c r="E59" s="259"/>
      <c r="F59" s="209"/>
      <c r="G59" s="209"/>
      <c r="H59" s="151"/>
      <c r="I59" s="151"/>
      <c r="J59" s="153">
        <f t="shared" si="3"/>
        <v>0</v>
      </c>
      <c r="K59" s="456"/>
      <c r="L59" s="251">
        <f>'5- Identificación de Riesgos'!I59</f>
        <v>0</v>
      </c>
      <c r="M59" s="162"/>
      <c r="N59" s="151"/>
      <c r="O59" s="151"/>
      <c r="P59" s="151"/>
      <c r="Q59" s="151"/>
      <c r="R59" s="153">
        <f t="shared" si="4"/>
        <v>0</v>
      </c>
      <c r="S59" s="456"/>
      <c r="T59" s="390"/>
      <c r="U59" s="393"/>
      <c r="V59" s="396"/>
    </row>
    <row r="60" spans="1:22" ht="45">
      <c r="A60" s="423">
        <f>'5- Identificación de Riesgos'!A60</f>
        <v>6</v>
      </c>
      <c r="B60" s="391" t="str">
        <f>'5- Identificación de Riesgos'!B60</f>
        <v xml:space="preserve">Emitir o presentar  en forma  errada o tardía  los  Balances de la entidad </v>
      </c>
      <c r="C60" s="257" t="str">
        <f>'5- Identificación de Riesgos'!D60</f>
        <v>1. Fallas en los controles</v>
      </c>
      <c r="D60" s="255"/>
      <c r="E60" s="262" t="s">
        <v>421</v>
      </c>
      <c r="F60" s="149" t="s">
        <v>398</v>
      </c>
      <c r="G60" s="149" t="s">
        <v>398</v>
      </c>
      <c r="H60" s="149" t="s">
        <v>398</v>
      </c>
      <c r="I60" s="149" t="s">
        <v>398</v>
      </c>
      <c r="J60" s="154">
        <f t="shared" si="3"/>
        <v>1</v>
      </c>
      <c r="K60" s="454">
        <f>AVERAGE(J60:J69)</f>
        <v>0.5</v>
      </c>
      <c r="L60" s="159" t="str">
        <f>'5- Identificación de Riesgos'!I60</f>
        <v>Afectación de reputacion,imagén,  credibilidad, satisfacción de usuarios y PI</v>
      </c>
      <c r="M60" s="163" t="s">
        <v>399</v>
      </c>
      <c r="N60" s="149" t="s">
        <v>402</v>
      </c>
      <c r="O60" s="149" t="s">
        <v>402</v>
      </c>
      <c r="P60" s="149" t="s">
        <v>398</v>
      </c>
      <c r="Q60" s="149" t="s">
        <v>398</v>
      </c>
      <c r="R60" s="154">
        <f t="shared" si="4"/>
        <v>0.35</v>
      </c>
      <c r="S60" s="454">
        <f t="shared" ref="S60" si="8">AVERAGE(R60:R69)</f>
        <v>0.13500000000000001</v>
      </c>
      <c r="T60" s="388"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391"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Mayor - 4</v>
      </c>
      <c r="V60" s="394" t="str">
        <f>CONCATENATE(VLOOKUP((LEFT(T60,LEN(T60)-4)&amp;LEFT(U60,LEN(U60)-4)),'9- Matriz de Calor '!$D$18:$E$42,2,0)," - ",RIGHT(T60,1)*RIGHT(U60,1))</f>
        <v>Alto  - 4</v>
      </c>
    </row>
    <row r="61" spans="1:22" ht="30">
      <c r="A61" s="424"/>
      <c r="B61" s="392"/>
      <c r="C61" s="260" t="str">
        <f>'5- Identificación de Riesgos'!D61</f>
        <v xml:space="preserve">2. Fallas en los sistemas de información </v>
      </c>
      <c r="D61" s="155"/>
      <c r="E61" s="241" t="s">
        <v>422</v>
      </c>
      <c r="F61" s="150" t="s">
        <v>398</v>
      </c>
      <c r="G61" s="150" t="s">
        <v>398</v>
      </c>
      <c r="H61" s="150" t="s">
        <v>398</v>
      </c>
      <c r="I61" s="150" t="s">
        <v>398</v>
      </c>
      <c r="J61" s="152">
        <f t="shared" si="3"/>
        <v>1</v>
      </c>
      <c r="K61" s="455"/>
      <c r="L61" s="155" t="str">
        <f>'5- Identificación de Riesgos'!I61</f>
        <v>Afectación Económica</v>
      </c>
      <c r="M61" s="161" t="s">
        <v>401</v>
      </c>
      <c r="N61" s="150" t="s">
        <v>398</v>
      </c>
      <c r="O61" s="150" t="s">
        <v>398</v>
      </c>
      <c r="P61" s="150" t="s">
        <v>398</v>
      </c>
      <c r="Q61" s="150" t="s">
        <v>398</v>
      </c>
      <c r="R61" s="152">
        <f t="shared" si="4"/>
        <v>1</v>
      </c>
      <c r="S61" s="455"/>
      <c r="T61" s="389"/>
      <c r="U61" s="392"/>
      <c r="V61" s="395"/>
    </row>
    <row r="62" spans="1:22" ht="45">
      <c r="A62" s="424"/>
      <c r="B62" s="392"/>
      <c r="C62" s="260" t="str">
        <f>'5- Identificación de Riesgos'!D62</f>
        <v>3. Recibo de información fuera de tiempo</v>
      </c>
      <c r="D62" s="155"/>
      <c r="E62" s="241" t="s">
        <v>423</v>
      </c>
      <c r="F62" s="150" t="s">
        <v>398</v>
      </c>
      <c r="G62" s="150" t="s">
        <v>398</v>
      </c>
      <c r="H62" s="150" t="s">
        <v>398</v>
      </c>
      <c r="I62" s="150" t="s">
        <v>398</v>
      </c>
      <c r="J62" s="152">
        <f t="shared" si="3"/>
        <v>1</v>
      </c>
      <c r="K62" s="455"/>
      <c r="L62" s="155">
        <f>'5- Identificación de Riesgos'!I62</f>
        <v>0</v>
      </c>
      <c r="M62" s="161"/>
      <c r="N62" s="150"/>
      <c r="O62" s="150"/>
      <c r="P62" s="150"/>
      <c r="Q62" s="150"/>
      <c r="R62" s="152">
        <f t="shared" si="4"/>
        <v>0</v>
      </c>
      <c r="S62" s="455"/>
      <c r="T62" s="389"/>
      <c r="U62" s="392"/>
      <c r="V62" s="395"/>
    </row>
    <row r="63" spans="1:22" ht="30">
      <c r="A63" s="424"/>
      <c r="B63" s="392"/>
      <c r="C63" s="260" t="str">
        <f>'5- Identificación de Riesgos'!D63</f>
        <v>4. Operaciones no registradas</v>
      </c>
      <c r="D63" s="155"/>
      <c r="E63" s="241" t="s">
        <v>424</v>
      </c>
      <c r="F63" s="150" t="s">
        <v>398</v>
      </c>
      <c r="G63" s="150" t="s">
        <v>398</v>
      </c>
      <c r="H63" s="150" t="s">
        <v>398</v>
      </c>
      <c r="I63" s="150" t="s">
        <v>398</v>
      </c>
      <c r="J63" s="152">
        <f t="shared" si="3"/>
        <v>1</v>
      </c>
      <c r="K63" s="455"/>
      <c r="L63" s="155">
        <f>'5- Identificación de Riesgos'!I63</f>
        <v>0</v>
      </c>
      <c r="M63" s="161"/>
      <c r="N63" s="150"/>
      <c r="O63" s="150"/>
      <c r="P63" s="150"/>
      <c r="Q63" s="150"/>
      <c r="R63" s="152">
        <f t="shared" si="4"/>
        <v>0</v>
      </c>
      <c r="S63" s="455"/>
      <c r="T63" s="389"/>
      <c r="U63" s="392"/>
      <c r="V63" s="395"/>
    </row>
    <row r="64" spans="1:22" ht="30">
      <c r="A64" s="424"/>
      <c r="B64" s="392"/>
      <c r="C64" s="260" t="str">
        <f>'5- Identificación de Riesgos'!D64</f>
        <v xml:space="preserve">5.Registros errados </v>
      </c>
      <c r="D64" s="155"/>
      <c r="E64" s="155" t="s">
        <v>425</v>
      </c>
      <c r="F64" s="150" t="s">
        <v>398</v>
      </c>
      <c r="G64" s="150" t="s">
        <v>398</v>
      </c>
      <c r="H64" s="150" t="s">
        <v>398</v>
      </c>
      <c r="I64" s="150" t="s">
        <v>398</v>
      </c>
      <c r="J64" s="152">
        <f t="shared" si="3"/>
        <v>1</v>
      </c>
      <c r="K64" s="455"/>
      <c r="L64" s="155">
        <f>'5- Identificación de Riesgos'!I64</f>
        <v>0</v>
      </c>
      <c r="M64" s="161"/>
      <c r="N64" s="150"/>
      <c r="O64" s="150"/>
      <c r="P64" s="150"/>
      <c r="Q64" s="150"/>
      <c r="R64" s="152">
        <f t="shared" si="4"/>
        <v>0</v>
      </c>
      <c r="S64" s="455"/>
      <c r="T64" s="389"/>
      <c r="U64" s="392"/>
      <c r="V64" s="395"/>
    </row>
    <row r="65" spans="1:22" ht="7.5" customHeight="1">
      <c r="A65" s="424"/>
      <c r="B65" s="392"/>
      <c r="C65" s="260">
        <f>'5- Identificación de Riesgos'!D65</f>
        <v>0</v>
      </c>
      <c r="D65" s="155"/>
      <c r="E65" s="241"/>
      <c r="F65" s="150"/>
      <c r="G65" s="150"/>
      <c r="H65" s="150"/>
      <c r="I65" s="150"/>
      <c r="J65" s="152">
        <f t="shared" si="3"/>
        <v>0</v>
      </c>
      <c r="K65" s="455"/>
      <c r="L65" s="155">
        <f>'5- Identificación de Riesgos'!I65</f>
        <v>0</v>
      </c>
      <c r="M65" s="161"/>
      <c r="N65" s="150"/>
      <c r="O65" s="150"/>
      <c r="P65" s="150"/>
      <c r="Q65" s="150"/>
      <c r="R65" s="152">
        <f t="shared" si="4"/>
        <v>0</v>
      </c>
      <c r="S65" s="455"/>
      <c r="T65" s="389"/>
      <c r="U65" s="392"/>
      <c r="V65" s="395"/>
    </row>
    <row r="66" spans="1:22" ht="7.5" customHeight="1">
      <c r="A66" s="424"/>
      <c r="B66" s="392"/>
      <c r="C66" s="260">
        <f>'5- Identificación de Riesgos'!D66</f>
        <v>0</v>
      </c>
      <c r="D66" s="155"/>
      <c r="E66" s="241"/>
      <c r="F66" s="150"/>
      <c r="G66" s="150"/>
      <c r="H66" s="150"/>
      <c r="I66" s="150"/>
      <c r="J66" s="152">
        <f t="shared" si="3"/>
        <v>0</v>
      </c>
      <c r="K66" s="455"/>
      <c r="L66" s="155">
        <f>'5- Identificación de Riesgos'!I66</f>
        <v>0</v>
      </c>
      <c r="M66" s="161"/>
      <c r="N66" s="150"/>
      <c r="O66" s="150"/>
      <c r="P66" s="150"/>
      <c r="Q66" s="150"/>
      <c r="R66" s="152">
        <f t="shared" si="4"/>
        <v>0</v>
      </c>
      <c r="S66" s="455"/>
      <c r="T66" s="389"/>
      <c r="U66" s="392"/>
      <c r="V66" s="395"/>
    </row>
    <row r="67" spans="1:22" ht="7.5" customHeight="1">
      <c r="A67" s="424"/>
      <c r="B67" s="392"/>
      <c r="C67" s="260">
        <f>'5- Identificación de Riesgos'!D67</f>
        <v>0</v>
      </c>
      <c r="D67" s="155"/>
      <c r="E67" s="241"/>
      <c r="F67" s="150"/>
      <c r="G67" s="150"/>
      <c r="H67" s="150"/>
      <c r="I67" s="150"/>
      <c r="J67" s="152">
        <f t="shared" si="3"/>
        <v>0</v>
      </c>
      <c r="K67" s="455"/>
      <c r="L67" s="155">
        <f>'5- Identificación de Riesgos'!I67</f>
        <v>0</v>
      </c>
      <c r="M67" s="161"/>
      <c r="N67" s="150"/>
      <c r="O67" s="150"/>
      <c r="P67" s="150"/>
      <c r="Q67" s="150"/>
      <c r="R67" s="152">
        <f t="shared" si="4"/>
        <v>0</v>
      </c>
      <c r="S67" s="455"/>
      <c r="T67" s="389"/>
      <c r="U67" s="392"/>
      <c r="V67" s="395"/>
    </row>
    <row r="68" spans="1:22" ht="7.5" customHeight="1">
      <c r="A68" s="424"/>
      <c r="B68" s="392"/>
      <c r="C68" s="260">
        <f>'5- Identificación de Riesgos'!D68</f>
        <v>0</v>
      </c>
      <c r="D68" s="155"/>
      <c r="E68" s="241"/>
      <c r="F68" s="150"/>
      <c r="G68" s="150"/>
      <c r="H68" s="150"/>
      <c r="I68" s="150"/>
      <c r="J68" s="152">
        <f t="shared" si="3"/>
        <v>0</v>
      </c>
      <c r="K68" s="455"/>
      <c r="L68" s="155">
        <f>'5- Identificación de Riesgos'!I68</f>
        <v>0</v>
      </c>
      <c r="M68" s="161"/>
      <c r="N68" s="150"/>
      <c r="O68" s="150"/>
      <c r="P68" s="150"/>
      <c r="Q68" s="150"/>
      <c r="R68" s="152">
        <f t="shared" si="4"/>
        <v>0</v>
      </c>
      <c r="S68" s="455"/>
      <c r="T68" s="389"/>
      <c r="U68" s="392"/>
      <c r="V68" s="395"/>
    </row>
    <row r="69" spans="1:22" ht="7.5" customHeight="1" thickBot="1">
      <c r="A69" s="425"/>
      <c r="B69" s="393"/>
      <c r="C69" s="258">
        <f>'5- Identificación de Riesgos'!D69</f>
        <v>0</v>
      </c>
      <c r="D69" s="253"/>
      <c r="E69" s="259"/>
      <c r="F69" s="151"/>
      <c r="G69" s="151"/>
      <c r="H69" s="151"/>
      <c r="I69" s="151"/>
      <c r="J69" s="153">
        <f t="shared" si="3"/>
        <v>0</v>
      </c>
      <c r="K69" s="456"/>
      <c r="L69" s="156">
        <f>'5- Identificación de Riesgos'!I69</f>
        <v>0</v>
      </c>
      <c r="M69" s="162"/>
      <c r="N69" s="151"/>
      <c r="O69" s="151"/>
      <c r="P69" s="151"/>
      <c r="Q69" s="151"/>
      <c r="R69" s="153">
        <f t="shared" si="4"/>
        <v>0</v>
      </c>
      <c r="S69" s="456"/>
      <c r="T69" s="390"/>
      <c r="U69" s="393"/>
      <c r="V69" s="396"/>
    </row>
    <row r="70" spans="1:22" ht="30">
      <c r="A70" s="451">
        <f>'5- Identificación de Riesgos'!A70</f>
        <v>7</v>
      </c>
      <c r="B70" s="391" t="str">
        <f>'5- Identificación de Riesgos'!B70</f>
        <v>Recibir dádivas o beneficios a nombre propio o de terceros para  afectar la seguridad o confidencialidad de la información</v>
      </c>
      <c r="C70" s="257" t="str">
        <f>'5- Identificación de Riesgos'!D70</f>
        <v>1. Falta de ética y valores.</v>
      </c>
      <c r="D70" s="159"/>
      <c r="E70" s="240" t="s">
        <v>426</v>
      </c>
      <c r="F70" s="149" t="s">
        <v>398</v>
      </c>
      <c r="G70" s="149" t="s">
        <v>398</v>
      </c>
      <c r="H70" s="149" t="s">
        <v>398</v>
      </c>
      <c r="I70" s="149" t="s">
        <v>398</v>
      </c>
      <c r="J70" s="154">
        <f t="shared" ref="J70:J109" si="9">COUNTIF(F70:I70,"SI")/4</f>
        <v>1</v>
      </c>
      <c r="K70" s="454">
        <f t="shared" ref="K70" si="10">AVERAGE(J70:J79)</f>
        <v>0.17499999999999999</v>
      </c>
      <c r="L70" s="159" t="str">
        <f>'5- Identificación de Riesgos'!I70</f>
        <v>Afectación de reputacion,imagén,  credibilidad, satisfacción de usuarios y PI</v>
      </c>
      <c r="M70" s="163" t="s">
        <v>399</v>
      </c>
      <c r="N70" s="149" t="s">
        <v>402</v>
      </c>
      <c r="O70" s="149" t="s">
        <v>402</v>
      </c>
      <c r="P70" s="149" t="s">
        <v>398</v>
      </c>
      <c r="Q70" s="149" t="s">
        <v>398</v>
      </c>
      <c r="R70" s="154">
        <f t="shared" ref="R70:R109" si="11">SUM(COUNTIF(N70,"SI")*25%,COUNTIF(O70,"SI")*40%,COUNTIF(P70,"SI")*25%,COUNTIF(Q70,"SI")*10%)</f>
        <v>0.35</v>
      </c>
      <c r="S70" s="454">
        <f t="shared" ref="S70" si="12">AVERAGE(R70:R79)</f>
        <v>0.13500000000000001</v>
      </c>
      <c r="T70" s="388"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391"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394" t="str">
        <f>CONCATENATE(VLOOKUP((LEFT(T70,LEN(T70)-4)&amp;LEFT(U70,LEN(U70)-4)),'9- Matriz de Calor '!$D$18:$E$42,2,0)," - ",RIGHT(T70,1)*RIGHT(U70,1))</f>
        <v>Bajo - 2</v>
      </c>
    </row>
    <row r="71" spans="1:22" ht="45" customHeight="1">
      <c r="A71" s="452"/>
      <c r="B71" s="392"/>
      <c r="C71" s="260" t="str">
        <f>'5- Identificación de Riesgos'!D71</f>
        <v>2. Insuficientes programas de capacitación para la toma de conciencia debido al desconocimiento de la ley antisoborno (ISO 37001:2016), Plan Anticorrupción y  de los  valores y principios propios de la entidad.</v>
      </c>
      <c r="D71" s="155"/>
      <c r="E71" s="241" t="s">
        <v>427</v>
      </c>
      <c r="F71" s="150" t="s">
        <v>402</v>
      </c>
      <c r="G71" s="150" t="s">
        <v>398</v>
      </c>
      <c r="H71" s="150" t="s">
        <v>398</v>
      </c>
      <c r="I71" s="150" t="s">
        <v>398</v>
      </c>
      <c r="J71" s="152">
        <f t="shared" si="9"/>
        <v>0.75</v>
      </c>
      <c r="K71" s="455"/>
      <c r="L71" s="155" t="str">
        <f>'5- Identificación de Riesgos'!I71</f>
        <v>Afectación Económica</v>
      </c>
      <c r="M71" s="161" t="s">
        <v>401</v>
      </c>
      <c r="N71" s="150" t="s">
        <v>398</v>
      </c>
      <c r="O71" s="150" t="s">
        <v>398</v>
      </c>
      <c r="P71" s="150" t="s">
        <v>398</v>
      </c>
      <c r="Q71" s="150" t="s">
        <v>398</v>
      </c>
      <c r="R71" s="152">
        <f t="shared" si="11"/>
        <v>1</v>
      </c>
      <c r="S71" s="455"/>
      <c r="T71" s="389"/>
      <c r="U71" s="392"/>
      <c r="V71" s="395"/>
    </row>
    <row r="72" spans="1:22" ht="15.75" customHeight="1">
      <c r="A72" s="452"/>
      <c r="B72" s="392"/>
      <c r="C72" s="260" t="str">
        <f>'5- Identificación de Riesgos'!D72</f>
        <v>3. Desconocimiento del Código de Ética y Buen Gobierno.</v>
      </c>
      <c r="D72" s="155"/>
      <c r="E72" s="241"/>
      <c r="F72" s="150"/>
      <c r="G72" s="150"/>
      <c r="H72" s="150"/>
      <c r="I72" s="150"/>
      <c r="J72" s="152">
        <f t="shared" si="9"/>
        <v>0</v>
      </c>
      <c r="K72" s="455"/>
      <c r="L72" s="155">
        <f>'5- Identificación de Riesgos'!I72</f>
        <v>0</v>
      </c>
      <c r="M72" s="161"/>
      <c r="N72" s="150"/>
      <c r="O72" s="150"/>
      <c r="P72" s="150"/>
      <c r="Q72" s="150"/>
      <c r="R72" s="152">
        <f t="shared" si="11"/>
        <v>0</v>
      </c>
      <c r="S72" s="455"/>
      <c r="T72" s="389"/>
      <c r="U72" s="392"/>
      <c r="V72" s="395"/>
    </row>
    <row r="73" spans="1:22" ht="30" customHeight="1">
      <c r="A73" s="452"/>
      <c r="B73" s="392"/>
      <c r="C73" s="260" t="str">
        <f>'5- Identificación de Riesgos'!D73</f>
        <v>4. Falta o inaplicación de controles.</v>
      </c>
      <c r="D73" s="155"/>
      <c r="E73" s="241"/>
      <c r="F73" s="150"/>
      <c r="G73" s="150"/>
      <c r="H73" s="150"/>
      <c r="I73" s="150"/>
      <c r="J73" s="152">
        <f t="shared" si="9"/>
        <v>0</v>
      </c>
      <c r="K73" s="455"/>
      <c r="L73" s="155">
        <f>'5- Identificación de Riesgos'!I73</f>
        <v>0</v>
      </c>
      <c r="M73" s="161"/>
      <c r="N73" s="150"/>
      <c r="O73" s="150"/>
      <c r="P73" s="150"/>
      <c r="Q73" s="150"/>
      <c r="R73" s="152">
        <f t="shared" si="11"/>
        <v>0</v>
      </c>
      <c r="S73" s="455"/>
      <c r="T73" s="389"/>
      <c r="U73" s="392"/>
      <c r="V73" s="395"/>
    </row>
    <row r="74" spans="1:22" ht="8.25" customHeight="1">
      <c r="A74" s="452"/>
      <c r="B74" s="392"/>
      <c r="C74" s="260">
        <f>'5- Identificación de Riesgos'!D74</f>
        <v>0</v>
      </c>
      <c r="D74" s="155"/>
      <c r="E74" s="155"/>
      <c r="F74" s="150"/>
      <c r="G74" s="150"/>
      <c r="H74" s="150"/>
      <c r="I74" s="150"/>
      <c r="J74" s="152">
        <f t="shared" si="9"/>
        <v>0</v>
      </c>
      <c r="K74" s="455"/>
      <c r="L74" s="155">
        <f>'5- Identificación de Riesgos'!I74</f>
        <v>0</v>
      </c>
      <c r="M74" s="161"/>
      <c r="N74" s="150"/>
      <c r="O74" s="150"/>
      <c r="P74" s="150"/>
      <c r="Q74" s="150"/>
      <c r="R74" s="152">
        <f t="shared" si="11"/>
        <v>0</v>
      </c>
      <c r="S74" s="455"/>
      <c r="T74" s="389"/>
      <c r="U74" s="392"/>
      <c r="V74" s="395"/>
    </row>
    <row r="75" spans="1:22" ht="8.25" customHeight="1">
      <c r="A75" s="452"/>
      <c r="B75" s="392"/>
      <c r="C75" s="260">
        <f>'5- Identificación de Riesgos'!D75</f>
        <v>0</v>
      </c>
      <c r="D75" s="155"/>
      <c r="E75" s="241"/>
      <c r="F75" s="150"/>
      <c r="G75" s="150"/>
      <c r="H75" s="150"/>
      <c r="I75" s="150"/>
      <c r="J75" s="152">
        <f t="shared" si="9"/>
        <v>0</v>
      </c>
      <c r="K75" s="455"/>
      <c r="L75" s="155">
        <f>'5- Identificación de Riesgos'!I75</f>
        <v>0</v>
      </c>
      <c r="M75" s="161"/>
      <c r="N75" s="150"/>
      <c r="O75" s="150"/>
      <c r="P75" s="150"/>
      <c r="Q75" s="150"/>
      <c r="R75" s="152">
        <f t="shared" si="11"/>
        <v>0</v>
      </c>
      <c r="S75" s="455"/>
      <c r="T75" s="389"/>
      <c r="U75" s="392"/>
      <c r="V75" s="395"/>
    </row>
    <row r="76" spans="1:22" ht="8.25" customHeight="1">
      <c r="A76" s="452"/>
      <c r="B76" s="392"/>
      <c r="C76" s="260">
        <f>'5- Identificación de Riesgos'!D76</f>
        <v>0</v>
      </c>
      <c r="D76" s="155"/>
      <c r="E76" s="241"/>
      <c r="F76" s="150"/>
      <c r="G76" s="150"/>
      <c r="H76" s="150"/>
      <c r="I76" s="150"/>
      <c r="J76" s="152">
        <f t="shared" si="9"/>
        <v>0</v>
      </c>
      <c r="K76" s="455"/>
      <c r="L76" s="155">
        <f>'5- Identificación de Riesgos'!I76</f>
        <v>0</v>
      </c>
      <c r="M76" s="161"/>
      <c r="N76" s="150"/>
      <c r="O76" s="150"/>
      <c r="P76" s="150"/>
      <c r="Q76" s="150"/>
      <c r="R76" s="152">
        <f t="shared" si="11"/>
        <v>0</v>
      </c>
      <c r="S76" s="455"/>
      <c r="T76" s="389"/>
      <c r="U76" s="392"/>
      <c r="V76" s="395"/>
    </row>
    <row r="77" spans="1:22" ht="8.25" customHeight="1">
      <c r="A77" s="452"/>
      <c r="B77" s="392"/>
      <c r="C77" s="260">
        <f>'5- Identificación de Riesgos'!D77</f>
        <v>0</v>
      </c>
      <c r="D77" s="155"/>
      <c r="E77" s="241"/>
      <c r="F77" s="150"/>
      <c r="G77" s="150"/>
      <c r="H77" s="150"/>
      <c r="I77" s="150"/>
      <c r="J77" s="152">
        <f t="shared" si="9"/>
        <v>0</v>
      </c>
      <c r="K77" s="455"/>
      <c r="L77" s="155">
        <f>'5- Identificación de Riesgos'!I77</f>
        <v>0</v>
      </c>
      <c r="M77" s="161"/>
      <c r="N77" s="150"/>
      <c r="O77" s="150"/>
      <c r="P77" s="150"/>
      <c r="Q77" s="150"/>
      <c r="R77" s="152">
        <f t="shared" si="11"/>
        <v>0</v>
      </c>
      <c r="S77" s="455"/>
      <c r="T77" s="389"/>
      <c r="U77" s="392"/>
      <c r="V77" s="395"/>
    </row>
    <row r="78" spans="1:22" ht="8.25" customHeight="1">
      <c r="A78" s="452"/>
      <c r="B78" s="392"/>
      <c r="C78" s="260">
        <f>'5- Identificación de Riesgos'!D78</f>
        <v>0</v>
      </c>
      <c r="D78" s="155"/>
      <c r="E78" s="241"/>
      <c r="F78" s="150"/>
      <c r="G78" s="150"/>
      <c r="H78" s="150"/>
      <c r="I78" s="150"/>
      <c r="J78" s="152">
        <f t="shared" si="9"/>
        <v>0</v>
      </c>
      <c r="K78" s="455"/>
      <c r="L78" s="155">
        <f>'5- Identificación de Riesgos'!I78</f>
        <v>0</v>
      </c>
      <c r="M78" s="161"/>
      <c r="N78" s="150"/>
      <c r="O78" s="150"/>
      <c r="P78" s="150"/>
      <c r="Q78" s="150"/>
      <c r="R78" s="152">
        <f t="shared" si="11"/>
        <v>0</v>
      </c>
      <c r="S78" s="455"/>
      <c r="T78" s="389"/>
      <c r="U78" s="392"/>
      <c r="V78" s="395"/>
    </row>
    <row r="79" spans="1:22" ht="8.25" customHeight="1" thickBot="1">
      <c r="A79" s="453"/>
      <c r="B79" s="393"/>
      <c r="C79" s="258">
        <f>'5- Identificación de Riesgos'!D79</f>
        <v>0</v>
      </c>
      <c r="D79" s="156"/>
      <c r="E79" s="160"/>
      <c r="F79" s="151"/>
      <c r="G79" s="151"/>
      <c r="H79" s="151"/>
      <c r="I79" s="151"/>
      <c r="J79" s="153">
        <f t="shared" si="9"/>
        <v>0</v>
      </c>
      <c r="K79" s="456"/>
      <c r="L79" s="156">
        <f>'5- Identificación de Riesgos'!I79</f>
        <v>0</v>
      </c>
      <c r="M79" s="162"/>
      <c r="N79" s="151"/>
      <c r="O79" s="151"/>
      <c r="P79" s="151"/>
      <c r="Q79" s="151"/>
      <c r="R79" s="153">
        <f t="shared" si="11"/>
        <v>0</v>
      </c>
      <c r="S79" s="456"/>
      <c r="T79" s="390"/>
      <c r="U79" s="393"/>
      <c r="V79" s="396"/>
    </row>
    <row r="80" spans="1:22" ht="75" customHeight="1">
      <c r="A80" s="451">
        <f>'5- Identificación de Riesgos'!A80</f>
        <v>8</v>
      </c>
      <c r="B80" s="391" t="str">
        <f>'5- Identificación de Riesgos'!B80</f>
        <v>Falta de información para elaborar el anteproyecto de presupuesto de la Rama Judicial</v>
      </c>
      <c r="C80" s="257" t="str">
        <f>'5- Identificación de Riesgos'!D80</f>
        <v>1. Falta de información necesaria para elaborar y proyectar oportunamente el anteproyecto de presupuesto, el plan operativo anual de Inversión POAI y el marco de gasto de mediano plazo MGMP.</v>
      </c>
      <c r="D80" s="159"/>
      <c r="E80" s="240" t="s">
        <v>428</v>
      </c>
      <c r="F80" s="149" t="s">
        <v>398</v>
      </c>
      <c r="G80" s="149" t="s">
        <v>398</v>
      </c>
      <c r="H80" s="149" t="s">
        <v>398</v>
      </c>
      <c r="I80" s="149" t="s">
        <v>398</v>
      </c>
      <c r="J80" s="154">
        <f t="shared" si="9"/>
        <v>1</v>
      </c>
      <c r="K80" s="454">
        <f t="shared" ref="K80" si="13">AVERAGE(J80:J89)</f>
        <v>0.2</v>
      </c>
      <c r="L80" s="159" t="str">
        <f>'5- Identificación de Riesgos'!I80</f>
        <v>Afectación Económica</v>
      </c>
      <c r="M80" s="163" t="s">
        <v>401</v>
      </c>
      <c r="N80" s="149" t="s">
        <v>398</v>
      </c>
      <c r="O80" s="149" t="s">
        <v>398</v>
      </c>
      <c r="P80" s="149" t="s">
        <v>398</v>
      </c>
      <c r="Q80" s="149" t="s">
        <v>398</v>
      </c>
      <c r="R80" s="154">
        <f t="shared" si="11"/>
        <v>1</v>
      </c>
      <c r="S80" s="454">
        <f t="shared" ref="S80" si="14">AVERAGE(R80:R89)</f>
        <v>0.2</v>
      </c>
      <c r="T80" s="388"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391"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Menor - 2</v>
      </c>
      <c r="V80" s="394" t="str">
        <f>CONCATENATE(VLOOKUP((LEFT(T80,LEN(T80)-4)&amp;LEFT(U80,LEN(U80)-4)),'9- Matriz de Calor '!$D$18:$E$42,2,0)," - ",RIGHT(T80,1)*RIGHT(U80,1))</f>
        <v>Bajo - 2</v>
      </c>
    </row>
    <row r="81" spans="1:22" ht="45" customHeight="1">
      <c r="A81" s="452"/>
      <c r="B81" s="392"/>
      <c r="C81" s="260" t="str">
        <f>'5- Identificación de Riesgos'!D81</f>
        <v>2. Falta de lineamientos e instrucciones claras y oportunas para el desarrollo del trabajo.</v>
      </c>
      <c r="D81" s="155"/>
      <c r="E81" s="241" t="s">
        <v>429</v>
      </c>
      <c r="F81" s="150" t="s">
        <v>398</v>
      </c>
      <c r="G81" s="150" t="s">
        <v>398</v>
      </c>
      <c r="H81" s="150" t="s">
        <v>398</v>
      </c>
      <c r="I81" s="150" t="s">
        <v>398</v>
      </c>
      <c r="J81" s="152">
        <f t="shared" si="9"/>
        <v>1</v>
      </c>
      <c r="K81" s="455"/>
      <c r="L81" s="155" t="str">
        <f>'5- Identificación de Riesgos'!I81</f>
        <v>Incumplimiento de las metas establecidas</v>
      </c>
      <c r="M81" s="161" t="s">
        <v>404</v>
      </c>
      <c r="N81" s="150" t="s">
        <v>398</v>
      </c>
      <c r="O81" s="150" t="s">
        <v>398</v>
      </c>
      <c r="P81" s="150" t="s">
        <v>398</v>
      </c>
      <c r="Q81" s="150" t="s">
        <v>398</v>
      </c>
      <c r="R81" s="152">
        <f t="shared" si="11"/>
        <v>1</v>
      </c>
      <c r="S81" s="455"/>
      <c r="T81" s="389"/>
      <c r="U81" s="392"/>
      <c r="V81" s="395"/>
    </row>
    <row r="82" spans="1:22" ht="8.25" customHeight="1">
      <c r="A82" s="452"/>
      <c r="B82" s="392"/>
      <c r="C82" s="260">
        <f>'5- Identificación de Riesgos'!D82</f>
        <v>0</v>
      </c>
      <c r="D82" s="155"/>
      <c r="E82" s="241"/>
      <c r="F82" s="150"/>
      <c r="G82" s="150"/>
      <c r="H82" s="150"/>
      <c r="I82" s="150"/>
      <c r="J82" s="152">
        <f t="shared" si="9"/>
        <v>0</v>
      </c>
      <c r="K82" s="455"/>
      <c r="L82" s="155">
        <f>'5- Identificación de Riesgos'!I82</f>
        <v>0</v>
      </c>
      <c r="M82" s="161"/>
      <c r="N82" s="150"/>
      <c r="O82" s="150"/>
      <c r="P82" s="150"/>
      <c r="Q82" s="150"/>
      <c r="R82" s="152">
        <f t="shared" si="11"/>
        <v>0</v>
      </c>
      <c r="S82" s="455"/>
      <c r="T82" s="389"/>
      <c r="U82" s="392"/>
      <c r="V82" s="395"/>
    </row>
    <row r="83" spans="1:22" ht="8.25" customHeight="1">
      <c r="A83" s="452"/>
      <c r="B83" s="392"/>
      <c r="C83" s="260">
        <f>'5- Identificación de Riesgos'!D83</f>
        <v>0</v>
      </c>
      <c r="D83" s="155"/>
      <c r="E83" s="241"/>
      <c r="F83" s="150"/>
      <c r="G83" s="150"/>
      <c r="H83" s="150"/>
      <c r="I83" s="150"/>
      <c r="J83" s="152">
        <f t="shared" si="9"/>
        <v>0</v>
      </c>
      <c r="K83" s="455"/>
      <c r="L83" s="155">
        <f>'5- Identificación de Riesgos'!I83</f>
        <v>0</v>
      </c>
      <c r="M83" s="161"/>
      <c r="N83" s="150"/>
      <c r="O83" s="150"/>
      <c r="P83" s="150"/>
      <c r="Q83" s="150"/>
      <c r="R83" s="152">
        <f t="shared" si="11"/>
        <v>0</v>
      </c>
      <c r="S83" s="455"/>
      <c r="T83" s="389"/>
      <c r="U83" s="392"/>
      <c r="V83" s="395"/>
    </row>
    <row r="84" spans="1:22" ht="8.25" customHeight="1">
      <c r="A84" s="452"/>
      <c r="B84" s="392"/>
      <c r="C84" s="260">
        <f>'5- Identificación de Riesgos'!D84</f>
        <v>0</v>
      </c>
      <c r="D84" s="155"/>
      <c r="E84" s="155"/>
      <c r="F84" s="150"/>
      <c r="G84" s="150"/>
      <c r="H84" s="150"/>
      <c r="I84" s="150"/>
      <c r="J84" s="152">
        <f t="shared" si="9"/>
        <v>0</v>
      </c>
      <c r="K84" s="455"/>
      <c r="L84" s="155">
        <f>'5- Identificación de Riesgos'!I84</f>
        <v>0</v>
      </c>
      <c r="M84" s="161"/>
      <c r="N84" s="150"/>
      <c r="O84" s="150"/>
      <c r="P84" s="150"/>
      <c r="Q84" s="150"/>
      <c r="R84" s="152">
        <f t="shared" si="11"/>
        <v>0</v>
      </c>
      <c r="S84" s="455"/>
      <c r="T84" s="389"/>
      <c r="U84" s="392"/>
      <c r="V84" s="395"/>
    </row>
    <row r="85" spans="1:22" ht="8.25" customHeight="1">
      <c r="A85" s="452"/>
      <c r="B85" s="392"/>
      <c r="C85" s="260">
        <f>'5- Identificación de Riesgos'!D85</f>
        <v>0</v>
      </c>
      <c r="D85" s="155"/>
      <c r="E85" s="241"/>
      <c r="F85" s="150"/>
      <c r="G85" s="150"/>
      <c r="H85" s="150"/>
      <c r="I85" s="150"/>
      <c r="J85" s="152">
        <f t="shared" si="9"/>
        <v>0</v>
      </c>
      <c r="K85" s="455"/>
      <c r="L85" s="155">
        <f>'5- Identificación de Riesgos'!I85</f>
        <v>0</v>
      </c>
      <c r="M85" s="161"/>
      <c r="N85" s="150"/>
      <c r="O85" s="150"/>
      <c r="P85" s="150"/>
      <c r="Q85" s="150"/>
      <c r="R85" s="152">
        <f t="shared" si="11"/>
        <v>0</v>
      </c>
      <c r="S85" s="455"/>
      <c r="T85" s="389"/>
      <c r="U85" s="392"/>
      <c r="V85" s="395"/>
    </row>
    <row r="86" spans="1:22" ht="8.25" customHeight="1">
      <c r="A86" s="452"/>
      <c r="B86" s="392"/>
      <c r="C86" s="260">
        <f>'5- Identificación de Riesgos'!D86</f>
        <v>0</v>
      </c>
      <c r="D86" s="155"/>
      <c r="E86" s="241"/>
      <c r="F86" s="150"/>
      <c r="G86" s="150"/>
      <c r="H86" s="150"/>
      <c r="I86" s="150"/>
      <c r="J86" s="152">
        <f t="shared" si="9"/>
        <v>0</v>
      </c>
      <c r="K86" s="455"/>
      <c r="L86" s="155">
        <f>'5- Identificación de Riesgos'!I86</f>
        <v>0</v>
      </c>
      <c r="M86" s="161"/>
      <c r="N86" s="150"/>
      <c r="O86" s="150"/>
      <c r="P86" s="150"/>
      <c r="Q86" s="150"/>
      <c r="R86" s="152">
        <f t="shared" si="11"/>
        <v>0</v>
      </c>
      <c r="S86" s="455"/>
      <c r="T86" s="389"/>
      <c r="U86" s="392"/>
      <c r="V86" s="395"/>
    </row>
    <row r="87" spans="1:22" ht="8.25" customHeight="1">
      <c r="A87" s="452"/>
      <c r="B87" s="392"/>
      <c r="C87" s="260">
        <f>'5- Identificación de Riesgos'!D87</f>
        <v>0</v>
      </c>
      <c r="D87" s="155"/>
      <c r="E87" s="241"/>
      <c r="F87" s="150"/>
      <c r="G87" s="150"/>
      <c r="H87" s="150"/>
      <c r="I87" s="150"/>
      <c r="J87" s="152">
        <f t="shared" si="9"/>
        <v>0</v>
      </c>
      <c r="K87" s="455"/>
      <c r="L87" s="155">
        <f>'5- Identificación de Riesgos'!I87</f>
        <v>0</v>
      </c>
      <c r="M87" s="161"/>
      <c r="N87" s="150"/>
      <c r="O87" s="150"/>
      <c r="P87" s="150"/>
      <c r="Q87" s="150"/>
      <c r="R87" s="152">
        <f t="shared" si="11"/>
        <v>0</v>
      </c>
      <c r="S87" s="455"/>
      <c r="T87" s="389"/>
      <c r="U87" s="392"/>
      <c r="V87" s="395"/>
    </row>
    <row r="88" spans="1:22" ht="8.25" customHeight="1">
      <c r="A88" s="452"/>
      <c r="B88" s="392"/>
      <c r="C88" s="260">
        <f>'5- Identificación de Riesgos'!D88</f>
        <v>0</v>
      </c>
      <c r="D88" s="155"/>
      <c r="E88" s="241"/>
      <c r="F88" s="150"/>
      <c r="G88" s="150"/>
      <c r="H88" s="150"/>
      <c r="I88" s="150"/>
      <c r="J88" s="152">
        <f t="shared" si="9"/>
        <v>0</v>
      </c>
      <c r="K88" s="455"/>
      <c r="L88" s="155">
        <f>'5- Identificación de Riesgos'!I88</f>
        <v>0</v>
      </c>
      <c r="M88" s="161"/>
      <c r="N88" s="150"/>
      <c r="O88" s="150"/>
      <c r="P88" s="150"/>
      <c r="Q88" s="150"/>
      <c r="R88" s="152">
        <f t="shared" si="11"/>
        <v>0</v>
      </c>
      <c r="S88" s="455"/>
      <c r="T88" s="389"/>
      <c r="U88" s="392"/>
      <c r="V88" s="395"/>
    </row>
    <row r="89" spans="1:22" ht="8.25" customHeight="1" thickBot="1">
      <c r="A89" s="453"/>
      <c r="B89" s="393"/>
      <c r="C89" s="258">
        <f>'5- Identificación de Riesgos'!D89</f>
        <v>0</v>
      </c>
      <c r="D89" s="156"/>
      <c r="E89" s="160"/>
      <c r="F89" s="151"/>
      <c r="G89" s="151"/>
      <c r="H89" s="151"/>
      <c r="I89" s="151"/>
      <c r="J89" s="153">
        <f t="shared" si="9"/>
        <v>0</v>
      </c>
      <c r="K89" s="456"/>
      <c r="L89" s="156">
        <f>'5- Identificación de Riesgos'!I89</f>
        <v>0</v>
      </c>
      <c r="M89" s="162"/>
      <c r="N89" s="151"/>
      <c r="O89" s="151"/>
      <c r="P89" s="151"/>
      <c r="Q89" s="151"/>
      <c r="R89" s="153">
        <f t="shared" si="11"/>
        <v>0</v>
      </c>
      <c r="S89" s="456"/>
      <c r="T89" s="390"/>
      <c r="U89" s="393"/>
      <c r="V89" s="396"/>
    </row>
    <row r="90" spans="1:22" ht="45">
      <c r="A90" s="451">
        <f>'5- Identificación de Riesgos'!A90</f>
        <v>9</v>
      </c>
      <c r="B90" s="391" t="str">
        <f>'5- Identificación de Riesgos'!B90</f>
        <v>Ofrecer, prometer, entregar, aceptar o solicitar una ventaja indebida para dar tramite de pago de devolución de sumas de dinero de competencia del Fondos Especiales.</v>
      </c>
      <c r="C90" s="257" t="str">
        <f>'5- Identificación de Riesgos'!D90</f>
        <v>1. Falta de ética de los servidores públicos (Debilidades en principios y valores)</v>
      </c>
      <c r="D90" s="159"/>
      <c r="E90" s="240" t="s">
        <v>430</v>
      </c>
      <c r="F90" s="149" t="s">
        <v>398</v>
      </c>
      <c r="G90" s="149" t="s">
        <v>398</v>
      </c>
      <c r="H90" s="149" t="s">
        <v>398</v>
      </c>
      <c r="I90" s="149" t="s">
        <v>398</v>
      </c>
      <c r="J90" s="154">
        <f t="shared" si="9"/>
        <v>1</v>
      </c>
      <c r="K90" s="454">
        <f t="shared" ref="K90" si="15">AVERAGE(J90:J99)</f>
        <v>0.4</v>
      </c>
      <c r="L90" s="159" t="str">
        <f>'5- Identificación de Riesgos'!I90</f>
        <v>Afectación de reputacion,imagén,  credibilidad, satisfacción de usuarios y PI</v>
      </c>
      <c r="M90" s="163" t="s">
        <v>399</v>
      </c>
      <c r="N90" s="149" t="s">
        <v>402</v>
      </c>
      <c r="O90" s="149" t="s">
        <v>402</v>
      </c>
      <c r="P90" s="149" t="s">
        <v>398</v>
      </c>
      <c r="Q90" s="149" t="s">
        <v>398</v>
      </c>
      <c r="R90" s="154">
        <f t="shared" si="11"/>
        <v>0.35</v>
      </c>
      <c r="S90" s="454">
        <f t="shared" ref="S90" si="16">AVERAGE(R90:R99)</f>
        <v>0.13500000000000001</v>
      </c>
      <c r="T90" s="388"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391"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Menor - 2</v>
      </c>
      <c r="V90" s="394" t="str">
        <f>CONCATENATE(VLOOKUP((LEFT(T90,LEN(T90)-4)&amp;LEFT(U90,LEN(U90)-4)),'9- Matriz de Calor '!$D$18:$E$42,2,0)," - ",RIGHT(T90,1)*RIGHT(U90,1))</f>
        <v>Bajo - 2</v>
      </c>
    </row>
    <row r="91" spans="1:22" ht="30">
      <c r="A91" s="452"/>
      <c r="B91" s="392"/>
      <c r="C91" s="260" t="str">
        <f>'5- Identificación de Riesgos'!D91</f>
        <v>2. Falta de ética de terceros interesados  (Debilidades principios y valores)</v>
      </c>
      <c r="D91" s="155"/>
      <c r="E91" s="241" t="s">
        <v>431</v>
      </c>
      <c r="F91" s="150" t="s">
        <v>398</v>
      </c>
      <c r="G91" s="150" t="s">
        <v>398</v>
      </c>
      <c r="H91" s="150" t="s">
        <v>398</v>
      </c>
      <c r="I91" s="150" t="s">
        <v>398</v>
      </c>
      <c r="J91" s="152">
        <f t="shared" si="9"/>
        <v>1</v>
      </c>
      <c r="K91" s="455"/>
      <c r="L91" s="155" t="str">
        <f>'5- Identificación de Riesgos'!I91</f>
        <v>Afectación Económica</v>
      </c>
      <c r="M91" s="161" t="s">
        <v>401</v>
      </c>
      <c r="N91" s="150" t="s">
        <v>398</v>
      </c>
      <c r="O91" s="150" t="s">
        <v>398</v>
      </c>
      <c r="P91" s="150" t="s">
        <v>398</v>
      </c>
      <c r="Q91" s="150" t="s">
        <v>398</v>
      </c>
      <c r="R91" s="152">
        <f t="shared" si="11"/>
        <v>1</v>
      </c>
      <c r="S91" s="455"/>
      <c r="T91" s="389"/>
      <c r="U91" s="392"/>
      <c r="V91" s="395"/>
    </row>
    <row r="92" spans="1:22" ht="30">
      <c r="A92" s="452"/>
      <c r="B92" s="392"/>
      <c r="C92" s="260" t="str">
        <f>'5- Identificación de Riesgos'!D92</f>
        <v>3. Debilidades en los controles del procedimiento de Devolución de sumas de dinero</v>
      </c>
      <c r="D92" s="155"/>
      <c r="E92" s="241" t="s">
        <v>432</v>
      </c>
      <c r="F92" s="150" t="s">
        <v>398</v>
      </c>
      <c r="G92" s="150" t="s">
        <v>398</v>
      </c>
      <c r="H92" s="150" t="s">
        <v>398</v>
      </c>
      <c r="I92" s="150" t="s">
        <v>398</v>
      </c>
      <c r="J92" s="152">
        <f t="shared" si="9"/>
        <v>1</v>
      </c>
      <c r="K92" s="455"/>
      <c r="L92" s="155">
        <f>'5- Identificación de Riesgos'!I92</f>
        <v>0</v>
      </c>
      <c r="M92" s="161"/>
      <c r="N92" s="150"/>
      <c r="O92" s="150"/>
      <c r="P92" s="150"/>
      <c r="Q92" s="150"/>
      <c r="R92" s="152">
        <f t="shared" si="11"/>
        <v>0</v>
      </c>
      <c r="S92" s="455"/>
      <c r="T92" s="389"/>
      <c r="U92" s="392"/>
      <c r="V92" s="395"/>
    </row>
    <row r="93" spans="1:22">
      <c r="A93" s="452"/>
      <c r="B93" s="392"/>
      <c r="C93" s="260" t="str">
        <f>'5- Identificación de Riesgos'!D93</f>
        <v>4. Concentración de funciones</v>
      </c>
      <c r="D93" s="155"/>
      <c r="E93" s="241" t="s">
        <v>433</v>
      </c>
      <c r="F93" s="150" t="s">
        <v>398</v>
      </c>
      <c r="G93" s="150" t="s">
        <v>398</v>
      </c>
      <c r="H93" s="150" t="s">
        <v>398</v>
      </c>
      <c r="I93" s="150" t="s">
        <v>398</v>
      </c>
      <c r="J93" s="152">
        <f t="shared" si="9"/>
        <v>1</v>
      </c>
      <c r="K93" s="455"/>
      <c r="L93" s="155">
        <f>'5- Identificación de Riesgos'!I93</f>
        <v>0</v>
      </c>
      <c r="M93" s="161"/>
      <c r="N93" s="150"/>
      <c r="O93" s="150"/>
      <c r="P93" s="150"/>
      <c r="Q93" s="150"/>
      <c r="R93" s="152">
        <f t="shared" si="11"/>
        <v>0</v>
      </c>
      <c r="S93" s="455"/>
      <c r="T93" s="389"/>
      <c r="U93" s="392"/>
      <c r="V93" s="395"/>
    </row>
    <row r="94" spans="1:22" ht="6.75" customHeight="1">
      <c r="A94" s="452"/>
      <c r="B94" s="392"/>
      <c r="C94" s="260">
        <f>'5- Identificación de Riesgos'!D94</f>
        <v>0</v>
      </c>
      <c r="D94" s="155"/>
      <c r="E94" s="155"/>
      <c r="F94" s="150"/>
      <c r="G94" s="150"/>
      <c r="H94" s="150"/>
      <c r="I94" s="150"/>
      <c r="J94" s="152">
        <f t="shared" si="9"/>
        <v>0</v>
      </c>
      <c r="K94" s="455"/>
      <c r="L94" s="155">
        <f>'5- Identificación de Riesgos'!I94</f>
        <v>0</v>
      </c>
      <c r="M94" s="161"/>
      <c r="N94" s="150"/>
      <c r="O94" s="150"/>
      <c r="P94" s="150"/>
      <c r="Q94" s="150"/>
      <c r="R94" s="152">
        <f t="shared" si="11"/>
        <v>0</v>
      </c>
      <c r="S94" s="455"/>
      <c r="T94" s="389"/>
      <c r="U94" s="392"/>
      <c r="V94" s="395"/>
    </row>
    <row r="95" spans="1:22" ht="6.75" customHeight="1">
      <c r="A95" s="452"/>
      <c r="B95" s="392"/>
      <c r="C95" s="260">
        <f>'5- Identificación de Riesgos'!D95</f>
        <v>0</v>
      </c>
      <c r="D95" s="155"/>
      <c r="E95" s="241"/>
      <c r="F95" s="150"/>
      <c r="G95" s="150"/>
      <c r="H95" s="150"/>
      <c r="I95" s="150"/>
      <c r="J95" s="152">
        <f t="shared" si="9"/>
        <v>0</v>
      </c>
      <c r="K95" s="455"/>
      <c r="L95" s="155">
        <f>'5- Identificación de Riesgos'!I95</f>
        <v>0</v>
      </c>
      <c r="M95" s="161"/>
      <c r="N95" s="150"/>
      <c r="O95" s="150"/>
      <c r="P95" s="150"/>
      <c r="Q95" s="150"/>
      <c r="R95" s="152">
        <f t="shared" si="11"/>
        <v>0</v>
      </c>
      <c r="S95" s="455"/>
      <c r="T95" s="389"/>
      <c r="U95" s="392"/>
      <c r="V95" s="395"/>
    </row>
    <row r="96" spans="1:22" ht="6.75" customHeight="1">
      <c r="A96" s="452"/>
      <c r="B96" s="392"/>
      <c r="C96" s="260">
        <f>'5- Identificación de Riesgos'!D96</f>
        <v>0</v>
      </c>
      <c r="D96" s="155"/>
      <c r="E96" s="241"/>
      <c r="F96" s="150"/>
      <c r="G96" s="150"/>
      <c r="H96" s="150"/>
      <c r="I96" s="150"/>
      <c r="J96" s="152">
        <f t="shared" si="9"/>
        <v>0</v>
      </c>
      <c r="K96" s="455"/>
      <c r="L96" s="155">
        <f>'5- Identificación de Riesgos'!I96</f>
        <v>0</v>
      </c>
      <c r="M96" s="161"/>
      <c r="N96" s="150"/>
      <c r="O96" s="150"/>
      <c r="P96" s="150"/>
      <c r="Q96" s="150"/>
      <c r="R96" s="152">
        <f t="shared" si="11"/>
        <v>0</v>
      </c>
      <c r="S96" s="455"/>
      <c r="T96" s="389"/>
      <c r="U96" s="392"/>
      <c r="V96" s="395"/>
    </row>
    <row r="97" spans="1:22" ht="6.75" customHeight="1">
      <c r="A97" s="452"/>
      <c r="B97" s="392"/>
      <c r="C97" s="260">
        <f>'5- Identificación de Riesgos'!D97</f>
        <v>0</v>
      </c>
      <c r="D97" s="155"/>
      <c r="E97" s="241"/>
      <c r="F97" s="150"/>
      <c r="G97" s="150"/>
      <c r="H97" s="150"/>
      <c r="I97" s="150"/>
      <c r="J97" s="152">
        <f t="shared" si="9"/>
        <v>0</v>
      </c>
      <c r="K97" s="455"/>
      <c r="L97" s="155">
        <f>'5- Identificación de Riesgos'!I97</f>
        <v>0</v>
      </c>
      <c r="M97" s="161"/>
      <c r="N97" s="150"/>
      <c r="O97" s="150"/>
      <c r="P97" s="150"/>
      <c r="Q97" s="150"/>
      <c r="R97" s="152">
        <f t="shared" si="11"/>
        <v>0</v>
      </c>
      <c r="S97" s="455"/>
      <c r="T97" s="389"/>
      <c r="U97" s="392"/>
      <c r="V97" s="395"/>
    </row>
    <row r="98" spans="1:22" ht="6.75" customHeight="1">
      <c r="A98" s="452"/>
      <c r="B98" s="392"/>
      <c r="C98" s="260">
        <f>'5- Identificación de Riesgos'!D98</f>
        <v>0</v>
      </c>
      <c r="D98" s="155"/>
      <c r="E98" s="241"/>
      <c r="F98" s="150"/>
      <c r="G98" s="150"/>
      <c r="H98" s="150"/>
      <c r="I98" s="150"/>
      <c r="J98" s="152">
        <f t="shared" si="9"/>
        <v>0</v>
      </c>
      <c r="K98" s="455"/>
      <c r="L98" s="155">
        <f>'5- Identificación de Riesgos'!I98</f>
        <v>0</v>
      </c>
      <c r="M98" s="161"/>
      <c r="N98" s="150"/>
      <c r="O98" s="150"/>
      <c r="P98" s="150"/>
      <c r="Q98" s="150"/>
      <c r="R98" s="152">
        <f t="shared" si="11"/>
        <v>0</v>
      </c>
      <c r="S98" s="455"/>
      <c r="T98" s="389"/>
      <c r="U98" s="392"/>
      <c r="V98" s="395"/>
    </row>
    <row r="99" spans="1:22" ht="6.75" customHeight="1" thickBot="1">
      <c r="A99" s="453"/>
      <c r="B99" s="393"/>
      <c r="C99" s="258">
        <f>'5- Identificación de Riesgos'!D99</f>
        <v>0</v>
      </c>
      <c r="D99" s="156"/>
      <c r="E99" s="160"/>
      <c r="F99" s="151"/>
      <c r="G99" s="151"/>
      <c r="H99" s="151"/>
      <c r="I99" s="151"/>
      <c r="J99" s="153">
        <f t="shared" si="9"/>
        <v>0</v>
      </c>
      <c r="K99" s="456"/>
      <c r="L99" s="156">
        <f>'5- Identificación de Riesgos'!I99</f>
        <v>0</v>
      </c>
      <c r="M99" s="162"/>
      <c r="N99" s="151"/>
      <c r="O99" s="151"/>
      <c r="P99" s="151"/>
      <c r="Q99" s="151"/>
      <c r="R99" s="153">
        <f t="shared" si="11"/>
        <v>0</v>
      </c>
      <c r="S99" s="456"/>
      <c r="T99" s="390"/>
      <c r="U99" s="393"/>
      <c r="V99" s="396"/>
    </row>
    <row r="100" spans="1:22" ht="45">
      <c r="A100" s="451">
        <f>'5- Identificación de Riesgos'!A100</f>
        <v>10</v>
      </c>
      <c r="B100" s="391" t="str">
        <f>'5- Identificación de Riesgos'!B100</f>
        <v>Ofrecer, prometer, entregar, aceptar o solicitar una ventaja indebida para efectuar la asignación presupuestal</v>
      </c>
      <c r="C100" s="257" t="str">
        <f>'5- Identificación de Riesgos'!D100</f>
        <v>1. Falta de ética de los servidores públicos (Debilidades en principios y valores)</v>
      </c>
      <c r="D100" s="159"/>
      <c r="E100" s="240" t="s">
        <v>430</v>
      </c>
      <c r="F100" s="149" t="s">
        <v>398</v>
      </c>
      <c r="G100" s="149" t="s">
        <v>398</v>
      </c>
      <c r="H100" s="149" t="s">
        <v>398</v>
      </c>
      <c r="I100" s="149" t="s">
        <v>398</v>
      </c>
      <c r="J100" s="154">
        <f t="shared" si="9"/>
        <v>1</v>
      </c>
      <c r="K100" s="454">
        <f t="shared" ref="K100" si="17">AVERAGE(J100:J109)</f>
        <v>0.3</v>
      </c>
      <c r="L100" s="159" t="str">
        <f>'5- Identificación de Riesgos'!I100</f>
        <v>Afectación de reputacion,imagén,  credibilidad, satisfacción de usuarios y PI</v>
      </c>
      <c r="M100" s="163" t="s">
        <v>399</v>
      </c>
      <c r="N100" s="149" t="s">
        <v>402</v>
      </c>
      <c r="O100" s="149" t="s">
        <v>402</v>
      </c>
      <c r="P100" s="149" t="s">
        <v>398</v>
      </c>
      <c r="Q100" s="149" t="s">
        <v>398</v>
      </c>
      <c r="R100" s="154">
        <f t="shared" si="11"/>
        <v>0.35</v>
      </c>
      <c r="S100" s="454">
        <f t="shared" ref="S100" si="18">AVERAGE(R100:R109)</f>
        <v>0.13500000000000001</v>
      </c>
      <c r="T100" s="388" t="str">
        <f>CONCATENATE(INDEX('8- Políticas de Administración '!$B$6:$F$10,MATCH(ROUND(IF((RIGHT('5- Identificación de Riesgos'!H100,1)-'6- Valoración Controles'!K100)&lt;1,1,(RIGHT('5- Identificación de Riesgos'!H100,1)-'6- Valoración Controles'!K100)),0),'8- Políticas de Administración '!$F$6:$F$10,0),1)," - ",ROUND(IF((RIGHT('5- Identificación de Riesgos'!H100,1)-'6- Valoración Controles'!K100)&lt;1,1,(RIGHT('5- Identificación de Riesgos'!H100,1)-'6- Valoración Controles'!K100)),0))</f>
        <v>Muy Baja - 1</v>
      </c>
      <c r="U100" s="391"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Menor - 2</v>
      </c>
      <c r="V100" s="394" t="str">
        <f>CONCATENATE(VLOOKUP((LEFT(T100,LEN(T100)-4)&amp;LEFT(U100,LEN(U100)-4)),'9- Matriz de Calor '!$D$18:$E$42,2,0)," - ",RIGHT(T100,1)*RIGHT(U100,1))</f>
        <v>Bajo - 2</v>
      </c>
    </row>
    <row r="101" spans="1:22" ht="30">
      <c r="A101" s="452"/>
      <c r="B101" s="392"/>
      <c r="C101" s="260" t="str">
        <f>'5- Identificación de Riesgos'!D101</f>
        <v>2. Falta de ética de terceros interesados  (Debilidades principios y valores)</v>
      </c>
      <c r="D101" s="155"/>
      <c r="E101" s="241" t="s">
        <v>431</v>
      </c>
      <c r="F101" s="150" t="s">
        <v>398</v>
      </c>
      <c r="G101" s="150" t="s">
        <v>398</v>
      </c>
      <c r="H101" s="150" t="s">
        <v>398</v>
      </c>
      <c r="I101" s="150" t="s">
        <v>398</v>
      </c>
      <c r="J101" s="152">
        <f t="shared" si="9"/>
        <v>1</v>
      </c>
      <c r="K101" s="455"/>
      <c r="L101" s="155" t="str">
        <f>'5- Identificación de Riesgos'!I101</f>
        <v>Afectación Económica</v>
      </c>
      <c r="M101" s="161" t="s">
        <v>401</v>
      </c>
      <c r="N101" s="150" t="s">
        <v>398</v>
      </c>
      <c r="O101" s="150" t="s">
        <v>398</v>
      </c>
      <c r="P101" s="150" t="s">
        <v>398</v>
      </c>
      <c r="Q101" s="150" t="s">
        <v>398</v>
      </c>
      <c r="R101" s="152">
        <f t="shared" si="11"/>
        <v>1</v>
      </c>
      <c r="S101" s="455"/>
      <c r="T101" s="389"/>
      <c r="U101" s="392"/>
      <c r="V101" s="395"/>
    </row>
    <row r="102" spans="1:22" ht="75">
      <c r="A102" s="452"/>
      <c r="B102" s="392"/>
      <c r="C102" s="260" t="str">
        <f>'5- Identificación de Riesgos'!D102</f>
        <v xml:space="preserve">3. La asignación presupuestal se tramita incumpliendo criterios técnicos y legales, está concentrada en un solo servidor y carece de controles administrativos. </v>
      </c>
      <c r="D102" s="155"/>
      <c r="E102" s="241" t="s">
        <v>434</v>
      </c>
      <c r="F102" s="150" t="s">
        <v>398</v>
      </c>
      <c r="G102" s="150" t="s">
        <v>398</v>
      </c>
      <c r="H102" s="150" t="s">
        <v>398</v>
      </c>
      <c r="I102" s="150" t="s">
        <v>398</v>
      </c>
      <c r="J102" s="152">
        <f t="shared" si="9"/>
        <v>1</v>
      </c>
      <c r="K102" s="455"/>
      <c r="L102" s="155">
        <f>'5- Identificación de Riesgos'!I102</f>
        <v>0</v>
      </c>
      <c r="M102" s="161"/>
      <c r="N102" s="150"/>
      <c r="O102" s="150"/>
      <c r="P102" s="150"/>
      <c r="Q102" s="150"/>
      <c r="R102" s="152">
        <f t="shared" si="11"/>
        <v>0</v>
      </c>
      <c r="S102" s="455"/>
      <c r="T102" s="389"/>
      <c r="U102" s="392"/>
      <c r="V102" s="395"/>
    </row>
    <row r="103" spans="1:22" ht="7.5" customHeight="1">
      <c r="A103" s="452"/>
      <c r="B103" s="392"/>
      <c r="C103" s="260">
        <f>'5- Identificación de Riesgos'!D103</f>
        <v>0</v>
      </c>
      <c r="D103" s="155"/>
      <c r="E103" s="241"/>
      <c r="F103" s="150"/>
      <c r="G103" s="150"/>
      <c r="H103" s="150"/>
      <c r="I103" s="150"/>
      <c r="J103" s="152">
        <f t="shared" si="9"/>
        <v>0</v>
      </c>
      <c r="K103" s="455"/>
      <c r="L103" s="155">
        <f>'5- Identificación de Riesgos'!I103</f>
        <v>0</v>
      </c>
      <c r="M103" s="161"/>
      <c r="N103" s="150"/>
      <c r="O103" s="150"/>
      <c r="P103" s="150"/>
      <c r="Q103" s="150"/>
      <c r="R103" s="152">
        <f t="shared" si="11"/>
        <v>0</v>
      </c>
      <c r="S103" s="455"/>
      <c r="T103" s="389"/>
      <c r="U103" s="392"/>
      <c r="V103" s="395"/>
    </row>
    <row r="104" spans="1:22" ht="7.5" customHeight="1">
      <c r="A104" s="452"/>
      <c r="B104" s="392"/>
      <c r="C104" s="260">
        <f>'5- Identificación de Riesgos'!D104</f>
        <v>0</v>
      </c>
      <c r="D104" s="155"/>
      <c r="E104" s="155"/>
      <c r="F104" s="150"/>
      <c r="G104" s="150"/>
      <c r="H104" s="150"/>
      <c r="I104" s="150"/>
      <c r="J104" s="152">
        <f t="shared" si="9"/>
        <v>0</v>
      </c>
      <c r="K104" s="455"/>
      <c r="L104" s="155">
        <f>'5- Identificación de Riesgos'!I104</f>
        <v>0</v>
      </c>
      <c r="M104" s="161"/>
      <c r="N104" s="150"/>
      <c r="O104" s="150"/>
      <c r="P104" s="150"/>
      <c r="Q104" s="150"/>
      <c r="R104" s="152">
        <f t="shared" si="11"/>
        <v>0</v>
      </c>
      <c r="S104" s="455"/>
      <c r="T104" s="389"/>
      <c r="U104" s="392"/>
      <c r="V104" s="395"/>
    </row>
    <row r="105" spans="1:22" ht="7.5" customHeight="1">
      <c r="A105" s="452"/>
      <c r="B105" s="392"/>
      <c r="C105" s="260">
        <f>'5- Identificación de Riesgos'!D105</f>
        <v>0</v>
      </c>
      <c r="D105" s="155"/>
      <c r="E105" s="241"/>
      <c r="F105" s="150"/>
      <c r="G105" s="150"/>
      <c r="H105" s="150"/>
      <c r="I105" s="150"/>
      <c r="J105" s="152">
        <f t="shared" si="9"/>
        <v>0</v>
      </c>
      <c r="K105" s="455"/>
      <c r="L105" s="155">
        <f>'5- Identificación de Riesgos'!I105</f>
        <v>0</v>
      </c>
      <c r="M105" s="161"/>
      <c r="N105" s="150"/>
      <c r="O105" s="150"/>
      <c r="P105" s="150"/>
      <c r="Q105" s="150"/>
      <c r="R105" s="152">
        <f t="shared" si="11"/>
        <v>0</v>
      </c>
      <c r="S105" s="455"/>
      <c r="T105" s="389"/>
      <c r="U105" s="392"/>
      <c r="V105" s="395"/>
    </row>
    <row r="106" spans="1:22" ht="7.5" customHeight="1">
      <c r="A106" s="452"/>
      <c r="B106" s="392"/>
      <c r="C106" s="260">
        <f>'5- Identificación de Riesgos'!D106</f>
        <v>0</v>
      </c>
      <c r="D106" s="155"/>
      <c r="E106" s="241"/>
      <c r="F106" s="150"/>
      <c r="G106" s="150"/>
      <c r="H106" s="150"/>
      <c r="I106" s="150"/>
      <c r="J106" s="152">
        <f t="shared" si="9"/>
        <v>0</v>
      </c>
      <c r="K106" s="455"/>
      <c r="L106" s="155">
        <f>'5- Identificación de Riesgos'!I106</f>
        <v>0</v>
      </c>
      <c r="M106" s="161"/>
      <c r="N106" s="150"/>
      <c r="O106" s="150"/>
      <c r="P106" s="150"/>
      <c r="Q106" s="150"/>
      <c r="R106" s="152">
        <f t="shared" si="11"/>
        <v>0</v>
      </c>
      <c r="S106" s="455"/>
      <c r="T106" s="389"/>
      <c r="U106" s="392"/>
      <c r="V106" s="395"/>
    </row>
    <row r="107" spans="1:22" ht="7.5" customHeight="1">
      <c r="A107" s="452"/>
      <c r="B107" s="392"/>
      <c r="C107" s="260">
        <f>'5- Identificación de Riesgos'!D107</f>
        <v>0</v>
      </c>
      <c r="D107" s="155"/>
      <c r="E107" s="241"/>
      <c r="F107" s="150"/>
      <c r="G107" s="150"/>
      <c r="H107" s="150"/>
      <c r="I107" s="150"/>
      <c r="J107" s="152">
        <f t="shared" si="9"/>
        <v>0</v>
      </c>
      <c r="K107" s="455"/>
      <c r="L107" s="155">
        <f>'5- Identificación de Riesgos'!I107</f>
        <v>0</v>
      </c>
      <c r="M107" s="161"/>
      <c r="N107" s="150"/>
      <c r="O107" s="150"/>
      <c r="P107" s="150"/>
      <c r="Q107" s="150"/>
      <c r="R107" s="152">
        <f t="shared" si="11"/>
        <v>0</v>
      </c>
      <c r="S107" s="455"/>
      <c r="T107" s="389"/>
      <c r="U107" s="392"/>
      <c r="V107" s="395"/>
    </row>
    <row r="108" spans="1:22" ht="7.5" customHeight="1">
      <c r="A108" s="452"/>
      <c r="B108" s="392"/>
      <c r="C108" s="260">
        <f>'5- Identificación de Riesgos'!D108</f>
        <v>0</v>
      </c>
      <c r="D108" s="155"/>
      <c r="E108" s="241"/>
      <c r="F108" s="150"/>
      <c r="G108" s="150"/>
      <c r="H108" s="150"/>
      <c r="I108" s="150"/>
      <c r="J108" s="152">
        <f t="shared" si="9"/>
        <v>0</v>
      </c>
      <c r="K108" s="455"/>
      <c r="L108" s="155">
        <f>'5- Identificación de Riesgos'!I108</f>
        <v>0</v>
      </c>
      <c r="M108" s="161"/>
      <c r="N108" s="150"/>
      <c r="O108" s="150"/>
      <c r="P108" s="150"/>
      <c r="Q108" s="150"/>
      <c r="R108" s="152">
        <f t="shared" si="11"/>
        <v>0</v>
      </c>
      <c r="S108" s="455"/>
      <c r="T108" s="389"/>
      <c r="U108" s="392"/>
      <c r="V108" s="395"/>
    </row>
    <row r="109" spans="1:22" ht="7.5" customHeight="1" thickBot="1">
      <c r="A109" s="453"/>
      <c r="B109" s="393"/>
      <c r="C109" s="258">
        <f>'5- Identificación de Riesgos'!D109</f>
        <v>0</v>
      </c>
      <c r="D109" s="156"/>
      <c r="E109" s="160"/>
      <c r="F109" s="151"/>
      <c r="G109" s="151"/>
      <c r="H109" s="151"/>
      <c r="I109" s="151"/>
      <c r="J109" s="153">
        <f t="shared" si="9"/>
        <v>0</v>
      </c>
      <c r="K109" s="456"/>
      <c r="L109" s="156">
        <f>'5- Identificación de Riesgos'!I109</f>
        <v>0</v>
      </c>
      <c r="M109" s="162"/>
      <c r="N109" s="151"/>
      <c r="O109" s="151"/>
      <c r="P109" s="151"/>
      <c r="Q109" s="151"/>
      <c r="R109" s="153">
        <f t="shared" si="11"/>
        <v>0</v>
      </c>
      <c r="S109" s="456"/>
      <c r="T109" s="390"/>
      <c r="U109" s="393"/>
      <c r="V109" s="396"/>
    </row>
    <row r="110" spans="1:22" ht="45">
      <c r="A110" s="451">
        <f>'5- Identificación de Riesgos'!A110</f>
        <v>11</v>
      </c>
      <c r="B110" s="391" t="str">
        <f>'5- Identificación de Riesgos'!B110</f>
        <v>Ofrecer, prometer, entregar, aceptar o solicitar una ventaja indebida para tramitar cuentas sin el lleno de requisitos contractuales o aplicar erradamente deducciones.</v>
      </c>
      <c r="C110" s="257" t="str">
        <f>'5- Identificación de Riesgos'!D110</f>
        <v>1. Falta de ética de los servidores públicos (Debilidades en principios y valores)</v>
      </c>
      <c r="D110" s="159"/>
      <c r="E110" s="240" t="s">
        <v>430</v>
      </c>
      <c r="F110" s="149" t="s">
        <v>398</v>
      </c>
      <c r="G110" s="149" t="s">
        <v>398</v>
      </c>
      <c r="H110" s="149" t="s">
        <v>398</v>
      </c>
      <c r="I110" s="149" t="s">
        <v>398</v>
      </c>
      <c r="J110" s="154">
        <f t="shared" ref="J110:J119" si="19">COUNTIF(F110:I110,"SI")/4</f>
        <v>1</v>
      </c>
      <c r="K110" s="454">
        <f t="shared" ref="K110" si="20">AVERAGE(J110:J119)</f>
        <v>0.6</v>
      </c>
      <c r="L110" s="159" t="str">
        <f>'5- Identificación de Riesgos'!I110</f>
        <v>Afectación de reputacion,imagén,  credibilidad, satisfacción de usuarios y PI</v>
      </c>
      <c r="M110" s="163" t="s">
        <v>399</v>
      </c>
      <c r="N110" s="149" t="s">
        <v>402</v>
      </c>
      <c r="O110" s="149" t="s">
        <v>402</v>
      </c>
      <c r="P110" s="149" t="s">
        <v>398</v>
      </c>
      <c r="Q110" s="149" t="s">
        <v>398</v>
      </c>
      <c r="R110" s="154">
        <f t="shared" ref="R110:R119" si="21">SUM(COUNTIF(N110,"SI")*25%,COUNTIF(O110,"SI")*40%,COUNTIF(P110,"SI")*25%,COUNTIF(Q110,"SI")*10%)</f>
        <v>0.35</v>
      </c>
      <c r="S110" s="454">
        <f t="shared" ref="S110" si="22">AVERAGE(R110:R119)</f>
        <v>0.13500000000000001</v>
      </c>
      <c r="T110" s="388" t="str">
        <f>CONCATENATE(INDEX('8- Políticas de Administración '!$B$6:$F$10,MATCH(ROUND(IF((RIGHT('5- Identificación de Riesgos'!H110,1)-'6- Valoración Controles'!K110)&lt;1,1,(RIGHT('5- Identificación de Riesgos'!H110,1)-'6- Valoración Controles'!K110)),0),'8- Políticas de Administración '!$F$6:$F$10,0),1)," - ",ROUND(IF((RIGHT('5- Identificación de Riesgos'!H110,1)-'6- Valoración Controles'!K110)&lt;1,1,(RIGHT('5- Identificación de Riesgos'!H110,1)-'6- Valoración Controles'!K110)),0))</f>
        <v>Muy Baja - 1</v>
      </c>
      <c r="U110" s="391"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Menor - 2</v>
      </c>
      <c r="V110" s="394" t="str">
        <f>CONCATENATE(VLOOKUP((LEFT(T110,LEN(T110)-4)&amp;LEFT(U110,LEN(U110)-4)),'9- Matriz de Calor '!$D$18:$E$42,2,0)," - ",RIGHT(T110,1)*RIGHT(U110,1))</f>
        <v>Bajo - 2</v>
      </c>
    </row>
    <row r="111" spans="1:22" ht="30">
      <c r="A111" s="452"/>
      <c r="B111" s="392"/>
      <c r="C111" s="260" t="str">
        <f>'5- Identificación de Riesgos'!D111</f>
        <v>2. Falta de ética de terceros interesados  (Debilidades principios y valores)</v>
      </c>
      <c r="D111" s="155"/>
      <c r="E111" s="241" t="s">
        <v>431</v>
      </c>
      <c r="F111" s="150" t="s">
        <v>398</v>
      </c>
      <c r="G111" s="150" t="s">
        <v>398</v>
      </c>
      <c r="H111" s="150" t="s">
        <v>398</v>
      </c>
      <c r="I111" s="150" t="s">
        <v>398</v>
      </c>
      <c r="J111" s="152">
        <f t="shared" si="19"/>
        <v>1</v>
      </c>
      <c r="K111" s="455"/>
      <c r="L111" s="155" t="str">
        <f>'5- Identificación de Riesgos'!I111</f>
        <v>Afectación Económica</v>
      </c>
      <c r="M111" s="161" t="s">
        <v>401</v>
      </c>
      <c r="N111" s="150" t="s">
        <v>398</v>
      </c>
      <c r="O111" s="150" t="s">
        <v>398</v>
      </c>
      <c r="P111" s="150" t="s">
        <v>398</v>
      </c>
      <c r="Q111" s="150" t="s">
        <v>398</v>
      </c>
      <c r="R111" s="152">
        <f t="shared" si="21"/>
        <v>1</v>
      </c>
      <c r="S111" s="455"/>
      <c r="T111" s="389"/>
      <c r="U111" s="392"/>
      <c r="V111" s="395"/>
    </row>
    <row r="112" spans="1:22" ht="60">
      <c r="A112" s="452"/>
      <c r="B112" s="392"/>
      <c r="C112" s="260" t="str">
        <f>'5- Identificación de Riesgos'!D112</f>
        <v>3. Falta de compromiso y sinergia administrativa para revisar la completitud de los soportes ordenados en el contrato, como requisito para trámite de pago o ausencia de verificación de su publicación en SECOPII</v>
      </c>
      <c r="D112" s="155"/>
      <c r="E112" s="241" t="s">
        <v>435</v>
      </c>
      <c r="F112" s="150" t="s">
        <v>398</v>
      </c>
      <c r="G112" s="150" t="s">
        <v>398</v>
      </c>
      <c r="H112" s="150" t="s">
        <v>398</v>
      </c>
      <c r="I112" s="150" t="s">
        <v>398</v>
      </c>
      <c r="J112" s="152">
        <f t="shared" si="19"/>
        <v>1</v>
      </c>
      <c r="K112" s="455"/>
      <c r="L112" s="155">
        <f>'5- Identificación de Riesgos'!I112</f>
        <v>0</v>
      </c>
      <c r="M112" s="161"/>
      <c r="N112" s="150"/>
      <c r="O112" s="150"/>
      <c r="P112" s="150"/>
      <c r="Q112" s="150"/>
      <c r="R112" s="152">
        <f t="shared" si="21"/>
        <v>0</v>
      </c>
      <c r="S112" s="455"/>
      <c r="T112" s="389"/>
      <c r="U112" s="392"/>
      <c r="V112" s="395"/>
    </row>
    <row r="113" spans="1:22" ht="30">
      <c r="A113" s="452"/>
      <c r="B113" s="392"/>
      <c r="C113" s="260" t="str">
        <f>'5- Identificación de Riesgos'!D113</f>
        <v>4. Desconocimiento de las normas tributarias que se aplican y que incluyen obligación de hacer retenciones en la fuente</v>
      </c>
      <c r="D113" s="155"/>
      <c r="E113" s="241" t="s">
        <v>436</v>
      </c>
      <c r="F113" s="150" t="s">
        <v>398</v>
      </c>
      <c r="G113" s="150" t="s">
        <v>398</v>
      </c>
      <c r="H113" s="150" t="s">
        <v>398</v>
      </c>
      <c r="I113" s="150" t="s">
        <v>398</v>
      </c>
      <c r="J113" s="152">
        <f t="shared" si="19"/>
        <v>1</v>
      </c>
      <c r="K113" s="455"/>
      <c r="L113" s="155">
        <f>'5- Identificación de Riesgos'!I113</f>
        <v>0</v>
      </c>
      <c r="M113" s="161"/>
      <c r="N113" s="150"/>
      <c r="O113" s="150"/>
      <c r="P113" s="150"/>
      <c r="Q113" s="150"/>
      <c r="R113" s="152">
        <f t="shared" si="21"/>
        <v>0</v>
      </c>
      <c r="S113" s="455"/>
      <c r="T113" s="389"/>
      <c r="U113" s="392"/>
      <c r="V113" s="395"/>
    </row>
    <row r="114" spans="1:22" ht="30">
      <c r="A114" s="452"/>
      <c r="B114" s="392"/>
      <c r="C114" s="260" t="str">
        <f>'5- Identificación de Riesgos'!D114</f>
        <v>5. Desidia administrativa en el trámite de las cuentas que generen perjuicios a beneficiarios de pagos por demoras injustificadas</v>
      </c>
      <c r="D114" s="155"/>
      <c r="E114" s="155" t="s">
        <v>437</v>
      </c>
      <c r="F114" s="150" t="s">
        <v>398</v>
      </c>
      <c r="G114" s="150" t="s">
        <v>398</v>
      </c>
      <c r="H114" s="150" t="s">
        <v>398</v>
      </c>
      <c r="I114" s="150" t="s">
        <v>398</v>
      </c>
      <c r="J114" s="152">
        <f t="shared" si="19"/>
        <v>1</v>
      </c>
      <c r="K114" s="455"/>
      <c r="L114" s="155">
        <f>'5- Identificación de Riesgos'!I114</f>
        <v>0</v>
      </c>
      <c r="M114" s="161"/>
      <c r="N114" s="150"/>
      <c r="O114" s="150"/>
      <c r="P114" s="150"/>
      <c r="Q114" s="150"/>
      <c r="R114" s="152">
        <f t="shared" si="21"/>
        <v>0</v>
      </c>
      <c r="S114" s="455"/>
      <c r="T114" s="389"/>
      <c r="U114" s="392"/>
      <c r="V114" s="395"/>
    </row>
    <row r="115" spans="1:22" ht="30">
      <c r="A115" s="452"/>
      <c r="B115" s="392"/>
      <c r="C115" s="260" t="str">
        <f>'5- Identificación de Riesgos'!D115</f>
        <v>6. Ausencia de controles que permitan la demora injustificada en el trámite de cuentas</v>
      </c>
      <c r="D115" s="155"/>
      <c r="E115" s="241" t="s">
        <v>438</v>
      </c>
      <c r="F115" s="150" t="s">
        <v>398</v>
      </c>
      <c r="G115" s="150" t="s">
        <v>398</v>
      </c>
      <c r="H115" s="150" t="s">
        <v>398</v>
      </c>
      <c r="I115" s="150" t="s">
        <v>398</v>
      </c>
      <c r="J115" s="152">
        <f t="shared" si="19"/>
        <v>1</v>
      </c>
      <c r="K115" s="455"/>
      <c r="L115" s="155">
        <f>'5- Identificación de Riesgos'!I115</f>
        <v>0</v>
      </c>
      <c r="M115" s="161"/>
      <c r="N115" s="150"/>
      <c r="O115" s="150"/>
      <c r="P115" s="150"/>
      <c r="Q115" s="150"/>
      <c r="R115" s="152">
        <f t="shared" si="21"/>
        <v>0</v>
      </c>
      <c r="S115" s="455"/>
      <c r="T115" s="389"/>
      <c r="U115" s="392"/>
      <c r="V115" s="395"/>
    </row>
    <row r="116" spans="1:22" ht="6.75" customHeight="1">
      <c r="A116" s="452"/>
      <c r="B116" s="392"/>
      <c r="C116" s="260">
        <f>'5- Identificación de Riesgos'!D116</f>
        <v>0</v>
      </c>
      <c r="D116" s="155"/>
      <c r="E116" s="241"/>
      <c r="F116" s="150"/>
      <c r="G116" s="150"/>
      <c r="H116" s="150"/>
      <c r="I116" s="150"/>
      <c r="J116" s="152">
        <f t="shared" si="19"/>
        <v>0</v>
      </c>
      <c r="K116" s="455"/>
      <c r="L116" s="155">
        <f>'5- Identificación de Riesgos'!I116</f>
        <v>0</v>
      </c>
      <c r="M116" s="161"/>
      <c r="N116" s="150"/>
      <c r="O116" s="150"/>
      <c r="P116" s="150"/>
      <c r="Q116" s="150"/>
      <c r="R116" s="152">
        <f t="shared" si="21"/>
        <v>0</v>
      </c>
      <c r="S116" s="455"/>
      <c r="T116" s="389"/>
      <c r="U116" s="392"/>
      <c r="V116" s="395"/>
    </row>
    <row r="117" spans="1:22" ht="6.75" customHeight="1">
      <c r="A117" s="452"/>
      <c r="B117" s="392"/>
      <c r="C117" s="260">
        <f>'5- Identificación de Riesgos'!D117</f>
        <v>0</v>
      </c>
      <c r="D117" s="155"/>
      <c r="E117" s="241"/>
      <c r="F117" s="150"/>
      <c r="G117" s="150"/>
      <c r="H117" s="150"/>
      <c r="I117" s="150"/>
      <c r="J117" s="152">
        <f t="shared" si="19"/>
        <v>0</v>
      </c>
      <c r="K117" s="455"/>
      <c r="L117" s="155">
        <f>'5- Identificación de Riesgos'!I117</f>
        <v>0</v>
      </c>
      <c r="M117" s="161"/>
      <c r="N117" s="150"/>
      <c r="O117" s="150"/>
      <c r="P117" s="150"/>
      <c r="Q117" s="150"/>
      <c r="R117" s="152">
        <f t="shared" si="21"/>
        <v>0</v>
      </c>
      <c r="S117" s="455"/>
      <c r="T117" s="389"/>
      <c r="U117" s="392"/>
      <c r="V117" s="395"/>
    </row>
    <row r="118" spans="1:22" ht="6.75" customHeight="1">
      <c r="A118" s="452"/>
      <c r="B118" s="392"/>
      <c r="C118" s="260">
        <f>'5- Identificación de Riesgos'!D118</f>
        <v>0</v>
      </c>
      <c r="D118" s="155"/>
      <c r="E118" s="241"/>
      <c r="F118" s="150"/>
      <c r="G118" s="150"/>
      <c r="H118" s="150"/>
      <c r="I118" s="150"/>
      <c r="J118" s="152">
        <f t="shared" si="19"/>
        <v>0</v>
      </c>
      <c r="K118" s="455"/>
      <c r="L118" s="155">
        <f>'5- Identificación de Riesgos'!I118</f>
        <v>0</v>
      </c>
      <c r="M118" s="161"/>
      <c r="N118" s="150"/>
      <c r="O118" s="150"/>
      <c r="P118" s="150"/>
      <c r="Q118" s="150"/>
      <c r="R118" s="152">
        <f t="shared" si="21"/>
        <v>0</v>
      </c>
      <c r="S118" s="455"/>
      <c r="T118" s="389"/>
      <c r="U118" s="392"/>
      <c r="V118" s="395"/>
    </row>
    <row r="119" spans="1:22" ht="6.75" customHeight="1" thickBot="1">
      <c r="A119" s="453"/>
      <c r="B119" s="393"/>
      <c r="C119" s="258">
        <f>'5- Identificación de Riesgos'!D119</f>
        <v>0</v>
      </c>
      <c r="D119" s="156"/>
      <c r="E119" s="160"/>
      <c r="F119" s="151"/>
      <c r="G119" s="151"/>
      <c r="H119" s="151"/>
      <c r="I119" s="151"/>
      <c r="J119" s="153">
        <f t="shared" si="19"/>
        <v>0</v>
      </c>
      <c r="K119" s="456"/>
      <c r="L119" s="156">
        <f>'5- Identificación de Riesgos'!I119</f>
        <v>0</v>
      </c>
      <c r="M119" s="162"/>
      <c r="N119" s="151"/>
      <c r="O119" s="151"/>
      <c r="P119" s="151"/>
      <c r="Q119" s="151"/>
      <c r="R119" s="153">
        <f t="shared" si="21"/>
        <v>0</v>
      </c>
      <c r="S119" s="456"/>
      <c r="T119" s="390"/>
      <c r="U119" s="393"/>
      <c r="V119" s="396"/>
    </row>
    <row r="120" spans="1:22" ht="45">
      <c r="A120" s="451">
        <f>'5- Identificación de Riesgos'!A120</f>
        <v>12</v>
      </c>
      <c r="B120" s="391" t="str">
        <f>'5- Identificación de Riesgos'!B120</f>
        <v>Ofrecer, prometer, entregar, aceptar o solicitar una ventaja indebida para girar un cheque a un beneficiario diferente al que corresponde.</v>
      </c>
      <c r="C120" s="257" t="str">
        <f>'5- Identificación de Riesgos'!D120</f>
        <v>1. Falta de ética de los servidores públicos (Debilidades en principios y valores)</v>
      </c>
      <c r="D120" s="159"/>
      <c r="E120" s="240" t="s">
        <v>430</v>
      </c>
      <c r="F120" s="149" t="s">
        <v>398</v>
      </c>
      <c r="G120" s="149" t="s">
        <v>398</v>
      </c>
      <c r="H120" s="149" t="s">
        <v>398</v>
      </c>
      <c r="I120" s="149" t="s">
        <v>398</v>
      </c>
      <c r="J120" s="154">
        <f t="shared" ref="J120:J129" si="23">COUNTIF(F120:I120,"SI")/4</f>
        <v>1</v>
      </c>
      <c r="K120" s="454">
        <f t="shared" ref="K120" si="24">AVERAGE(J120:J129)</f>
        <v>0.3</v>
      </c>
      <c r="L120" s="159" t="str">
        <f>'5- Identificación de Riesgos'!I120</f>
        <v>Afectación de reputacion,imagén,  credibilidad, satisfacción de usuarios y PI</v>
      </c>
      <c r="M120" s="163" t="s">
        <v>399</v>
      </c>
      <c r="N120" s="149" t="s">
        <v>402</v>
      </c>
      <c r="O120" s="149" t="s">
        <v>402</v>
      </c>
      <c r="P120" s="149" t="s">
        <v>398</v>
      </c>
      <c r="Q120" s="149" t="s">
        <v>398</v>
      </c>
      <c r="R120" s="154">
        <f t="shared" ref="R120:R129" si="25">SUM(COUNTIF(N120,"SI")*25%,COUNTIF(O120,"SI")*40%,COUNTIF(P120,"SI")*25%,COUNTIF(Q120,"SI")*10%)</f>
        <v>0.35</v>
      </c>
      <c r="S120" s="454">
        <f t="shared" ref="S120" si="26">AVERAGE(R120:R129)</f>
        <v>0.13500000000000001</v>
      </c>
      <c r="T120" s="388" t="str">
        <f>CONCATENATE(INDEX('8- Políticas de Administración '!$B$6:$F$10,MATCH(ROUND(IF((RIGHT('5- Identificación de Riesgos'!H120,1)-'6- Valoración Controles'!K120)&lt;1,1,(RIGHT('5- Identificación de Riesgos'!H120,1)-'6- Valoración Controles'!K120)),0),'8- Políticas de Administración '!$F$6:$F$10,0),1)," - ",ROUND(IF((RIGHT('5- Identificación de Riesgos'!H120,1)-'6- Valoración Controles'!K120)&lt;1,1,(RIGHT('5- Identificación de Riesgos'!H120,1)-'6- Valoración Controles'!K120)),0))</f>
        <v>Media - 3</v>
      </c>
      <c r="U120" s="391"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Menor - 2</v>
      </c>
      <c r="V120" s="394" t="str">
        <f>CONCATENATE(VLOOKUP((LEFT(T120,LEN(T120)-4)&amp;LEFT(U120,LEN(U120)-4)),'9- Matriz de Calor '!$D$18:$E$42,2,0)," - ",RIGHT(T120,1)*RIGHT(U120,1))</f>
        <v>Moderado - 6</v>
      </c>
    </row>
    <row r="121" spans="1:22" ht="30">
      <c r="A121" s="452"/>
      <c r="B121" s="392"/>
      <c r="C121" s="260" t="str">
        <f>'5- Identificación de Riesgos'!D121</f>
        <v>2. Falta de ética de terceros interesados  (Debilidades principios y valores)</v>
      </c>
      <c r="D121" s="155"/>
      <c r="E121" s="241" t="s">
        <v>431</v>
      </c>
      <c r="F121" s="150" t="s">
        <v>398</v>
      </c>
      <c r="G121" s="150" t="s">
        <v>398</v>
      </c>
      <c r="H121" s="150" t="s">
        <v>398</v>
      </c>
      <c r="I121" s="150" t="s">
        <v>398</v>
      </c>
      <c r="J121" s="152">
        <f t="shared" si="23"/>
        <v>1</v>
      </c>
      <c r="K121" s="455"/>
      <c r="L121" s="155" t="str">
        <f>'5- Identificación de Riesgos'!I121</f>
        <v>Afectación Económica</v>
      </c>
      <c r="M121" s="161" t="s">
        <v>401</v>
      </c>
      <c r="N121" s="150" t="s">
        <v>398</v>
      </c>
      <c r="O121" s="150" t="s">
        <v>398</v>
      </c>
      <c r="P121" s="150" t="s">
        <v>398</v>
      </c>
      <c r="Q121" s="150" t="s">
        <v>398</v>
      </c>
      <c r="R121" s="152">
        <f t="shared" si="25"/>
        <v>1</v>
      </c>
      <c r="S121" s="455"/>
      <c r="T121" s="389"/>
      <c r="U121" s="392"/>
      <c r="V121" s="395"/>
    </row>
    <row r="122" spans="1:22" ht="30">
      <c r="A122" s="452"/>
      <c r="B122" s="392"/>
      <c r="C122" s="260" t="str">
        <f>'5- Identificación de Riesgos'!D122</f>
        <v>3. Ausencia de Control dual en la revisión de los cheques girados</v>
      </c>
      <c r="D122" s="155"/>
      <c r="E122" s="241" t="s">
        <v>439</v>
      </c>
      <c r="F122" s="150" t="s">
        <v>398</v>
      </c>
      <c r="G122" s="150" t="s">
        <v>398</v>
      </c>
      <c r="H122" s="150" t="s">
        <v>398</v>
      </c>
      <c r="I122" s="150" t="s">
        <v>398</v>
      </c>
      <c r="J122" s="152">
        <f t="shared" si="23"/>
        <v>1</v>
      </c>
      <c r="K122" s="455"/>
      <c r="L122" s="155">
        <f>'5- Identificación de Riesgos'!I122</f>
        <v>0</v>
      </c>
      <c r="M122" s="161"/>
      <c r="N122" s="150"/>
      <c r="O122" s="150"/>
      <c r="P122" s="150"/>
      <c r="Q122" s="150"/>
      <c r="R122" s="152">
        <f t="shared" si="25"/>
        <v>0</v>
      </c>
      <c r="S122" s="455"/>
      <c r="T122" s="389"/>
      <c r="U122" s="392"/>
      <c r="V122" s="395"/>
    </row>
    <row r="123" spans="1:22" ht="5.25" customHeight="1">
      <c r="A123" s="452"/>
      <c r="B123" s="392"/>
      <c r="C123" s="260">
        <f>'5- Identificación de Riesgos'!D123</f>
        <v>0</v>
      </c>
      <c r="D123" s="155"/>
      <c r="E123" s="241"/>
      <c r="F123" s="150"/>
      <c r="G123" s="150"/>
      <c r="H123" s="150"/>
      <c r="I123" s="150"/>
      <c r="J123" s="152">
        <f t="shared" si="23"/>
        <v>0</v>
      </c>
      <c r="K123" s="455"/>
      <c r="L123" s="155">
        <f>'5- Identificación de Riesgos'!I123</f>
        <v>0</v>
      </c>
      <c r="M123" s="161"/>
      <c r="N123" s="150"/>
      <c r="O123" s="150"/>
      <c r="P123" s="150"/>
      <c r="Q123" s="150"/>
      <c r="R123" s="152">
        <f t="shared" si="25"/>
        <v>0</v>
      </c>
      <c r="S123" s="455"/>
      <c r="T123" s="389"/>
      <c r="U123" s="392"/>
      <c r="V123" s="395"/>
    </row>
    <row r="124" spans="1:22" ht="5.25" customHeight="1">
      <c r="A124" s="452"/>
      <c r="B124" s="392"/>
      <c r="C124" s="260">
        <f>'5- Identificación de Riesgos'!D124</f>
        <v>0</v>
      </c>
      <c r="D124" s="155"/>
      <c r="E124" s="155"/>
      <c r="F124" s="150"/>
      <c r="G124" s="150"/>
      <c r="H124" s="150"/>
      <c r="I124" s="150"/>
      <c r="J124" s="152">
        <f t="shared" si="23"/>
        <v>0</v>
      </c>
      <c r="K124" s="455"/>
      <c r="L124" s="155">
        <f>'5- Identificación de Riesgos'!I124</f>
        <v>0</v>
      </c>
      <c r="M124" s="161"/>
      <c r="N124" s="150"/>
      <c r="O124" s="150"/>
      <c r="P124" s="150"/>
      <c r="Q124" s="150"/>
      <c r="R124" s="152">
        <f t="shared" si="25"/>
        <v>0</v>
      </c>
      <c r="S124" s="455"/>
      <c r="T124" s="389"/>
      <c r="U124" s="392"/>
      <c r="V124" s="395"/>
    </row>
    <row r="125" spans="1:22" ht="5.25" customHeight="1">
      <c r="A125" s="452"/>
      <c r="B125" s="392"/>
      <c r="C125" s="260">
        <f>'5- Identificación de Riesgos'!D125</f>
        <v>0</v>
      </c>
      <c r="D125" s="155"/>
      <c r="E125" s="241"/>
      <c r="F125" s="150"/>
      <c r="G125" s="150"/>
      <c r="H125" s="150"/>
      <c r="I125" s="150"/>
      <c r="J125" s="152">
        <f t="shared" si="23"/>
        <v>0</v>
      </c>
      <c r="K125" s="455"/>
      <c r="L125" s="155">
        <f>'5- Identificación de Riesgos'!I125</f>
        <v>0</v>
      </c>
      <c r="M125" s="161"/>
      <c r="N125" s="150"/>
      <c r="O125" s="150"/>
      <c r="P125" s="150"/>
      <c r="Q125" s="150"/>
      <c r="R125" s="152">
        <f t="shared" si="25"/>
        <v>0</v>
      </c>
      <c r="S125" s="455"/>
      <c r="T125" s="389"/>
      <c r="U125" s="392"/>
      <c r="V125" s="395"/>
    </row>
    <row r="126" spans="1:22" ht="5.25" customHeight="1">
      <c r="A126" s="452"/>
      <c r="B126" s="392"/>
      <c r="C126" s="260">
        <f>'5- Identificación de Riesgos'!D126</f>
        <v>0</v>
      </c>
      <c r="D126" s="155"/>
      <c r="E126" s="241"/>
      <c r="F126" s="150"/>
      <c r="G126" s="150"/>
      <c r="H126" s="150"/>
      <c r="I126" s="150"/>
      <c r="J126" s="152">
        <f t="shared" si="23"/>
        <v>0</v>
      </c>
      <c r="K126" s="455"/>
      <c r="L126" s="155">
        <f>'5- Identificación de Riesgos'!I126</f>
        <v>0</v>
      </c>
      <c r="M126" s="161"/>
      <c r="N126" s="150"/>
      <c r="O126" s="150"/>
      <c r="P126" s="150"/>
      <c r="Q126" s="150"/>
      <c r="R126" s="152">
        <f t="shared" si="25"/>
        <v>0</v>
      </c>
      <c r="S126" s="455"/>
      <c r="T126" s="389"/>
      <c r="U126" s="392"/>
      <c r="V126" s="395"/>
    </row>
    <row r="127" spans="1:22" ht="5.25" customHeight="1">
      <c r="A127" s="452"/>
      <c r="B127" s="392"/>
      <c r="C127" s="260">
        <f>'5- Identificación de Riesgos'!D127</f>
        <v>0</v>
      </c>
      <c r="D127" s="155"/>
      <c r="E127" s="241"/>
      <c r="F127" s="150"/>
      <c r="G127" s="150"/>
      <c r="H127" s="150"/>
      <c r="I127" s="150"/>
      <c r="J127" s="152">
        <f t="shared" si="23"/>
        <v>0</v>
      </c>
      <c r="K127" s="455"/>
      <c r="L127" s="155">
        <f>'5- Identificación de Riesgos'!I127</f>
        <v>0</v>
      </c>
      <c r="M127" s="161"/>
      <c r="N127" s="150"/>
      <c r="O127" s="150"/>
      <c r="P127" s="150"/>
      <c r="Q127" s="150"/>
      <c r="R127" s="152">
        <f t="shared" si="25"/>
        <v>0</v>
      </c>
      <c r="S127" s="455"/>
      <c r="T127" s="389"/>
      <c r="U127" s="392"/>
      <c r="V127" s="395"/>
    </row>
    <row r="128" spans="1:22" ht="5.25" customHeight="1">
      <c r="A128" s="452"/>
      <c r="B128" s="392"/>
      <c r="C128" s="260">
        <f>'5- Identificación de Riesgos'!D128</f>
        <v>0</v>
      </c>
      <c r="D128" s="155"/>
      <c r="E128" s="241"/>
      <c r="F128" s="150"/>
      <c r="G128" s="150"/>
      <c r="H128" s="150"/>
      <c r="I128" s="150"/>
      <c r="J128" s="152">
        <f t="shared" si="23"/>
        <v>0</v>
      </c>
      <c r="K128" s="455"/>
      <c r="L128" s="155">
        <f>'5- Identificación de Riesgos'!I128</f>
        <v>0</v>
      </c>
      <c r="M128" s="161"/>
      <c r="N128" s="150"/>
      <c r="O128" s="150"/>
      <c r="P128" s="150"/>
      <c r="Q128" s="150"/>
      <c r="R128" s="152">
        <f t="shared" si="25"/>
        <v>0</v>
      </c>
      <c r="S128" s="455"/>
      <c r="T128" s="389"/>
      <c r="U128" s="392"/>
      <c r="V128" s="395"/>
    </row>
    <row r="129" spans="1:22" ht="5.25" customHeight="1" thickBot="1">
      <c r="A129" s="453"/>
      <c r="B129" s="393"/>
      <c r="C129" s="261">
        <f>'5- Identificación de Riesgos'!D129</f>
        <v>0</v>
      </c>
      <c r="D129" s="156"/>
      <c r="E129" s="160"/>
      <c r="F129" s="151"/>
      <c r="G129" s="151"/>
      <c r="H129" s="151"/>
      <c r="I129" s="151"/>
      <c r="J129" s="153">
        <f t="shared" si="23"/>
        <v>0</v>
      </c>
      <c r="K129" s="456"/>
      <c r="L129" s="156">
        <f>'5- Identificación de Riesgos'!I129</f>
        <v>0</v>
      </c>
      <c r="M129" s="162"/>
      <c r="N129" s="151"/>
      <c r="O129" s="151"/>
      <c r="P129" s="151"/>
      <c r="Q129" s="151"/>
      <c r="R129" s="153">
        <f t="shared" si="25"/>
        <v>0</v>
      </c>
      <c r="S129" s="456"/>
      <c r="T129" s="390"/>
      <c r="U129" s="393"/>
      <c r="V129" s="396"/>
    </row>
  </sheetData>
  <mergeCells count="102">
    <mergeCell ref="U110:U119"/>
    <mergeCell ref="V110:V119"/>
    <mergeCell ref="A120:A129"/>
    <mergeCell ref="B120:B129"/>
    <mergeCell ref="K120:K129"/>
    <mergeCell ref="S120:S129"/>
    <mergeCell ref="T120:T129"/>
    <mergeCell ref="U120:U129"/>
    <mergeCell ref="V120:V129"/>
    <mergeCell ref="A110:A119"/>
    <mergeCell ref="B110:B119"/>
    <mergeCell ref="K110:K119"/>
    <mergeCell ref="S110:S119"/>
    <mergeCell ref="T110:T119"/>
    <mergeCell ref="T60:T69"/>
    <mergeCell ref="U60:U69"/>
    <mergeCell ref="V60:V69"/>
    <mergeCell ref="A60:A69"/>
    <mergeCell ref="B60:B69"/>
    <mergeCell ref="K60:K69"/>
    <mergeCell ref="S60:S6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70:U79"/>
    <mergeCell ref="V70:V79"/>
    <mergeCell ref="A80:A89"/>
    <mergeCell ref="B80:B89"/>
    <mergeCell ref="K80:K89"/>
    <mergeCell ref="S80:S89"/>
    <mergeCell ref="T80:T89"/>
    <mergeCell ref="U80:U89"/>
    <mergeCell ref="V80:V89"/>
    <mergeCell ref="A70:A79"/>
    <mergeCell ref="B70:B79"/>
    <mergeCell ref="K70:K79"/>
    <mergeCell ref="S70:S79"/>
    <mergeCell ref="T70:T79"/>
    <mergeCell ref="U90:U99"/>
    <mergeCell ref="V90:V99"/>
    <mergeCell ref="A100:A109"/>
    <mergeCell ref="B100:B109"/>
    <mergeCell ref="K100:K109"/>
    <mergeCell ref="S100:S109"/>
    <mergeCell ref="T100:T109"/>
    <mergeCell ref="U100:U109"/>
    <mergeCell ref="V100:V109"/>
    <mergeCell ref="A90:A99"/>
    <mergeCell ref="B90:B99"/>
    <mergeCell ref="K90:K99"/>
    <mergeCell ref="S90:S99"/>
    <mergeCell ref="T90:T99"/>
  </mergeCells>
  <conditionalFormatting sqref="T10 T20 T30 T40 T50 T60 T70 T80 T90 T100 T110 T120">
    <cfRule type="containsText" dxfId="212" priority="406" operator="containsText" text="Muy Baja">
      <formula>NOT(ISERROR(SEARCH("Muy Baja",T10)))</formula>
    </cfRule>
    <cfRule type="containsText" dxfId="211" priority="407" operator="containsText" text="Baja">
      <formula>NOT(ISERROR(SEARCH("Baja",T10)))</formula>
    </cfRule>
    <cfRule type="containsText" dxfId="210" priority="408" operator="containsText" text="Muy Alta">
      <formula>NOT(ISERROR(SEARCH("Muy Alta",T10)))</formula>
    </cfRule>
    <cfRule type="containsText" dxfId="209" priority="410" operator="containsText" text="Alta">
      <formula>NOT(ISERROR(SEARCH("Alta",T10)))</formula>
    </cfRule>
    <cfRule type="containsText" dxfId="208" priority="411" operator="containsText" text="Media">
      <formula>NOT(ISERROR(SEARCH("Media",T10)))</formula>
    </cfRule>
    <cfRule type="containsText" dxfId="207" priority="412" operator="containsText" text="Media">
      <formula>NOT(ISERROR(SEARCH("Media",T10)))</formula>
    </cfRule>
    <cfRule type="containsText" dxfId="206" priority="413" operator="containsText" text="Media">
      <formula>NOT(ISERROR(SEARCH("Media",T10)))</formula>
    </cfRule>
    <cfRule type="containsText" dxfId="205" priority="414" operator="containsText" text="Muy Baja">
      <formula>NOT(ISERROR(SEARCH("Muy Baja",T10)))</formula>
    </cfRule>
    <cfRule type="containsText" dxfId="204" priority="415" operator="containsText" text="Baja">
      <formula>NOT(ISERROR(SEARCH("Baja",T10)))</formula>
    </cfRule>
    <cfRule type="containsText" dxfId="203" priority="416" operator="containsText" text="Muy Baja">
      <formula>NOT(ISERROR(SEARCH("Muy Baja",T10)))</formula>
    </cfRule>
    <cfRule type="containsText" dxfId="202" priority="417" operator="containsText" text="Muy Baja">
      <formula>NOT(ISERROR(SEARCH("Muy Baja",T10)))</formula>
    </cfRule>
    <cfRule type="containsText" dxfId="201" priority="418" operator="containsText" text="Muy Baja">
      <formula>NOT(ISERROR(SEARCH("Muy Baja",T10)))</formula>
    </cfRule>
    <cfRule type="containsText" dxfId="200" priority="419" operator="containsText" text="Muy Baja'Tabla probabilidad'!">
      <formula>NOT(ISERROR(SEARCH("Muy Baja'Tabla probabilidad'!",T10)))</formula>
    </cfRule>
    <cfRule type="containsText" dxfId="199" priority="420" operator="containsText" text="Muy bajo">
      <formula>NOT(ISERROR(SEARCH("Muy bajo",T10)))</formula>
    </cfRule>
    <cfRule type="containsText" dxfId="198" priority="421" operator="containsText" text="Alta">
      <formula>NOT(ISERROR(SEARCH("Alta",T10)))</formula>
    </cfRule>
    <cfRule type="containsText" dxfId="197" priority="422" operator="containsText" text="Media">
      <formula>NOT(ISERROR(SEARCH("Media",T10)))</formula>
    </cfRule>
    <cfRule type="containsText" dxfId="196" priority="423" operator="containsText" text="Baja">
      <formula>NOT(ISERROR(SEARCH("Baja",T10)))</formula>
    </cfRule>
    <cfRule type="containsText" dxfId="195" priority="424" operator="containsText" text="Muy baja">
      <formula>NOT(ISERROR(SEARCH("Muy baja",T10)))</formula>
    </cfRule>
    <cfRule type="cellIs" dxfId="194" priority="427" operator="between">
      <formula>1</formula>
      <formula>2</formula>
    </cfRule>
    <cfRule type="cellIs" dxfId="193" priority="428" operator="between">
      <formula>0</formula>
      <formula>2</formula>
    </cfRule>
  </conditionalFormatting>
  <conditionalFormatting sqref="U10 U20 U30 U40 U50 U60 U70 U80 U90 U100 U110 U120">
    <cfRule type="containsText" dxfId="192" priority="400" operator="containsText" text="Catastrófico">
      <formula>NOT(ISERROR(SEARCH("Catastrófico",U10)))</formula>
    </cfRule>
    <cfRule type="containsText" dxfId="191" priority="401" operator="containsText" text="Mayor">
      <formula>NOT(ISERROR(SEARCH("Mayor",U10)))</formula>
    </cfRule>
    <cfRule type="containsText" dxfId="190" priority="402" operator="containsText" text="Alta">
      <formula>NOT(ISERROR(SEARCH("Alta",U10)))</formula>
    </cfRule>
    <cfRule type="containsText" dxfId="189" priority="403" operator="containsText" text="Moderado">
      <formula>NOT(ISERROR(SEARCH("Moderado",U10)))</formula>
    </cfRule>
    <cfRule type="containsText" dxfId="188" priority="404" operator="containsText" text="Menor">
      <formula>NOT(ISERROR(SEARCH("Menor",U10)))</formula>
    </cfRule>
    <cfRule type="containsText" dxfId="187" priority="405" operator="containsText" text="Leve">
      <formula>NOT(ISERROR(SEARCH("Leve",U10)))</formula>
    </cfRule>
  </conditionalFormatting>
  <conditionalFormatting sqref="V10 V20 V30 V40 V50 V60 V70 V80 V90 V100 V110 V120">
    <cfRule type="containsText" dxfId="186" priority="364" operator="containsText" text="Extremo">
      <formula>NOT(ISERROR(SEARCH("Extremo",V10)))</formula>
    </cfRule>
    <cfRule type="containsText" dxfId="185" priority="365" operator="containsText" text="Alto">
      <formula>NOT(ISERROR(SEARCH("Alto",V10)))</formula>
    </cfRule>
    <cfRule type="containsText" dxfId="184" priority="366" operator="containsText" text="Bajo">
      <formula>NOT(ISERROR(SEARCH("Bajo",V10)))</formula>
    </cfRule>
    <cfRule type="containsText" dxfId="183" priority="367" operator="containsText" text="Moderado">
      <formula>NOT(ISERROR(SEARCH("Moderado",V10)))</formula>
    </cfRule>
  </conditionalFormatting>
  <dataValidations count="2">
    <dataValidation allowBlank="1" showInputMessage="1" showErrorMessage="1" prompt="Enunciar cuál es el control" sqref="E23 E25:E28 E60:E61 M10:M14 E33 E35:E38 E30:E31 E43 E45:E48 E40:E41 E53 E55:E58 E50:E51 E63 E65:E68 E10:E21 E70:E71 E80:E81 E90:E91 E100:E101 E73 E83 E93 E103 E75:E78 E85:E88 E95:E98 E105:E108 E110:E111 E113 E115:E118 E120:E121 E123 E125:E128" xr:uid="{00000000-0002-0000-0500-000000000000}"/>
    <dataValidation type="list" allowBlank="1" showInputMessage="1" showErrorMessage="1" sqref="N10:Q129 F10:I12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2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2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T90 T100 T110 T120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29"/>
  <sheetViews>
    <sheetView showGridLines="0" topLeftCell="A50" zoomScale="80" zoomScaleNormal="80" zoomScalePageLayoutView="70" workbookViewId="0">
      <selection activeCell="E66" sqref="E66"/>
    </sheetView>
  </sheetViews>
  <sheetFormatPr baseColWidth="10" defaultColWidth="11.42578125" defaultRowHeight="15"/>
  <cols>
    <col min="1" max="1" width="5.42578125" customWidth="1"/>
    <col min="2" max="2" width="25.28515625" customWidth="1"/>
    <col min="3" max="3" width="25.5703125" customWidth="1"/>
    <col min="4" max="4" width="38.140625" customWidth="1"/>
    <col min="5" max="5" width="63.42578125"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9" hidden="1" customWidth="1"/>
    <col min="13" max="13" width="16.7109375" customWidth="1"/>
    <col min="14" max="14" width="17.42578125" customWidth="1"/>
    <col min="15" max="15" width="14.42578125" style="15" customWidth="1"/>
    <col min="16" max="16" width="17.42578125" style="15" customWidth="1"/>
    <col min="17" max="17" width="26.42578125" style="15" customWidth="1"/>
    <col min="18" max="269" width="11.42578125" style="15"/>
    <col min="270" max="16384" width="11.42578125" style="20"/>
  </cols>
  <sheetData>
    <row r="1" spans="1:269" ht="27.75" customHeight="1">
      <c r="A1" s="499"/>
      <c r="B1" s="499"/>
      <c r="C1" s="499"/>
      <c r="D1" s="499"/>
      <c r="E1" s="499"/>
      <c r="F1" s="493"/>
      <c r="G1" s="493"/>
      <c r="H1" s="493"/>
      <c r="I1" s="493"/>
      <c r="J1" s="493"/>
      <c r="K1" s="493"/>
      <c r="L1" s="493"/>
      <c r="M1" s="493"/>
      <c r="N1" s="493"/>
      <c r="O1" s="493"/>
      <c r="P1" s="493"/>
      <c r="Q1" s="493"/>
    </row>
    <row r="2" spans="1:269" ht="27" customHeight="1">
      <c r="A2" s="499"/>
      <c r="B2" s="499"/>
      <c r="C2" s="499"/>
      <c r="D2" s="499"/>
      <c r="E2" s="499"/>
      <c r="F2" s="493"/>
      <c r="G2" s="493"/>
      <c r="H2" s="493"/>
      <c r="I2" s="493"/>
      <c r="J2" s="493"/>
      <c r="K2" s="493"/>
      <c r="L2" s="493"/>
      <c r="M2" s="493"/>
      <c r="N2" s="493"/>
      <c r="O2" s="493"/>
      <c r="P2" s="493"/>
      <c r="Q2" s="493"/>
    </row>
    <row r="3" spans="1:269" ht="27" customHeight="1">
      <c r="A3" s="499"/>
      <c r="B3" s="499"/>
      <c r="C3" s="499"/>
      <c r="D3" s="499"/>
      <c r="E3" s="499"/>
      <c r="F3" s="493"/>
      <c r="G3" s="493"/>
      <c r="H3" s="493"/>
      <c r="I3" s="493"/>
      <c r="J3" s="493"/>
      <c r="K3" s="493"/>
      <c r="L3" s="493"/>
      <c r="M3" s="493"/>
      <c r="N3" s="493"/>
      <c r="O3" s="493"/>
      <c r="P3" s="493"/>
      <c r="Q3" s="493"/>
    </row>
    <row r="4" spans="1:269" ht="23.25" customHeight="1">
      <c r="A4" s="492" t="s">
        <v>276</v>
      </c>
      <c r="B4" s="492"/>
      <c r="C4" s="502" t="s">
        <v>5</v>
      </c>
      <c r="D4" s="502"/>
      <c r="E4" s="502"/>
      <c r="F4" s="502"/>
      <c r="G4" s="502"/>
      <c r="H4" s="502"/>
      <c r="I4" s="502"/>
      <c r="J4" s="502"/>
      <c r="K4" s="502"/>
      <c r="L4" s="502"/>
      <c r="M4" s="502"/>
      <c r="N4" s="502"/>
      <c r="O4" s="502"/>
      <c r="P4" s="502"/>
      <c r="Q4" s="502"/>
    </row>
    <row r="5" spans="1:269" ht="56.25" customHeight="1">
      <c r="A5" s="492" t="s">
        <v>277</v>
      </c>
      <c r="B5" s="492"/>
      <c r="C5" s="502" t="s">
        <v>38</v>
      </c>
      <c r="D5" s="502"/>
      <c r="E5" s="502"/>
      <c r="F5" s="502"/>
      <c r="G5" s="502"/>
      <c r="H5" s="502"/>
      <c r="I5" s="502"/>
      <c r="J5" s="502"/>
      <c r="K5" s="502"/>
      <c r="L5" s="502"/>
      <c r="M5" s="502"/>
      <c r="N5" s="502"/>
      <c r="O5" s="502"/>
      <c r="P5" s="502"/>
      <c r="Q5" s="502"/>
    </row>
    <row r="6" spans="1:269" ht="28.5" customHeight="1">
      <c r="A6" s="492" t="s">
        <v>278</v>
      </c>
      <c r="B6" s="492"/>
      <c r="C6" s="503" t="s">
        <v>279</v>
      </c>
      <c r="D6" s="503"/>
      <c r="E6" s="503"/>
      <c r="F6" s="503"/>
      <c r="G6" s="503"/>
      <c r="H6" s="503"/>
      <c r="I6" s="503"/>
      <c r="J6" s="503"/>
      <c r="K6" s="503"/>
      <c r="L6" s="503"/>
      <c r="M6" s="503"/>
      <c r="N6" s="503"/>
      <c r="O6" s="503"/>
      <c r="P6" s="503"/>
      <c r="Q6" s="503"/>
    </row>
    <row r="7" spans="1:269" ht="15.75" thickBot="1">
      <c r="A7" s="496" t="s">
        <v>440</v>
      </c>
      <c r="B7" s="496"/>
      <c r="C7" s="496"/>
      <c r="D7" s="496"/>
      <c r="E7" s="496"/>
      <c r="F7" s="496" t="s">
        <v>295</v>
      </c>
      <c r="G7" s="496"/>
      <c r="H7" s="496"/>
      <c r="I7" s="263"/>
      <c r="J7" s="497" t="s">
        <v>441</v>
      </c>
      <c r="K7" s="497"/>
      <c r="L7" s="497"/>
      <c r="M7" s="497"/>
      <c r="N7" s="498"/>
    </row>
    <row r="8" spans="1:269" ht="45.75" customHeight="1" thickTop="1" thickBot="1">
      <c r="A8" s="500" t="s">
        <v>285</v>
      </c>
      <c r="B8" s="510" t="s">
        <v>383</v>
      </c>
      <c r="C8" s="504" t="s">
        <v>287</v>
      </c>
      <c r="D8" s="506" t="s">
        <v>297</v>
      </c>
      <c r="E8" s="510" t="s">
        <v>281</v>
      </c>
      <c r="F8" s="494" t="s">
        <v>442</v>
      </c>
      <c r="G8" s="494" t="s">
        <v>443</v>
      </c>
      <c r="H8" s="494" t="s">
        <v>444</v>
      </c>
      <c r="I8" s="508"/>
      <c r="J8" s="494" t="s">
        <v>445</v>
      </c>
      <c r="K8" s="494" t="s">
        <v>446</v>
      </c>
      <c r="L8" s="494" t="s">
        <v>447</v>
      </c>
      <c r="M8" s="494" t="s">
        <v>448</v>
      </c>
      <c r="N8" s="494" t="s">
        <v>449</v>
      </c>
      <c r="O8" s="494" t="s">
        <v>450</v>
      </c>
      <c r="P8" s="494" t="s">
        <v>451</v>
      </c>
      <c r="Q8" s="494" t="s">
        <v>452</v>
      </c>
    </row>
    <row r="9" spans="1:269" s="265" customFormat="1" ht="58.5" customHeight="1" thickTop="1" thickBot="1">
      <c r="A9" s="501"/>
      <c r="B9" s="511"/>
      <c r="C9" s="505"/>
      <c r="D9" s="507"/>
      <c r="E9" s="511"/>
      <c r="F9" s="495"/>
      <c r="G9" s="495"/>
      <c r="H9" s="495"/>
      <c r="I9" s="509"/>
      <c r="J9" s="495"/>
      <c r="K9" s="495"/>
      <c r="L9" s="495"/>
      <c r="M9" s="495"/>
      <c r="N9" s="495"/>
      <c r="O9" s="495"/>
      <c r="P9" s="495"/>
      <c r="Q9" s="495"/>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64"/>
      <c r="CD9" s="264"/>
      <c r="CE9" s="264"/>
      <c r="CF9" s="264"/>
      <c r="CG9" s="264"/>
      <c r="CH9" s="264"/>
      <c r="CI9" s="264"/>
      <c r="CJ9" s="264"/>
      <c r="CK9" s="264"/>
      <c r="CL9" s="264"/>
      <c r="CM9" s="264"/>
      <c r="CN9" s="264"/>
      <c r="CO9" s="264"/>
      <c r="CP9" s="264"/>
      <c r="CQ9" s="264"/>
      <c r="CR9" s="264"/>
      <c r="CS9" s="264"/>
      <c r="CT9" s="264"/>
      <c r="CU9" s="264"/>
      <c r="CV9" s="264"/>
      <c r="CW9" s="264"/>
      <c r="CX9" s="264"/>
      <c r="CY9" s="264"/>
      <c r="CZ9" s="264"/>
      <c r="DA9" s="264"/>
      <c r="DB9" s="264"/>
      <c r="DC9" s="264"/>
      <c r="DD9" s="264"/>
      <c r="DE9" s="264"/>
      <c r="DF9" s="264"/>
      <c r="DG9" s="264"/>
      <c r="DH9" s="264"/>
      <c r="DI9" s="264"/>
      <c r="DJ9" s="264"/>
      <c r="DK9" s="264"/>
      <c r="DL9" s="264"/>
      <c r="DM9" s="264"/>
      <c r="DN9" s="264"/>
      <c r="DO9" s="264"/>
      <c r="DP9" s="264"/>
      <c r="DQ9" s="264"/>
      <c r="DR9" s="264"/>
      <c r="DS9" s="264"/>
      <c r="DT9" s="264"/>
      <c r="DU9" s="264"/>
      <c r="DV9" s="264"/>
      <c r="DW9" s="264"/>
      <c r="DX9" s="264"/>
      <c r="DY9" s="264"/>
      <c r="DZ9" s="264"/>
      <c r="EA9" s="264"/>
      <c r="EB9" s="264"/>
      <c r="EC9" s="264"/>
      <c r="ED9" s="264"/>
      <c r="EE9" s="264"/>
      <c r="EF9" s="264"/>
      <c r="EG9" s="264"/>
      <c r="EH9" s="264"/>
      <c r="EI9" s="264"/>
      <c r="EJ9" s="264"/>
      <c r="EK9" s="264"/>
      <c r="EL9" s="264"/>
      <c r="EM9" s="264"/>
      <c r="EN9" s="264"/>
      <c r="EO9" s="264"/>
      <c r="EP9" s="264"/>
      <c r="EQ9" s="264"/>
      <c r="ER9" s="264"/>
      <c r="ES9" s="264"/>
      <c r="ET9" s="264"/>
      <c r="EU9" s="264"/>
      <c r="EV9" s="264"/>
      <c r="EW9" s="264"/>
      <c r="EX9" s="264"/>
      <c r="EY9" s="264"/>
      <c r="EZ9" s="264"/>
      <c r="FA9" s="264"/>
      <c r="FB9" s="264"/>
      <c r="FC9" s="264"/>
      <c r="FD9" s="264"/>
      <c r="FE9" s="264"/>
      <c r="FF9" s="264"/>
      <c r="FG9" s="264"/>
      <c r="FH9" s="264"/>
      <c r="FI9" s="264"/>
      <c r="FJ9" s="264"/>
      <c r="FK9" s="264"/>
      <c r="FL9" s="264"/>
      <c r="FM9" s="264"/>
      <c r="FN9" s="264"/>
      <c r="FO9" s="264"/>
      <c r="FP9" s="264"/>
      <c r="FQ9" s="264"/>
      <c r="FR9" s="264"/>
      <c r="FS9" s="264"/>
      <c r="FT9" s="264"/>
      <c r="FU9" s="264"/>
      <c r="FV9" s="264"/>
      <c r="FW9" s="264"/>
      <c r="FX9" s="264"/>
      <c r="FY9" s="264"/>
      <c r="FZ9" s="264"/>
      <c r="GA9" s="264"/>
      <c r="GB9" s="264"/>
      <c r="GC9" s="264"/>
      <c r="GD9" s="264"/>
      <c r="GE9" s="264"/>
      <c r="GF9" s="264"/>
      <c r="GG9" s="264"/>
      <c r="GH9" s="264"/>
      <c r="GI9" s="264"/>
      <c r="GJ9" s="264"/>
      <c r="GK9" s="264"/>
      <c r="GL9" s="264"/>
      <c r="GM9" s="264"/>
      <c r="GN9" s="264"/>
      <c r="GO9" s="264"/>
      <c r="GP9" s="264"/>
      <c r="GQ9" s="264"/>
      <c r="GR9" s="264"/>
      <c r="GS9" s="264"/>
      <c r="GT9" s="264"/>
      <c r="GU9" s="264"/>
      <c r="GV9" s="264"/>
      <c r="GW9" s="264"/>
      <c r="GX9" s="264"/>
      <c r="GY9" s="264"/>
      <c r="GZ9" s="264"/>
      <c r="HA9" s="264"/>
      <c r="HB9" s="264"/>
      <c r="HC9" s="264"/>
      <c r="HD9" s="264"/>
      <c r="HE9" s="264"/>
      <c r="HF9" s="264"/>
      <c r="HG9" s="264"/>
      <c r="HH9" s="264"/>
      <c r="HI9" s="264"/>
      <c r="HJ9" s="264"/>
      <c r="HK9" s="264"/>
      <c r="HL9" s="264"/>
      <c r="HM9" s="264"/>
      <c r="HN9" s="264"/>
      <c r="HO9" s="264"/>
      <c r="HP9" s="264"/>
      <c r="HQ9" s="264"/>
      <c r="HR9" s="264"/>
      <c r="HS9" s="264"/>
      <c r="HT9" s="264"/>
      <c r="HU9" s="264"/>
      <c r="HV9" s="264"/>
      <c r="HW9" s="264"/>
      <c r="HX9" s="264"/>
      <c r="HY9" s="264"/>
      <c r="HZ9" s="264"/>
      <c r="IA9" s="264"/>
      <c r="IB9" s="264"/>
      <c r="IC9" s="264"/>
      <c r="ID9" s="264"/>
      <c r="IE9" s="264"/>
      <c r="IF9" s="264"/>
      <c r="IG9" s="264"/>
      <c r="IH9" s="264"/>
      <c r="II9" s="264"/>
      <c r="IJ9" s="264"/>
      <c r="IK9" s="264"/>
      <c r="IL9" s="264"/>
      <c r="IM9" s="264"/>
      <c r="IN9" s="264"/>
      <c r="IO9" s="264"/>
      <c r="IP9" s="264"/>
      <c r="IQ9" s="264"/>
      <c r="IR9" s="264"/>
      <c r="IS9" s="264"/>
      <c r="IT9" s="264"/>
      <c r="IU9" s="264"/>
      <c r="IV9" s="264"/>
      <c r="IW9" s="264"/>
      <c r="IX9" s="264"/>
      <c r="IY9" s="264"/>
      <c r="IZ9" s="264"/>
      <c r="JA9" s="264"/>
      <c r="JB9" s="264"/>
      <c r="JC9" s="264"/>
      <c r="JD9" s="264"/>
      <c r="JE9" s="264"/>
      <c r="JF9" s="264"/>
      <c r="JG9" s="264"/>
      <c r="JH9" s="264"/>
      <c r="JI9" s="264"/>
    </row>
    <row r="10" spans="1:269" ht="27" customHeight="1">
      <c r="A10" s="423">
        <f>'5- Identificación de Riesgos'!A10</f>
        <v>1</v>
      </c>
      <c r="B10" s="400" t="str">
        <f>'5- Identificación de Riesgos'!B10</f>
        <v xml:space="preserve">Posibilidad de registro y pago equivocado, tardío y sin el cumplimiento de requisitos  de las obligaciones de la Entidad </v>
      </c>
      <c r="C10" s="391" t="str">
        <f>'5- Identificación de Riesgos'!C10</f>
        <v>Se abonan menores o mayores valores o se abonan  a cuentas que no pertenecen a los destinatarios, o se abona incumpliendo los tiempos contractuales o legales  establecidos .</v>
      </c>
      <c r="D10" s="276" t="str">
        <f>'5- Identificación de Riesgos'!J10</f>
        <v xml:space="preserve">De la entidad y sector justicia a nivel nacional </v>
      </c>
      <c r="E10" s="277" t="str">
        <f>'5- Identificación de Riesgos'!D10</f>
        <v>1. Revisión insuficiente de la información por parte de los Usuarios</v>
      </c>
      <c r="F10" s="512" t="str">
        <f>'5- Identificación de Riesgos'!H10</f>
        <v>Muy Baja - 1</v>
      </c>
      <c r="G10" s="391" t="str">
        <f>'5- Identificación de Riesgos'!M10</f>
        <v>Menor - 2</v>
      </c>
      <c r="H10" s="391" t="str">
        <f>'5- Identificación de Riesgos'!N10</f>
        <v>Bajo - 2</v>
      </c>
      <c r="I10" s="266"/>
      <c r="J10" s="486" t="str">
        <f>'6- Valoración Controles'!T10</f>
        <v>Muy Baja - 1</v>
      </c>
      <c r="K10" s="486" t="str">
        <f>'6- Valoración Controles'!U10</f>
        <v>Menor - 2</v>
      </c>
      <c r="L10" s="489" t="e">
        <f>AVERAGE(#REF!)</f>
        <v>#REF!</v>
      </c>
      <c r="M10" s="400" t="str">
        <f>'6- Valoración Controles'!V10</f>
        <v>Bajo - 2</v>
      </c>
      <c r="N10" s="400" t="s">
        <v>453</v>
      </c>
      <c r="O10" s="164"/>
      <c r="P10" s="164"/>
      <c r="Q10" s="165"/>
    </row>
    <row r="11" spans="1:269" ht="27" customHeight="1">
      <c r="A11" s="424"/>
      <c r="B11" s="401"/>
      <c r="C11" s="392"/>
      <c r="D11" s="270" t="str">
        <f>'5- Identificación de Riesgos'!J11</f>
        <v>Afectación al presupuesto en un valor ≥0,5%.</v>
      </c>
      <c r="E11" s="271" t="str">
        <f>'5- Identificación de Riesgos'!D11</f>
        <v>2. Desatender los pagos con un sistema dual, que significa que son revisados y lanzados por un usuario y verificados y aprobados por otro.</v>
      </c>
      <c r="F11" s="513"/>
      <c r="G11" s="484"/>
      <c r="H11" s="392"/>
      <c r="I11" s="267"/>
      <c r="J11" s="487"/>
      <c r="K11" s="487"/>
      <c r="L11" s="490"/>
      <c r="M11" s="401"/>
      <c r="N11" s="401"/>
      <c r="O11" s="166"/>
      <c r="P11" s="166">
        <v>5</v>
      </c>
      <c r="Q11" s="167"/>
    </row>
    <row r="12" spans="1:269" ht="27" customHeight="1">
      <c r="A12" s="424"/>
      <c r="B12" s="401"/>
      <c r="C12" s="392"/>
      <c r="D12" s="270" t="str">
        <f>'5- Identificación de Riesgos'!J12</f>
        <v>Incumplimiento del 20% de los indicadores del proceso</v>
      </c>
      <c r="E12" s="271" t="str">
        <f>'5- Identificación de Riesgos'!D12</f>
        <v xml:space="preserve">3. Revisión insuficiente de los documentos físicos por parte del perfil autorizador endoso            </v>
      </c>
      <c r="F12" s="513"/>
      <c r="G12" s="484"/>
      <c r="H12" s="392"/>
      <c r="I12" s="267"/>
      <c r="J12" s="487"/>
      <c r="K12" s="487"/>
      <c r="L12" s="490"/>
      <c r="M12" s="401"/>
      <c r="N12" s="401"/>
      <c r="O12" s="166"/>
      <c r="P12" s="166"/>
      <c r="Q12" s="167"/>
    </row>
    <row r="13" spans="1:269" ht="13.5" customHeight="1">
      <c r="A13" s="424"/>
      <c r="B13" s="401"/>
      <c r="C13" s="392"/>
      <c r="D13" s="270">
        <f>'5- Identificación de Riesgos'!J13</f>
        <v>0</v>
      </c>
      <c r="E13" s="271" t="str">
        <f>'5- Identificación de Riesgos'!D13</f>
        <v xml:space="preserve">4. Inconsistencia de la información en los actos administrativos </v>
      </c>
      <c r="F13" s="513"/>
      <c r="G13" s="484"/>
      <c r="H13" s="392"/>
      <c r="I13" s="267"/>
      <c r="J13" s="487"/>
      <c r="K13" s="487"/>
      <c r="L13" s="490"/>
      <c r="M13" s="401"/>
      <c r="N13" s="401"/>
      <c r="O13" s="166"/>
      <c r="P13" s="166"/>
      <c r="Q13" s="167"/>
    </row>
    <row r="14" spans="1:269" ht="3.75" customHeight="1">
      <c r="A14" s="424"/>
      <c r="B14" s="401"/>
      <c r="C14" s="392"/>
      <c r="D14" s="270">
        <f>'5- Identificación de Riesgos'!J14</f>
        <v>0</v>
      </c>
      <c r="E14" s="271">
        <f>'5- Identificación de Riesgos'!D14</f>
        <v>0</v>
      </c>
      <c r="F14" s="513"/>
      <c r="G14" s="484"/>
      <c r="H14" s="392"/>
      <c r="I14" s="267"/>
      <c r="J14" s="487"/>
      <c r="K14" s="487"/>
      <c r="L14" s="490"/>
      <c r="M14" s="401"/>
      <c r="N14" s="401"/>
      <c r="O14" s="166"/>
      <c r="P14" s="166"/>
      <c r="Q14" s="167"/>
    </row>
    <row r="15" spans="1:269" ht="3.75" customHeight="1">
      <c r="A15" s="424"/>
      <c r="B15" s="401"/>
      <c r="C15" s="392"/>
      <c r="D15" s="270">
        <f>'5- Identificación de Riesgos'!J15</f>
        <v>0</v>
      </c>
      <c r="E15" s="271">
        <f>'5- Identificación de Riesgos'!D15</f>
        <v>0</v>
      </c>
      <c r="F15" s="513"/>
      <c r="G15" s="484"/>
      <c r="H15" s="392"/>
      <c r="I15" s="267"/>
      <c r="J15" s="487"/>
      <c r="K15" s="487"/>
      <c r="L15" s="490"/>
      <c r="M15" s="401"/>
      <c r="N15" s="401"/>
      <c r="O15" s="166"/>
      <c r="P15" s="166"/>
      <c r="Q15" s="167"/>
    </row>
    <row r="16" spans="1:269" ht="3.75" customHeight="1">
      <c r="A16" s="424"/>
      <c r="B16" s="401"/>
      <c r="C16" s="392"/>
      <c r="D16" s="270">
        <f>'5- Identificación de Riesgos'!J16</f>
        <v>0</v>
      </c>
      <c r="E16" s="271">
        <f>'5- Identificación de Riesgos'!D16</f>
        <v>0</v>
      </c>
      <c r="F16" s="513"/>
      <c r="G16" s="484"/>
      <c r="H16" s="392"/>
      <c r="I16" s="267"/>
      <c r="J16" s="487"/>
      <c r="K16" s="487"/>
      <c r="L16" s="490"/>
      <c r="M16" s="401"/>
      <c r="N16" s="401"/>
      <c r="O16" s="166"/>
      <c r="P16" s="166"/>
      <c r="Q16" s="167"/>
    </row>
    <row r="17" spans="1:17" ht="3.75" customHeight="1">
      <c r="A17" s="424"/>
      <c r="B17" s="401"/>
      <c r="C17" s="392"/>
      <c r="D17" s="270">
        <f>'5- Identificación de Riesgos'!J17</f>
        <v>0</v>
      </c>
      <c r="E17" s="271">
        <f>'5- Identificación de Riesgos'!D17</f>
        <v>0</v>
      </c>
      <c r="F17" s="513"/>
      <c r="G17" s="484"/>
      <c r="H17" s="392"/>
      <c r="I17" s="267"/>
      <c r="J17" s="487"/>
      <c r="K17" s="487"/>
      <c r="L17" s="490"/>
      <c r="M17" s="401"/>
      <c r="N17" s="401"/>
      <c r="O17" s="166"/>
      <c r="P17" s="166"/>
      <c r="Q17" s="167"/>
    </row>
    <row r="18" spans="1:17" ht="3.75" customHeight="1">
      <c r="A18" s="424"/>
      <c r="B18" s="401"/>
      <c r="C18" s="392"/>
      <c r="D18" s="270">
        <f>'5- Identificación de Riesgos'!J18</f>
        <v>0</v>
      </c>
      <c r="E18" s="271">
        <f>'5- Identificación de Riesgos'!D18</f>
        <v>0</v>
      </c>
      <c r="F18" s="513"/>
      <c r="G18" s="484"/>
      <c r="H18" s="392"/>
      <c r="I18" s="267"/>
      <c r="J18" s="487"/>
      <c r="K18" s="487"/>
      <c r="L18" s="490"/>
      <c r="M18" s="401"/>
      <c r="N18" s="401"/>
      <c r="O18" s="166"/>
      <c r="P18" s="166"/>
      <c r="Q18" s="167"/>
    </row>
    <row r="19" spans="1:17" ht="3.75" customHeight="1" thickBot="1">
      <c r="A19" s="425"/>
      <c r="B19" s="402"/>
      <c r="C19" s="393"/>
      <c r="D19" s="278">
        <f>'5- Identificación de Riesgos'!J19</f>
        <v>0</v>
      </c>
      <c r="E19" s="279">
        <f>'5- Identificación de Riesgos'!D19</f>
        <v>0</v>
      </c>
      <c r="F19" s="514"/>
      <c r="G19" s="485"/>
      <c r="H19" s="393"/>
      <c r="I19" s="268"/>
      <c r="J19" s="488"/>
      <c r="K19" s="488"/>
      <c r="L19" s="491"/>
      <c r="M19" s="402"/>
      <c r="N19" s="402"/>
      <c r="O19" s="168"/>
      <c r="P19" s="168"/>
      <c r="Q19" s="169"/>
    </row>
    <row r="20" spans="1:17" ht="25.5" customHeight="1">
      <c r="A20" s="423">
        <f>'5- Identificación de Riesgos'!A20</f>
        <v>2</v>
      </c>
      <c r="B20" s="400" t="str">
        <f>'5- Identificación de Riesgos'!B20</f>
        <v xml:space="preserve">Registrar o emitir  CDP con rubro presupuestal diferente al indicado en la solicitud </v>
      </c>
      <c r="C20" s="391" t="str">
        <f>'5- Identificación de Riesgos'!C20</f>
        <v>Emitir un CDP con información errónea de valor, destinación, cuenta a afectar.</v>
      </c>
      <c r="D20" s="275" t="str">
        <f>'5- Identificación de Riesgos'!J20</f>
        <v xml:space="preserve">De la entidad, seccional, despachos a nivel departamental </v>
      </c>
      <c r="E20" s="272" t="str">
        <f>'5- Identificación de Riesgos'!D20</f>
        <v>1. Ausencia de la cuenta bancaria reportada por el beneficiario del pago</v>
      </c>
      <c r="F20" s="481" t="str">
        <f>'5- Identificación de Riesgos'!H20</f>
        <v>Muy Baja - 1</v>
      </c>
      <c r="G20" s="391" t="str">
        <f>'5- Identificación de Riesgos'!M20</f>
        <v>Menor - 2</v>
      </c>
      <c r="H20" s="391" t="str">
        <f>'5- Identificación de Riesgos'!N20</f>
        <v>Bajo - 2</v>
      </c>
      <c r="I20" s="266"/>
      <c r="J20" s="486" t="str">
        <f>'6- Valoración Controles'!T20</f>
        <v>Muy Baja - 1</v>
      </c>
      <c r="K20" s="486" t="str">
        <f>'6- Valoración Controles'!U20</f>
        <v>Menor - 2</v>
      </c>
      <c r="L20" s="489" t="e">
        <f>AVERAGE(#REF!)</f>
        <v>#REF!</v>
      </c>
      <c r="M20" s="400" t="str">
        <f>'6- Valoración Controles'!V20</f>
        <v>Bajo - 2</v>
      </c>
      <c r="N20" s="400" t="s">
        <v>453</v>
      </c>
      <c r="O20" s="164"/>
      <c r="P20" s="164"/>
      <c r="Q20" s="165"/>
    </row>
    <row r="21" spans="1:17" ht="32.25" customHeight="1">
      <c r="A21" s="424"/>
      <c r="B21" s="401"/>
      <c r="C21" s="392"/>
      <c r="D21" s="245" t="str">
        <f>'5- Identificación de Riesgos'!J21</f>
        <v>Afectación al presupuesto en un valor ≥0,5%.</v>
      </c>
      <c r="E21" s="273" t="str">
        <f>'5- Identificación de Riesgos'!D21</f>
        <v xml:space="preserve">2. Fallas en los sistemas de información </v>
      </c>
      <c r="F21" s="482"/>
      <c r="G21" s="484"/>
      <c r="H21" s="392"/>
      <c r="I21" s="267"/>
      <c r="J21" s="487"/>
      <c r="K21" s="487"/>
      <c r="L21" s="490"/>
      <c r="M21" s="401"/>
      <c r="N21" s="401"/>
      <c r="O21" s="166"/>
      <c r="P21" s="166"/>
      <c r="Q21" s="167"/>
    </row>
    <row r="22" spans="1:17" ht="24.75" customHeight="1">
      <c r="A22" s="424"/>
      <c r="B22" s="401"/>
      <c r="C22" s="392"/>
      <c r="D22" s="245" t="str">
        <f>'5- Identificación de Riesgos'!J22</f>
        <v>Incumplimiento del 20% de los indicadores del proceso</v>
      </c>
      <c r="E22" s="273" t="str">
        <f>'5- Identificación de Riesgos'!D22</f>
        <v xml:space="preserve">3. Incumplimiento de las Unidades Ejecutoras del presupuesto de los lineamientos definidos por el SIIF Nación en cuanto a que el pago debe realizarse a beneficiario final. </v>
      </c>
      <c r="F22" s="482"/>
      <c r="G22" s="484"/>
      <c r="H22" s="392"/>
      <c r="I22" s="267"/>
      <c r="J22" s="487"/>
      <c r="K22" s="487"/>
      <c r="L22" s="490"/>
      <c r="M22" s="401"/>
      <c r="N22" s="401"/>
      <c r="O22" s="166"/>
      <c r="P22" s="166"/>
      <c r="Q22" s="167"/>
    </row>
    <row r="23" spans="1:17" ht="13.5" customHeight="1">
      <c r="A23" s="424"/>
      <c r="B23" s="401"/>
      <c r="C23" s="392"/>
      <c r="D23" s="245">
        <f>'5- Identificación de Riesgos'!J23</f>
        <v>0</v>
      </c>
      <c r="E23" s="273" t="str">
        <f>'5- Identificación de Riesgos'!D23</f>
        <v>4. Tramite sin el lleno de los requisitos lo cual impide el pago y por ende afecta el resultado de los estándares.</v>
      </c>
      <c r="F23" s="482"/>
      <c r="G23" s="484"/>
      <c r="H23" s="392"/>
      <c r="I23" s="267"/>
      <c r="J23" s="487"/>
      <c r="K23" s="487"/>
      <c r="L23" s="490"/>
      <c r="M23" s="401"/>
      <c r="N23" s="401"/>
      <c r="O23" s="166"/>
      <c r="P23" s="166"/>
      <c r="Q23" s="167"/>
    </row>
    <row r="24" spans="1:17" ht="13.5" customHeight="1">
      <c r="A24" s="424"/>
      <c r="B24" s="401"/>
      <c r="C24" s="392"/>
      <c r="D24" s="245">
        <f>'5- Identificación de Riesgos'!J24</f>
        <v>0</v>
      </c>
      <c r="E24" s="273" t="str">
        <f>'5- Identificación de Riesgos'!D24</f>
        <v xml:space="preserve">5. Inconsistencia en la información de la  cuenta bancaria, despacho y/o número del proceso, reportada en el acto administrativo. </v>
      </c>
      <c r="F24" s="482"/>
      <c r="G24" s="484"/>
      <c r="H24" s="392"/>
      <c r="I24" s="267"/>
      <c r="J24" s="487"/>
      <c r="K24" s="487"/>
      <c r="L24" s="490"/>
      <c r="M24" s="401"/>
      <c r="N24" s="401"/>
      <c r="O24" s="166"/>
      <c r="P24" s="166"/>
      <c r="Q24" s="167"/>
    </row>
    <row r="25" spans="1:17" ht="13.5" customHeight="1">
      <c r="A25" s="424"/>
      <c r="B25" s="401"/>
      <c r="C25" s="392"/>
      <c r="D25" s="245">
        <f>'5- Identificación de Riesgos'!J25</f>
        <v>0</v>
      </c>
      <c r="E25" s="273" t="str">
        <f>'5- Identificación de Riesgos'!D25</f>
        <v xml:space="preserve">6. Incumplimiento en las directrices del Ministerio de Hacienda en el sentido que los pagos deben realizarse a beneficiario final por intermedio del SIIF Nación a la cuenta bancaria informada por el beneficiario y registrada por la entidad. </v>
      </c>
      <c r="F25" s="482"/>
      <c r="G25" s="484"/>
      <c r="H25" s="392"/>
      <c r="I25" s="267"/>
      <c r="J25" s="487"/>
      <c r="K25" s="487"/>
      <c r="L25" s="490"/>
      <c r="M25" s="401"/>
      <c r="N25" s="401"/>
      <c r="O25" s="166"/>
      <c r="P25" s="166"/>
      <c r="Q25" s="167"/>
    </row>
    <row r="26" spans="1:17" ht="13.5" customHeight="1">
      <c r="A26" s="424"/>
      <c r="B26" s="401"/>
      <c r="C26" s="392"/>
      <c r="D26" s="245">
        <f>'5- Identificación de Riesgos'!J26</f>
        <v>0</v>
      </c>
      <c r="E26" s="273">
        <f>'5- Identificación de Riesgos'!D26</f>
        <v>0</v>
      </c>
      <c r="F26" s="482"/>
      <c r="G26" s="484"/>
      <c r="H26" s="392"/>
      <c r="I26" s="267"/>
      <c r="J26" s="487"/>
      <c r="K26" s="487"/>
      <c r="L26" s="490"/>
      <c r="M26" s="401"/>
      <c r="N26" s="401"/>
      <c r="O26" s="166"/>
      <c r="P26" s="166"/>
      <c r="Q26" s="167"/>
    </row>
    <row r="27" spans="1:17" ht="13.5" customHeight="1">
      <c r="A27" s="424"/>
      <c r="B27" s="401"/>
      <c r="C27" s="392"/>
      <c r="D27" s="245">
        <f>'5- Identificación de Riesgos'!J27</f>
        <v>0</v>
      </c>
      <c r="E27" s="273">
        <f>'5- Identificación de Riesgos'!D27</f>
        <v>0</v>
      </c>
      <c r="F27" s="482"/>
      <c r="G27" s="484"/>
      <c r="H27" s="392"/>
      <c r="I27" s="267"/>
      <c r="J27" s="487"/>
      <c r="K27" s="487"/>
      <c r="L27" s="490"/>
      <c r="M27" s="401"/>
      <c r="N27" s="401"/>
      <c r="O27" s="166"/>
      <c r="P27" s="166"/>
      <c r="Q27" s="167"/>
    </row>
    <row r="28" spans="1:17" ht="13.5" customHeight="1">
      <c r="A28" s="424"/>
      <c r="B28" s="401"/>
      <c r="C28" s="392"/>
      <c r="D28" s="245">
        <f>'5- Identificación de Riesgos'!J28</f>
        <v>0</v>
      </c>
      <c r="E28" s="273">
        <f>'5- Identificación de Riesgos'!D28</f>
        <v>0</v>
      </c>
      <c r="F28" s="482"/>
      <c r="G28" s="484"/>
      <c r="H28" s="392"/>
      <c r="I28" s="267"/>
      <c r="J28" s="487"/>
      <c r="K28" s="487"/>
      <c r="L28" s="490"/>
      <c r="M28" s="401"/>
      <c r="N28" s="401"/>
      <c r="O28" s="166"/>
      <c r="P28" s="166"/>
      <c r="Q28" s="167"/>
    </row>
    <row r="29" spans="1:17" ht="13.5" customHeight="1" thickBot="1">
      <c r="A29" s="425"/>
      <c r="B29" s="402"/>
      <c r="C29" s="393"/>
      <c r="D29" s="280">
        <f>'5- Identificación de Riesgos'!J29</f>
        <v>0</v>
      </c>
      <c r="E29" s="274">
        <f>'5- Identificación de Riesgos'!D29</f>
        <v>0</v>
      </c>
      <c r="F29" s="483"/>
      <c r="G29" s="485"/>
      <c r="H29" s="393"/>
      <c r="I29" s="268"/>
      <c r="J29" s="488"/>
      <c r="K29" s="488"/>
      <c r="L29" s="491"/>
      <c r="M29" s="402"/>
      <c r="N29" s="402"/>
      <c r="O29" s="168"/>
      <c r="P29" s="168"/>
      <c r="Q29" s="169"/>
    </row>
    <row r="30" spans="1:17" ht="27" customHeight="1">
      <c r="A30" s="423">
        <f>'5- Identificación de Riesgos'!A30</f>
        <v>3</v>
      </c>
      <c r="B30" s="400" t="str">
        <f>'5- Identificación de Riesgos'!B30</f>
        <v>Incumplimiento de obligaciones tributarias</v>
      </c>
      <c r="C30" s="391" t="str">
        <f>'5- Identificación de Riesgos'!C30</f>
        <v>No se  reconocen , o no se pagan  oportunamente , o no se pagan los valores correctos o en la administración de impuestos  correcta ,    las  obligaciones tributarias que le competen a la entidad</v>
      </c>
      <c r="D30" s="275" t="str">
        <f>'5- Identificación de Riesgos'!J30</f>
        <v xml:space="preserve">De la entidad, seccional, despachos a nivel local o municipal </v>
      </c>
      <c r="E30" s="272" t="str">
        <f>'5- Identificación de Riesgos'!D30</f>
        <v>1. Fallas en los sistemas de información</v>
      </c>
      <c r="F30" s="481" t="str">
        <f>'5- Identificación de Riesgos'!H30</f>
        <v>Muy Baja - 1</v>
      </c>
      <c r="G30" s="391" t="str">
        <f>'5- Identificación de Riesgos'!M30</f>
        <v>Leve - 1</v>
      </c>
      <c r="H30" s="391" t="str">
        <f>'5- Identificación de Riesgos'!N30</f>
        <v>Bajo - 1</v>
      </c>
      <c r="I30" s="266"/>
      <c r="J30" s="486" t="str">
        <f>'6- Valoración Controles'!T30</f>
        <v>Muy Baja - 1</v>
      </c>
      <c r="K30" s="486" t="str">
        <f>'6- Valoración Controles'!U30</f>
        <v>Leve - 1</v>
      </c>
      <c r="L30" s="489" t="e">
        <f>AVERAGE(#REF!)</f>
        <v>#REF!</v>
      </c>
      <c r="M30" s="400" t="str">
        <f>'6- Valoración Controles'!V30</f>
        <v>Bajo - 1</v>
      </c>
      <c r="N30" s="400" t="s">
        <v>453</v>
      </c>
      <c r="O30" s="164"/>
      <c r="P30" s="164"/>
      <c r="Q30" s="165"/>
    </row>
    <row r="31" spans="1:17" ht="13.5" customHeight="1">
      <c r="A31" s="424"/>
      <c r="B31" s="401"/>
      <c r="C31" s="392"/>
      <c r="D31" s="245" t="str">
        <f>'5- Identificación de Riesgos'!J31</f>
        <v>Afectación al presupuesto en un valor ≥0,5%.</v>
      </c>
      <c r="E31" s="273" t="str">
        <f>'5- Identificación de Riesgos'!D31</f>
        <v>2. Ausencia de programas de capacitación institucional en temas tributarios.</v>
      </c>
      <c r="F31" s="482"/>
      <c r="G31" s="484"/>
      <c r="H31" s="392"/>
      <c r="I31" s="267"/>
      <c r="J31" s="487"/>
      <c r="K31" s="487"/>
      <c r="L31" s="490"/>
      <c r="M31" s="401"/>
      <c r="N31" s="401"/>
      <c r="O31" s="166"/>
      <c r="P31" s="166"/>
      <c r="Q31" s="167"/>
    </row>
    <row r="32" spans="1:17" ht="13.5" customHeight="1">
      <c r="A32" s="424"/>
      <c r="B32" s="401"/>
      <c r="C32" s="392"/>
      <c r="D32" s="245" t="str">
        <f>'5- Identificación de Riesgos'!J32</f>
        <v>Incumplimiento del 20% de los indicadores del proceso</v>
      </c>
      <c r="E32" s="273" t="str">
        <f>'5- Identificación de Riesgos'!D32</f>
        <v>3. Rotación del personal o ausencia temporal por vacaciones y licencias.</v>
      </c>
      <c r="F32" s="482"/>
      <c r="G32" s="484"/>
      <c r="H32" s="392"/>
      <c r="I32" s="267"/>
      <c r="J32" s="487"/>
      <c r="K32" s="487"/>
      <c r="L32" s="490"/>
      <c r="M32" s="401"/>
      <c r="N32" s="401"/>
      <c r="O32" s="166"/>
      <c r="P32" s="166"/>
      <c r="Q32" s="167"/>
    </row>
    <row r="33" spans="1:17" ht="13.5" customHeight="1">
      <c r="A33" s="424"/>
      <c r="B33" s="401"/>
      <c r="C33" s="392"/>
      <c r="D33" s="245">
        <f>'5- Identificación de Riesgos'!J33</f>
        <v>0</v>
      </c>
      <c r="E33" s="273" t="str">
        <f>'5- Identificación de Riesgos'!D33</f>
        <v>4. No contar con otro empleado capacitado en el manejo de portales bancarios y aplicativos para el pago de impuestos o seguridad social</v>
      </c>
      <c r="F33" s="482"/>
      <c r="G33" s="484"/>
      <c r="H33" s="392"/>
      <c r="I33" s="267"/>
      <c r="J33" s="487"/>
      <c r="K33" s="487"/>
      <c r="L33" s="490"/>
      <c r="M33" s="401"/>
      <c r="N33" s="401"/>
      <c r="O33" s="166"/>
      <c r="P33" s="166"/>
      <c r="Q33" s="167"/>
    </row>
    <row r="34" spans="1:17" ht="13.5" customHeight="1">
      <c r="A34" s="424"/>
      <c r="B34" s="401"/>
      <c r="C34" s="392"/>
      <c r="D34" s="245">
        <f>'5- Identificación de Riesgos'!J34</f>
        <v>0</v>
      </c>
      <c r="E34" s="273" t="str">
        <f>'5- Identificación de Riesgos'!D34</f>
        <v xml:space="preserve">5. Entrega de los documentos por fuera de las fechas límites de pago fijadas los entes rectores. </v>
      </c>
      <c r="F34" s="482"/>
      <c r="G34" s="484"/>
      <c r="H34" s="392"/>
      <c r="I34" s="267"/>
      <c r="J34" s="487"/>
      <c r="K34" s="487"/>
      <c r="L34" s="490"/>
      <c r="M34" s="401"/>
      <c r="N34" s="401"/>
      <c r="O34" s="166"/>
      <c r="P34" s="166"/>
      <c r="Q34" s="167"/>
    </row>
    <row r="35" spans="1:17" ht="13.5" customHeight="1">
      <c r="A35" s="424"/>
      <c r="B35" s="401"/>
      <c r="C35" s="392"/>
      <c r="D35" s="245">
        <f>'5- Identificación de Riesgos'!J35</f>
        <v>0</v>
      </c>
      <c r="E35" s="273">
        <f>'5- Identificación de Riesgos'!D35</f>
        <v>0</v>
      </c>
      <c r="F35" s="482"/>
      <c r="G35" s="484"/>
      <c r="H35" s="392"/>
      <c r="I35" s="267"/>
      <c r="J35" s="487"/>
      <c r="K35" s="487"/>
      <c r="L35" s="490"/>
      <c r="M35" s="401"/>
      <c r="N35" s="401"/>
      <c r="O35" s="166"/>
      <c r="P35" s="166"/>
      <c r="Q35" s="167"/>
    </row>
    <row r="36" spans="1:17" ht="13.5" customHeight="1">
      <c r="A36" s="424"/>
      <c r="B36" s="401"/>
      <c r="C36" s="392"/>
      <c r="D36" s="245">
        <f>'5- Identificación de Riesgos'!J36</f>
        <v>0</v>
      </c>
      <c r="E36" s="273">
        <f>'5- Identificación de Riesgos'!D36</f>
        <v>0</v>
      </c>
      <c r="F36" s="482"/>
      <c r="G36" s="484"/>
      <c r="H36" s="392"/>
      <c r="I36" s="267"/>
      <c r="J36" s="487"/>
      <c r="K36" s="487"/>
      <c r="L36" s="490"/>
      <c r="M36" s="401"/>
      <c r="N36" s="401"/>
      <c r="O36" s="166"/>
      <c r="P36" s="166"/>
      <c r="Q36" s="167"/>
    </row>
    <row r="37" spans="1:17" ht="13.5" customHeight="1">
      <c r="A37" s="424"/>
      <c r="B37" s="401"/>
      <c r="C37" s="392"/>
      <c r="D37" s="245">
        <f>'5- Identificación de Riesgos'!J37</f>
        <v>0</v>
      </c>
      <c r="E37" s="273">
        <f>'5- Identificación de Riesgos'!D37</f>
        <v>0</v>
      </c>
      <c r="F37" s="482"/>
      <c r="G37" s="484"/>
      <c r="H37" s="392"/>
      <c r="I37" s="267"/>
      <c r="J37" s="487"/>
      <c r="K37" s="487"/>
      <c r="L37" s="490"/>
      <c r="M37" s="401"/>
      <c r="N37" s="401"/>
      <c r="O37" s="166"/>
      <c r="P37" s="166"/>
      <c r="Q37" s="167"/>
    </row>
    <row r="38" spans="1:17" ht="13.5" customHeight="1">
      <c r="A38" s="424"/>
      <c r="B38" s="401"/>
      <c r="C38" s="392"/>
      <c r="D38" s="245">
        <f>'5- Identificación de Riesgos'!J38</f>
        <v>0</v>
      </c>
      <c r="E38" s="273">
        <f>'5- Identificación de Riesgos'!D38</f>
        <v>0</v>
      </c>
      <c r="F38" s="482"/>
      <c r="G38" s="484"/>
      <c r="H38" s="392"/>
      <c r="I38" s="267"/>
      <c r="J38" s="487"/>
      <c r="K38" s="487"/>
      <c r="L38" s="490"/>
      <c r="M38" s="401"/>
      <c r="N38" s="401"/>
      <c r="O38" s="166"/>
      <c r="P38" s="166"/>
      <c r="Q38" s="167"/>
    </row>
    <row r="39" spans="1:17" ht="13.5" customHeight="1" thickBot="1">
      <c r="A39" s="425"/>
      <c r="B39" s="402"/>
      <c r="C39" s="393"/>
      <c r="D39" s="280">
        <f>'5- Identificación de Riesgos'!J39</f>
        <v>0</v>
      </c>
      <c r="E39" s="274">
        <f>'5- Identificación de Riesgos'!D39</f>
        <v>0</v>
      </c>
      <c r="F39" s="483"/>
      <c r="G39" s="485"/>
      <c r="H39" s="393"/>
      <c r="I39" s="268"/>
      <c r="J39" s="488"/>
      <c r="K39" s="488"/>
      <c r="L39" s="491"/>
      <c r="M39" s="402"/>
      <c r="N39" s="402"/>
      <c r="O39" s="168"/>
      <c r="P39" s="168"/>
      <c r="Q39" s="169"/>
    </row>
    <row r="40" spans="1:17" ht="30.75" customHeight="1">
      <c r="A40" s="423">
        <f>'5- Identificación de Riesgos'!A40</f>
        <v>4</v>
      </c>
      <c r="B40" s="400" t="str">
        <f>'5- Identificación de Riesgos'!B40</f>
        <v>Iliquidez</v>
      </c>
      <c r="C40" s="391" t="str">
        <f>'5- Identificación de Riesgos'!C40</f>
        <v>Posibilidad de que la Entidad no cuente con fondos para cumplir con sus compromisos</v>
      </c>
      <c r="D40" s="275" t="str">
        <f>'5- Identificación de Riesgos'!J40</f>
        <v xml:space="preserve">De la entidad, seccional, despachos a nivel departamental </v>
      </c>
      <c r="E40" s="272" t="str">
        <f>'5- Identificación de Riesgos'!D40</f>
        <v>1. Olvidar realizar el traslado de recursos entre libretas por parte del Grupo de Fondos Especiales</v>
      </c>
      <c r="F40" s="481" t="str">
        <f>'5- Identificación de Riesgos'!H40</f>
        <v>Muy Baja - 1</v>
      </c>
      <c r="G40" s="391" t="str">
        <f>'5- Identificación de Riesgos'!M40</f>
        <v>Menor - 2</v>
      </c>
      <c r="H40" s="391" t="str">
        <f>'5- Identificación de Riesgos'!N40</f>
        <v>Bajo - 2</v>
      </c>
      <c r="I40" s="266"/>
      <c r="J40" s="486" t="str">
        <f>'6- Valoración Controles'!T40</f>
        <v>Muy Baja - 1</v>
      </c>
      <c r="K40" s="486" t="str">
        <f>'6- Valoración Controles'!U40</f>
        <v>Menor - 2</v>
      </c>
      <c r="L40" s="489" t="e">
        <f>AVERAGE(#REF!)</f>
        <v>#REF!</v>
      </c>
      <c r="M40" s="400" t="str">
        <f>'6- Valoración Controles'!V40</f>
        <v>Bajo - 2</v>
      </c>
      <c r="N40" s="400" t="s">
        <v>453</v>
      </c>
      <c r="O40" s="164"/>
      <c r="P40" s="164"/>
      <c r="Q40" s="165"/>
    </row>
    <row r="41" spans="1:17" ht="45">
      <c r="A41" s="424"/>
      <c r="B41" s="401"/>
      <c r="C41" s="392"/>
      <c r="D41" s="245" t="str">
        <f>'5- Identificación de Riesgos'!J41</f>
        <v>Afectación al presupuesto en un valor ≥0,5%.</v>
      </c>
      <c r="E41" s="273" t="str">
        <f>'5- Identificación de Riesgos'!D41</f>
        <v>2. No revisión oportuna  de las libretas de las diferentes unidades - recursos sin situación de fondos - en el SIIF NACCIÓN para verificar que los recursos hayan sido trasladados.</v>
      </c>
      <c r="F41" s="482"/>
      <c r="G41" s="484"/>
      <c r="H41" s="392"/>
      <c r="I41" s="267"/>
      <c r="J41" s="487"/>
      <c r="K41" s="487"/>
      <c r="L41" s="490"/>
      <c r="M41" s="401"/>
      <c r="N41" s="401"/>
      <c r="O41" s="166"/>
      <c r="P41" s="166"/>
      <c r="Q41" s="167"/>
    </row>
    <row r="42" spans="1:17" ht="30">
      <c r="A42" s="424"/>
      <c r="B42" s="401"/>
      <c r="C42" s="392"/>
      <c r="D42" s="245" t="str">
        <f>'5- Identificación de Riesgos'!J42</f>
        <v>Incumplimiento del 20% de los indicadores del proceso</v>
      </c>
      <c r="E42" s="273" t="str">
        <f>'5- Identificación de Riesgos'!D42</f>
        <v xml:space="preserve">3. Plan de Caja no actualizado  </v>
      </c>
      <c r="F42" s="482"/>
      <c r="G42" s="484"/>
      <c r="H42" s="392"/>
      <c r="I42" s="267"/>
      <c r="J42" s="487"/>
      <c r="K42" s="487"/>
      <c r="L42" s="490"/>
      <c r="M42" s="401"/>
      <c r="N42" s="401"/>
      <c r="O42" s="166"/>
      <c r="P42" s="166"/>
      <c r="Q42" s="167"/>
    </row>
    <row r="43" spans="1:17">
      <c r="A43" s="424"/>
      <c r="B43" s="401"/>
      <c r="C43" s="392"/>
      <c r="D43" s="245">
        <f>'5- Identificación de Riesgos'!J43</f>
        <v>0</v>
      </c>
      <c r="E43" s="273">
        <f>'5- Identificación de Riesgos'!D43</f>
        <v>0</v>
      </c>
      <c r="F43" s="482"/>
      <c r="G43" s="484"/>
      <c r="H43" s="392"/>
      <c r="I43" s="267"/>
      <c r="J43" s="487"/>
      <c r="K43" s="487"/>
      <c r="L43" s="490"/>
      <c r="M43" s="401"/>
      <c r="N43" s="401"/>
      <c r="O43" s="166"/>
      <c r="P43" s="166"/>
      <c r="Q43" s="167"/>
    </row>
    <row r="44" spans="1:17">
      <c r="A44" s="424"/>
      <c r="B44" s="401"/>
      <c r="C44" s="392"/>
      <c r="D44" s="245">
        <f>'5- Identificación de Riesgos'!J44</f>
        <v>0</v>
      </c>
      <c r="E44" s="273">
        <f>'5- Identificación de Riesgos'!D44</f>
        <v>0</v>
      </c>
      <c r="F44" s="482"/>
      <c r="G44" s="484"/>
      <c r="H44" s="392"/>
      <c r="I44" s="267"/>
      <c r="J44" s="487"/>
      <c r="K44" s="487"/>
      <c r="L44" s="490"/>
      <c r="M44" s="401"/>
      <c r="N44" s="401"/>
      <c r="O44" s="166"/>
      <c r="P44" s="166"/>
      <c r="Q44" s="167"/>
    </row>
    <row r="45" spans="1:17">
      <c r="A45" s="424"/>
      <c r="B45" s="401"/>
      <c r="C45" s="392"/>
      <c r="D45" s="245">
        <f>'5- Identificación de Riesgos'!J45</f>
        <v>0</v>
      </c>
      <c r="E45" s="273">
        <f>'5- Identificación de Riesgos'!D45</f>
        <v>0</v>
      </c>
      <c r="F45" s="482"/>
      <c r="G45" s="484"/>
      <c r="H45" s="392"/>
      <c r="I45" s="267"/>
      <c r="J45" s="487"/>
      <c r="K45" s="487"/>
      <c r="L45" s="490"/>
      <c r="M45" s="401"/>
      <c r="N45" s="401"/>
      <c r="O45" s="166"/>
      <c r="P45" s="166"/>
      <c r="Q45" s="167"/>
    </row>
    <row r="46" spans="1:17">
      <c r="A46" s="424"/>
      <c r="B46" s="401"/>
      <c r="C46" s="392"/>
      <c r="D46" s="245">
        <f>'5- Identificación de Riesgos'!J46</f>
        <v>0</v>
      </c>
      <c r="E46" s="273">
        <f>'5- Identificación de Riesgos'!D46</f>
        <v>0</v>
      </c>
      <c r="F46" s="482"/>
      <c r="G46" s="484"/>
      <c r="H46" s="392"/>
      <c r="I46" s="267"/>
      <c r="J46" s="487"/>
      <c r="K46" s="487"/>
      <c r="L46" s="490"/>
      <c r="M46" s="401"/>
      <c r="N46" s="401"/>
      <c r="O46" s="166"/>
      <c r="P46" s="166"/>
      <c r="Q46" s="167"/>
    </row>
    <row r="47" spans="1:17">
      <c r="A47" s="424"/>
      <c r="B47" s="401"/>
      <c r="C47" s="392"/>
      <c r="D47" s="245">
        <f>'5- Identificación de Riesgos'!J47</f>
        <v>0</v>
      </c>
      <c r="E47" s="273">
        <f>'5- Identificación de Riesgos'!D47</f>
        <v>0</v>
      </c>
      <c r="F47" s="482"/>
      <c r="G47" s="484"/>
      <c r="H47" s="392"/>
      <c r="I47" s="267"/>
      <c r="J47" s="487"/>
      <c r="K47" s="487"/>
      <c r="L47" s="490"/>
      <c r="M47" s="401"/>
      <c r="N47" s="401"/>
      <c r="O47" s="166"/>
      <c r="P47" s="166"/>
      <c r="Q47" s="167"/>
    </row>
    <row r="48" spans="1:17">
      <c r="A48" s="424"/>
      <c r="B48" s="401"/>
      <c r="C48" s="392"/>
      <c r="D48" s="245">
        <f>'5- Identificación de Riesgos'!J48</f>
        <v>0</v>
      </c>
      <c r="E48" s="273">
        <f>'5- Identificación de Riesgos'!D48</f>
        <v>0</v>
      </c>
      <c r="F48" s="482"/>
      <c r="G48" s="484"/>
      <c r="H48" s="392"/>
      <c r="I48" s="267"/>
      <c r="J48" s="487"/>
      <c r="K48" s="487"/>
      <c r="L48" s="490"/>
      <c r="M48" s="401"/>
      <c r="N48" s="401"/>
      <c r="O48" s="166"/>
      <c r="P48" s="166"/>
      <c r="Q48" s="167"/>
    </row>
    <row r="49" spans="1:17" ht="15.75" thickBot="1">
      <c r="A49" s="425"/>
      <c r="B49" s="402"/>
      <c r="C49" s="393"/>
      <c r="D49" s="280">
        <f>'5- Identificación de Riesgos'!J49</f>
        <v>0</v>
      </c>
      <c r="E49" s="274">
        <f>'5- Identificación de Riesgos'!D49</f>
        <v>0</v>
      </c>
      <c r="F49" s="483"/>
      <c r="G49" s="485"/>
      <c r="H49" s="393"/>
      <c r="I49" s="268"/>
      <c r="J49" s="488"/>
      <c r="K49" s="488"/>
      <c r="L49" s="491"/>
      <c r="M49" s="402"/>
      <c r="N49" s="402"/>
      <c r="O49" s="168"/>
      <c r="P49" s="168"/>
      <c r="Q49" s="169"/>
    </row>
    <row r="50" spans="1:17" ht="30">
      <c r="A50" s="423">
        <f>'5- Identificación de Riesgos'!A50</f>
        <v>5</v>
      </c>
      <c r="B50" s="400" t="str">
        <f>'5- Identificación de Riesgos'!B50</f>
        <v>Perdida de rentabilidad o oportunidad de los recursos financieros</v>
      </c>
      <c r="C50" s="391" t="str">
        <f>'5- Identificación de Riesgos'!C50</f>
        <v>Los recursos del presupuesto tanto de inversión como de funcionamiento  permanecen en las cuentas bancarias sin  generar la rentabilidad esperada</v>
      </c>
      <c r="D50" s="275" t="str">
        <f>'5- Identificación de Riesgos'!J50</f>
        <v xml:space="preserve">De un área del nivel central, seccional o despacho judicial </v>
      </c>
      <c r="E50" s="272" t="str">
        <f>'5- Identificación de Riesgos'!D50</f>
        <v>1. Causación de intereses de mora por obligaciones a cargo</v>
      </c>
      <c r="F50" s="481" t="str">
        <f>'5- Identificación de Riesgos'!H50</f>
        <v>Muy Baja - 1</v>
      </c>
      <c r="G50" s="391" t="str">
        <f>'5- Identificación de Riesgos'!M50</f>
        <v>Leve - 1</v>
      </c>
      <c r="H50" s="391" t="str">
        <f>'5- Identificación de Riesgos'!N50</f>
        <v>Bajo - 1</v>
      </c>
      <c r="I50" s="266"/>
      <c r="J50" s="486" t="str">
        <f>'6- Valoración Controles'!T50</f>
        <v>Muy Baja - 1</v>
      </c>
      <c r="K50" s="486" t="str">
        <f>'6- Valoración Controles'!U50</f>
        <v>Leve - 1</v>
      </c>
      <c r="L50" s="489" t="e">
        <f>AVERAGE(#REF!)</f>
        <v>#REF!</v>
      </c>
      <c r="M50" s="400" t="str">
        <f>'6- Valoración Controles'!V50</f>
        <v>Bajo - 1</v>
      </c>
      <c r="N50" s="400" t="s">
        <v>453</v>
      </c>
      <c r="O50" s="164"/>
      <c r="P50" s="164"/>
      <c r="Q50" s="165"/>
    </row>
    <row r="51" spans="1:17" ht="30">
      <c r="A51" s="424"/>
      <c r="B51" s="401"/>
      <c r="C51" s="392"/>
      <c r="D51" s="245" t="str">
        <f>'5- Identificación de Riesgos'!J51</f>
        <v>Afectación al presupuesto en un valor ≥0,5%.</v>
      </c>
      <c r="E51" s="273" t="str">
        <f>'5- Identificación de Riesgos'!D51</f>
        <v>2. Negociación de tasas  no acorde al mercado</v>
      </c>
      <c r="F51" s="482"/>
      <c r="G51" s="484"/>
      <c r="H51" s="392"/>
      <c r="I51" s="267"/>
      <c r="J51" s="487"/>
      <c r="K51" s="487"/>
      <c r="L51" s="490"/>
      <c r="M51" s="401"/>
      <c r="N51" s="401"/>
      <c r="O51" s="166"/>
      <c r="P51" s="166"/>
      <c r="Q51" s="167"/>
    </row>
    <row r="52" spans="1:17" ht="30">
      <c r="A52" s="424"/>
      <c r="B52" s="401"/>
      <c r="C52" s="392"/>
      <c r="D52" s="245" t="str">
        <f>'5- Identificación de Riesgos'!J52</f>
        <v>Incumplimiento del 20% de los indicadores del proceso</v>
      </c>
      <c r="E52" s="273" t="str">
        <f>'5- Identificación de Riesgos'!D52</f>
        <v xml:space="preserve">3. Pago de sanciones por extemporaneidad </v>
      </c>
      <c r="F52" s="482"/>
      <c r="G52" s="484"/>
      <c r="H52" s="392"/>
      <c r="I52" s="267"/>
      <c r="J52" s="487"/>
      <c r="K52" s="487"/>
      <c r="L52" s="490"/>
      <c r="M52" s="401"/>
      <c r="N52" s="401"/>
      <c r="O52" s="166"/>
      <c r="P52" s="166"/>
      <c r="Q52" s="167"/>
    </row>
    <row r="53" spans="1:17">
      <c r="A53" s="424"/>
      <c r="B53" s="401"/>
      <c r="C53" s="392"/>
      <c r="D53" s="245">
        <f>'5- Identificación de Riesgos'!J53</f>
        <v>0</v>
      </c>
      <c r="E53" s="273">
        <f>'5- Identificación de Riesgos'!D53</f>
        <v>0</v>
      </c>
      <c r="F53" s="482"/>
      <c r="G53" s="484"/>
      <c r="H53" s="392"/>
      <c r="I53" s="267"/>
      <c r="J53" s="487"/>
      <c r="K53" s="487"/>
      <c r="L53" s="490"/>
      <c r="M53" s="401"/>
      <c r="N53" s="401"/>
      <c r="O53" s="166"/>
      <c r="P53" s="166"/>
      <c r="Q53" s="167"/>
    </row>
    <row r="54" spans="1:17" ht="14.45" customHeight="1">
      <c r="A54" s="424"/>
      <c r="B54" s="401"/>
      <c r="C54" s="392"/>
      <c r="D54" s="245">
        <f>'5- Identificación de Riesgos'!J54</f>
        <v>0</v>
      </c>
      <c r="E54" s="273">
        <f>'5- Identificación de Riesgos'!D54</f>
        <v>0</v>
      </c>
      <c r="F54" s="482"/>
      <c r="G54" s="484"/>
      <c r="H54" s="392"/>
      <c r="I54" s="267"/>
      <c r="J54" s="487"/>
      <c r="K54" s="487"/>
      <c r="L54" s="490"/>
      <c r="M54" s="401"/>
      <c r="N54" s="401"/>
      <c r="O54" s="166"/>
      <c r="P54" s="166"/>
      <c r="Q54" s="167"/>
    </row>
    <row r="55" spans="1:17">
      <c r="A55" s="424"/>
      <c r="B55" s="401"/>
      <c r="C55" s="392"/>
      <c r="D55" s="245">
        <f>'5- Identificación de Riesgos'!J55</f>
        <v>0</v>
      </c>
      <c r="E55" s="273">
        <f>'5- Identificación de Riesgos'!D55</f>
        <v>0</v>
      </c>
      <c r="F55" s="482"/>
      <c r="G55" s="484"/>
      <c r="H55" s="392"/>
      <c r="I55" s="267"/>
      <c r="J55" s="487"/>
      <c r="K55" s="487"/>
      <c r="L55" s="490"/>
      <c r="M55" s="401"/>
      <c r="N55" s="401"/>
      <c r="O55" s="166"/>
      <c r="P55" s="166"/>
      <c r="Q55" s="167"/>
    </row>
    <row r="56" spans="1:17" ht="14.45" customHeight="1">
      <c r="A56" s="424"/>
      <c r="B56" s="401"/>
      <c r="C56" s="392"/>
      <c r="D56" s="245">
        <f>'5- Identificación de Riesgos'!J56</f>
        <v>0</v>
      </c>
      <c r="E56" s="273">
        <f>'5- Identificación de Riesgos'!D56</f>
        <v>0</v>
      </c>
      <c r="F56" s="482"/>
      <c r="G56" s="484"/>
      <c r="H56" s="392"/>
      <c r="I56" s="267"/>
      <c r="J56" s="487"/>
      <c r="K56" s="487"/>
      <c r="L56" s="490"/>
      <c r="M56" s="401"/>
      <c r="N56" s="401"/>
      <c r="O56" s="166"/>
      <c r="P56" s="166"/>
      <c r="Q56" s="167"/>
    </row>
    <row r="57" spans="1:17">
      <c r="A57" s="424"/>
      <c r="B57" s="401"/>
      <c r="C57" s="392"/>
      <c r="D57" s="245">
        <f>'5- Identificación de Riesgos'!J57</f>
        <v>0</v>
      </c>
      <c r="E57" s="273">
        <f>'5- Identificación de Riesgos'!D57</f>
        <v>0</v>
      </c>
      <c r="F57" s="482"/>
      <c r="G57" s="484"/>
      <c r="H57" s="392"/>
      <c r="I57" s="267"/>
      <c r="J57" s="487"/>
      <c r="K57" s="487"/>
      <c r="L57" s="490"/>
      <c r="M57" s="401"/>
      <c r="N57" s="401"/>
      <c r="O57" s="166"/>
      <c r="P57" s="166"/>
      <c r="Q57" s="167"/>
    </row>
    <row r="58" spans="1:17">
      <c r="A58" s="424"/>
      <c r="B58" s="401"/>
      <c r="C58" s="392"/>
      <c r="D58" s="245">
        <f>'5- Identificación de Riesgos'!J58</f>
        <v>0</v>
      </c>
      <c r="E58" s="273">
        <f>'5- Identificación de Riesgos'!D58</f>
        <v>0</v>
      </c>
      <c r="F58" s="482"/>
      <c r="G58" s="484"/>
      <c r="H58" s="392"/>
      <c r="I58" s="267"/>
      <c r="J58" s="487"/>
      <c r="K58" s="487"/>
      <c r="L58" s="490"/>
      <c r="M58" s="401"/>
      <c r="N58" s="401"/>
      <c r="O58" s="166"/>
      <c r="P58" s="166"/>
      <c r="Q58" s="167"/>
    </row>
    <row r="59" spans="1:17" ht="15.75" thickBot="1">
      <c r="A59" s="425"/>
      <c r="B59" s="402"/>
      <c r="C59" s="393"/>
      <c r="D59" s="280">
        <f>'5- Identificación de Riesgos'!J59</f>
        <v>0</v>
      </c>
      <c r="E59" s="274">
        <f>'5- Identificación de Riesgos'!D59</f>
        <v>0</v>
      </c>
      <c r="F59" s="483"/>
      <c r="G59" s="485"/>
      <c r="H59" s="393"/>
      <c r="I59" s="268"/>
      <c r="J59" s="488"/>
      <c r="K59" s="488"/>
      <c r="L59" s="491"/>
      <c r="M59" s="402"/>
      <c r="N59" s="402"/>
      <c r="O59" s="168"/>
      <c r="P59" s="168"/>
      <c r="Q59" s="169"/>
    </row>
    <row r="60" spans="1:17" ht="30">
      <c r="A60" s="423">
        <f>'5- Identificación de Riesgos'!A60</f>
        <v>6</v>
      </c>
      <c r="B60" s="400" t="str">
        <f>'5- Identificación de Riesgos'!B60</f>
        <v xml:space="preserve">Emitir o presentar  en forma  errada o tardía  los  Balances de la entidad </v>
      </c>
      <c r="C60" s="391" t="str">
        <f>'5- Identificación de Riesgos'!C60</f>
        <v>Se incumple con los tiempos y condiciones establecidas por la Contaduría General de la Nación para la presentación de los Estados Financieros</v>
      </c>
      <c r="D60" s="275" t="str">
        <f>'5- Identificación de Riesgos'!J60</f>
        <v xml:space="preserve">De la entidad y sector justicia a nivel internacional </v>
      </c>
      <c r="E60" s="272" t="str">
        <f>'5- Identificación de Riesgos'!D60</f>
        <v>1. Fallas en los controles</v>
      </c>
      <c r="F60" s="481" t="str">
        <f>'5- Identificación de Riesgos'!H60</f>
        <v>Muy Baja - 1</v>
      </c>
      <c r="G60" s="391" t="str">
        <f>'5- Identificación de Riesgos'!M60</f>
        <v>Mayor - 4</v>
      </c>
      <c r="H60" s="391" t="str">
        <f>'5- Identificación de Riesgos'!N60</f>
        <v>Alto  - 4</v>
      </c>
      <c r="I60" s="266"/>
      <c r="J60" s="486" t="str">
        <f>'6- Valoración Controles'!T60</f>
        <v>Muy Baja - 1</v>
      </c>
      <c r="K60" s="486" t="str">
        <f>'6- Valoración Controles'!U60</f>
        <v>Mayor - 4</v>
      </c>
      <c r="L60" s="489" t="e">
        <f>AVERAGE(#REF!)</f>
        <v>#REF!</v>
      </c>
      <c r="M60" s="400" t="str">
        <f>'6- Valoración Controles'!V60</f>
        <v>Alto  - 4</v>
      </c>
      <c r="N60" s="400" t="s">
        <v>454</v>
      </c>
      <c r="O60" s="164"/>
      <c r="P60" s="164"/>
      <c r="Q60" s="165"/>
    </row>
    <row r="61" spans="1:17" ht="30">
      <c r="A61" s="424"/>
      <c r="B61" s="401"/>
      <c r="C61" s="392"/>
      <c r="D61" s="245" t="str">
        <f>'5- Identificación de Riesgos'!J61</f>
        <v>Afectación al presupuesto  en un valor  &lt;1% y ≥5%.</v>
      </c>
      <c r="E61" s="273" t="str">
        <f>'5- Identificación de Riesgos'!D61</f>
        <v xml:space="preserve">2. Fallas en los sistemas de información </v>
      </c>
      <c r="F61" s="482"/>
      <c r="G61" s="484"/>
      <c r="H61" s="392"/>
      <c r="I61" s="267"/>
      <c r="J61" s="487"/>
      <c r="K61" s="487"/>
      <c r="L61" s="490"/>
      <c r="M61" s="401"/>
      <c r="N61" s="401"/>
      <c r="O61" s="166"/>
      <c r="P61" s="166"/>
      <c r="Q61" s="167"/>
    </row>
    <row r="62" spans="1:17">
      <c r="A62" s="424"/>
      <c r="B62" s="401"/>
      <c r="C62" s="392"/>
      <c r="D62" s="245">
        <f>'5- Identificación de Riesgos'!J62</f>
        <v>0</v>
      </c>
      <c r="E62" s="273" t="str">
        <f>'5- Identificación de Riesgos'!D62</f>
        <v>3. Recibo de información fuera de tiempo</v>
      </c>
      <c r="F62" s="482"/>
      <c r="G62" s="484"/>
      <c r="H62" s="392"/>
      <c r="I62" s="267"/>
      <c r="J62" s="487"/>
      <c r="K62" s="487"/>
      <c r="L62" s="490"/>
      <c r="M62" s="401"/>
      <c r="N62" s="401"/>
      <c r="O62" s="166"/>
      <c r="P62" s="166"/>
      <c r="Q62" s="167"/>
    </row>
    <row r="63" spans="1:17">
      <c r="A63" s="424"/>
      <c r="B63" s="401"/>
      <c r="C63" s="392"/>
      <c r="D63" s="245">
        <f>'5- Identificación de Riesgos'!J63</f>
        <v>0</v>
      </c>
      <c r="E63" s="273" t="str">
        <f>'5- Identificación de Riesgos'!D63</f>
        <v>4. Operaciones no registradas</v>
      </c>
      <c r="F63" s="482"/>
      <c r="G63" s="484"/>
      <c r="H63" s="392"/>
      <c r="I63" s="267"/>
      <c r="J63" s="487"/>
      <c r="K63" s="487"/>
      <c r="L63" s="490"/>
      <c r="M63" s="401"/>
      <c r="N63" s="401"/>
      <c r="O63" s="166"/>
      <c r="P63" s="166"/>
      <c r="Q63" s="167"/>
    </row>
    <row r="64" spans="1:17">
      <c r="A64" s="424"/>
      <c r="B64" s="401"/>
      <c r="C64" s="392"/>
      <c r="D64" s="245">
        <f>'5- Identificación de Riesgos'!J64</f>
        <v>0</v>
      </c>
      <c r="E64" s="273" t="str">
        <f>'5- Identificación de Riesgos'!D64</f>
        <v xml:space="preserve">5.Registros errados </v>
      </c>
      <c r="F64" s="482"/>
      <c r="G64" s="484"/>
      <c r="H64" s="392"/>
      <c r="I64" s="267"/>
      <c r="J64" s="487"/>
      <c r="K64" s="487"/>
      <c r="L64" s="490"/>
      <c r="M64" s="401"/>
      <c r="N64" s="401"/>
      <c r="O64" s="166"/>
      <c r="P64" s="166"/>
      <c r="Q64" s="167"/>
    </row>
    <row r="65" spans="1:17">
      <c r="A65" s="424"/>
      <c r="B65" s="401"/>
      <c r="C65" s="392"/>
      <c r="D65" s="245">
        <f>'5- Identificación de Riesgos'!J65</f>
        <v>0</v>
      </c>
      <c r="E65" s="273">
        <f>'5- Identificación de Riesgos'!D65</f>
        <v>0</v>
      </c>
      <c r="F65" s="482"/>
      <c r="G65" s="484"/>
      <c r="H65" s="392"/>
      <c r="I65" s="267"/>
      <c r="J65" s="487"/>
      <c r="K65" s="487"/>
      <c r="L65" s="490"/>
      <c r="M65" s="401"/>
      <c r="N65" s="401"/>
      <c r="O65" s="166"/>
      <c r="P65" s="166"/>
      <c r="Q65" s="167"/>
    </row>
    <row r="66" spans="1:17">
      <c r="A66" s="424"/>
      <c r="B66" s="401"/>
      <c r="C66" s="392"/>
      <c r="D66" s="245">
        <f>'5- Identificación de Riesgos'!J66</f>
        <v>0</v>
      </c>
      <c r="E66" s="273">
        <f>'5- Identificación de Riesgos'!D66</f>
        <v>0</v>
      </c>
      <c r="F66" s="482"/>
      <c r="G66" s="484"/>
      <c r="H66" s="392"/>
      <c r="I66" s="267"/>
      <c r="J66" s="487"/>
      <c r="K66" s="487"/>
      <c r="L66" s="490"/>
      <c r="M66" s="401"/>
      <c r="N66" s="401"/>
      <c r="O66" s="166"/>
      <c r="P66" s="166"/>
      <c r="Q66" s="167"/>
    </row>
    <row r="67" spans="1:17">
      <c r="A67" s="424"/>
      <c r="B67" s="401"/>
      <c r="C67" s="392"/>
      <c r="D67" s="245">
        <f>'5- Identificación de Riesgos'!J67</f>
        <v>0</v>
      </c>
      <c r="E67" s="273">
        <f>'5- Identificación de Riesgos'!D67</f>
        <v>0</v>
      </c>
      <c r="F67" s="482"/>
      <c r="G67" s="484"/>
      <c r="H67" s="392"/>
      <c r="I67" s="267"/>
      <c r="J67" s="487"/>
      <c r="K67" s="487"/>
      <c r="L67" s="490"/>
      <c r="M67" s="401"/>
      <c r="N67" s="401"/>
      <c r="O67" s="166"/>
      <c r="P67" s="166"/>
      <c r="Q67" s="167"/>
    </row>
    <row r="68" spans="1:17">
      <c r="A68" s="424"/>
      <c r="B68" s="401"/>
      <c r="C68" s="392"/>
      <c r="D68" s="245">
        <f>'5- Identificación de Riesgos'!J68</f>
        <v>0</v>
      </c>
      <c r="E68" s="273">
        <f>'5- Identificación de Riesgos'!D68</f>
        <v>0</v>
      </c>
      <c r="F68" s="482"/>
      <c r="G68" s="484"/>
      <c r="H68" s="392"/>
      <c r="I68" s="267"/>
      <c r="J68" s="487"/>
      <c r="K68" s="487"/>
      <c r="L68" s="490"/>
      <c r="M68" s="401"/>
      <c r="N68" s="401"/>
      <c r="O68" s="166"/>
      <c r="P68" s="166"/>
      <c r="Q68" s="167"/>
    </row>
    <row r="69" spans="1:17" ht="15.75" thickBot="1">
      <c r="A69" s="425"/>
      <c r="B69" s="402"/>
      <c r="C69" s="393"/>
      <c r="D69" s="280">
        <f>'5- Identificación de Riesgos'!J69</f>
        <v>0</v>
      </c>
      <c r="E69" s="274">
        <f>'5- Identificación de Riesgos'!D69</f>
        <v>0</v>
      </c>
      <c r="F69" s="483"/>
      <c r="G69" s="485"/>
      <c r="H69" s="393"/>
      <c r="I69" s="268"/>
      <c r="J69" s="488"/>
      <c r="K69" s="488"/>
      <c r="L69" s="491"/>
      <c r="M69" s="402"/>
      <c r="N69" s="402"/>
      <c r="O69" s="168"/>
      <c r="P69" s="168"/>
      <c r="Q69" s="169"/>
    </row>
    <row r="70" spans="1:17" ht="30">
      <c r="A70" s="423">
        <f>'5- Identificación de Riesgos'!A70</f>
        <v>7</v>
      </c>
      <c r="B70" s="400" t="str">
        <f>'5- Identificación de Riesgos'!B70</f>
        <v>Recibir dádivas o beneficios a nombre propio o de terceros para  afectar la seguridad o confidencialidad de la información</v>
      </c>
      <c r="C70" s="391" t="str">
        <f>'5- Identificación de Riesgos'!C70</f>
        <v>Recibir dádivas o beneficios a nombre propio o de terceros por   revelar información confidencial,  alterar, retener o no publicar información</v>
      </c>
      <c r="D70" s="275" t="str">
        <f>'5- Identificación de Riesgos'!J70</f>
        <v xml:space="preserve">De la entidad, seccional, despachos a nivel local o municipal </v>
      </c>
      <c r="E70" s="272" t="str">
        <f>'5- Identificación de Riesgos'!D70</f>
        <v>1. Falta de ética y valores.</v>
      </c>
      <c r="F70" s="481" t="str">
        <f>'5- Identificación de Riesgos'!H70</f>
        <v>Muy Baja - 1</v>
      </c>
      <c r="G70" s="391" t="str">
        <f>'5- Identificación de Riesgos'!M70</f>
        <v>Menor - 2</v>
      </c>
      <c r="H70" s="391" t="str">
        <f>'5- Identificación de Riesgos'!N70</f>
        <v>Bajo - 2</v>
      </c>
      <c r="I70" s="266"/>
      <c r="J70" s="486" t="str">
        <f>'6- Valoración Controles'!T70</f>
        <v>Muy Baja - 1</v>
      </c>
      <c r="K70" s="486" t="str">
        <f>'6- Valoración Controles'!U70</f>
        <v>Menor - 2</v>
      </c>
      <c r="L70" s="489" t="e">
        <f>AVERAGE(#REF!)</f>
        <v>#REF!</v>
      </c>
      <c r="M70" s="400" t="str">
        <f>'6- Valoración Controles'!V70</f>
        <v>Bajo - 2</v>
      </c>
      <c r="N70" s="400" t="s">
        <v>454</v>
      </c>
      <c r="O70" s="164"/>
      <c r="P70" s="164"/>
      <c r="Q70" s="165"/>
    </row>
    <row r="71" spans="1:17" ht="60">
      <c r="A71" s="424"/>
      <c r="B71" s="401"/>
      <c r="C71" s="392"/>
      <c r="D71" s="245" t="str">
        <f>'5- Identificación de Riesgos'!J71</f>
        <v>Afectación al presupuesto en un valor &lt;0,5% y ≥1%.</v>
      </c>
      <c r="E71" s="273" t="str">
        <f>'5- Identificación de Riesgos'!D71</f>
        <v>2. Insuficientes programas de capacitación para la toma de conciencia debido al desconocimiento de la ley antisoborno (ISO 37001:2016), Plan Anticorrupción y  de los  valores y principios propios de la entidad.</v>
      </c>
      <c r="F71" s="482"/>
      <c r="G71" s="484"/>
      <c r="H71" s="392"/>
      <c r="I71" s="267"/>
      <c r="J71" s="487"/>
      <c r="K71" s="487"/>
      <c r="L71" s="490"/>
      <c r="M71" s="401"/>
      <c r="N71" s="401"/>
      <c r="O71" s="166"/>
      <c r="P71" s="166"/>
      <c r="Q71" s="167"/>
    </row>
    <row r="72" spans="1:17">
      <c r="A72" s="424"/>
      <c r="B72" s="401"/>
      <c r="C72" s="392"/>
      <c r="D72" s="245">
        <f>'5- Identificación de Riesgos'!J72</f>
        <v>0</v>
      </c>
      <c r="E72" s="273" t="str">
        <f>'5- Identificación de Riesgos'!D72</f>
        <v>3. Desconocimiento del Código de Ética y Buen Gobierno.</v>
      </c>
      <c r="F72" s="482"/>
      <c r="G72" s="484"/>
      <c r="H72" s="392"/>
      <c r="I72" s="267"/>
      <c r="J72" s="487"/>
      <c r="K72" s="487"/>
      <c r="L72" s="490"/>
      <c r="M72" s="401"/>
      <c r="N72" s="401"/>
      <c r="O72" s="166"/>
      <c r="P72" s="166"/>
      <c r="Q72" s="167"/>
    </row>
    <row r="73" spans="1:17">
      <c r="A73" s="424"/>
      <c r="B73" s="401"/>
      <c r="C73" s="392"/>
      <c r="D73" s="245">
        <f>'5- Identificación de Riesgos'!J73</f>
        <v>0</v>
      </c>
      <c r="E73" s="273" t="str">
        <f>'5- Identificación de Riesgos'!D73</f>
        <v>4. Falta o inaplicación de controles.</v>
      </c>
      <c r="F73" s="482"/>
      <c r="G73" s="484"/>
      <c r="H73" s="392"/>
      <c r="I73" s="267"/>
      <c r="J73" s="487"/>
      <c r="K73" s="487"/>
      <c r="L73" s="490"/>
      <c r="M73" s="401"/>
      <c r="N73" s="401"/>
      <c r="O73" s="166"/>
      <c r="P73" s="166"/>
      <c r="Q73" s="167"/>
    </row>
    <row r="74" spans="1:17">
      <c r="A74" s="424"/>
      <c r="B74" s="401"/>
      <c r="C74" s="392"/>
      <c r="D74" s="245">
        <f>'5- Identificación de Riesgos'!J74</f>
        <v>0</v>
      </c>
      <c r="E74" s="273">
        <f>'5- Identificación de Riesgos'!D74</f>
        <v>0</v>
      </c>
      <c r="F74" s="482"/>
      <c r="G74" s="484"/>
      <c r="H74" s="392"/>
      <c r="I74" s="267"/>
      <c r="J74" s="487"/>
      <c r="K74" s="487"/>
      <c r="L74" s="490"/>
      <c r="M74" s="401"/>
      <c r="N74" s="401"/>
      <c r="O74" s="166"/>
      <c r="P74" s="166"/>
      <c r="Q74" s="167"/>
    </row>
    <row r="75" spans="1:17">
      <c r="A75" s="424"/>
      <c r="B75" s="401"/>
      <c r="C75" s="392"/>
      <c r="D75" s="245">
        <f>'5- Identificación de Riesgos'!J75</f>
        <v>0</v>
      </c>
      <c r="E75" s="273">
        <f>'5- Identificación de Riesgos'!D75</f>
        <v>0</v>
      </c>
      <c r="F75" s="482"/>
      <c r="G75" s="484"/>
      <c r="H75" s="392"/>
      <c r="I75" s="267"/>
      <c r="J75" s="487"/>
      <c r="K75" s="487"/>
      <c r="L75" s="490"/>
      <c r="M75" s="401"/>
      <c r="N75" s="401"/>
      <c r="O75" s="166"/>
      <c r="P75" s="166"/>
      <c r="Q75" s="167"/>
    </row>
    <row r="76" spans="1:17">
      <c r="A76" s="424"/>
      <c r="B76" s="401"/>
      <c r="C76" s="392"/>
      <c r="D76" s="245">
        <f>'5- Identificación de Riesgos'!J76</f>
        <v>0</v>
      </c>
      <c r="E76" s="273">
        <f>'5- Identificación de Riesgos'!D76</f>
        <v>0</v>
      </c>
      <c r="F76" s="482"/>
      <c r="G76" s="484"/>
      <c r="H76" s="392"/>
      <c r="I76" s="267"/>
      <c r="J76" s="487"/>
      <c r="K76" s="487"/>
      <c r="L76" s="490"/>
      <c r="M76" s="401"/>
      <c r="N76" s="401"/>
      <c r="O76" s="166"/>
      <c r="P76" s="166"/>
      <c r="Q76" s="167"/>
    </row>
    <row r="77" spans="1:17">
      <c r="A77" s="424"/>
      <c r="B77" s="401"/>
      <c r="C77" s="392"/>
      <c r="D77" s="245">
        <f>'5- Identificación de Riesgos'!J77</f>
        <v>0</v>
      </c>
      <c r="E77" s="273">
        <f>'5- Identificación de Riesgos'!D77</f>
        <v>0</v>
      </c>
      <c r="F77" s="482"/>
      <c r="G77" s="484"/>
      <c r="H77" s="392"/>
      <c r="I77" s="267"/>
      <c r="J77" s="487"/>
      <c r="K77" s="487"/>
      <c r="L77" s="490"/>
      <c r="M77" s="401"/>
      <c r="N77" s="401"/>
      <c r="O77" s="166"/>
      <c r="P77" s="166"/>
      <c r="Q77" s="167"/>
    </row>
    <row r="78" spans="1:17">
      <c r="A78" s="424"/>
      <c r="B78" s="401"/>
      <c r="C78" s="392"/>
      <c r="D78" s="245">
        <f>'5- Identificación de Riesgos'!J78</f>
        <v>0</v>
      </c>
      <c r="E78" s="273">
        <f>'5- Identificación de Riesgos'!D78</f>
        <v>0</v>
      </c>
      <c r="F78" s="482"/>
      <c r="G78" s="484"/>
      <c r="H78" s="392"/>
      <c r="I78" s="267"/>
      <c r="J78" s="487"/>
      <c r="K78" s="487"/>
      <c r="L78" s="490"/>
      <c r="M78" s="401"/>
      <c r="N78" s="401"/>
      <c r="O78" s="166"/>
      <c r="P78" s="166"/>
      <c r="Q78" s="167"/>
    </row>
    <row r="79" spans="1:17" ht="15.75" thickBot="1">
      <c r="A79" s="425"/>
      <c r="B79" s="402"/>
      <c r="C79" s="393"/>
      <c r="D79" s="280">
        <f>'5- Identificación de Riesgos'!J79</f>
        <v>0</v>
      </c>
      <c r="E79" s="274">
        <f>'5- Identificación de Riesgos'!D79</f>
        <v>0</v>
      </c>
      <c r="F79" s="483"/>
      <c r="G79" s="485"/>
      <c r="H79" s="393"/>
      <c r="I79" s="268"/>
      <c r="J79" s="488"/>
      <c r="K79" s="488"/>
      <c r="L79" s="491"/>
      <c r="M79" s="402"/>
      <c r="N79" s="402"/>
      <c r="O79" s="168"/>
      <c r="P79" s="168"/>
      <c r="Q79" s="169"/>
    </row>
    <row r="80" spans="1:17" ht="60">
      <c r="A80" s="423">
        <f>'5- Identificación de Riesgos'!A80</f>
        <v>8</v>
      </c>
      <c r="B80" s="400" t="str">
        <f>'5- Identificación de Riesgos'!B80</f>
        <v>Falta de información para elaborar el anteproyecto de presupuesto de la Rama Judicial</v>
      </c>
      <c r="C80" s="391" t="str">
        <f>'5- Identificación de Riesgos'!C80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80" s="275" t="str">
        <f>'5- Identificación de Riesgos'!J80</f>
        <v>Afectación al presupuesto en un valor &lt;0,5% y ≥1%.</v>
      </c>
      <c r="E80" s="272" t="str">
        <f>'5- Identificación de Riesgos'!D80</f>
        <v>1. Falta de información necesaria para elaborar y proyectar oportunamente el anteproyecto de presupuesto, el plan operativo anual de Inversión POAI y el marco de gasto de mediano plazo MGMP.</v>
      </c>
      <c r="F80" s="481" t="str">
        <f>'5- Identificación de Riesgos'!H80</f>
        <v>Muy Baja - 1</v>
      </c>
      <c r="G80" s="391" t="str">
        <f>'5- Identificación de Riesgos'!M80</f>
        <v>Menor - 2</v>
      </c>
      <c r="H80" s="391" t="str">
        <f>'5- Identificación de Riesgos'!N80</f>
        <v>Bajo - 2</v>
      </c>
      <c r="I80" s="266"/>
      <c r="J80" s="486" t="str">
        <f>'6- Valoración Controles'!T80</f>
        <v>Muy Baja - 1</v>
      </c>
      <c r="K80" s="486" t="str">
        <f>'6- Valoración Controles'!U80</f>
        <v>Menor - 2</v>
      </c>
      <c r="L80" s="489" t="e">
        <f>AVERAGE(#REF!)</f>
        <v>#REF!</v>
      </c>
      <c r="M80" s="400" t="str">
        <f>'6- Valoración Controles'!V80</f>
        <v>Bajo - 2</v>
      </c>
      <c r="N80" s="400" t="s">
        <v>454</v>
      </c>
      <c r="O80" s="164"/>
      <c r="P80" s="164"/>
      <c r="Q80" s="165"/>
    </row>
    <row r="81" spans="1:17" ht="30">
      <c r="A81" s="424"/>
      <c r="B81" s="401"/>
      <c r="C81" s="392"/>
      <c r="D81" s="245" t="str">
        <f>'5- Identificación de Riesgos'!J81</f>
        <v>Incumplimiento del 20% de los indicadores del proceso</v>
      </c>
      <c r="E81" s="273" t="str">
        <f>'5- Identificación de Riesgos'!D81</f>
        <v>2. Falta de lineamientos e instrucciones claras y oportunas para el desarrollo del trabajo.</v>
      </c>
      <c r="F81" s="482"/>
      <c r="G81" s="484"/>
      <c r="H81" s="392"/>
      <c r="I81" s="267"/>
      <c r="J81" s="487"/>
      <c r="K81" s="487"/>
      <c r="L81" s="490"/>
      <c r="M81" s="401"/>
      <c r="N81" s="401"/>
      <c r="O81" s="166"/>
      <c r="P81" s="166"/>
      <c r="Q81" s="167"/>
    </row>
    <row r="82" spans="1:17">
      <c r="A82" s="424"/>
      <c r="B82" s="401"/>
      <c r="C82" s="392"/>
      <c r="D82" s="245">
        <f>'5- Identificación de Riesgos'!J82</f>
        <v>0</v>
      </c>
      <c r="E82" s="273">
        <f>'5- Identificación de Riesgos'!D82</f>
        <v>0</v>
      </c>
      <c r="F82" s="482"/>
      <c r="G82" s="484"/>
      <c r="H82" s="392"/>
      <c r="I82" s="267"/>
      <c r="J82" s="487"/>
      <c r="K82" s="487"/>
      <c r="L82" s="490"/>
      <c r="M82" s="401"/>
      <c r="N82" s="401"/>
      <c r="O82" s="166"/>
      <c r="P82" s="166"/>
      <c r="Q82" s="167"/>
    </row>
    <row r="83" spans="1:17">
      <c r="A83" s="424"/>
      <c r="B83" s="401"/>
      <c r="C83" s="392"/>
      <c r="D83" s="245">
        <f>'5- Identificación de Riesgos'!J83</f>
        <v>0</v>
      </c>
      <c r="E83" s="273">
        <f>'5- Identificación de Riesgos'!D83</f>
        <v>0</v>
      </c>
      <c r="F83" s="482"/>
      <c r="G83" s="484"/>
      <c r="H83" s="392"/>
      <c r="I83" s="267"/>
      <c r="J83" s="487"/>
      <c r="K83" s="487"/>
      <c r="L83" s="490"/>
      <c r="M83" s="401"/>
      <c r="N83" s="401"/>
      <c r="O83" s="166"/>
      <c r="P83" s="166"/>
      <c r="Q83" s="167"/>
    </row>
    <row r="84" spans="1:17">
      <c r="A84" s="424"/>
      <c r="B84" s="401"/>
      <c r="C84" s="392"/>
      <c r="D84" s="245">
        <f>'5- Identificación de Riesgos'!J84</f>
        <v>0</v>
      </c>
      <c r="E84" s="273">
        <f>'5- Identificación de Riesgos'!D84</f>
        <v>0</v>
      </c>
      <c r="F84" s="482"/>
      <c r="G84" s="484"/>
      <c r="H84" s="392"/>
      <c r="I84" s="267"/>
      <c r="J84" s="487"/>
      <c r="K84" s="487"/>
      <c r="L84" s="490"/>
      <c r="M84" s="401"/>
      <c r="N84" s="401"/>
      <c r="O84" s="166"/>
      <c r="P84" s="166"/>
      <c r="Q84" s="167"/>
    </row>
    <row r="85" spans="1:17">
      <c r="A85" s="424"/>
      <c r="B85" s="401"/>
      <c r="C85" s="392"/>
      <c r="D85" s="245">
        <f>'5- Identificación de Riesgos'!J85</f>
        <v>0</v>
      </c>
      <c r="E85" s="273">
        <f>'5- Identificación de Riesgos'!D85</f>
        <v>0</v>
      </c>
      <c r="F85" s="482"/>
      <c r="G85" s="484"/>
      <c r="H85" s="392"/>
      <c r="I85" s="267"/>
      <c r="J85" s="487"/>
      <c r="K85" s="487"/>
      <c r="L85" s="490"/>
      <c r="M85" s="401"/>
      <c r="N85" s="401"/>
      <c r="O85" s="166"/>
      <c r="P85" s="166"/>
      <c r="Q85" s="167"/>
    </row>
    <row r="86" spans="1:17">
      <c r="A86" s="424"/>
      <c r="B86" s="401"/>
      <c r="C86" s="392"/>
      <c r="D86" s="245">
        <f>'5- Identificación de Riesgos'!J86</f>
        <v>0</v>
      </c>
      <c r="E86" s="273">
        <f>'5- Identificación de Riesgos'!D86</f>
        <v>0</v>
      </c>
      <c r="F86" s="482"/>
      <c r="G86" s="484"/>
      <c r="H86" s="392"/>
      <c r="I86" s="267"/>
      <c r="J86" s="487"/>
      <c r="K86" s="487"/>
      <c r="L86" s="490"/>
      <c r="M86" s="401"/>
      <c r="N86" s="401"/>
      <c r="O86" s="166"/>
      <c r="P86" s="166"/>
      <c r="Q86" s="167"/>
    </row>
    <row r="87" spans="1:17">
      <c r="A87" s="424"/>
      <c r="B87" s="401"/>
      <c r="C87" s="392"/>
      <c r="D87" s="245">
        <f>'5- Identificación de Riesgos'!J87</f>
        <v>0</v>
      </c>
      <c r="E87" s="273">
        <f>'5- Identificación de Riesgos'!D87</f>
        <v>0</v>
      </c>
      <c r="F87" s="482"/>
      <c r="G87" s="484"/>
      <c r="H87" s="392"/>
      <c r="I87" s="267"/>
      <c r="J87" s="487"/>
      <c r="K87" s="487"/>
      <c r="L87" s="490"/>
      <c r="M87" s="401"/>
      <c r="N87" s="401"/>
      <c r="O87" s="166"/>
      <c r="P87" s="166"/>
      <c r="Q87" s="167"/>
    </row>
    <row r="88" spans="1:17">
      <c r="A88" s="424"/>
      <c r="B88" s="401"/>
      <c r="C88" s="392"/>
      <c r="D88" s="245">
        <f>'5- Identificación de Riesgos'!J88</f>
        <v>0</v>
      </c>
      <c r="E88" s="273">
        <f>'5- Identificación de Riesgos'!D88</f>
        <v>0</v>
      </c>
      <c r="F88" s="482"/>
      <c r="G88" s="484"/>
      <c r="H88" s="392"/>
      <c r="I88" s="267"/>
      <c r="J88" s="487"/>
      <c r="K88" s="487"/>
      <c r="L88" s="490"/>
      <c r="M88" s="401"/>
      <c r="N88" s="401"/>
      <c r="O88" s="166"/>
      <c r="P88" s="166"/>
      <c r="Q88" s="167"/>
    </row>
    <row r="89" spans="1:17" ht="15.75" thickBot="1">
      <c r="A89" s="425"/>
      <c r="B89" s="402"/>
      <c r="C89" s="393"/>
      <c r="D89" s="280">
        <f>'5- Identificación de Riesgos'!J89</f>
        <v>0</v>
      </c>
      <c r="E89" s="274">
        <f>'5- Identificación de Riesgos'!D89</f>
        <v>0</v>
      </c>
      <c r="F89" s="483"/>
      <c r="G89" s="485"/>
      <c r="H89" s="393"/>
      <c r="I89" s="268"/>
      <c r="J89" s="488"/>
      <c r="K89" s="488"/>
      <c r="L89" s="491"/>
      <c r="M89" s="402"/>
      <c r="N89" s="402"/>
      <c r="O89" s="168"/>
      <c r="P89" s="168"/>
      <c r="Q89" s="169"/>
    </row>
    <row r="90" spans="1:17" ht="45.75" customHeight="1">
      <c r="A90" s="423">
        <f>'5- Identificación de Riesgos'!A90</f>
        <v>9</v>
      </c>
      <c r="B90" s="400" t="str">
        <f>'5- Identificación de Riesgos'!B90</f>
        <v>Ofrecer, prometer, entregar, aceptar o solicitar una ventaja indebida para dar tramite de pago de devolución de sumas de dinero de competencia del Fondos Especiales.</v>
      </c>
      <c r="C90" s="391" t="str">
        <f>'5- Identificación de Riesgos'!C90</f>
        <v>Cuando se solicita y se tramita la solicitud de devolución de sumas de dinero de los Fondos Especiales sin el lleno de los requisitos legales, se falsifican documentos soporte para el pago.</v>
      </c>
      <c r="D90" s="275" t="str">
        <f>'5- Identificación de Riesgos'!J90</f>
        <v xml:space="preserve">De la entidad, seccional, despachos a nivel local o municipal </v>
      </c>
      <c r="E90" s="272" t="str">
        <f>'5- Identificación de Riesgos'!D90</f>
        <v>1. Falta de ética de los servidores públicos (Debilidades en principios y valores)</v>
      </c>
      <c r="F90" s="481" t="str">
        <f>'5- Identificación de Riesgos'!H90</f>
        <v>Muy Baja - 1</v>
      </c>
      <c r="G90" s="391" t="str">
        <f>'5- Identificación de Riesgos'!M90</f>
        <v>Menor - 2</v>
      </c>
      <c r="H90" s="391" t="str">
        <f>'5- Identificación de Riesgos'!N90</f>
        <v>Bajo - 2</v>
      </c>
      <c r="I90" s="266"/>
      <c r="J90" s="486" t="str">
        <f>'6- Valoración Controles'!T90</f>
        <v>Muy Baja - 1</v>
      </c>
      <c r="K90" s="486" t="str">
        <f>'6- Valoración Controles'!U90</f>
        <v>Menor - 2</v>
      </c>
      <c r="L90" s="489" t="e">
        <f>AVERAGE(#REF!)</f>
        <v>#REF!</v>
      </c>
      <c r="M90" s="400" t="str">
        <f>'6- Valoración Controles'!V90</f>
        <v>Bajo - 2</v>
      </c>
      <c r="N90" s="400" t="s">
        <v>454</v>
      </c>
      <c r="O90" s="164"/>
      <c r="P90" s="164"/>
      <c r="Q90" s="165"/>
    </row>
    <row r="91" spans="1:17" ht="30">
      <c r="A91" s="424"/>
      <c r="B91" s="401"/>
      <c r="C91" s="392"/>
      <c r="D91" s="245" t="str">
        <f>'5- Identificación de Riesgos'!J91</f>
        <v>Afectación al presupuesto en un valor ≥0,5%.</v>
      </c>
      <c r="E91" s="273" t="str">
        <f>'5- Identificación de Riesgos'!D91</f>
        <v>2. Falta de ética de terceros interesados  (Debilidades principios y valores)</v>
      </c>
      <c r="F91" s="482"/>
      <c r="G91" s="484"/>
      <c r="H91" s="392"/>
      <c r="I91" s="267"/>
      <c r="J91" s="487"/>
      <c r="K91" s="487"/>
      <c r="L91" s="490"/>
      <c r="M91" s="401"/>
      <c r="N91" s="401"/>
      <c r="O91" s="166"/>
      <c r="P91" s="166"/>
      <c r="Q91" s="167"/>
    </row>
    <row r="92" spans="1:17" ht="30">
      <c r="A92" s="424"/>
      <c r="B92" s="401"/>
      <c r="C92" s="392"/>
      <c r="D92" s="245">
        <f>'5- Identificación de Riesgos'!J92</f>
        <v>0</v>
      </c>
      <c r="E92" s="273" t="str">
        <f>'5- Identificación de Riesgos'!D92</f>
        <v>3. Debilidades en los controles del procedimiento de Devolución de sumas de dinero</v>
      </c>
      <c r="F92" s="482"/>
      <c r="G92" s="484"/>
      <c r="H92" s="392"/>
      <c r="I92" s="267"/>
      <c r="J92" s="487"/>
      <c r="K92" s="487"/>
      <c r="L92" s="490"/>
      <c r="M92" s="401"/>
      <c r="N92" s="401"/>
      <c r="O92" s="166"/>
      <c r="P92" s="166"/>
      <c r="Q92" s="167"/>
    </row>
    <row r="93" spans="1:17">
      <c r="A93" s="424"/>
      <c r="B93" s="401"/>
      <c r="C93" s="392"/>
      <c r="D93" s="245">
        <f>'5- Identificación de Riesgos'!J93</f>
        <v>0</v>
      </c>
      <c r="E93" s="273" t="str">
        <f>'5- Identificación de Riesgos'!D93</f>
        <v>4. Concentración de funciones</v>
      </c>
      <c r="F93" s="482"/>
      <c r="G93" s="484"/>
      <c r="H93" s="392"/>
      <c r="I93" s="267"/>
      <c r="J93" s="487"/>
      <c r="K93" s="487"/>
      <c r="L93" s="490"/>
      <c r="M93" s="401"/>
      <c r="N93" s="401"/>
      <c r="O93" s="166"/>
      <c r="P93" s="166"/>
      <c r="Q93" s="167"/>
    </row>
    <row r="94" spans="1:17">
      <c r="A94" s="424"/>
      <c r="B94" s="401"/>
      <c r="C94" s="392"/>
      <c r="D94" s="245">
        <f>'5- Identificación de Riesgos'!J94</f>
        <v>0</v>
      </c>
      <c r="E94" s="273">
        <f>'5- Identificación de Riesgos'!D94</f>
        <v>0</v>
      </c>
      <c r="F94" s="482"/>
      <c r="G94" s="484"/>
      <c r="H94" s="392"/>
      <c r="I94" s="267"/>
      <c r="J94" s="487"/>
      <c r="K94" s="487"/>
      <c r="L94" s="490"/>
      <c r="M94" s="401"/>
      <c r="N94" s="401"/>
      <c r="O94" s="166"/>
      <c r="P94" s="166"/>
      <c r="Q94" s="167"/>
    </row>
    <row r="95" spans="1:17">
      <c r="A95" s="424"/>
      <c r="B95" s="401"/>
      <c r="C95" s="392"/>
      <c r="D95" s="245">
        <f>'5- Identificación de Riesgos'!J95</f>
        <v>0</v>
      </c>
      <c r="E95" s="273">
        <f>'5- Identificación de Riesgos'!D95</f>
        <v>0</v>
      </c>
      <c r="F95" s="482"/>
      <c r="G95" s="484"/>
      <c r="H95" s="392"/>
      <c r="I95" s="267"/>
      <c r="J95" s="487"/>
      <c r="K95" s="487"/>
      <c r="L95" s="490"/>
      <c r="M95" s="401"/>
      <c r="N95" s="401"/>
      <c r="O95" s="166"/>
      <c r="P95" s="166"/>
      <c r="Q95" s="167"/>
    </row>
    <row r="96" spans="1:17">
      <c r="A96" s="424"/>
      <c r="B96" s="401"/>
      <c r="C96" s="392"/>
      <c r="D96" s="245">
        <f>'5- Identificación de Riesgos'!J96</f>
        <v>0</v>
      </c>
      <c r="E96" s="273">
        <f>'5- Identificación de Riesgos'!D96</f>
        <v>0</v>
      </c>
      <c r="F96" s="482"/>
      <c r="G96" s="484"/>
      <c r="H96" s="392"/>
      <c r="I96" s="267"/>
      <c r="J96" s="487"/>
      <c r="K96" s="487"/>
      <c r="L96" s="490"/>
      <c r="M96" s="401"/>
      <c r="N96" s="401"/>
      <c r="O96" s="166"/>
      <c r="P96" s="166"/>
      <c r="Q96" s="167"/>
    </row>
    <row r="97" spans="1:17">
      <c r="A97" s="424"/>
      <c r="B97" s="401"/>
      <c r="C97" s="392"/>
      <c r="D97" s="245">
        <f>'5- Identificación de Riesgos'!J97</f>
        <v>0</v>
      </c>
      <c r="E97" s="273">
        <f>'5- Identificación de Riesgos'!D97</f>
        <v>0</v>
      </c>
      <c r="F97" s="482"/>
      <c r="G97" s="484"/>
      <c r="H97" s="392"/>
      <c r="I97" s="267"/>
      <c r="J97" s="487"/>
      <c r="K97" s="487"/>
      <c r="L97" s="490"/>
      <c r="M97" s="401"/>
      <c r="N97" s="401"/>
      <c r="O97" s="166"/>
      <c r="P97" s="166"/>
      <c r="Q97" s="167"/>
    </row>
    <row r="98" spans="1:17">
      <c r="A98" s="424"/>
      <c r="B98" s="401"/>
      <c r="C98" s="392"/>
      <c r="D98" s="245">
        <f>'5- Identificación de Riesgos'!J98</f>
        <v>0</v>
      </c>
      <c r="E98" s="273">
        <f>'5- Identificación de Riesgos'!D98</f>
        <v>0</v>
      </c>
      <c r="F98" s="482"/>
      <c r="G98" s="484"/>
      <c r="H98" s="392"/>
      <c r="I98" s="267"/>
      <c r="J98" s="487"/>
      <c r="K98" s="487"/>
      <c r="L98" s="490"/>
      <c r="M98" s="401"/>
      <c r="N98" s="401"/>
      <c r="O98" s="166"/>
      <c r="P98" s="166"/>
      <c r="Q98" s="167"/>
    </row>
    <row r="99" spans="1:17" ht="15.75" thickBot="1">
      <c r="A99" s="425"/>
      <c r="B99" s="402"/>
      <c r="C99" s="393"/>
      <c r="D99" s="280">
        <f>'5- Identificación de Riesgos'!J99</f>
        <v>0</v>
      </c>
      <c r="E99" s="274">
        <f>'5- Identificación de Riesgos'!D99</f>
        <v>0</v>
      </c>
      <c r="F99" s="483"/>
      <c r="G99" s="485"/>
      <c r="H99" s="393"/>
      <c r="I99" s="268"/>
      <c r="J99" s="488"/>
      <c r="K99" s="488"/>
      <c r="L99" s="491"/>
      <c r="M99" s="402"/>
      <c r="N99" s="402"/>
      <c r="O99" s="168"/>
      <c r="P99" s="168"/>
      <c r="Q99" s="169"/>
    </row>
    <row r="100" spans="1:17" ht="30" customHeight="1">
      <c r="A100" s="423">
        <f>'5- Identificación de Riesgos'!A100</f>
        <v>10</v>
      </c>
      <c r="B100" s="400" t="str">
        <f>'5- Identificación de Riesgos'!B100</f>
        <v>Ofrecer, prometer, entregar, aceptar o solicitar una ventaja indebida para efectuar la asignación presupuestal</v>
      </c>
      <c r="C100" s="391" t="str">
        <f>'5- Identificación de Riesgos'!C100</f>
        <v>La asignación presupuestal se realiza con criterios subjetivos para satisfacer beneficios particulares evitando la aplicación de los objetivos institucionales para la distribución del presupuesto.</v>
      </c>
      <c r="D100" s="275" t="str">
        <f>'5- Identificación de Riesgos'!J100</f>
        <v xml:space="preserve">De la entidad, seccional, despachos a nivel local o municipal </v>
      </c>
      <c r="E100" s="272" t="str">
        <f>'5- Identificación de Riesgos'!D100</f>
        <v>1. Falta de ética de los servidores públicos (Debilidades en principios y valores)</v>
      </c>
      <c r="F100" s="481" t="str">
        <f>'5- Identificación de Riesgos'!H100</f>
        <v>Muy Baja - 1</v>
      </c>
      <c r="G100" s="391" t="str">
        <f>'5- Identificación de Riesgos'!M100</f>
        <v>Menor - 2</v>
      </c>
      <c r="H100" s="391" t="str">
        <f>'5- Identificación de Riesgos'!N100</f>
        <v>Bajo - 2</v>
      </c>
      <c r="I100" s="266"/>
      <c r="J100" s="486" t="str">
        <f>'6- Valoración Controles'!T100</f>
        <v>Muy Baja - 1</v>
      </c>
      <c r="K100" s="486" t="str">
        <f>'6- Valoración Controles'!U100</f>
        <v>Menor - 2</v>
      </c>
      <c r="L100" s="489" t="e">
        <f>AVERAGE(#REF!)</f>
        <v>#REF!</v>
      </c>
      <c r="M100" s="400" t="str">
        <f>'6- Valoración Controles'!V100</f>
        <v>Bajo - 2</v>
      </c>
      <c r="N100" s="400" t="s">
        <v>454</v>
      </c>
      <c r="O100" s="164"/>
      <c r="P100" s="164"/>
      <c r="Q100" s="165"/>
    </row>
    <row r="101" spans="1:17" ht="30">
      <c r="A101" s="424"/>
      <c r="B101" s="401"/>
      <c r="C101" s="392"/>
      <c r="D101" s="245" t="str">
        <f>'5- Identificación de Riesgos'!J101</f>
        <v>Afectación al presupuesto en un valor ≥0,5%.</v>
      </c>
      <c r="E101" s="273" t="str">
        <f>'5- Identificación de Riesgos'!D101</f>
        <v>2. Falta de ética de terceros interesados  (Debilidades principios y valores)</v>
      </c>
      <c r="F101" s="482"/>
      <c r="G101" s="484"/>
      <c r="H101" s="392"/>
      <c r="I101" s="267"/>
      <c r="J101" s="487"/>
      <c r="K101" s="487"/>
      <c r="L101" s="490"/>
      <c r="M101" s="401"/>
      <c r="N101" s="401"/>
      <c r="O101" s="166"/>
      <c r="P101" s="166"/>
      <c r="Q101" s="167"/>
    </row>
    <row r="102" spans="1:17" ht="45">
      <c r="A102" s="424"/>
      <c r="B102" s="401"/>
      <c r="C102" s="392"/>
      <c r="D102" s="245">
        <f>'5- Identificación de Riesgos'!J102</f>
        <v>0</v>
      </c>
      <c r="E102" s="273" t="str">
        <f>'5- Identificación de Riesgos'!D102</f>
        <v xml:space="preserve">3. La asignación presupuestal se tramita incumpliendo criterios técnicos y legales, está concentrada en un solo servidor y carece de controles administrativos. </v>
      </c>
      <c r="F102" s="482"/>
      <c r="G102" s="484"/>
      <c r="H102" s="392"/>
      <c r="I102" s="267"/>
      <c r="J102" s="487"/>
      <c r="K102" s="487"/>
      <c r="L102" s="490"/>
      <c r="M102" s="401"/>
      <c r="N102" s="401"/>
      <c r="O102" s="166"/>
      <c r="P102" s="166"/>
      <c r="Q102" s="167"/>
    </row>
    <row r="103" spans="1:17">
      <c r="A103" s="424"/>
      <c r="B103" s="401"/>
      <c r="C103" s="392"/>
      <c r="D103" s="245">
        <f>'5- Identificación de Riesgos'!J103</f>
        <v>0</v>
      </c>
      <c r="E103" s="273">
        <f>'5- Identificación de Riesgos'!D103</f>
        <v>0</v>
      </c>
      <c r="F103" s="482"/>
      <c r="G103" s="484"/>
      <c r="H103" s="392"/>
      <c r="I103" s="267"/>
      <c r="J103" s="487"/>
      <c r="K103" s="487"/>
      <c r="L103" s="490"/>
      <c r="M103" s="401"/>
      <c r="N103" s="401"/>
      <c r="O103" s="166"/>
      <c r="P103" s="166"/>
      <c r="Q103" s="167"/>
    </row>
    <row r="104" spans="1:17">
      <c r="A104" s="424"/>
      <c r="B104" s="401"/>
      <c r="C104" s="392"/>
      <c r="D104" s="245">
        <f>'5- Identificación de Riesgos'!J104</f>
        <v>0</v>
      </c>
      <c r="E104" s="273">
        <f>'5- Identificación de Riesgos'!D104</f>
        <v>0</v>
      </c>
      <c r="F104" s="482"/>
      <c r="G104" s="484"/>
      <c r="H104" s="392"/>
      <c r="I104" s="267"/>
      <c r="J104" s="487"/>
      <c r="K104" s="487"/>
      <c r="L104" s="490"/>
      <c r="M104" s="401"/>
      <c r="N104" s="401"/>
      <c r="O104" s="166"/>
      <c r="P104" s="166"/>
      <c r="Q104" s="167"/>
    </row>
    <row r="105" spans="1:17">
      <c r="A105" s="424"/>
      <c r="B105" s="401"/>
      <c r="C105" s="392"/>
      <c r="D105" s="245">
        <f>'5- Identificación de Riesgos'!J105</f>
        <v>0</v>
      </c>
      <c r="E105" s="273">
        <f>'5- Identificación de Riesgos'!D105</f>
        <v>0</v>
      </c>
      <c r="F105" s="482"/>
      <c r="G105" s="484"/>
      <c r="H105" s="392"/>
      <c r="I105" s="267"/>
      <c r="J105" s="487"/>
      <c r="K105" s="487"/>
      <c r="L105" s="490"/>
      <c r="M105" s="401"/>
      <c r="N105" s="401"/>
      <c r="O105" s="166"/>
      <c r="P105" s="166"/>
      <c r="Q105" s="167"/>
    </row>
    <row r="106" spans="1:17">
      <c r="A106" s="424"/>
      <c r="B106" s="401"/>
      <c r="C106" s="392"/>
      <c r="D106" s="245">
        <f>'5- Identificación de Riesgos'!J106</f>
        <v>0</v>
      </c>
      <c r="E106" s="273">
        <f>'5- Identificación de Riesgos'!D106</f>
        <v>0</v>
      </c>
      <c r="F106" s="482"/>
      <c r="G106" s="484"/>
      <c r="H106" s="392"/>
      <c r="I106" s="267"/>
      <c r="J106" s="487"/>
      <c r="K106" s="487"/>
      <c r="L106" s="490"/>
      <c r="M106" s="401"/>
      <c r="N106" s="401"/>
      <c r="O106" s="166"/>
      <c r="P106" s="166"/>
      <c r="Q106" s="167"/>
    </row>
    <row r="107" spans="1:17">
      <c r="A107" s="424"/>
      <c r="B107" s="401"/>
      <c r="C107" s="392"/>
      <c r="D107" s="245">
        <f>'5- Identificación de Riesgos'!J107</f>
        <v>0</v>
      </c>
      <c r="E107" s="273">
        <f>'5- Identificación de Riesgos'!D107</f>
        <v>0</v>
      </c>
      <c r="F107" s="482"/>
      <c r="G107" s="484"/>
      <c r="H107" s="392"/>
      <c r="I107" s="267"/>
      <c r="J107" s="487"/>
      <c r="K107" s="487"/>
      <c r="L107" s="490"/>
      <c r="M107" s="401"/>
      <c r="N107" s="401"/>
      <c r="O107" s="166"/>
      <c r="P107" s="166"/>
      <c r="Q107" s="167"/>
    </row>
    <row r="108" spans="1:17">
      <c r="A108" s="424"/>
      <c r="B108" s="401"/>
      <c r="C108" s="392"/>
      <c r="D108" s="245">
        <f>'5- Identificación de Riesgos'!J108</f>
        <v>0</v>
      </c>
      <c r="E108" s="273">
        <f>'5- Identificación de Riesgos'!D108</f>
        <v>0</v>
      </c>
      <c r="F108" s="482"/>
      <c r="G108" s="484"/>
      <c r="H108" s="392"/>
      <c r="I108" s="267"/>
      <c r="J108" s="487"/>
      <c r="K108" s="487"/>
      <c r="L108" s="490"/>
      <c r="M108" s="401"/>
      <c r="N108" s="401"/>
      <c r="O108" s="166"/>
      <c r="P108" s="166"/>
      <c r="Q108" s="167"/>
    </row>
    <row r="109" spans="1:17" ht="15.75" thickBot="1">
      <c r="A109" s="425"/>
      <c r="B109" s="402"/>
      <c r="C109" s="393"/>
      <c r="D109" s="280">
        <f>'5- Identificación de Riesgos'!J109</f>
        <v>0</v>
      </c>
      <c r="E109" s="274">
        <f>'5- Identificación de Riesgos'!D109</f>
        <v>0</v>
      </c>
      <c r="F109" s="483"/>
      <c r="G109" s="485"/>
      <c r="H109" s="393"/>
      <c r="I109" s="268"/>
      <c r="J109" s="488"/>
      <c r="K109" s="488"/>
      <c r="L109" s="491"/>
      <c r="M109" s="402"/>
      <c r="N109" s="402"/>
      <c r="O109" s="168"/>
      <c r="P109" s="168"/>
      <c r="Q109" s="169"/>
    </row>
    <row r="110" spans="1:17" ht="30">
      <c r="A110" s="423">
        <f>'5- Identificación de Riesgos'!A110</f>
        <v>11</v>
      </c>
      <c r="B110" s="400" t="str">
        <f>'5- Identificación de Riesgos'!B110</f>
        <v>Ofrecer, prometer, entregar, aceptar o solicitar una ventaja indebida para tramitar cuentas sin el lleno de requisitos contractuales o aplicar erradamente deducciones.</v>
      </c>
      <c r="C110" s="391" t="str">
        <f>'5- Identificación de Riesgos'!C110</f>
        <v>Omitir la verificación de los documentos requeridos para tramitar la obligación, o elaborar la obligación sin los descuentos establecidos en la ley, o demorar la elaboración del documento de manera injustificada</v>
      </c>
      <c r="D110" s="275" t="str">
        <f>'5- Identificación de Riesgos'!J110</f>
        <v xml:space="preserve">De la entidad, seccional, despachos a nivel local o municipal </v>
      </c>
      <c r="E110" s="272" t="str">
        <f>'5- Identificación de Riesgos'!D110</f>
        <v>1. Falta de ética de los servidores públicos (Debilidades en principios y valores)</v>
      </c>
      <c r="F110" s="481" t="str">
        <f>'5- Identificación de Riesgos'!H110</f>
        <v>Muy Baja - 2</v>
      </c>
      <c r="G110" s="391" t="str">
        <f>'5- Identificación de Riesgos'!M110</f>
        <v>Menor - 2</v>
      </c>
      <c r="H110" s="391" t="str">
        <f>'5- Identificación de Riesgos'!N110</f>
        <v>Bajo - 4</v>
      </c>
      <c r="I110" s="266"/>
      <c r="J110" s="486" t="str">
        <f>'6- Valoración Controles'!T110</f>
        <v>Muy Baja - 1</v>
      </c>
      <c r="K110" s="486" t="str">
        <f>'6- Valoración Controles'!U110</f>
        <v>Menor - 2</v>
      </c>
      <c r="L110" s="489" t="e">
        <f>AVERAGE(#REF!)</f>
        <v>#REF!</v>
      </c>
      <c r="M110" s="400" t="str">
        <f>'6- Valoración Controles'!V110</f>
        <v>Bajo - 2</v>
      </c>
      <c r="N110" s="400" t="s">
        <v>454</v>
      </c>
      <c r="O110" s="164"/>
      <c r="P110" s="164"/>
      <c r="Q110" s="165"/>
    </row>
    <row r="111" spans="1:17" ht="30">
      <c r="A111" s="424"/>
      <c r="B111" s="401"/>
      <c r="C111" s="392"/>
      <c r="D111" s="245" t="str">
        <f>'5- Identificación de Riesgos'!J111</f>
        <v>Afectación al presupuesto en un valor &lt;0,5% y ≥1%.</v>
      </c>
      <c r="E111" s="273" t="str">
        <f>'5- Identificación de Riesgos'!D111</f>
        <v>2. Falta de ética de terceros interesados  (Debilidades principios y valores)</v>
      </c>
      <c r="F111" s="482"/>
      <c r="G111" s="484"/>
      <c r="H111" s="392"/>
      <c r="I111" s="267"/>
      <c r="J111" s="487"/>
      <c r="K111" s="487"/>
      <c r="L111" s="490"/>
      <c r="M111" s="401"/>
      <c r="N111" s="401"/>
      <c r="O111" s="166"/>
      <c r="P111" s="166"/>
      <c r="Q111" s="167"/>
    </row>
    <row r="112" spans="1:17" ht="60">
      <c r="A112" s="424"/>
      <c r="B112" s="401"/>
      <c r="C112" s="392"/>
      <c r="D112" s="245">
        <f>'5- Identificación de Riesgos'!J112</f>
        <v>0</v>
      </c>
      <c r="E112" s="273" t="str">
        <f>'5- Identificación de Riesgos'!D112</f>
        <v>3. Falta de compromiso y sinergia administrativa para revisar la completitud de los soportes ordenados en el contrato, como requisito para trámite de pago o ausencia de verificación de su publicación en SECOPII</v>
      </c>
      <c r="F112" s="482"/>
      <c r="G112" s="484"/>
      <c r="H112" s="392"/>
      <c r="I112" s="267"/>
      <c r="J112" s="487"/>
      <c r="K112" s="487"/>
      <c r="L112" s="490"/>
      <c r="M112" s="401"/>
      <c r="N112" s="401"/>
      <c r="O112" s="166"/>
      <c r="P112" s="166"/>
      <c r="Q112" s="167"/>
    </row>
    <row r="113" spans="1:17" ht="30">
      <c r="A113" s="424"/>
      <c r="B113" s="401"/>
      <c r="C113" s="392"/>
      <c r="D113" s="245">
        <f>'5- Identificación de Riesgos'!J113</f>
        <v>0</v>
      </c>
      <c r="E113" s="273" t="str">
        <f>'5- Identificación de Riesgos'!D113</f>
        <v>4. Desconocimiento de las normas tributarias que se aplican y que incluyen obligación de hacer retenciones en la fuente</v>
      </c>
      <c r="F113" s="482"/>
      <c r="G113" s="484"/>
      <c r="H113" s="392"/>
      <c r="I113" s="267"/>
      <c r="J113" s="487"/>
      <c r="K113" s="487"/>
      <c r="L113" s="490"/>
      <c r="M113" s="401"/>
      <c r="N113" s="401"/>
      <c r="O113" s="166"/>
      <c r="P113" s="166"/>
      <c r="Q113" s="167"/>
    </row>
    <row r="114" spans="1:17" ht="30">
      <c r="A114" s="424"/>
      <c r="B114" s="401"/>
      <c r="C114" s="392"/>
      <c r="D114" s="245">
        <f>'5- Identificación de Riesgos'!J114</f>
        <v>0</v>
      </c>
      <c r="E114" s="273" t="str">
        <f>'5- Identificación de Riesgos'!D114</f>
        <v>5. Desidia administrativa en el trámite de las cuentas que generen perjuicios a beneficiarios de pagos por demoras injustificadas</v>
      </c>
      <c r="F114" s="482"/>
      <c r="G114" s="484"/>
      <c r="H114" s="392"/>
      <c r="I114" s="267"/>
      <c r="J114" s="487"/>
      <c r="K114" s="487"/>
      <c r="L114" s="490"/>
      <c r="M114" s="401"/>
      <c r="N114" s="401"/>
      <c r="O114" s="166"/>
      <c r="P114" s="166"/>
      <c r="Q114" s="167"/>
    </row>
    <row r="115" spans="1:17" ht="30">
      <c r="A115" s="424"/>
      <c r="B115" s="401"/>
      <c r="C115" s="392"/>
      <c r="D115" s="245">
        <f>'5- Identificación de Riesgos'!J115</f>
        <v>0</v>
      </c>
      <c r="E115" s="273" t="str">
        <f>'5- Identificación de Riesgos'!D115</f>
        <v>6. Ausencia de controles que permitan la demora injustificada en el trámite de cuentas</v>
      </c>
      <c r="F115" s="482"/>
      <c r="G115" s="484"/>
      <c r="H115" s="392"/>
      <c r="I115" s="267"/>
      <c r="J115" s="487"/>
      <c r="K115" s="487"/>
      <c r="L115" s="490"/>
      <c r="M115" s="401"/>
      <c r="N115" s="401"/>
      <c r="O115" s="166"/>
      <c r="P115" s="166"/>
      <c r="Q115" s="167"/>
    </row>
    <row r="116" spans="1:17">
      <c r="A116" s="424"/>
      <c r="B116" s="401"/>
      <c r="C116" s="392"/>
      <c r="D116" s="245">
        <f>'5- Identificación de Riesgos'!J116</f>
        <v>0</v>
      </c>
      <c r="E116" s="273">
        <f>'5- Identificación de Riesgos'!D116</f>
        <v>0</v>
      </c>
      <c r="F116" s="482"/>
      <c r="G116" s="484"/>
      <c r="H116" s="392"/>
      <c r="I116" s="267"/>
      <c r="J116" s="487"/>
      <c r="K116" s="487"/>
      <c r="L116" s="490"/>
      <c r="M116" s="401"/>
      <c r="N116" s="401"/>
      <c r="O116" s="166"/>
      <c r="P116" s="166"/>
      <c r="Q116" s="167"/>
    </row>
    <row r="117" spans="1:17">
      <c r="A117" s="424"/>
      <c r="B117" s="401"/>
      <c r="C117" s="392"/>
      <c r="D117" s="245">
        <f>'5- Identificación de Riesgos'!J117</f>
        <v>0</v>
      </c>
      <c r="E117" s="273">
        <f>'5- Identificación de Riesgos'!D117</f>
        <v>0</v>
      </c>
      <c r="F117" s="482"/>
      <c r="G117" s="484"/>
      <c r="H117" s="392"/>
      <c r="I117" s="267"/>
      <c r="J117" s="487"/>
      <c r="K117" s="487"/>
      <c r="L117" s="490"/>
      <c r="M117" s="401"/>
      <c r="N117" s="401"/>
      <c r="O117" s="166"/>
      <c r="P117" s="166"/>
      <c r="Q117" s="167"/>
    </row>
    <row r="118" spans="1:17">
      <c r="A118" s="424"/>
      <c r="B118" s="401"/>
      <c r="C118" s="392"/>
      <c r="D118" s="245">
        <f>'5- Identificación de Riesgos'!J118</f>
        <v>0</v>
      </c>
      <c r="E118" s="273">
        <f>'5- Identificación de Riesgos'!D118</f>
        <v>0</v>
      </c>
      <c r="F118" s="482"/>
      <c r="G118" s="484"/>
      <c r="H118" s="392"/>
      <c r="I118" s="267"/>
      <c r="J118" s="487"/>
      <c r="K118" s="487"/>
      <c r="L118" s="490"/>
      <c r="M118" s="401"/>
      <c r="N118" s="401"/>
      <c r="O118" s="166"/>
      <c r="P118" s="166"/>
      <c r="Q118" s="167"/>
    </row>
    <row r="119" spans="1:17" ht="15.75" thickBot="1">
      <c r="A119" s="425"/>
      <c r="B119" s="402"/>
      <c r="C119" s="393"/>
      <c r="D119" s="280">
        <f>'5- Identificación de Riesgos'!J119</f>
        <v>0</v>
      </c>
      <c r="E119" s="274">
        <f>'5- Identificación de Riesgos'!D119</f>
        <v>0</v>
      </c>
      <c r="F119" s="483"/>
      <c r="G119" s="485"/>
      <c r="H119" s="393"/>
      <c r="I119" s="268"/>
      <c r="J119" s="488"/>
      <c r="K119" s="488"/>
      <c r="L119" s="491"/>
      <c r="M119" s="402"/>
      <c r="N119" s="402"/>
      <c r="O119" s="168"/>
      <c r="P119" s="168"/>
      <c r="Q119" s="169"/>
    </row>
    <row r="120" spans="1:17" ht="30">
      <c r="A120" s="423">
        <f>'5- Identificación de Riesgos'!A120</f>
        <v>12</v>
      </c>
      <c r="B120" s="400" t="str">
        <f>'5- Identificación de Riesgos'!B120</f>
        <v>Ofrecer, prometer, entregar, aceptar o solicitar una ventaja indebida para girar un cheque a un beneficiario diferente al que corresponde.</v>
      </c>
      <c r="C120" s="391" t="str">
        <f>'5- Identificación de Riesgos'!C120</f>
        <v xml:space="preserve">Utilizar los giros recibidos del Ministerio de Hacienda para beneficiar a un tercero. </v>
      </c>
      <c r="D120" s="275" t="str">
        <f>'5- Identificación de Riesgos'!J120</f>
        <v xml:space="preserve">De la entidad, seccional, despachos a nivel local o municipal </v>
      </c>
      <c r="E120" s="272" t="str">
        <f>'5- Identificación de Riesgos'!D120</f>
        <v>1. Falta de ética de los servidores públicos (Debilidades en principios y valores)</v>
      </c>
      <c r="F120" s="481" t="str">
        <f>'5- Identificación de Riesgos'!H120</f>
        <v>Muy Baja - 3</v>
      </c>
      <c r="G120" s="391" t="str">
        <f>'5- Identificación de Riesgos'!M120</f>
        <v>Menor - 2</v>
      </c>
      <c r="H120" s="391" t="str">
        <f>'5- Identificación de Riesgos'!N120</f>
        <v>Bajo - 6</v>
      </c>
      <c r="I120" s="266"/>
      <c r="J120" s="486" t="str">
        <f>'6- Valoración Controles'!T120</f>
        <v>Media - 3</v>
      </c>
      <c r="K120" s="486" t="str">
        <f>'6- Valoración Controles'!U120</f>
        <v>Menor - 2</v>
      </c>
      <c r="L120" s="489" t="e">
        <f>AVERAGE(#REF!)</f>
        <v>#REF!</v>
      </c>
      <c r="M120" s="400" t="str">
        <f>'6- Valoración Controles'!V120</f>
        <v>Moderado - 6</v>
      </c>
      <c r="N120" s="400" t="s">
        <v>454</v>
      </c>
      <c r="O120" s="164"/>
      <c r="P120" s="164"/>
      <c r="Q120" s="165"/>
    </row>
    <row r="121" spans="1:17" ht="30">
      <c r="A121" s="424"/>
      <c r="B121" s="401"/>
      <c r="C121" s="392"/>
      <c r="D121" s="245" t="str">
        <f>'5- Identificación de Riesgos'!J121</f>
        <v>Afectación al presupuesto en un valor &lt;0,5% y ≥1%.</v>
      </c>
      <c r="E121" s="273" t="str">
        <f>'5- Identificación de Riesgos'!D121</f>
        <v>2. Falta de ética de terceros interesados  (Debilidades principios y valores)</v>
      </c>
      <c r="F121" s="482"/>
      <c r="G121" s="484"/>
      <c r="H121" s="392"/>
      <c r="I121" s="267"/>
      <c r="J121" s="487"/>
      <c r="K121" s="487"/>
      <c r="L121" s="490"/>
      <c r="M121" s="401"/>
      <c r="N121" s="401"/>
      <c r="O121" s="166"/>
      <c r="P121" s="166"/>
      <c r="Q121" s="167"/>
    </row>
    <row r="122" spans="1:17">
      <c r="A122" s="424"/>
      <c r="B122" s="401"/>
      <c r="C122" s="392"/>
      <c r="D122" s="245">
        <f>'5- Identificación de Riesgos'!J122</f>
        <v>0</v>
      </c>
      <c r="E122" s="273" t="str">
        <f>'5- Identificación de Riesgos'!D122</f>
        <v>3. Ausencia de Control dual en la revisión de los cheques girados</v>
      </c>
      <c r="F122" s="482"/>
      <c r="G122" s="484"/>
      <c r="H122" s="392"/>
      <c r="I122" s="267"/>
      <c r="J122" s="487"/>
      <c r="K122" s="487"/>
      <c r="L122" s="490"/>
      <c r="M122" s="401"/>
      <c r="N122" s="401"/>
      <c r="O122" s="166"/>
      <c r="P122" s="166"/>
      <c r="Q122" s="167"/>
    </row>
    <row r="123" spans="1:17">
      <c r="A123" s="424"/>
      <c r="B123" s="401"/>
      <c r="C123" s="392"/>
      <c r="D123" s="245">
        <f>'5- Identificación de Riesgos'!J123</f>
        <v>0</v>
      </c>
      <c r="E123" s="273">
        <f>'5- Identificación de Riesgos'!D123</f>
        <v>0</v>
      </c>
      <c r="F123" s="482"/>
      <c r="G123" s="484"/>
      <c r="H123" s="392"/>
      <c r="I123" s="267"/>
      <c r="J123" s="487"/>
      <c r="K123" s="487"/>
      <c r="L123" s="490"/>
      <c r="M123" s="401"/>
      <c r="N123" s="401"/>
      <c r="O123" s="166"/>
      <c r="P123" s="166"/>
      <c r="Q123" s="167"/>
    </row>
    <row r="124" spans="1:17">
      <c r="A124" s="424"/>
      <c r="B124" s="401"/>
      <c r="C124" s="392"/>
      <c r="D124" s="245">
        <f>'5- Identificación de Riesgos'!J124</f>
        <v>0</v>
      </c>
      <c r="E124" s="273">
        <f>'5- Identificación de Riesgos'!D124</f>
        <v>0</v>
      </c>
      <c r="F124" s="482"/>
      <c r="G124" s="484"/>
      <c r="H124" s="392"/>
      <c r="I124" s="267"/>
      <c r="J124" s="487"/>
      <c r="K124" s="487"/>
      <c r="L124" s="490"/>
      <c r="M124" s="401"/>
      <c r="N124" s="401"/>
      <c r="O124" s="166"/>
      <c r="P124" s="166"/>
      <c r="Q124" s="167"/>
    </row>
    <row r="125" spans="1:17">
      <c r="A125" s="424"/>
      <c r="B125" s="401"/>
      <c r="C125" s="392"/>
      <c r="D125" s="245">
        <f>'5- Identificación de Riesgos'!J125</f>
        <v>0</v>
      </c>
      <c r="E125" s="273">
        <f>'5- Identificación de Riesgos'!D125</f>
        <v>0</v>
      </c>
      <c r="F125" s="482"/>
      <c r="G125" s="484"/>
      <c r="H125" s="392"/>
      <c r="I125" s="267"/>
      <c r="J125" s="487"/>
      <c r="K125" s="487"/>
      <c r="L125" s="490"/>
      <c r="M125" s="401"/>
      <c r="N125" s="401"/>
      <c r="O125" s="166"/>
      <c r="P125" s="166"/>
      <c r="Q125" s="167"/>
    </row>
    <row r="126" spans="1:17">
      <c r="A126" s="424"/>
      <c r="B126" s="401"/>
      <c r="C126" s="392"/>
      <c r="D126" s="245">
        <f>'5- Identificación de Riesgos'!J126</f>
        <v>0</v>
      </c>
      <c r="E126" s="273">
        <f>'5- Identificación de Riesgos'!D126</f>
        <v>0</v>
      </c>
      <c r="F126" s="482"/>
      <c r="G126" s="484"/>
      <c r="H126" s="392"/>
      <c r="I126" s="267"/>
      <c r="J126" s="487"/>
      <c r="K126" s="487"/>
      <c r="L126" s="490"/>
      <c r="M126" s="401"/>
      <c r="N126" s="401"/>
      <c r="O126" s="166"/>
      <c r="P126" s="166"/>
      <c r="Q126" s="167"/>
    </row>
    <row r="127" spans="1:17">
      <c r="A127" s="424"/>
      <c r="B127" s="401"/>
      <c r="C127" s="392"/>
      <c r="D127" s="245">
        <f>'5- Identificación de Riesgos'!J127</f>
        <v>0</v>
      </c>
      <c r="E127" s="273">
        <f>'5- Identificación de Riesgos'!D127</f>
        <v>0</v>
      </c>
      <c r="F127" s="482"/>
      <c r="G127" s="484"/>
      <c r="H127" s="392"/>
      <c r="I127" s="267"/>
      <c r="J127" s="487"/>
      <c r="K127" s="487"/>
      <c r="L127" s="490"/>
      <c r="M127" s="401"/>
      <c r="N127" s="401"/>
      <c r="O127" s="166"/>
      <c r="P127" s="166"/>
      <c r="Q127" s="167"/>
    </row>
    <row r="128" spans="1:17">
      <c r="A128" s="424"/>
      <c r="B128" s="401"/>
      <c r="C128" s="392"/>
      <c r="D128" s="245">
        <f>'5- Identificación de Riesgos'!J128</f>
        <v>0</v>
      </c>
      <c r="E128" s="273">
        <f>'5- Identificación de Riesgos'!D128</f>
        <v>0</v>
      </c>
      <c r="F128" s="482"/>
      <c r="G128" s="484"/>
      <c r="H128" s="392"/>
      <c r="I128" s="267"/>
      <c r="J128" s="487"/>
      <c r="K128" s="487"/>
      <c r="L128" s="490"/>
      <c r="M128" s="401"/>
      <c r="N128" s="401"/>
      <c r="O128" s="166"/>
      <c r="P128" s="166"/>
      <c r="Q128" s="167"/>
    </row>
    <row r="129" spans="1:17" ht="15.75" thickBot="1">
      <c r="A129" s="425"/>
      <c r="B129" s="402"/>
      <c r="C129" s="393"/>
      <c r="D129" s="246">
        <f>'5- Identificación de Riesgos'!J129</f>
        <v>0</v>
      </c>
      <c r="E129" s="274">
        <f>'5- Identificación de Riesgos'!D129</f>
        <v>0</v>
      </c>
      <c r="F129" s="483"/>
      <c r="G129" s="485"/>
      <c r="H129" s="393"/>
      <c r="I129" s="268"/>
      <c r="J129" s="488"/>
      <c r="K129" s="488"/>
      <c r="L129" s="491"/>
      <c r="M129" s="402"/>
      <c r="N129" s="402"/>
      <c r="O129" s="168"/>
      <c r="P129" s="168"/>
      <c r="Q129" s="169"/>
    </row>
  </sheetData>
  <dataConsolidate/>
  <mergeCells count="160">
    <mergeCell ref="M110:M119"/>
    <mergeCell ref="N110:N119"/>
    <mergeCell ref="A120:A129"/>
    <mergeCell ref="B120:B129"/>
    <mergeCell ref="C120:C129"/>
    <mergeCell ref="F120:F129"/>
    <mergeCell ref="G120:G129"/>
    <mergeCell ref="H120:H129"/>
    <mergeCell ref="J120:J129"/>
    <mergeCell ref="K120:K129"/>
    <mergeCell ref="L120:L129"/>
    <mergeCell ref="M120:M129"/>
    <mergeCell ref="N120:N129"/>
    <mergeCell ref="A110:A119"/>
    <mergeCell ref="B110:B119"/>
    <mergeCell ref="C110:C119"/>
    <mergeCell ref="F110:F119"/>
    <mergeCell ref="G110:G119"/>
    <mergeCell ref="H110:H119"/>
    <mergeCell ref="J110:J119"/>
    <mergeCell ref="K110:K119"/>
    <mergeCell ref="L110:L119"/>
    <mergeCell ref="M60:M69"/>
    <mergeCell ref="N60:N69"/>
    <mergeCell ref="G60:G69"/>
    <mergeCell ref="H60:H69"/>
    <mergeCell ref="J60:J69"/>
    <mergeCell ref="K60:K69"/>
    <mergeCell ref="L60:L69"/>
    <mergeCell ref="A60:A69"/>
    <mergeCell ref="B60:B69"/>
    <mergeCell ref="C60:C69"/>
    <mergeCell ref="F60:F69"/>
    <mergeCell ref="H20:H29"/>
    <mergeCell ref="M40:M49"/>
    <mergeCell ref="N40:N49"/>
    <mergeCell ref="G50:G59"/>
    <mergeCell ref="H50:H59"/>
    <mergeCell ref="J50:J59"/>
    <mergeCell ref="K50:K59"/>
    <mergeCell ref="L50:L59"/>
    <mergeCell ref="A50:A59"/>
    <mergeCell ref="B50:B59"/>
    <mergeCell ref="C50:C59"/>
    <mergeCell ref="F50:F59"/>
    <mergeCell ref="M50:M59"/>
    <mergeCell ref="N50:N59"/>
    <mergeCell ref="G40:G49"/>
    <mergeCell ref="H40:H49"/>
    <mergeCell ref="J40:J49"/>
    <mergeCell ref="K40:K49"/>
    <mergeCell ref="L40:L49"/>
    <mergeCell ref="A40:A49"/>
    <mergeCell ref="B40:B49"/>
    <mergeCell ref="C40:C49"/>
    <mergeCell ref="F40:F49"/>
    <mergeCell ref="N20:N29"/>
    <mergeCell ref="M10:M19"/>
    <mergeCell ref="N10:N19"/>
    <mergeCell ref="J20:J29"/>
    <mergeCell ref="L20:L29"/>
    <mergeCell ref="J10:J19"/>
    <mergeCell ref="K10:K19"/>
    <mergeCell ref="J30:J39"/>
    <mergeCell ref="K30:K39"/>
    <mergeCell ref="L30:L39"/>
    <mergeCell ref="M30:M39"/>
    <mergeCell ref="N30:N39"/>
    <mergeCell ref="I8:I9"/>
    <mergeCell ref="A30:A39"/>
    <mergeCell ref="B30:B39"/>
    <mergeCell ref="C30:C39"/>
    <mergeCell ref="F30:F39"/>
    <mergeCell ref="M20:M29"/>
    <mergeCell ref="L10:L19"/>
    <mergeCell ref="B8:B9"/>
    <mergeCell ref="A10:A19"/>
    <mergeCell ref="B10:B19"/>
    <mergeCell ref="F10:F19"/>
    <mergeCell ref="K8:K9"/>
    <mergeCell ref="E8:E9"/>
    <mergeCell ref="C10:C19"/>
    <mergeCell ref="F20:F29"/>
    <mergeCell ref="G20:G29"/>
    <mergeCell ref="C20:C29"/>
    <mergeCell ref="A20:A29"/>
    <mergeCell ref="B20:B29"/>
    <mergeCell ref="K20:K29"/>
    <mergeCell ref="G30:G39"/>
    <mergeCell ref="G10:G19"/>
    <mergeCell ref="H10:H19"/>
    <mergeCell ref="H30:H3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M70:M79"/>
    <mergeCell ref="N70:N79"/>
    <mergeCell ref="A80:A89"/>
    <mergeCell ref="B80:B89"/>
    <mergeCell ref="C80:C89"/>
    <mergeCell ref="F80:F89"/>
    <mergeCell ref="G80:G89"/>
    <mergeCell ref="H80:H89"/>
    <mergeCell ref="J80:J89"/>
    <mergeCell ref="K80:K89"/>
    <mergeCell ref="L80:L89"/>
    <mergeCell ref="M80:M89"/>
    <mergeCell ref="N80:N89"/>
    <mergeCell ref="G70:G79"/>
    <mergeCell ref="H70:H79"/>
    <mergeCell ref="J70:J79"/>
    <mergeCell ref="K70:K79"/>
    <mergeCell ref="L70:L79"/>
    <mergeCell ref="A70:A79"/>
    <mergeCell ref="B70:B79"/>
    <mergeCell ref="C70:C79"/>
    <mergeCell ref="F70:F79"/>
    <mergeCell ref="M90:M99"/>
    <mergeCell ref="N90:N99"/>
    <mergeCell ref="A100:A109"/>
    <mergeCell ref="B100:B109"/>
    <mergeCell ref="C100:C109"/>
    <mergeCell ref="F100:F109"/>
    <mergeCell ref="G100:G109"/>
    <mergeCell ref="H100:H109"/>
    <mergeCell ref="J100:J109"/>
    <mergeCell ref="K100:K109"/>
    <mergeCell ref="L100:L109"/>
    <mergeCell ref="M100:M109"/>
    <mergeCell ref="N100:N109"/>
    <mergeCell ref="G90:G99"/>
    <mergeCell ref="H90:H99"/>
    <mergeCell ref="J90:J99"/>
    <mergeCell ref="K90:K99"/>
    <mergeCell ref="L90:L99"/>
    <mergeCell ref="A90:A99"/>
    <mergeCell ref="B90:B99"/>
    <mergeCell ref="C90:C99"/>
    <mergeCell ref="F90:F99"/>
  </mergeCells>
  <conditionalFormatting sqref="F10 F20 F30 F40 F50 F60 F70 F80 F90 F100 F110 F120">
    <cfRule type="containsText" dxfId="180" priority="315" operator="containsText" text="Muy Baja">
      <formula>NOT(ISERROR(SEARCH("Muy Baja",F10)))</formula>
    </cfRule>
    <cfRule type="containsText" dxfId="179" priority="316" operator="containsText" text="Baja">
      <formula>NOT(ISERROR(SEARCH("Baja",F10)))</formula>
    </cfRule>
    <cfRule type="containsText" dxfId="178" priority="317" operator="containsText" text="Muy Alta">
      <formula>NOT(ISERROR(SEARCH("Muy Alta",F10)))</formula>
    </cfRule>
    <cfRule type="containsText" dxfId="177" priority="319" operator="containsText" text="Alta">
      <formula>NOT(ISERROR(SEARCH("Alta",F10)))</formula>
    </cfRule>
    <cfRule type="containsText" dxfId="176" priority="320" operator="containsText" text="Media">
      <formula>NOT(ISERROR(SEARCH("Media",F10)))</formula>
    </cfRule>
    <cfRule type="containsText" dxfId="175" priority="321" operator="containsText" text="Media">
      <formula>NOT(ISERROR(SEARCH("Media",F10)))</formula>
    </cfRule>
    <cfRule type="containsText" dxfId="174" priority="322" operator="containsText" text="Media">
      <formula>NOT(ISERROR(SEARCH("Media",F10)))</formula>
    </cfRule>
    <cfRule type="containsText" dxfId="173" priority="323" operator="containsText" text="Muy Baja">
      <formula>NOT(ISERROR(SEARCH("Muy Baja",F10)))</formula>
    </cfRule>
    <cfRule type="containsText" dxfId="172" priority="324" operator="containsText" text="Baja">
      <formula>NOT(ISERROR(SEARCH("Baja",F10)))</formula>
    </cfRule>
    <cfRule type="containsText" dxfId="171" priority="325" operator="containsText" text="Muy Baja">
      <formula>NOT(ISERROR(SEARCH("Muy Baja",F10)))</formula>
    </cfRule>
    <cfRule type="containsText" dxfId="170" priority="326" operator="containsText" text="Muy Baja">
      <formula>NOT(ISERROR(SEARCH("Muy Baja",F10)))</formula>
    </cfRule>
    <cfRule type="containsText" dxfId="169" priority="327" operator="containsText" text="Muy Baja">
      <formula>NOT(ISERROR(SEARCH("Muy Baja",F10)))</formula>
    </cfRule>
    <cfRule type="containsText" dxfId="168" priority="328" operator="containsText" text="Muy Baja'Tabla probabilidad'!">
      <formula>NOT(ISERROR(SEARCH("Muy Baja'Tabla probabilidad'!",F10)))</formula>
    </cfRule>
    <cfRule type="containsText" dxfId="167" priority="329" operator="containsText" text="Muy bajo">
      <formula>NOT(ISERROR(SEARCH("Muy bajo",F10)))</formula>
    </cfRule>
    <cfRule type="containsText" dxfId="166" priority="330" operator="containsText" text="Alta">
      <formula>NOT(ISERROR(SEARCH("Alta",F10)))</formula>
    </cfRule>
    <cfRule type="containsText" dxfId="165" priority="331" operator="containsText" text="Media">
      <formula>NOT(ISERROR(SEARCH("Media",F10)))</formula>
    </cfRule>
    <cfRule type="containsText" dxfId="164" priority="332" operator="containsText" text="Baja">
      <formula>NOT(ISERROR(SEARCH("Baja",F10)))</formula>
    </cfRule>
    <cfRule type="containsText" dxfId="163" priority="333" operator="containsText" text="Muy baja">
      <formula>NOT(ISERROR(SEARCH("Muy baja",F10)))</formula>
    </cfRule>
    <cfRule type="cellIs" dxfId="162" priority="336" operator="between">
      <formula>1</formula>
      <formula>2</formula>
    </cfRule>
    <cfRule type="cellIs" dxfId="161" priority="337" operator="between">
      <formula>0</formula>
      <formula>2</formula>
    </cfRule>
  </conditionalFormatting>
  <conditionalFormatting sqref="G10 G20 G30 G40 G50 G60 G70 G80 G90 G100 G110 G120">
    <cfRule type="containsText" dxfId="160" priority="309" operator="containsText" text="Catastrófico">
      <formula>NOT(ISERROR(SEARCH("Catastrófico",G10)))</formula>
    </cfRule>
    <cfRule type="containsText" dxfId="159" priority="310" operator="containsText" text="Mayor">
      <formula>NOT(ISERROR(SEARCH("Mayor",G10)))</formula>
    </cfRule>
    <cfRule type="containsText" dxfId="158" priority="311" operator="containsText" text="Alta">
      <formula>NOT(ISERROR(SEARCH("Alta",G10)))</formula>
    </cfRule>
    <cfRule type="containsText" dxfId="157" priority="312" operator="containsText" text="Moderado">
      <formula>NOT(ISERROR(SEARCH("Moderado",G10)))</formula>
    </cfRule>
    <cfRule type="containsText" dxfId="156" priority="313" operator="containsText" text="Menor">
      <formula>NOT(ISERROR(SEARCH("Menor",G10)))</formula>
    </cfRule>
    <cfRule type="containsText" dxfId="155" priority="314" operator="containsText" text="Leve">
      <formula>NOT(ISERROR(SEARCH("Leve",G10)))</formula>
    </cfRule>
  </conditionalFormatting>
  <conditionalFormatting sqref="H10:I10 H20:I20 H30:I30 H40:I40 H50:I50 H60:I60 H70:I70 H80:I80 H90:I90 H100:I100 H110:I110 H120:I120">
    <cfRule type="containsText" dxfId="154" priority="304" operator="containsText" text="Extremo">
      <formula>NOT(ISERROR(SEARCH("Extremo",H10)))</formula>
    </cfRule>
    <cfRule type="containsText" dxfId="153" priority="305" operator="containsText" text="Alto">
      <formula>NOT(ISERROR(SEARCH("Alto",H10)))</formula>
    </cfRule>
    <cfRule type="containsText" dxfId="152" priority="306" operator="containsText" text="Bajo">
      <formula>NOT(ISERROR(SEARCH("Bajo",H10)))</formula>
    </cfRule>
    <cfRule type="containsText" dxfId="151" priority="307" operator="containsText" text="Moderado">
      <formula>NOT(ISERROR(SEARCH("Moderado",H10)))</formula>
    </cfRule>
    <cfRule type="containsText" dxfId="150" priority="308" operator="containsText" text="Extremo">
      <formula>NOT(ISERROR(SEARCH("Extremo",H10)))</formula>
    </cfRule>
  </conditionalFormatting>
  <conditionalFormatting sqref="J10:J129">
    <cfRule type="containsText" dxfId="149" priority="6" operator="containsText" text="Muy Baja">
      <formula>NOT(ISERROR(SEARCH("Muy Baja",J10)))</formula>
    </cfRule>
    <cfRule type="containsText" dxfId="148" priority="273" operator="containsText" text="Muy Alta">
      <formula>NOT(ISERROR(SEARCH("Muy Alta",J10)))</formula>
    </cfRule>
    <cfRule type="containsText" dxfId="147" priority="274" operator="containsText" text="Alta">
      <formula>NOT(ISERROR(SEARCH("Alta",J10)))</formula>
    </cfRule>
    <cfRule type="containsText" dxfId="146" priority="275" operator="containsText" text="Media">
      <formula>NOT(ISERROR(SEARCH("Media",J10)))</formula>
    </cfRule>
    <cfRule type="containsText" dxfId="145" priority="276" operator="containsText" text="Baja">
      <formula>NOT(ISERROR(SEARCH("Baja",J10)))</formula>
    </cfRule>
    <cfRule type="containsText" dxfId="144" priority="277" operator="containsText" text="Muy Baja">
      <formula>NOT(ISERROR(SEARCH("Muy Baja",J10)))</formula>
    </cfRule>
  </conditionalFormatting>
  <conditionalFormatting sqref="K10:K129">
    <cfRule type="containsText" dxfId="143" priority="268" operator="containsText" text="Catastrófico">
      <formula>NOT(ISERROR(SEARCH("Catastrófico",K10)))</formula>
    </cfRule>
    <cfRule type="containsText" dxfId="142" priority="269" operator="containsText" text="Moderado">
      <formula>NOT(ISERROR(SEARCH("Moderado",K10)))</formula>
    </cfRule>
    <cfRule type="containsText" dxfId="141" priority="270" operator="containsText" text="Menor">
      <formula>NOT(ISERROR(SEARCH("Menor",K10)))</formula>
    </cfRule>
    <cfRule type="containsText" dxfId="140" priority="271" operator="containsText" text="Leve">
      <formula>NOT(ISERROR(SEARCH("Leve",K10)))</formula>
    </cfRule>
    <cfRule type="containsText" dxfId="139" priority="272" operator="containsText" text="Mayor">
      <formula>NOT(ISERROR(SEARCH("Mayor",K10)))</formula>
    </cfRule>
  </conditionalFormatting>
  <conditionalFormatting sqref="M10 M20 M30 M40 M50 M60 M70 M80 M90 M100 M110 M120">
    <cfRule type="containsText" dxfId="138" priority="278" operator="containsText" text="Extremo">
      <formula>NOT(ISERROR(SEARCH("Extremo",M10)))</formula>
    </cfRule>
    <cfRule type="containsText" dxfId="137" priority="279" operator="containsText" text="Alto">
      <formula>NOT(ISERROR(SEARCH("Alto",M10)))</formula>
    </cfRule>
    <cfRule type="containsText" dxfId="136" priority="280" operator="containsText" text="Moderado">
      <formula>NOT(ISERROR(SEARCH("Moderado",M10)))</formula>
    </cfRule>
    <cfRule type="containsText" dxfId="135" priority="281" operator="containsText" text="Menor">
      <formula>NOT(ISERROR(SEARCH("Menor",M10)))</formula>
    </cfRule>
    <cfRule type="containsText" dxfId="134" priority="282" operator="containsText" text="Bajo">
      <formula>NOT(ISERROR(SEARCH("Bajo",M10)))</formula>
    </cfRule>
    <cfRule type="containsText" dxfId="133" priority="283" operator="containsText" text="Moderado">
      <formula>NOT(ISERROR(SEARCH("Moderado",M10)))</formula>
    </cfRule>
    <cfRule type="containsText" dxfId="132" priority="284" operator="containsText" text="Extremo">
      <formula>NOT(ISERROR(SEARCH("Extremo",M10)))</formula>
    </cfRule>
    <cfRule type="containsText" dxfId="131" priority="285" operator="containsText" text="Baja">
      <formula>NOT(ISERROR(SEARCH("Baja",M10)))</formula>
    </cfRule>
    <cfRule type="containsText" dxfId="130" priority="286" operator="containsText" text="Alto">
      <formula>NOT(ISERROR(SEARCH("Alto",M10)))</formula>
    </cfRule>
  </conditionalFormatting>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 F100 F110 F120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A27" zoomScale="70" zoomScaleNormal="70" workbookViewId="0">
      <selection activeCell="N28" sqref="N28"/>
    </sheetView>
  </sheetViews>
  <sheetFormatPr baseColWidth="10" defaultColWidth="11.42578125" defaultRowHeight="15"/>
  <cols>
    <col min="2" max="2" width="24.28515625" customWidth="1"/>
    <col min="3" max="3" width="62.85546875" customWidth="1"/>
    <col min="4" max="4" width="10.28515625" bestFit="1" customWidth="1"/>
    <col min="5" max="5" width="84.28515625" style="48"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5"/>
    </row>
    <row r="2" spans="1:137" ht="24" thickBot="1">
      <c r="A2" s="2"/>
      <c r="B2" s="515" t="s">
        <v>455</v>
      </c>
      <c r="C2" s="515"/>
      <c r="D2" s="515"/>
      <c r="E2" s="515"/>
      <c r="F2" s="86"/>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4"/>
      <c r="C3" s="14"/>
      <c r="D3" s="14"/>
      <c r="E3" s="46"/>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1"/>
      <c r="C4" s="62" t="s">
        <v>456</v>
      </c>
      <c r="D4" s="62"/>
      <c r="E4" s="62" t="s">
        <v>457</v>
      </c>
      <c r="F4" s="63"/>
      <c r="G4" s="2"/>
      <c r="H4" s="2"/>
      <c r="I4" s="2"/>
      <c r="J4" s="2"/>
      <c r="K4" s="2"/>
      <c r="L4" s="2"/>
      <c r="M4" s="2"/>
      <c r="N4" s="2"/>
      <c r="O4" s="2"/>
      <c r="P4" s="2"/>
      <c r="Q4" s="2"/>
      <c r="R4" s="2"/>
      <c r="S4" s="2"/>
      <c r="T4" s="2"/>
      <c r="U4" s="2"/>
      <c r="V4" s="2"/>
      <c r="W4" s="2"/>
      <c r="X4" s="2"/>
      <c r="Y4" s="2"/>
      <c r="Z4" s="2"/>
      <c r="AA4" s="2"/>
      <c r="AB4" s="2"/>
      <c r="AC4" s="2"/>
      <c r="AD4" s="2"/>
      <c r="AE4" s="2"/>
    </row>
    <row r="5" spans="1:137" ht="40.5">
      <c r="A5" s="2"/>
      <c r="B5" s="61"/>
      <c r="C5" s="62" t="s">
        <v>458</v>
      </c>
      <c r="D5" s="62"/>
      <c r="E5" s="64" t="s">
        <v>459</v>
      </c>
      <c r="F5" s="62" t="s">
        <v>457</v>
      </c>
      <c r="G5" s="2"/>
      <c r="H5" s="2"/>
      <c r="I5" s="2"/>
      <c r="J5" s="2"/>
      <c r="K5" s="2"/>
      <c r="L5" s="2"/>
      <c r="M5" s="2"/>
      <c r="N5" s="2"/>
      <c r="O5" s="2"/>
      <c r="P5" s="2"/>
      <c r="Q5" s="2"/>
      <c r="R5" s="2"/>
      <c r="S5" s="2"/>
      <c r="T5" s="2"/>
      <c r="U5" s="2"/>
      <c r="V5" s="2"/>
      <c r="W5" s="2"/>
      <c r="X5" s="2"/>
      <c r="Y5" s="2"/>
      <c r="Z5" s="2"/>
      <c r="AA5" s="2"/>
      <c r="AB5" s="2"/>
      <c r="AC5" s="2"/>
      <c r="AD5" s="2"/>
      <c r="AE5" s="2"/>
    </row>
    <row r="6" spans="1:137" ht="20.25">
      <c r="A6" s="2"/>
      <c r="B6" s="65" t="s">
        <v>460</v>
      </c>
      <c r="C6" s="105" t="s">
        <v>461</v>
      </c>
      <c r="D6" s="66">
        <v>0.04</v>
      </c>
      <c r="E6" s="67" t="s">
        <v>462</v>
      </c>
      <c r="F6" s="68">
        <v>1</v>
      </c>
      <c r="G6" s="2"/>
      <c r="H6" s="50"/>
      <c r="I6" s="2"/>
      <c r="J6" s="2"/>
      <c r="K6" s="2"/>
      <c r="L6" s="2"/>
      <c r="M6" s="2"/>
      <c r="N6" s="2"/>
      <c r="O6" s="2"/>
      <c r="P6" s="2"/>
      <c r="Q6" s="2"/>
      <c r="R6" s="2"/>
      <c r="S6" s="2"/>
      <c r="T6" s="2"/>
      <c r="U6" s="2"/>
      <c r="V6" s="2"/>
      <c r="W6" s="2"/>
      <c r="X6" s="2"/>
      <c r="Y6" s="2"/>
      <c r="Z6" s="2"/>
      <c r="AA6" s="2"/>
      <c r="AB6" s="2"/>
      <c r="AC6" s="2"/>
      <c r="AD6" s="2"/>
      <c r="AE6" s="2"/>
    </row>
    <row r="7" spans="1:137" ht="20.25">
      <c r="A7" s="2"/>
      <c r="B7" s="69" t="s">
        <v>463</v>
      </c>
      <c r="C7" s="105" t="s">
        <v>464</v>
      </c>
      <c r="D7" s="66">
        <v>0.09</v>
      </c>
      <c r="E7" s="67" t="s">
        <v>465</v>
      </c>
      <c r="F7" s="68">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0" t="s">
        <v>466</v>
      </c>
      <c r="C8" s="105" t="s">
        <v>467</v>
      </c>
      <c r="D8" s="66">
        <v>0.28999999999999998</v>
      </c>
      <c r="E8" s="67" t="s">
        <v>468</v>
      </c>
      <c r="F8" s="68">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1" t="s">
        <v>469</v>
      </c>
      <c r="C9" s="105" t="s">
        <v>470</v>
      </c>
      <c r="D9" s="66">
        <v>0.49</v>
      </c>
      <c r="E9" s="67" t="s">
        <v>471</v>
      </c>
      <c r="F9" s="68">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2" t="s">
        <v>472</v>
      </c>
      <c r="C10" s="105" t="s">
        <v>473</v>
      </c>
      <c r="D10" s="66">
        <v>1</v>
      </c>
      <c r="E10" s="67" t="s">
        <v>474</v>
      </c>
      <c r="F10" s="68">
        <v>5</v>
      </c>
      <c r="G10" s="2"/>
      <c r="H10" s="2"/>
      <c r="I10" s="88" t="s">
        <v>475</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7"/>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5"/>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5"/>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16" t="s">
        <v>476</v>
      </c>
      <c r="C14" s="516"/>
      <c r="D14" s="516"/>
      <c r="E14" s="516"/>
      <c r="F14" s="94"/>
      <c r="G14" s="60"/>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3"/>
      <c r="C15" s="93"/>
      <c r="D15" s="93"/>
      <c r="E15" s="93"/>
      <c r="F15" s="95"/>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6" customFormat="1" ht="20.25">
      <c r="A16" s="74"/>
      <c r="B16" s="96"/>
      <c r="C16" s="518" t="s">
        <v>302</v>
      </c>
      <c r="D16" s="518"/>
      <c r="E16" s="518"/>
      <c r="F16" s="97"/>
      <c r="G16" s="74"/>
      <c r="H16" s="74"/>
      <c r="I16" s="89" t="s">
        <v>297</v>
      </c>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row>
    <row r="17" spans="1:137" s="76" customFormat="1" ht="40.5" customHeight="1">
      <c r="A17" s="74"/>
      <c r="B17" s="65" t="s">
        <v>477</v>
      </c>
      <c r="C17" s="517" t="s">
        <v>336</v>
      </c>
      <c r="D17" s="517"/>
      <c r="E17" s="517"/>
      <c r="F17" s="98">
        <v>1</v>
      </c>
      <c r="G17" s="74"/>
      <c r="H17" s="74"/>
      <c r="I17" s="88" t="s">
        <v>302</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row>
    <row r="18" spans="1:137" s="76" customFormat="1" ht="20.25">
      <c r="A18" s="74"/>
      <c r="B18" s="69" t="s">
        <v>478</v>
      </c>
      <c r="C18" s="517" t="s">
        <v>323</v>
      </c>
      <c r="D18" s="517"/>
      <c r="E18" s="517"/>
      <c r="F18" s="98">
        <v>2</v>
      </c>
      <c r="G18" s="74"/>
      <c r="H18" s="74"/>
      <c r="I18" s="88" t="s">
        <v>305</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row>
    <row r="19" spans="1:137" s="76" customFormat="1" ht="30">
      <c r="A19" s="74"/>
      <c r="B19" s="70" t="s">
        <v>479</v>
      </c>
      <c r="C19" s="517" t="s">
        <v>314</v>
      </c>
      <c r="D19" s="517"/>
      <c r="E19" s="517"/>
      <c r="F19" s="98">
        <v>3</v>
      </c>
      <c r="G19" s="74"/>
      <c r="H19" s="74"/>
      <c r="I19" s="88" t="s">
        <v>308</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row>
    <row r="20" spans="1:137" s="76" customFormat="1" ht="30">
      <c r="A20" s="74"/>
      <c r="B20" s="71" t="s">
        <v>480</v>
      </c>
      <c r="C20" s="517" t="s">
        <v>303</v>
      </c>
      <c r="D20" s="517"/>
      <c r="E20" s="517"/>
      <c r="F20" s="98">
        <v>4</v>
      </c>
      <c r="G20" s="74"/>
      <c r="H20" s="74"/>
      <c r="I20" s="88" t="s">
        <v>481</v>
      </c>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row>
    <row r="21" spans="1:137" s="76" customFormat="1" ht="60.6" customHeight="1">
      <c r="A21" s="74"/>
      <c r="B21" s="72" t="s">
        <v>482</v>
      </c>
      <c r="C21" s="517" t="s">
        <v>342</v>
      </c>
      <c r="D21" s="517"/>
      <c r="E21" s="517"/>
      <c r="F21" s="98">
        <v>5</v>
      </c>
      <c r="G21" s="74"/>
      <c r="H21" s="74"/>
      <c r="I21" s="88" t="str">
        <f>C48</f>
        <v>Interrupción o afectación en la prestación del servicio administrativo</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row>
    <row r="22" spans="1:137" s="76" customFormat="1" ht="20.25">
      <c r="A22" s="74"/>
      <c r="B22" s="82"/>
      <c r="C22" s="73"/>
      <c r="D22" s="73"/>
      <c r="E22" s="73"/>
      <c r="F22" s="83"/>
      <c r="G22" s="74"/>
      <c r="H22" s="74"/>
      <c r="I22" s="88" t="str">
        <f>C56</f>
        <v>Afectación Ambiental</v>
      </c>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row>
    <row r="23" spans="1:137" s="76" customFormat="1" ht="20.25">
      <c r="A23" s="74"/>
      <c r="B23" s="82"/>
      <c r="C23" s="73"/>
      <c r="D23" s="73"/>
      <c r="E23" s="73"/>
      <c r="F23" s="83"/>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row>
    <row r="24" spans="1:137" s="76" customFormat="1" ht="20.25">
      <c r="A24" s="74"/>
      <c r="B24" s="75"/>
      <c r="C24" s="519" t="s">
        <v>305</v>
      </c>
      <c r="D24" s="519"/>
      <c r="E24" s="519"/>
      <c r="F24" s="83"/>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row>
    <row r="25" spans="1:137" s="76" customFormat="1" ht="20.25">
      <c r="A25" s="74"/>
      <c r="B25" s="77" t="s">
        <v>477</v>
      </c>
      <c r="C25" s="517" t="s">
        <v>306</v>
      </c>
      <c r="D25" s="517"/>
      <c r="E25" s="517"/>
      <c r="F25" s="98">
        <v>1</v>
      </c>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row>
    <row r="26" spans="1:137" s="76" customFormat="1" ht="20.25">
      <c r="A26" s="74"/>
      <c r="B26" s="78" t="s">
        <v>478</v>
      </c>
      <c r="C26" s="517" t="s">
        <v>353</v>
      </c>
      <c r="D26" s="517"/>
      <c r="E26" s="517"/>
      <c r="F26" s="98">
        <v>2</v>
      </c>
      <c r="G26" s="74"/>
      <c r="H26" s="74"/>
      <c r="I26" s="82"/>
      <c r="J26" s="82"/>
      <c r="K26" s="82"/>
      <c r="L26" s="82"/>
      <c r="M26" s="82"/>
      <c r="N26" s="82"/>
      <c r="O26" s="82"/>
      <c r="P26" s="82"/>
      <c r="Q26" s="82"/>
      <c r="R26" s="82"/>
      <c r="S26" s="82"/>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row>
    <row r="27" spans="1:137" s="76" customFormat="1" ht="20.25">
      <c r="A27" s="74"/>
      <c r="B27" s="79" t="s">
        <v>479</v>
      </c>
      <c r="C27" s="517" t="s">
        <v>344</v>
      </c>
      <c r="D27" s="517"/>
      <c r="E27" s="517"/>
      <c r="F27" s="98">
        <v>3</v>
      </c>
      <c r="G27" s="74"/>
      <c r="H27" s="74"/>
      <c r="I27" s="82"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2"/>
      <c r="K27" s="82"/>
      <c r="L27" s="82"/>
      <c r="M27" s="82"/>
      <c r="N27" s="82"/>
      <c r="O27" s="82"/>
      <c r="P27" s="82"/>
      <c r="Q27" s="82"/>
      <c r="R27" s="82"/>
      <c r="S27" s="82"/>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row>
    <row r="28" spans="1:137" s="76" customFormat="1" ht="20.25">
      <c r="A28" s="74"/>
      <c r="B28" s="80" t="s">
        <v>480</v>
      </c>
      <c r="C28" s="517" t="s">
        <v>483</v>
      </c>
      <c r="D28" s="517"/>
      <c r="E28" s="517"/>
      <c r="F28" s="98">
        <v>4</v>
      </c>
      <c r="G28" s="74"/>
      <c r="H28" s="74"/>
      <c r="I28" s="82" t="str">
        <v xml:space="preserve">Si el hecho llegara a presentarse, tendría bajo impacto o efecto sobre la entidad.
</v>
      </c>
      <c r="J28" s="82"/>
      <c r="K28" s="82"/>
      <c r="L28" s="82"/>
      <c r="M28" s="82"/>
      <c r="N28" s="82"/>
      <c r="O28" s="82"/>
      <c r="P28" s="82"/>
      <c r="Q28" s="82"/>
      <c r="R28" s="82"/>
      <c r="S28" s="82"/>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row>
    <row r="29" spans="1:137" s="76" customFormat="1" ht="20.25">
      <c r="A29" s="74"/>
      <c r="B29" s="81" t="s">
        <v>482</v>
      </c>
      <c r="C29" s="517" t="s">
        <v>484</v>
      </c>
      <c r="D29" s="517"/>
      <c r="E29" s="517"/>
      <c r="F29" s="98">
        <v>5</v>
      </c>
      <c r="G29" s="74"/>
      <c r="H29" s="74"/>
      <c r="I29" s="82" t="str">
        <v xml:space="preserve">Si el hecho llegara a presentarse, tendría medianas consecuencias o efectos sobre la entidad.
</v>
      </c>
      <c r="J29" s="82"/>
      <c r="K29" s="82"/>
      <c r="L29" s="82"/>
      <c r="M29" s="82"/>
      <c r="N29" s="82"/>
      <c r="O29" s="82"/>
      <c r="P29" s="82"/>
      <c r="Q29" s="82"/>
      <c r="R29" s="82"/>
      <c r="S29" s="82"/>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row>
    <row r="30" spans="1:137" s="76" customFormat="1" ht="20.25">
      <c r="A30" s="74"/>
      <c r="B30" s="82"/>
      <c r="C30" s="73"/>
      <c r="D30" s="73"/>
      <c r="E30" s="73"/>
      <c r="F30" s="83"/>
      <c r="G30" s="74"/>
      <c r="H30" s="74"/>
      <c r="I30" s="82" t="str">
        <v xml:space="preserve">Si el hecho llegara a presentarse, tendría altas consecuencias o efectos sobre la entidad
</v>
      </c>
      <c r="J30" s="82"/>
      <c r="K30" s="82"/>
      <c r="L30" s="82"/>
      <c r="M30" s="82"/>
      <c r="N30" s="82"/>
      <c r="O30" s="82"/>
      <c r="P30" s="82"/>
      <c r="Q30" s="82"/>
      <c r="R30" s="82"/>
      <c r="S30" s="82"/>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row>
    <row r="31" spans="1:137" s="74" customFormat="1" ht="20.25">
      <c r="B31" s="84"/>
      <c r="C31" s="84"/>
      <c r="D31" s="84"/>
      <c r="E31" s="84"/>
      <c r="F31" s="83"/>
      <c r="I31" s="82" t="str">
        <v xml:space="preserve">Si el hecho llegara a presentarse, tendría desastrosas consecuencias o efectos sobre la entidad.
</v>
      </c>
      <c r="J31" s="82"/>
      <c r="K31" s="82"/>
      <c r="L31" s="82"/>
      <c r="M31" s="82"/>
      <c r="N31" s="82"/>
      <c r="O31" s="82"/>
      <c r="P31" s="82"/>
      <c r="Q31" s="82"/>
      <c r="R31" s="82"/>
      <c r="S31" s="82"/>
    </row>
    <row r="32" spans="1:137" s="74" customFormat="1" ht="20.25">
      <c r="B32" s="96"/>
      <c r="C32" s="518" t="s">
        <v>308</v>
      </c>
      <c r="D32" s="518"/>
      <c r="E32" s="518"/>
      <c r="F32" s="83"/>
      <c r="I32" s="82"/>
      <c r="J32" s="82"/>
      <c r="K32" s="82"/>
      <c r="L32" s="82"/>
      <c r="M32" s="82"/>
      <c r="N32" s="82"/>
      <c r="O32" s="82"/>
      <c r="P32" s="82"/>
      <c r="Q32" s="82"/>
      <c r="R32" s="82"/>
      <c r="S32" s="82"/>
    </row>
    <row r="33" spans="2:19" s="74" customFormat="1" ht="20.25">
      <c r="B33" s="65" t="s">
        <v>477</v>
      </c>
      <c r="C33" s="517" t="s">
        <v>309</v>
      </c>
      <c r="D33" s="517"/>
      <c r="E33" s="517"/>
      <c r="F33" s="99">
        <v>1</v>
      </c>
      <c r="I33" s="82"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2"/>
      <c r="K33" s="82"/>
      <c r="L33" s="82"/>
      <c r="M33" s="82"/>
      <c r="N33" s="82"/>
      <c r="O33" s="82"/>
      <c r="P33" s="82"/>
      <c r="Q33" s="82"/>
      <c r="R33" s="82"/>
      <c r="S33" s="82"/>
    </row>
    <row r="34" spans="2:19" s="74" customFormat="1" ht="20.25">
      <c r="B34" s="69" t="s">
        <v>478</v>
      </c>
      <c r="C34" s="517" t="s">
        <v>485</v>
      </c>
      <c r="D34" s="517"/>
      <c r="E34" s="517"/>
      <c r="F34" s="99">
        <v>2</v>
      </c>
      <c r="I34" s="82" t="str">
        <v xml:space="preserve">Si el hecho llegara a presentarse, tendría bajo impacto o efecto sobre la entidad.
</v>
      </c>
      <c r="J34" s="82"/>
      <c r="K34" s="82"/>
      <c r="L34" s="82"/>
      <c r="M34" s="82"/>
      <c r="N34" s="82"/>
      <c r="O34" s="82"/>
      <c r="P34" s="82"/>
      <c r="Q34" s="82"/>
      <c r="R34" s="82"/>
      <c r="S34" s="82"/>
    </row>
    <row r="35" spans="2:19" s="74" customFormat="1" ht="20.25">
      <c r="B35" s="70" t="s">
        <v>479</v>
      </c>
      <c r="C35" s="517" t="s">
        <v>486</v>
      </c>
      <c r="D35" s="517"/>
      <c r="E35" s="517"/>
      <c r="F35" s="99">
        <v>3</v>
      </c>
      <c r="I35" s="82" t="str">
        <v xml:space="preserve">Si el hecho llegara a presentarse, tendría medianas consecuencias o efectos sobre la entidad.
</v>
      </c>
      <c r="J35" s="82"/>
      <c r="K35" s="82"/>
      <c r="L35" s="82"/>
      <c r="M35" s="82"/>
      <c r="N35" s="82"/>
      <c r="O35" s="82"/>
      <c r="P35" s="82"/>
      <c r="Q35" s="82"/>
      <c r="R35" s="82"/>
      <c r="S35" s="82"/>
    </row>
    <row r="36" spans="2:19" s="74" customFormat="1" ht="20.25">
      <c r="B36" s="71" t="s">
        <v>480</v>
      </c>
      <c r="C36" s="517" t="s">
        <v>487</v>
      </c>
      <c r="D36" s="517"/>
      <c r="E36" s="517"/>
      <c r="F36" s="99">
        <v>4</v>
      </c>
      <c r="I36" s="82" t="str">
        <v xml:space="preserve">Si el hecho llegara a presentarse, tendría altas consecuencias o efectos sobre la entidad
</v>
      </c>
      <c r="J36" s="82"/>
      <c r="K36" s="82"/>
      <c r="L36" s="82"/>
      <c r="M36" s="82"/>
      <c r="N36" s="82"/>
      <c r="O36" s="82"/>
      <c r="P36" s="82"/>
      <c r="Q36" s="82"/>
      <c r="R36" s="82"/>
      <c r="S36" s="82"/>
    </row>
    <row r="37" spans="2:19" s="74" customFormat="1" ht="20.25">
      <c r="B37" s="72" t="s">
        <v>482</v>
      </c>
      <c r="C37" s="517" t="s">
        <v>488</v>
      </c>
      <c r="D37" s="517"/>
      <c r="E37" s="517"/>
      <c r="F37" s="99">
        <v>5</v>
      </c>
      <c r="I37" s="82" t="str">
        <v xml:space="preserve">Si el hecho llegara a presentarse, tendría desastrosas consecuencias o efectos sobre la entidad.
</v>
      </c>
      <c r="J37" s="82"/>
      <c r="K37" s="82"/>
      <c r="L37" s="82"/>
      <c r="M37" s="82"/>
      <c r="N37" s="82"/>
      <c r="O37" s="82"/>
      <c r="P37" s="82"/>
      <c r="Q37" s="82"/>
      <c r="R37" s="82"/>
      <c r="S37" s="82"/>
    </row>
    <row r="38" spans="2:19" s="74" customFormat="1" ht="20.25">
      <c r="B38" s="84"/>
      <c r="C38" s="84"/>
      <c r="D38" s="84"/>
      <c r="E38" s="84"/>
      <c r="F38" s="83"/>
      <c r="I38" s="82"/>
      <c r="J38" s="82"/>
      <c r="K38" s="82"/>
      <c r="L38" s="82"/>
      <c r="M38" s="82"/>
      <c r="N38" s="82"/>
      <c r="O38" s="82"/>
      <c r="P38" s="82"/>
      <c r="Q38" s="82"/>
      <c r="R38" s="82"/>
      <c r="S38" s="82"/>
    </row>
    <row r="39" spans="2:19" s="74" customFormat="1" ht="20.25">
      <c r="B39" s="84"/>
      <c r="C39" s="84"/>
      <c r="D39" s="84"/>
      <c r="E39" s="84"/>
      <c r="F39" s="83"/>
    </row>
    <row r="40" spans="2:19" s="74" customFormat="1" ht="20.25">
      <c r="B40" s="75"/>
      <c r="C40" s="518" t="s">
        <v>481</v>
      </c>
      <c r="D40" s="518"/>
      <c r="E40" s="518"/>
      <c r="F40" s="83"/>
    </row>
    <row r="41" spans="2:19" s="74" customFormat="1" ht="20.25">
      <c r="B41" s="100" t="s">
        <v>477</v>
      </c>
      <c r="C41" s="517" t="s">
        <v>489</v>
      </c>
      <c r="D41" s="517"/>
      <c r="E41" s="517"/>
      <c r="F41" s="99">
        <v>1</v>
      </c>
    </row>
    <row r="42" spans="2:19" s="74" customFormat="1" ht="20.25">
      <c r="B42" s="101" t="s">
        <v>478</v>
      </c>
      <c r="C42" s="517" t="s">
        <v>490</v>
      </c>
      <c r="D42" s="517"/>
      <c r="E42" s="517"/>
      <c r="F42" s="99">
        <v>2</v>
      </c>
    </row>
    <row r="43" spans="2:19" s="74" customFormat="1" ht="20.25">
      <c r="B43" s="102" t="s">
        <v>479</v>
      </c>
      <c r="C43" s="517" t="s">
        <v>491</v>
      </c>
      <c r="D43" s="517"/>
      <c r="E43" s="517"/>
      <c r="F43" s="99">
        <v>3</v>
      </c>
    </row>
    <row r="44" spans="2:19" s="74" customFormat="1" ht="20.25">
      <c r="B44" s="103" t="s">
        <v>480</v>
      </c>
      <c r="C44" s="517" t="s">
        <v>492</v>
      </c>
      <c r="D44" s="517"/>
      <c r="E44" s="517"/>
      <c r="F44" s="99">
        <v>4</v>
      </c>
    </row>
    <row r="45" spans="2:19" s="74" customFormat="1" ht="20.25">
      <c r="B45" s="104" t="s">
        <v>482</v>
      </c>
      <c r="C45" s="517" t="s">
        <v>493</v>
      </c>
      <c r="D45" s="517"/>
      <c r="E45" s="517"/>
      <c r="F45" s="99">
        <v>5</v>
      </c>
    </row>
    <row r="46" spans="2:19" s="74" customFormat="1" ht="20.25">
      <c r="B46" s="82"/>
      <c r="C46" s="82" t="s">
        <v>494</v>
      </c>
      <c r="D46" s="82"/>
      <c r="F46" s="83"/>
    </row>
    <row r="47" spans="2:19" s="74" customFormat="1" ht="20.25">
      <c r="B47" s="82"/>
      <c r="C47" s="82"/>
      <c r="D47" s="82"/>
      <c r="F47" s="83"/>
    </row>
    <row r="48" spans="2:19" s="74" customFormat="1" ht="20.25">
      <c r="B48" s="75"/>
      <c r="C48" s="519" t="s">
        <v>495</v>
      </c>
      <c r="D48" s="519"/>
      <c r="E48" s="519"/>
      <c r="F48" s="83"/>
    </row>
    <row r="49" spans="2:6" s="74" customFormat="1" ht="20.25" customHeight="1">
      <c r="B49" s="77" t="s">
        <v>477</v>
      </c>
      <c r="C49" s="520" t="s">
        <v>496</v>
      </c>
      <c r="D49" s="521"/>
      <c r="E49" s="522"/>
      <c r="F49" s="68">
        <v>1</v>
      </c>
    </row>
    <row r="50" spans="2:6" s="74" customFormat="1" ht="20.25" customHeight="1">
      <c r="B50" s="78" t="s">
        <v>478</v>
      </c>
      <c r="C50" s="520" t="s">
        <v>497</v>
      </c>
      <c r="D50" s="521"/>
      <c r="E50" s="522"/>
      <c r="F50" s="68">
        <v>2</v>
      </c>
    </row>
    <row r="51" spans="2:6" s="74" customFormat="1" ht="20.25" customHeight="1">
      <c r="B51" s="79" t="s">
        <v>479</v>
      </c>
      <c r="C51" s="520" t="s">
        <v>498</v>
      </c>
      <c r="D51" s="521"/>
      <c r="E51" s="522"/>
      <c r="F51" s="68">
        <v>3</v>
      </c>
    </row>
    <row r="52" spans="2:6" s="74" customFormat="1" ht="20.25" customHeight="1">
      <c r="B52" s="80" t="s">
        <v>480</v>
      </c>
      <c r="C52" s="520" t="s">
        <v>499</v>
      </c>
      <c r="D52" s="521"/>
      <c r="E52" s="522"/>
      <c r="F52" s="68">
        <v>4</v>
      </c>
    </row>
    <row r="53" spans="2:6" s="74" customFormat="1" ht="20.25" customHeight="1">
      <c r="B53" s="81" t="s">
        <v>482</v>
      </c>
      <c r="C53" s="520" t="s">
        <v>500</v>
      </c>
      <c r="D53" s="521"/>
      <c r="E53" s="522"/>
      <c r="F53" s="68">
        <v>5</v>
      </c>
    </row>
    <row r="54" spans="2:6" s="74" customFormat="1" ht="20.25">
      <c r="B54" s="82"/>
      <c r="C54" s="82"/>
      <c r="D54" s="82"/>
      <c r="E54" s="82"/>
      <c r="F54" s="83"/>
    </row>
    <row r="55" spans="2:6" s="74" customFormat="1" ht="20.25"/>
    <row r="56" spans="2:6" s="74" customFormat="1" ht="20.25" customHeight="1">
      <c r="B56" s="75"/>
      <c r="C56" s="91" t="s">
        <v>475</v>
      </c>
      <c r="D56" s="91"/>
      <c r="E56" s="91"/>
      <c r="F56" s="83"/>
    </row>
    <row r="57" spans="2:6" s="74" customFormat="1" ht="20.25" customHeight="1">
      <c r="B57" s="77" t="s">
        <v>477</v>
      </c>
      <c r="C57" s="523" t="s">
        <v>501</v>
      </c>
      <c r="D57" s="524"/>
      <c r="E57" s="525"/>
      <c r="F57" s="68">
        <v>1</v>
      </c>
    </row>
    <row r="58" spans="2:6" s="74" customFormat="1" ht="20.25" customHeight="1">
      <c r="B58" s="78" t="s">
        <v>478</v>
      </c>
      <c r="C58" s="523" t="s">
        <v>502</v>
      </c>
      <c r="D58" s="524"/>
      <c r="E58" s="525"/>
      <c r="F58" s="68">
        <v>2</v>
      </c>
    </row>
    <row r="59" spans="2:6" s="74" customFormat="1" ht="20.25" customHeight="1">
      <c r="B59" s="79" t="s">
        <v>479</v>
      </c>
      <c r="C59" s="523" t="s">
        <v>503</v>
      </c>
      <c r="D59" s="524"/>
      <c r="E59" s="525"/>
      <c r="F59" s="68">
        <v>3</v>
      </c>
    </row>
    <row r="60" spans="2:6" s="74" customFormat="1" ht="20.25" customHeight="1">
      <c r="B60" s="80" t="s">
        <v>480</v>
      </c>
      <c r="C60" s="523" t="s">
        <v>504</v>
      </c>
      <c r="D60" s="524"/>
      <c r="E60" s="525"/>
      <c r="F60" s="68">
        <v>4</v>
      </c>
    </row>
    <row r="61" spans="2:6" s="74" customFormat="1" ht="20.25" customHeight="1">
      <c r="B61" s="81" t="s">
        <v>482</v>
      </c>
      <c r="C61" s="523" t="s">
        <v>505</v>
      </c>
      <c r="D61" s="524"/>
      <c r="E61" s="525"/>
      <c r="F61" s="68">
        <v>5</v>
      </c>
    </row>
    <row r="62" spans="2:6" s="74" customFormat="1" ht="20.25">
      <c r="E62" s="85"/>
    </row>
    <row r="63" spans="2:6" s="74" customFormat="1" ht="20.25">
      <c r="E63" s="85"/>
    </row>
    <row r="64" spans="2:6" s="74" customFormat="1" ht="20.25">
      <c r="E64" s="85"/>
    </row>
    <row r="65" spans="5:5" s="74" customFormat="1" ht="20.25">
      <c r="E65" s="85"/>
    </row>
    <row r="66" spans="5:5" s="74" customFormat="1" ht="20.25">
      <c r="E66" s="85"/>
    </row>
    <row r="67" spans="5:5" s="74" customFormat="1" ht="20.25">
      <c r="E67" s="85"/>
    </row>
    <row r="68" spans="5:5" s="74" customFormat="1" ht="20.25">
      <c r="E68" s="85"/>
    </row>
    <row r="69" spans="5:5" s="74" customFormat="1" ht="20.25">
      <c r="E69" s="85"/>
    </row>
    <row r="70" spans="5:5" s="74" customFormat="1" ht="20.25">
      <c r="E70" s="85"/>
    </row>
    <row r="71" spans="5:5" s="74" customFormat="1" ht="20.25">
      <c r="E71" s="85"/>
    </row>
    <row r="72" spans="5:5" s="74" customFormat="1" ht="20.25">
      <c r="E72" s="85"/>
    </row>
    <row r="73" spans="5:5" s="74" customFormat="1" ht="20.25">
      <c r="E73" s="85"/>
    </row>
    <row r="74" spans="5:5" s="74" customFormat="1" ht="20.25">
      <c r="E74" s="85"/>
    </row>
    <row r="75" spans="5:5" s="74" customFormat="1" ht="20.25">
      <c r="E75" s="85"/>
    </row>
    <row r="76" spans="5:5" s="74" customFormat="1" ht="20.25">
      <c r="E76" s="85"/>
    </row>
    <row r="77" spans="5:5" s="74" customFormat="1" ht="20.25">
      <c r="E77" s="85"/>
    </row>
    <row r="78" spans="5:5" s="74" customFormat="1" ht="20.25">
      <c r="E78" s="85"/>
    </row>
    <row r="79" spans="5:5" s="74" customFormat="1" ht="20.25">
      <c r="E79" s="85"/>
    </row>
    <row r="80" spans="5:5" s="74" customFormat="1" ht="20.25">
      <c r="E80" s="85"/>
    </row>
    <row r="81" spans="5:5" s="74" customFormat="1" ht="20.25">
      <c r="E81" s="85"/>
    </row>
    <row r="82" spans="5:5" s="74" customFormat="1" ht="20.25">
      <c r="E82" s="85"/>
    </row>
    <row r="83" spans="5:5" s="74" customFormat="1" ht="20.25">
      <c r="E83" s="85"/>
    </row>
    <row r="84" spans="5:5" s="74" customFormat="1" ht="20.25">
      <c r="E84" s="85"/>
    </row>
    <row r="85" spans="5:5" s="74" customFormat="1" ht="20.25">
      <c r="E85" s="85"/>
    </row>
    <row r="86" spans="5:5" s="74" customFormat="1" ht="20.25">
      <c r="E86" s="85"/>
    </row>
    <row r="87" spans="5:5" s="74" customFormat="1" ht="20.25">
      <c r="E87" s="85"/>
    </row>
    <row r="88" spans="5:5" s="74" customFormat="1" ht="20.25">
      <c r="E88" s="85"/>
    </row>
    <row r="89" spans="5:5" s="74" customFormat="1" ht="20.25">
      <c r="E89" s="85"/>
    </row>
    <row r="90" spans="5:5" s="74" customFormat="1" ht="20.25">
      <c r="E90" s="85"/>
    </row>
    <row r="91" spans="5:5" s="74" customFormat="1" ht="20.25">
      <c r="E91" s="85"/>
    </row>
    <row r="92" spans="5:5" s="74" customFormat="1" ht="20.25">
      <c r="E92" s="85"/>
    </row>
    <row r="93" spans="5:5" s="74" customFormat="1" ht="20.25">
      <c r="E93" s="85"/>
    </row>
    <row r="94" spans="5:5" s="74" customFormat="1" ht="20.25">
      <c r="E94" s="85"/>
    </row>
    <row r="95" spans="5:5" s="74" customFormat="1" ht="20.25">
      <c r="E95" s="85"/>
    </row>
    <row r="96" spans="5:5" s="74" customFormat="1" ht="20.25">
      <c r="E96" s="85"/>
    </row>
    <row r="97" spans="5:5" s="74" customFormat="1" ht="20.25">
      <c r="E97" s="85"/>
    </row>
    <row r="98" spans="5:5" s="74" customFormat="1" ht="20.25">
      <c r="E98" s="85"/>
    </row>
    <row r="99" spans="5:5" s="74" customFormat="1" ht="20.25">
      <c r="E99" s="85"/>
    </row>
    <row r="100" spans="5:5" s="74" customFormat="1" ht="20.25">
      <c r="E100" s="85"/>
    </row>
    <row r="101" spans="5:5" s="74" customFormat="1" ht="20.25">
      <c r="E101" s="85"/>
    </row>
    <row r="102" spans="5:5" s="74" customFormat="1" ht="20.25">
      <c r="E102" s="85"/>
    </row>
    <row r="103" spans="5:5" s="74" customFormat="1" ht="20.25">
      <c r="E103" s="85"/>
    </row>
    <row r="104" spans="5:5" s="74" customFormat="1" ht="20.25">
      <c r="E104" s="85"/>
    </row>
    <row r="105" spans="5:5" s="74" customFormat="1" ht="20.25">
      <c r="E105" s="85"/>
    </row>
    <row r="106" spans="5:5" s="74" customFormat="1" ht="20.25">
      <c r="E106" s="85"/>
    </row>
    <row r="107" spans="5:5" s="74" customFormat="1" ht="20.25">
      <c r="E107" s="85"/>
    </row>
    <row r="108" spans="5:5" s="74" customFormat="1" ht="20.25">
      <c r="E108" s="85"/>
    </row>
    <row r="109" spans="5:5" s="74" customFormat="1" ht="20.25">
      <c r="E109" s="85"/>
    </row>
    <row r="110" spans="5:5" s="74" customFormat="1" ht="20.25">
      <c r="E110" s="85"/>
    </row>
    <row r="111" spans="5:5" s="74" customFormat="1" ht="20.25">
      <c r="E111" s="85"/>
    </row>
    <row r="112" spans="5:5" s="74" customFormat="1" ht="20.25">
      <c r="E112" s="85"/>
    </row>
    <row r="113" spans="5:5" s="74" customFormat="1" ht="20.25">
      <c r="E113" s="85"/>
    </row>
    <row r="114" spans="5:5" s="74" customFormat="1" ht="20.25">
      <c r="E114" s="85"/>
    </row>
    <row r="115" spans="5:5" s="74" customFormat="1" ht="20.25">
      <c r="E115" s="85"/>
    </row>
    <row r="116" spans="5:5" s="74" customFormat="1" ht="20.25">
      <c r="E116" s="85"/>
    </row>
    <row r="117" spans="5:5" s="74" customFormat="1" ht="20.25">
      <c r="E117" s="85"/>
    </row>
    <row r="118" spans="5:5" s="74" customFormat="1" ht="20.25">
      <c r="E118" s="85"/>
    </row>
    <row r="119" spans="5:5" s="74" customFormat="1" ht="20.25">
      <c r="E119" s="85"/>
    </row>
    <row r="120" spans="5:5" s="74" customFormat="1" ht="20.25">
      <c r="E120" s="85"/>
    </row>
    <row r="121" spans="5:5" s="74" customFormat="1" ht="20.25">
      <c r="E121" s="85"/>
    </row>
    <row r="122" spans="5:5" s="74" customFormat="1" ht="20.25">
      <c r="E122" s="85"/>
    </row>
    <row r="123" spans="5:5" s="74" customFormat="1" ht="20.25">
      <c r="E123" s="85"/>
    </row>
    <row r="124" spans="5:5" s="74" customFormat="1" ht="20.25">
      <c r="E124" s="85"/>
    </row>
    <row r="125" spans="5:5" s="74" customFormat="1" ht="20.25">
      <c r="E125" s="85"/>
    </row>
    <row r="126" spans="5:5" s="74" customFormat="1" ht="20.25">
      <c r="E126" s="85"/>
    </row>
    <row r="127" spans="5:5" s="74" customFormat="1" ht="20.25">
      <c r="E127" s="85"/>
    </row>
    <row r="128" spans="5:5" s="74" customFormat="1" ht="20.25">
      <c r="E128" s="85"/>
    </row>
    <row r="129" spans="5:5" s="74" customFormat="1" ht="20.25">
      <c r="E129" s="85"/>
    </row>
    <row r="130" spans="5:5" s="74" customFormat="1" ht="20.25">
      <c r="E130" s="85"/>
    </row>
    <row r="131" spans="5:5" s="74" customFormat="1" ht="20.25">
      <c r="E131" s="85"/>
    </row>
    <row r="132" spans="5:5" s="74" customFormat="1" ht="20.25">
      <c r="E132" s="85"/>
    </row>
    <row r="133" spans="5:5" s="74" customFormat="1" ht="20.25">
      <c r="E133" s="85"/>
    </row>
    <row r="134" spans="5:5" s="74" customFormat="1" ht="20.25">
      <c r="E134" s="85"/>
    </row>
    <row r="135" spans="5:5" s="74" customFormat="1" ht="20.25">
      <c r="E135" s="85"/>
    </row>
    <row r="136" spans="5:5" s="74" customFormat="1" ht="20.25">
      <c r="E136" s="85"/>
    </row>
    <row r="137" spans="5:5" s="74" customFormat="1" ht="20.25">
      <c r="E137" s="85"/>
    </row>
    <row r="138" spans="5:5" s="74" customFormat="1" ht="20.25">
      <c r="E138" s="85"/>
    </row>
    <row r="139" spans="5:5" s="74" customFormat="1" ht="20.25">
      <c r="E139" s="85"/>
    </row>
    <row r="140" spans="5:5" s="74" customFormat="1" ht="20.25">
      <c r="E140" s="85"/>
    </row>
    <row r="141" spans="5:5" s="74" customFormat="1" ht="20.25">
      <c r="E141" s="85"/>
    </row>
    <row r="142" spans="5:5" s="74" customFormat="1" ht="20.25">
      <c r="E142" s="85"/>
    </row>
    <row r="143" spans="5:5" s="74" customFormat="1" ht="20.25">
      <c r="E143" s="85"/>
    </row>
    <row r="144" spans="5:5" s="74" customFormat="1" ht="20.25">
      <c r="E144" s="85"/>
    </row>
    <row r="145" spans="5:5" s="74" customFormat="1" ht="20.25">
      <c r="E145" s="85"/>
    </row>
    <row r="146" spans="5:5" s="74" customFormat="1" ht="20.25">
      <c r="E146" s="85"/>
    </row>
    <row r="147" spans="5:5" s="74" customFormat="1" ht="20.25">
      <c r="E147" s="85"/>
    </row>
    <row r="148" spans="5:5" s="74" customFormat="1" ht="20.25">
      <c r="E148" s="85"/>
    </row>
    <row r="149" spans="5:5" s="74" customFormat="1" ht="20.25">
      <c r="E149" s="85"/>
    </row>
    <row r="150" spans="5:5" s="74" customFormat="1" ht="20.25">
      <c r="E150" s="85"/>
    </row>
    <row r="151" spans="5:5" s="74" customFormat="1" ht="20.25">
      <c r="E151" s="85"/>
    </row>
    <row r="152" spans="5:5" s="74" customFormat="1" ht="20.25">
      <c r="E152" s="85"/>
    </row>
    <row r="153" spans="5:5" s="74" customFormat="1" ht="20.25">
      <c r="E153" s="85"/>
    </row>
    <row r="154" spans="5:5" s="74" customFormat="1" ht="20.25">
      <c r="E154" s="85"/>
    </row>
    <row r="155" spans="5:5" s="74" customFormat="1" ht="20.25">
      <c r="E155" s="85"/>
    </row>
    <row r="156" spans="5:5" s="74" customFormat="1" ht="20.25">
      <c r="E156" s="85"/>
    </row>
    <row r="157" spans="5:5" s="74" customFormat="1" ht="20.25">
      <c r="E157" s="85"/>
    </row>
    <row r="158" spans="5:5" s="74" customFormat="1" ht="20.25">
      <c r="E158" s="85"/>
    </row>
    <row r="159" spans="5:5" s="74" customFormat="1" ht="20.25">
      <c r="E159" s="85"/>
    </row>
    <row r="160" spans="5:5" s="74" customFormat="1" ht="20.25">
      <c r="E160" s="85"/>
    </row>
    <row r="161" spans="5:5" s="74" customFormat="1" ht="20.25">
      <c r="E161" s="85"/>
    </row>
    <row r="162" spans="5:5" s="74" customFormat="1" ht="20.25">
      <c r="E162" s="85"/>
    </row>
    <row r="163" spans="5:5" s="74" customFormat="1" ht="20.25">
      <c r="E163" s="85"/>
    </row>
    <row r="164" spans="5:5" s="74" customFormat="1" ht="20.25">
      <c r="E164" s="85"/>
    </row>
    <row r="165" spans="5:5" s="74" customFormat="1" ht="20.25">
      <c r="E165" s="85"/>
    </row>
    <row r="166" spans="5:5" s="74" customFormat="1" ht="20.25">
      <c r="E166" s="85"/>
    </row>
    <row r="167" spans="5:5" s="74" customFormat="1" ht="20.25">
      <c r="E167" s="85"/>
    </row>
    <row r="168" spans="5:5" s="74" customFormat="1" ht="20.25">
      <c r="E168" s="85"/>
    </row>
    <row r="169" spans="5:5" s="74" customFormat="1" ht="20.25">
      <c r="E169" s="85"/>
    </row>
    <row r="170" spans="5:5" s="74" customFormat="1" ht="20.25">
      <c r="E170" s="85"/>
    </row>
    <row r="171" spans="5:5" s="74" customFormat="1" ht="20.25">
      <c r="E171" s="85"/>
    </row>
    <row r="172" spans="5:5" s="74" customFormat="1" ht="20.25">
      <c r="E172" s="85"/>
    </row>
    <row r="173" spans="5:5" s="74" customFormat="1" ht="20.25">
      <c r="E173" s="85"/>
    </row>
    <row r="174" spans="5:5" s="74" customFormat="1" ht="20.25">
      <c r="E174" s="85"/>
    </row>
    <row r="175" spans="5:5" s="74" customFormat="1" ht="20.25">
      <c r="E175" s="85"/>
    </row>
    <row r="176" spans="5:5" s="74" customFormat="1" ht="20.25">
      <c r="E176" s="85"/>
    </row>
    <row r="177" spans="5:5" s="74" customFormat="1" ht="20.25">
      <c r="E177" s="85"/>
    </row>
    <row r="178" spans="5:5" s="74" customFormat="1" ht="20.25">
      <c r="E178" s="85"/>
    </row>
    <row r="179" spans="5:5" s="74" customFormat="1" ht="20.25">
      <c r="E179" s="85"/>
    </row>
    <row r="180" spans="5:5" s="74" customFormat="1" ht="20.25">
      <c r="E180" s="85"/>
    </row>
    <row r="181" spans="5:5" s="74" customFormat="1" ht="20.25">
      <c r="E181" s="85"/>
    </row>
    <row r="182" spans="5:5" s="74" customFormat="1" ht="20.25">
      <c r="E182" s="85"/>
    </row>
    <row r="183" spans="5:5" s="74" customFormat="1" ht="20.25">
      <c r="E183" s="85"/>
    </row>
    <row r="184" spans="5:5" s="74" customFormat="1" ht="20.25">
      <c r="E184" s="85"/>
    </row>
    <row r="185" spans="5:5" s="74" customFormat="1" ht="20.25">
      <c r="E185" s="85"/>
    </row>
    <row r="186" spans="5:5" s="74" customFormat="1" ht="20.25">
      <c r="E186" s="85"/>
    </row>
    <row r="187" spans="5:5" s="74" customFormat="1" ht="20.25">
      <c r="E187" s="85"/>
    </row>
    <row r="188" spans="5:5" s="74" customFormat="1" ht="20.25">
      <c r="E188" s="85"/>
    </row>
    <row r="189" spans="5:5" s="74" customFormat="1" ht="20.25">
      <c r="E189" s="85"/>
    </row>
    <row r="190" spans="5:5" s="74" customFormat="1" ht="20.25">
      <c r="E190" s="85"/>
    </row>
    <row r="191" spans="5:5" s="74" customFormat="1" ht="20.25">
      <c r="E191" s="85"/>
    </row>
    <row r="192" spans="5:5" s="74" customFormat="1" ht="20.25">
      <c r="E192" s="85"/>
    </row>
    <row r="193" spans="5:5" s="74" customFormat="1" ht="20.25">
      <c r="E193" s="85"/>
    </row>
    <row r="194" spans="5:5" s="74" customFormat="1" ht="20.25">
      <c r="E194" s="85"/>
    </row>
    <row r="195" spans="5:5" s="74" customFormat="1" ht="20.25">
      <c r="E195" s="85"/>
    </row>
    <row r="196" spans="5:5" s="74" customFormat="1" ht="20.25">
      <c r="E196" s="85"/>
    </row>
    <row r="197" spans="5:5" s="74" customFormat="1" ht="20.25">
      <c r="E197" s="85"/>
    </row>
    <row r="198" spans="5:5" s="74" customFormat="1" ht="20.25">
      <c r="E198" s="85"/>
    </row>
    <row r="199" spans="5:5" s="2" customFormat="1">
      <c r="E199" s="45"/>
    </row>
    <row r="200" spans="5:5" s="2" customFormat="1">
      <c r="E200" s="45"/>
    </row>
    <row r="201" spans="5:5" s="2" customFormat="1">
      <c r="E201" s="45"/>
    </row>
    <row r="202" spans="5:5" s="2" customFormat="1">
      <c r="E202" s="45"/>
    </row>
    <row r="203" spans="5:5" s="2" customFormat="1">
      <c r="E203" s="45"/>
    </row>
    <row r="204" spans="5:5" s="2" customFormat="1">
      <c r="E204" s="45"/>
    </row>
    <row r="205" spans="5:5" s="2" customFormat="1">
      <c r="E205" s="45"/>
    </row>
    <row r="206" spans="5:5" s="2" customFormat="1">
      <c r="E206" s="45"/>
    </row>
    <row r="207" spans="5:5" s="2" customFormat="1">
      <c r="E207" s="45"/>
    </row>
    <row r="208" spans="5:5" s="2" customFormat="1">
      <c r="E208" s="45"/>
    </row>
    <row r="209" spans="5:5" s="2" customFormat="1">
      <c r="E209" s="45"/>
    </row>
    <row r="210" spans="5:5" s="2" customFormat="1">
      <c r="E210" s="45"/>
    </row>
    <row r="211" spans="5:5" s="2" customFormat="1">
      <c r="E211" s="45"/>
    </row>
    <row r="212" spans="5:5" s="2" customFormat="1">
      <c r="E212" s="45"/>
    </row>
    <row r="213" spans="5:5" s="2" customFormat="1">
      <c r="E213" s="45"/>
    </row>
    <row r="214" spans="5:5" s="2" customFormat="1">
      <c r="E214" s="45"/>
    </row>
    <row r="215" spans="5:5" s="2" customFormat="1">
      <c r="E215" s="45"/>
    </row>
    <row r="216" spans="5:5" s="2" customFormat="1">
      <c r="E216" s="45"/>
    </row>
    <row r="217" spans="5:5" s="2" customFormat="1">
      <c r="E217" s="45"/>
    </row>
    <row r="218" spans="5:5" s="2" customFormat="1">
      <c r="E218" s="45"/>
    </row>
    <row r="219" spans="5:5" s="2" customFormat="1">
      <c r="E219" s="45"/>
    </row>
    <row r="220" spans="5:5" s="2" customFormat="1">
      <c r="E220" s="45"/>
    </row>
    <row r="221" spans="5:5" s="2" customFormat="1">
      <c r="E221" s="45"/>
    </row>
    <row r="222" spans="5:5" s="2" customFormat="1">
      <c r="E222" s="45"/>
    </row>
    <row r="223" spans="5:5" s="2" customFormat="1">
      <c r="E223" s="45"/>
    </row>
    <row r="224" spans="5:5" s="2" customFormat="1">
      <c r="E224" s="45"/>
    </row>
    <row r="225" spans="5:5" s="2" customFormat="1">
      <c r="E225" s="45"/>
    </row>
    <row r="226" spans="5:5" s="2" customFormat="1">
      <c r="E226" s="45"/>
    </row>
    <row r="227" spans="5:5" s="2" customFormat="1">
      <c r="E227" s="45"/>
    </row>
    <row r="228" spans="5:5" s="2" customFormat="1">
      <c r="E228" s="45"/>
    </row>
    <row r="229" spans="5:5" s="2" customFormat="1">
      <c r="E229" s="45"/>
    </row>
    <row r="230" spans="5:5" s="2" customFormat="1">
      <c r="E230" s="45"/>
    </row>
    <row r="231" spans="5:5" s="2" customFormat="1">
      <c r="E231" s="45"/>
    </row>
    <row r="232" spans="5:5" s="2" customFormat="1">
      <c r="E232" s="45"/>
    </row>
    <row r="233" spans="5:5" s="2" customFormat="1">
      <c r="E233" s="45"/>
    </row>
    <row r="234" spans="5:5" s="2" customFormat="1">
      <c r="E234" s="45"/>
    </row>
    <row r="235" spans="5:5" s="2" customFormat="1">
      <c r="E235" s="45"/>
    </row>
    <row r="236" spans="5:5" s="2" customFormat="1">
      <c r="E236" s="45"/>
    </row>
    <row r="237" spans="5:5" s="2" customFormat="1">
      <c r="E237" s="45"/>
    </row>
    <row r="238" spans="5:5" s="2" customFormat="1">
      <c r="E238" s="45"/>
    </row>
    <row r="239" spans="5:5" s="2" customFormat="1">
      <c r="E239" s="45"/>
    </row>
    <row r="240" spans="5:5" s="2" customFormat="1">
      <c r="E240" s="45"/>
    </row>
    <row r="241" spans="5:5" s="2" customFormat="1">
      <c r="E241" s="45"/>
    </row>
    <row r="242" spans="5:5" s="2" customFormat="1">
      <c r="E242" s="45"/>
    </row>
    <row r="243" spans="5:5" s="2" customFormat="1">
      <c r="E243" s="45"/>
    </row>
    <row r="244" spans="5:5" s="2" customFormat="1">
      <c r="E244" s="45"/>
    </row>
    <row r="245" spans="5:5" s="2" customFormat="1">
      <c r="E245" s="45"/>
    </row>
    <row r="246" spans="5:5" s="2" customFormat="1">
      <c r="E246" s="45"/>
    </row>
    <row r="247" spans="5:5" s="2" customFormat="1">
      <c r="E247" s="45"/>
    </row>
    <row r="248" spans="5:5" s="2" customFormat="1">
      <c r="E248" s="45"/>
    </row>
    <row r="249" spans="5:5" s="2" customFormat="1">
      <c r="E249" s="45"/>
    </row>
    <row r="250" spans="5:5" s="2" customFormat="1">
      <c r="E250" s="45"/>
    </row>
    <row r="251" spans="5:5" s="2" customFormat="1">
      <c r="E251" s="45"/>
    </row>
    <row r="252" spans="5:5" s="2" customFormat="1">
      <c r="E252" s="45"/>
    </row>
    <row r="253" spans="5:5" s="2" customFormat="1">
      <c r="E253" s="45"/>
    </row>
    <row r="254" spans="5:5" s="2" customFormat="1">
      <c r="E254" s="45"/>
    </row>
    <row r="255" spans="5:5" s="2" customFormat="1">
      <c r="E255" s="45"/>
    </row>
    <row r="256" spans="5:5" s="2" customFormat="1">
      <c r="E256" s="45"/>
    </row>
    <row r="257" spans="5:5" s="2" customFormat="1">
      <c r="E257" s="45"/>
    </row>
    <row r="258" spans="5:5" s="2" customFormat="1">
      <c r="E258" s="45"/>
    </row>
    <row r="259" spans="5:5" s="2" customFormat="1">
      <c r="E259" s="45"/>
    </row>
    <row r="260" spans="5:5" s="2" customFormat="1">
      <c r="E260" s="45"/>
    </row>
    <row r="261" spans="5:5" s="2" customFormat="1">
      <c r="E261" s="45"/>
    </row>
    <row r="262" spans="5:5" s="2" customFormat="1">
      <c r="E262" s="45"/>
    </row>
    <row r="263" spans="5:5" s="2" customFormat="1">
      <c r="E263" s="45"/>
    </row>
    <row r="264" spans="5:5" s="2" customFormat="1">
      <c r="E264" s="45"/>
    </row>
    <row r="265" spans="5:5" s="2" customFormat="1">
      <c r="E265" s="45"/>
    </row>
    <row r="266" spans="5:5" s="2" customFormat="1">
      <c r="E266" s="45"/>
    </row>
    <row r="267" spans="5:5" s="2" customFormat="1">
      <c r="E267" s="45"/>
    </row>
    <row r="268" spans="5:5" s="2" customFormat="1">
      <c r="E268" s="45"/>
    </row>
    <row r="269" spans="5:5" s="2" customFormat="1">
      <c r="E269" s="45"/>
    </row>
    <row r="270" spans="5:5" s="2" customFormat="1">
      <c r="E270" s="45"/>
    </row>
    <row r="271" spans="5:5" s="2" customFormat="1">
      <c r="E271" s="45"/>
    </row>
    <row r="272" spans="5:5" s="2" customFormat="1">
      <c r="E272" s="45"/>
    </row>
    <row r="273" spans="5:5" s="2" customFormat="1">
      <c r="E273" s="45"/>
    </row>
    <row r="274" spans="5:5" s="2" customFormat="1">
      <c r="E274" s="45"/>
    </row>
    <row r="275" spans="5:5" s="2" customFormat="1">
      <c r="E275" s="45"/>
    </row>
    <row r="276" spans="5:5" s="2" customFormat="1">
      <c r="E276" s="45"/>
    </row>
    <row r="277" spans="5:5" s="2" customFormat="1">
      <c r="E277" s="45"/>
    </row>
    <row r="278" spans="5:5" s="2" customFormat="1">
      <c r="E278" s="45"/>
    </row>
    <row r="279" spans="5:5" s="2" customFormat="1">
      <c r="E279" s="45"/>
    </row>
    <row r="280" spans="5:5" s="2" customFormat="1">
      <c r="E280" s="45"/>
    </row>
    <row r="281" spans="5:5" s="2" customFormat="1">
      <c r="E281" s="45"/>
    </row>
    <row r="282" spans="5:5" s="2" customFormat="1">
      <c r="E282" s="45"/>
    </row>
    <row r="283" spans="5:5" s="2" customFormat="1">
      <c r="E283" s="45"/>
    </row>
    <row r="284" spans="5:5" s="2" customFormat="1">
      <c r="E284" s="45"/>
    </row>
    <row r="285" spans="5:5" s="2" customFormat="1">
      <c r="E285" s="45"/>
    </row>
    <row r="286" spans="5:5" s="2" customFormat="1">
      <c r="E286" s="45"/>
    </row>
    <row r="287" spans="5:5" s="2" customFormat="1">
      <c r="E287" s="45"/>
    </row>
    <row r="288" spans="5:5" s="2" customFormat="1">
      <c r="E288" s="45"/>
    </row>
    <row r="289" spans="5:5" s="2" customFormat="1">
      <c r="E289" s="45"/>
    </row>
    <row r="290" spans="5:5" s="2" customFormat="1">
      <c r="E290" s="45"/>
    </row>
    <row r="291" spans="5:5" s="2" customFormat="1">
      <c r="E291" s="45"/>
    </row>
    <row r="292" spans="5:5" s="2" customFormat="1">
      <c r="E292" s="45"/>
    </row>
    <row r="293" spans="5:5" s="2" customFormat="1">
      <c r="E293" s="45"/>
    </row>
    <row r="294" spans="5:5" s="2" customFormat="1">
      <c r="E294" s="45"/>
    </row>
    <row r="295" spans="5:5" s="2" customFormat="1">
      <c r="E295" s="45"/>
    </row>
    <row r="296" spans="5:5" s="2" customFormat="1">
      <c r="E296" s="45"/>
    </row>
    <row r="297" spans="5:5" s="2" customFormat="1">
      <c r="E297" s="45"/>
    </row>
    <row r="298" spans="5:5" s="2" customFormat="1">
      <c r="E298" s="45"/>
    </row>
    <row r="299" spans="5:5" s="2" customFormat="1">
      <c r="E299" s="45"/>
    </row>
    <row r="300" spans="5:5" s="2" customFormat="1">
      <c r="E300" s="45"/>
    </row>
    <row r="301" spans="5:5" s="2" customFormat="1">
      <c r="E301" s="45"/>
    </row>
    <row r="302" spans="5:5" s="2" customFormat="1">
      <c r="E302" s="45"/>
    </row>
    <row r="303" spans="5:5" s="2" customFormat="1">
      <c r="E303" s="45"/>
    </row>
    <row r="304" spans="5:5" s="2" customFormat="1">
      <c r="E304" s="45"/>
    </row>
    <row r="305" spans="5:5" s="2" customFormat="1">
      <c r="E305" s="45"/>
    </row>
    <row r="306" spans="5:5" s="2" customFormat="1">
      <c r="E306" s="45"/>
    </row>
    <row r="307" spans="5:5" s="2" customFormat="1">
      <c r="E307" s="45"/>
    </row>
    <row r="308" spans="5:5" s="2" customFormat="1">
      <c r="E308" s="45"/>
    </row>
    <row r="309" spans="5:5" s="2" customFormat="1">
      <c r="E309" s="45"/>
    </row>
    <row r="310" spans="5:5" s="2" customFormat="1">
      <c r="E310" s="45"/>
    </row>
    <row r="311" spans="5:5" s="2" customFormat="1">
      <c r="E311" s="45"/>
    </row>
    <row r="312" spans="5:5" s="2" customFormat="1">
      <c r="E312" s="45"/>
    </row>
    <row r="313" spans="5:5" s="2" customFormat="1">
      <c r="E313" s="45"/>
    </row>
    <row r="314" spans="5:5" s="2" customFormat="1">
      <c r="E314" s="45"/>
    </row>
    <row r="315" spans="5:5" s="2" customFormat="1">
      <c r="E315" s="45"/>
    </row>
    <row r="316" spans="5:5" s="2" customFormat="1">
      <c r="E316" s="45"/>
    </row>
    <row r="317" spans="5:5" s="2" customFormat="1">
      <c r="E317" s="45"/>
    </row>
    <row r="318" spans="5:5" s="2" customFormat="1">
      <c r="E318" s="45"/>
    </row>
    <row r="319" spans="5:5" s="2" customFormat="1">
      <c r="E319" s="45"/>
    </row>
    <row r="320" spans="5:5" s="2" customFormat="1">
      <c r="E320" s="45"/>
    </row>
    <row r="321" spans="5:5" s="2" customFormat="1">
      <c r="E321" s="45"/>
    </row>
    <row r="322" spans="5:5" s="2" customFormat="1">
      <c r="E322" s="45"/>
    </row>
    <row r="323" spans="5:5" s="2" customFormat="1">
      <c r="E323" s="45"/>
    </row>
    <row r="324" spans="5:5" s="2" customFormat="1">
      <c r="E324" s="45"/>
    </row>
    <row r="325" spans="5:5" s="2" customFormat="1">
      <c r="E325" s="45"/>
    </row>
    <row r="326" spans="5:5" s="2" customFormat="1">
      <c r="E326" s="45"/>
    </row>
    <row r="327" spans="5:5" s="2" customFormat="1">
      <c r="E327" s="45"/>
    </row>
    <row r="328" spans="5:5" s="2" customFormat="1">
      <c r="E328" s="45"/>
    </row>
    <row r="329" spans="5:5" s="2" customFormat="1">
      <c r="E329" s="45"/>
    </row>
    <row r="330" spans="5:5" s="2" customFormat="1">
      <c r="E330" s="45"/>
    </row>
    <row r="331" spans="5:5" s="2" customFormat="1">
      <c r="E331" s="45"/>
    </row>
    <row r="332" spans="5:5" s="2" customFormat="1">
      <c r="E332" s="45"/>
    </row>
    <row r="333" spans="5:5" s="2" customFormat="1">
      <c r="E333" s="45"/>
    </row>
    <row r="334" spans="5:5" s="2" customFormat="1">
      <c r="E334" s="45"/>
    </row>
    <row r="335" spans="5:5" s="2" customFormat="1">
      <c r="E335" s="45"/>
    </row>
    <row r="336" spans="5:5" s="2" customFormat="1">
      <c r="E336" s="45"/>
    </row>
    <row r="337" spans="5:5" s="2" customFormat="1">
      <c r="E337" s="45"/>
    </row>
    <row r="338" spans="5:5" s="2" customFormat="1">
      <c r="E338" s="45"/>
    </row>
    <row r="339" spans="5:5" s="2" customFormat="1">
      <c r="E339" s="45"/>
    </row>
    <row r="340" spans="5:5" s="2" customFormat="1">
      <c r="E340" s="45"/>
    </row>
    <row r="341" spans="5:5" s="2" customFormat="1">
      <c r="E341" s="45"/>
    </row>
    <row r="342" spans="5:5" s="2" customFormat="1">
      <c r="E342" s="45"/>
    </row>
    <row r="343" spans="5:5" s="2" customFormat="1">
      <c r="E343" s="45"/>
    </row>
    <row r="344" spans="5:5" s="2" customFormat="1">
      <c r="E344" s="45"/>
    </row>
    <row r="345" spans="5:5" s="2" customFormat="1">
      <c r="E345" s="45"/>
    </row>
    <row r="346" spans="5:5" s="2" customFormat="1">
      <c r="E346" s="45"/>
    </row>
    <row r="347" spans="5:5" s="2" customFormat="1">
      <c r="E347" s="45"/>
    </row>
    <row r="348" spans="5:5" s="2" customFormat="1">
      <c r="E348" s="45"/>
    </row>
    <row r="349" spans="5:5" s="2" customFormat="1">
      <c r="E349" s="45"/>
    </row>
    <row r="350" spans="5:5" s="2" customFormat="1">
      <c r="E350" s="45"/>
    </row>
    <row r="351" spans="5:5" s="2" customFormat="1">
      <c r="E351" s="45"/>
    </row>
    <row r="352" spans="5:5" s="2" customFormat="1">
      <c r="E352" s="45"/>
    </row>
    <row r="353" spans="5:5" s="2" customFormat="1">
      <c r="E353" s="45"/>
    </row>
    <row r="354" spans="5:5" s="2" customFormat="1">
      <c r="E354" s="45"/>
    </row>
    <row r="355" spans="5:5" s="2" customFormat="1">
      <c r="E355" s="45"/>
    </row>
    <row r="356" spans="5:5" s="2" customFormat="1">
      <c r="E356" s="45"/>
    </row>
    <row r="357" spans="5:5" s="2" customFormat="1">
      <c r="E357" s="45"/>
    </row>
    <row r="358" spans="5:5" s="2" customFormat="1">
      <c r="E358" s="45"/>
    </row>
    <row r="359" spans="5:5" s="2" customFormat="1">
      <c r="E359" s="45"/>
    </row>
    <row r="360" spans="5:5" s="2" customFormat="1">
      <c r="E360" s="45"/>
    </row>
    <row r="361" spans="5:5" s="2" customFormat="1">
      <c r="E361" s="45"/>
    </row>
    <row r="362" spans="5:5" s="2" customFormat="1">
      <c r="E362" s="45"/>
    </row>
    <row r="363" spans="5:5" s="2" customFormat="1">
      <c r="E363" s="45"/>
    </row>
    <row r="364" spans="5:5" s="2" customFormat="1">
      <c r="E364" s="45"/>
    </row>
    <row r="365" spans="5:5" s="2" customFormat="1">
      <c r="E365" s="45"/>
    </row>
    <row r="366" spans="5:5" s="2" customFormat="1">
      <c r="E366" s="45"/>
    </row>
    <row r="367" spans="5:5" s="2" customFormat="1">
      <c r="E367" s="45"/>
    </row>
    <row r="368" spans="5:5" s="2" customFormat="1">
      <c r="E368" s="45"/>
    </row>
    <row r="369" spans="5:5" s="2" customFormat="1">
      <c r="E369" s="45"/>
    </row>
    <row r="370" spans="5:5" s="2" customFormat="1">
      <c r="E370" s="45"/>
    </row>
    <row r="371" spans="5:5" s="2" customFormat="1">
      <c r="E371" s="45"/>
    </row>
    <row r="372" spans="5:5" s="2" customFormat="1">
      <c r="E372" s="45"/>
    </row>
    <row r="373" spans="5:5" s="2" customFormat="1">
      <c r="E373" s="45"/>
    </row>
    <row r="374" spans="5:5" s="2" customFormat="1">
      <c r="E374" s="45"/>
    </row>
    <row r="375" spans="5:5" s="2" customFormat="1">
      <c r="E375" s="45"/>
    </row>
    <row r="376" spans="5:5" s="2" customFormat="1">
      <c r="E376" s="45"/>
    </row>
    <row r="377" spans="5:5" s="2" customFormat="1">
      <c r="E377" s="45"/>
    </row>
    <row r="378" spans="5:5" s="2" customFormat="1">
      <c r="E378" s="45"/>
    </row>
    <row r="379" spans="5:5" s="2" customFormat="1">
      <c r="E379" s="45"/>
    </row>
    <row r="380" spans="5:5" s="2" customFormat="1">
      <c r="E380" s="45"/>
    </row>
    <row r="381" spans="5:5" s="2" customFormat="1">
      <c r="E381" s="45"/>
    </row>
    <row r="382" spans="5:5" s="2" customFormat="1">
      <c r="E382" s="45"/>
    </row>
    <row r="383" spans="5:5" s="2" customFormat="1">
      <c r="E383" s="45"/>
    </row>
    <row r="384" spans="5:5" s="2" customFormat="1">
      <c r="E384" s="45"/>
    </row>
    <row r="385" spans="5:5" s="2" customFormat="1">
      <c r="E385" s="45"/>
    </row>
    <row r="386" spans="5:5" s="2" customFormat="1">
      <c r="E386" s="45"/>
    </row>
    <row r="387" spans="5:5" s="2" customFormat="1">
      <c r="E387" s="45"/>
    </row>
    <row r="388" spans="5:5" s="2" customFormat="1">
      <c r="E388" s="45"/>
    </row>
    <row r="389" spans="5:5" s="2" customFormat="1">
      <c r="E389" s="45"/>
    </row>
    <row r="390" spans="5:5" s="2" customFormat="1">
      <c r="E390" s="45"/>
    </row>
    <row r="391" spans="5:5" s="2" customFormat="1">
      <c r="E391" s="45"/>
    </row>
    <row r="392" spans="5:5" s="2" customFormat="1">
      <c r="E392" s="45"/>
    </row>
    <row r="393" spans="5:5" s="2" customFormat="1">
      <c r="E393" s="45"/>
    </row>
    <row r="394" spans="5:5" s="2" customFormat="1">
      <c r="E394" s="45"/>
    </row>
    <row r="395" spans="5:5" s="2" customFormat="1">
      <c r="E395" s="45"/>
    </row>
    <row r="396" spans="5:5" s="2" customFormat="1">
      <c r="E396" s="45"/>
    </row>
    <row r="397" spans="5:5" s="2" customFormat="1">
      <c r="E397" s="45"/>
    </row>
    <row r="398" spans="5:5" s="2" customFormat="1">
      <c r="E398" s="45"/>
    </row>
    <row r="399" spans="5:5" s="2" customFormat="1">
      <c r="E399" s="45"/>
    </row>
    <row r="400" spans="5:5" s="2" customFormat="1">
      <c r="E400" s="45"/>
    </row>
    <row r="401" spans="5:5" s="2" customFormat="1">
      <c r="E401" s="45"/>
    </row>
    <row r="402" spans="5:5" s="2" customFormat="1">
      <c r="E402" s="45"/>
    </row>
    <row r="403" spans="5:5" s="2" customFormat="1">
      <c r="E403" s="45"/>
    </row>
    <row r="404" spans="5:5" s="2" customFormat="1">
      <c r="E404" s="45"/>
    </row>
    <row r="405" spans="5:5" s="2" customFormat="1">
      <c r="E405" s="45"/>
    </row>
    <row r="406" spans="5:5" s="2" customFormat="1">
      <c r="E406" s="45"/>
    </row>
    <row r="407" spans="5:5" s="2" customFormat="1">
      <c r="E407" s="45"/>
    </row>
    <row r="408" spans="5:5" s="2" customFormat="1">
      <c r="E408" s="45"/>
    </row>
    <row r="409" spans="5:5" s="2" customFormat="1">
      <c r="E409" s="45"/>
    </row>
    <row r="410" spans="5:5" s="2" customFormat="1">
      <c r="E410" s="45"/>
    </row>
    <row r="411" spans="5:5" s="2" customFormat="1">
      <c r="E411" s="45"/>
    </row>
    <row r="412" spans="5:5" s="2" customFormat="1">
      <c r="E412" s="45"/>
    </row>
    <row r="413" spans="5:5" s="2" customFormat="1">
      <c r="E413" s="45"/>
    </row>
    <row r="414" spans="5:5" s="2" customFormat="1">
      <c r="E414" s="45"/>
    </row>
    <row r="415" spans="5:5" s="2" customFormat="1">
      <c r="E415" s="45"/>
    </row>
    <row r="416" spans="5:5" s="2" customFormat="1">
      <c r="E416" s="45"/>
    </row>
    <row r="417" spans="5:5" s="2" customFormat="1">
      <c r="E417" s="45"/>
    </row>
    <row r="418" spans="5:5" s="2" customFormat="1">
      <c r="E418" s="45"/>
    </row>
    <row r="419" spans="5:5" s="2" customFormat="1">
      <c r="E419" s="45"/>
    </row>
    <row r="420" spans="5:5" s="2" customFormat="1">
      <c r="E420" s="45"/>
    </row>
    <row r="421" spans="5:5" s="2" customFormat="1">
      <c r="E421" s="45"/>
    </row>
    <row r="422" spans="5:5" s="2" customFormat="1">
      <c r="E422" s="45"/>
    </row>
    <row r="423" spans="5:5" s="2" customFormat="1">
      <c r="E423" s="45"/>
    </row>
    <row r="424" spans="5:5" s="2" customFormat="1">
      <c r="E424" s="45"/>
    </row>
    <row r="425" spans="5:5" s="2" customFormat="1">
      <c r="E425" s="45"/>
    </row>
    <row r="426" spans="5:5" s="2" customFormat="1">
      <c r="E426" s="45"/>
    </row>
    <row r="427" spans="5:5" s="2" customFormat="1">
      <c r="E427" s="45"/>
    </row>
    <row r="428" spans="5:5" s="2" customFormat="1">
      <c r="E428" s="45"/>
    </row>
    <row r="429" spans="5:5" s="2" customFormat="1">
      <c r="E429" s="45"/>
    </row>
    <row r="430" spans="5:5" s="2" customFormat="1">
      <c r="E430" s="45"/>
    </row>
    <row r="431" spans="5:5" s="2" customFormat="1">
      <c r="E431" s="45"/>
    </row>
    <row r="432" spans="5:5" s="2" customFormat="1">
      <c r="E432" s="45"/>
    </row>
    <row r="433" spans="5:5" s="2" customFormat="1">
      <c r="E433" s="45"/>
    </row>
    <row r="434" spans="5:5" s="2" customFormat="1">
      <c r="E434" s="45"/>
    </row>
    <row r="435" spans="5:5" s="2" customFormat="1">
      <c r="E435" s="45"/>
    </row>
    <row r="436" spans="5:5" s="2" customFormat="1">
      <c r="E436" s="45"/>
    </row>
    <row r="437" spans="5:5" s="2" customFormat="1">
      <c r="E437" s="45"/>
    </row>
    <row r="438" spans="5:5" s="2" customFormat="1">
      <c r="E438" s="45"/>
    </row>
    <row r="439" spans="5:5" s="2" customFormat="1">
      <c r="E439" s="45"/>
    </row>
    <row r="440" spans="5:5" s="2" customFormat="1">
      <c r="E440" s="45"/>
    </row>
    <row r="441" spans="5:5" s="2" customFormat="1">
      <c r="E441" s="45"/>
    </row>
    <row r="442" spans="5:5" s="2" customFormat="1">
      <c r="E442" s="45"/>
    </row>
    <row r="443" spans="5:5" s="2" customFormat="1">
      <c r="E443" s="45"/>
    </row>
    <row r="444" spans="5:5" s="2" customFormat="1">
      <c r="E444" s="45"/>
    </row>
    <row r="445" spans="5:5" s="2" customFormat="1">
      <c r="E445" s="45"/>
    </row>
    <row r="446" spans="5:5" s="2" customFormat="1">
      <c r="E446" s="45"/>
    </row>
    <row r="447" spans="5:5" s="2" customFormat="1">
      <c r="E447" s="45"/>
    </row>
    <row r="448" spans="5:5" s="2" customFormat="1">
      <c r="E448" s="45"/>
    </row>
    <row r="449" spans="5:5" s="2" customFormat="1">
      <c r="E449" s="45"/>
    </row>
    <row r="450" spans="5:5" s="2" customFormat="1">
      <c r="E450" s="45"/>
    </row>
    <row r="451" spans="5:5" s="2" customFormat="1">
      <c r="E451" s="45"/>
    </row>
    <row r="452" spans="5:5" s="2" customFormat="1">
      <c r="E452" s="45"/>
    </row>
    <row r="453" spans="5:5" s="2" customFormat="1">
      <c r="E453" s="45"/>
    </row>
    <row r="454" spans="5:5" s="2" customFormat="1">
      <c r="E454" s="45"/>
    </row>
    <row r="455" spans="5:5" s="2" customFormat="1">
      <c r="E455" s="45"/>
    </row>
    <row r="456" spans="5:5" s="2" customFormat="1">
      <c r="E456" s="45"/>
    </row>
    <row r="457" spans="5:5" s="2" customFormat="1">
      <c r="E457" s="45"/>
    </row>
    <row r="458" spans="5:5" s="2" customFormat="1">
      <c r="E458" s="45"/>
    </row>
    <row r="459" spans="5:5" s="2" customFormat="1">
      <c r="E459" s="45"/>
    </row>
    <row r="460" spans="5:5" s="2" customFormat="1">
      <c r="E460" s="45"/>
    </row>
    <row r="461" spans="5:5" s="2" customFormat="1">
      <c r="E461" s="45"/>
    </row>
    <row r="462" spans="5:5" s="2" customFormat="1">
      <c r="E462" s="45"/>
    </row>
    <row r="463" spans="5:5" s="2" customFormat="1">
      <c r="E463" s="45"/>
    </row>
    <row r="464" spans="5:5" s="2" customFormat="1">
      <c r="E464" s="45"/>
    </row>
    <row r="465" spans="5:5" s="2" customFormat="1">
      <c r="E465" s="45"/>
    </row>
    <row r="466" spans="5:5" s="2" customFormat="1">
      <c r="E466" s="45"/>
    </row>
    <row r="467" spans="5:5" s="2" customFormat="1">
      <c r="E467" s="45"/>
    </row>
    <row r="468" spans="5:5" s="2" customFormat="1">
      <c r="E468" s="45"/>
    </row>
    <row r="469" spans="5:5" s="2" customFormat="1">
      <c r="E469" s="45"/>
    </row>
    <row r="470" spans="5:5" s="2" customFormat="1">
      <c r="E470" s="45"/>
    </row>
    <row r="471" spans="5:5" s="2" customFormat="1">
      <c r="E471" s="45"/>
    </row>
    <row r="472" spans="5:5" s="2" customFormat="1">
      <c r="E472" s="45"/>
    </row>
    <row r="473" spans="5:5" s="2" customFormat="1">
      <c r="E473" s="45"/>
    </row>
    <row r="474" spans="5:5" s="2" customFormat="1">
      <c r="E474" s="45"/>
    </row>
    <row r="475" spans="5:5" s="2" customFormat="1">
      <c r="E475" s="45"/>
    </row>
    <row r="476" spans="5:5" s="2" customFormat="1">
      <c r="E476" s="45"/>
    </row>
    <row r="477" spans="5:5" s="2" customFormat="1">
      <c r="E477" s="45"/>
    </row>
    <row r="478" spans="5:5" s="2" customFormat="1">
      <c r="E478" s="45"/>
    </row>
    <row r="479" spans="5:5" s="2" customFormat="1">
      <c r="E479" s="45"/>
    </row>
    <row r="480" spans="5:5" s="2" customFormat="1">
      <c r="E480" s="45"/>
    </row>
    <row r="481" spans="5:5" s="2" customFormat="1">
      <c r="E481" s="45"/>
    </row>
    <row r="482" spans="5:5" s="2" customFormat="1">
      <c r="E482" s="45"/>
    </row>
    <row r="483" spans="5:5" s="2" customFormat="1">
      <c r="E483" s="45"/>
    </row>
    <row r="484" spans="5:5" s="2" customFormat="1">
      <c r="E484" s="45"/>
    </row>
    <row r="485" spans="5:5" s="2" customFormat="1">
      <c r="E485" s="45"/>
    </row>
    <row r="486" spans="5:5" s="2" customFormat="1">
      <c r="E486" s="45"/>
    </row>
    <row r="487" spans="5:5" s="2" customFormat="1">
      <c r="E487" s="45"/>
    </row>
    <row r="488" spans="5:5" s="2" customFormat="1">
      <c r="E488" s="45"/>
    </row>
    <row r="489" spans="5:5" s="2" customFormat="1">
      <c r="E489" s="45"/>
    </row>
    <row r="490" spans="5:5" s="2" customFormat="1">
      <c r="E490" s="45"/>
    </row>
    <row r="491" spans="5:5" s="2" customFormat="1">
      <c r="E491" s="45"/>
    </row>
    <row r="492" spans="5:5" s="2" customFormat="1">
      <c r="E492" s="45"/>
    </row>
    <row r="493" spans="5:5" s="2" customFormat="1">
      <c r="E493" s="45"/>
    </row>
    <row r="494" spans="5:5" s="2" customFormat="1">
      <c r="E494" s="45"/>
    </row>
    <row r="495" spans="5:5" s="2" customFormat="1">
      <c r="E495" s="45"/>
    </row>
    <row r="496" spans="5:5" s="2" customFormat="1">
      <c r="E496" s="45"/>
    </row>
    <row r="497" spans="5:5" s="2" customFormat="1">
      <c r="E497" s="45"/>
    </row>
    <row r="498" spans="5:5" s="2" customFormat="1">
      <c r="E498" s="45"/>
    </row>
    <row r="499" spans="5:5" s="2" customFormat="1">
      <c r="E499" s="45"/>
    </row>
    <row r="500" spans="5:5" s="2" customFormat="1">
      <c r="E500" s="45"/>
    </row>
    <row r="501" spans="5:5" s="2" customFormat="1">
      <c r="E501" s="45"/>
    </row>
    <row r="502" spans="5:5" s="2" customFormat="1">
      <c r="E502" s="45"/>
    </row>
    <row r="503" spans="5:5" s="2" customFormat="1">
      <c r="E503" s="45"/>
    </row>
    <row r="504" spans="5:5" s="2" customFormat="1">
      <c r="E504" s="45"/>
    </row>
    <row r="505" spans="5:5" s="2" customFormat="1">
      <c r="E505" s="45"/>
    </row>
    <row r="506" spans="5:5" s="2" customFormat="1">
      <c r="E506" s="45"/>
    </row>
    <row r="507" spans="5:5" s="2" customFormat="1">
      <c r="E507" s="45"/>
    </row>
    <row r="508" spans="5:5" s="2" customFormat="1">
      <c r="E508" s="45"/>
    </row>
    <row r="509" spans="5:5" s="2" customFormat="1">
      <c r="E509" s="45"/>
    </row>
    <row r="510" spans="5:5" s="2" customFormat="1">
      <c r="E510" s="45"/>
    </row>
    <row r="511" spans="5:5" s="2" customFormat="1">
      <c r="E511" s="45"/>
    </row>
    <row r="512" spans="5:5" s="2" customFormat="1">
      <c r="E512" s="45"/>
    </row>
    <row r="513" spans="5:5" s="2" customFormat="1">
      <c r="E513" s="45"/>
    </row>
    <row r="514" spans="5:5" s="2" customFormat="1">
      <c r="E514" s="45"/>
    </row>
    <row r="515" spans="5:5" s="2" customFormat="1">
      <c r="E515" s="45"/>
    </row>
    <row r="516" spans="5:5" s="2" customFormat="1">
      <c r="E516" s="45"/>
    </row>
    <row r="517" spans="5:5" s="2" customFormat="1">
      <c r="E517" s="45"/>
    </row>
    <row r="518" spans="5:5" s="2" customFormat="1">
      <c r="E518" s="45"/>
    </row>
    <row r="519" spans="5:5" s="2" customFormat="1">
      <c r="E519" s="45"/>
    </row>
    <row r="520" spans="5:5" s="2" customFormat="1">
      <c r="E520" s="45"/>
    </row>
    <row r="521" spans="5:5" s="2" customFormat="1">
      <c r="E521" s="45"/>
    </row>
    <row r="522" spans="5:5" s="2" customFormat="1">
      <c r="E522" s="45"/>
    </row>
    <row r="523" spans="5:5" s="2" customFormat="1">
      <c r="E523" s="45"/>
    </row>
    <row r="524" spans="5:5" s="2" customFormat="1">
      <c r="E524" s="45"/>
    </row>
    <row r="525" spans="5:5" s="2" customFormat="1">
      <c r="E525" s="45"/>
    </row>
    <row r="526" spans="5:5" s="2" customFormat="1">
      <c r="E526" s="45"/>
    </row>
    <row r="527" spans="5:5" s="2" customFormat="1">
      <c r="E527" s="45"/>
    </row>
    <row r="528" spans="5:5" s="2" customFormat="1">
      <c r="E528" s="45"/>
    </row>
    <row r="529" spans="5:5" s="2" customFormat="1">
      <c r="E529" s="45"/>
    </row>
    <row r="530" spans="5:5" s="2" customFormat="1">
      <c r="E530" s="45"/>
    </row>
    <row r="531" spans="5:5" s="2" customFormat="1">
      <c r="E531" s="45"/>
    </row>
    <row r="532" spans="5:5" s="2" customFormat="1">
      <c r="E532" s="45"/>
    </row>
    <row r="533" spans="5:5" s="2" customFormat="1">
      <c r="E533" s="45"/>
    </row>
    <row r="534" spans="5:5" s="2" customFormat="1">
      <c r="E534" s="45"/>
    </row>
    <row r="535" spans="5:5" s="2" customFormat="1">
      <c r="E535" s="45"/>
    </row>
    <row r="536" spans="5:5" s="2" customFormat="1">
      <c r="E536" s="45"/>
    </row>
    <row r="537" spans="5:5" s="2" customFormat="1">
      <c r="E537" s="45"/>
    </row>
    <row r="538" spans="5:5" s="2" customFormat="1">
      <c r="E538" s="45"/>
    </row>
    <row r="539" spans="5:5" s="2" customFormat="1">
      <c r="E539" s="45"/>
    </row>
    <row r="540" spans="5:5" s="2" customFormat="1">
      <c r="E540" s="45"/>
    </row>
    <row r="541" spans="5:5" s="2" customFormat="1">
      <c r="E541" s="45"/>
    </row>
    <row r="542" spans="5:5" s="2" customFormat="1">
      <c r="E542" s="45"/>
    </row>
    <row r="543" spans="5:5" s="2" customFormat="1">
      <c r="E543" s="45"/>
    </row>
    <row r="544" spans="5:5" s="2" customFormat="1">
      <c r="E544" s="45"/>
    </row>
    <row r="545" spans="5:5" s="2" customFormat="1">
      <c r="E545" s="45"/>
    </row>
    <row r="546" spans="5:5" s="2" customFormat="1">
      <c r="E546" s="45"/>
    </row>
    <row r="547" spans="5:5" s="2" customFormat="1">
      <c r="E547" s="45"/>
    </row>
    <row r="548" spans="5:5" s="2" customFormat="1">
      <c r="E548" s="45"/>
    </row>
    <row r="549" spans="5:5" s="2" customFormat="1">
      <c r="E549" s="45"/>
    </row>
    <row r="550" spans="5:5" s="2" customFormat="1">
      <c r="E550" s="45"/>
    </row>
    <row r="551" spans="5:5" s="2" customFormat="1">
      <c r="E551" s="45"/>
    </row>
    <row r="552" spans="5:5" s="2" customFormat="1">
      <c r="E552" s="45"/>
    </row>
    <row r="553" spans="5:5" s="2" customFormat="1">
      <c r="E553" s="45"/>
    </row>
    <row r="554" spans="5:5" s="2" customFormat="1">
      <c r="E554" s="45"/>
    </row>
    <row r="555" spans="5:5" s="2" customFormat="1">
      <c r="E555" s="45"/>
    </row>
    <row r="556" spans="5:5" s="2" customFormat="1">
      <c r="E556" s="45"/>
    </row>
    <row r="557" spans="5:5" s="2" customFormat="1">
      <c r="E557" s="45"/>
    </row>
    <row r="558" spans="5:5" s="2" customFormat="1">
      <c r="E558" s="45"/>
    </row>
    <row r="559" spans="5:5" s="2" customFormat="1">
      <c r="E559" s="45"/>
    </row>
    <row r="560" spans="5:5" s="2" customFormat="1">
      <c r="E560" s="45"/>
    </row>
    <row r="561" spans="5:5" s="2" customFormat="1">
      <c r="E561" s="45"/>
    </row>
    <row r="562" spans="5:5" s="2" customFormat="1">
      <c r="E562" s="45"/>
    </row>
    <row r="563" spans="5:5" s="2" customFormat="1">
      <c r="E563" s="45"/>
    </row>
    <row r="564" spans="5:5" s="2" customFormat="1">
      <c r="E564" s="45"/>
    </row>
    <row r="565" spans="5:5" s="2" customFormat="1">
      <c r="E565" s="45"/>
    </row>
    <row r="566" spans="5:5" s="2" customFormat="1">
      <c r="E566" s="45"/>
    </row>
    <row r="567" spans="5:5" s="2" customFormat="1">
      <c r="E567" s="45"/>
    </row>
    <row r="568" spans="5:5" s="2" customFormat="1">
      <c r="E568" s="45"/>
    </row>
    <row r="569" spans="5:5" s="2" customFormat="1">
      <c r="E569" s="45"/>
    </row>
    <row r="570" spans="5:5" s="2" customFormat="1">
      <c r="E570" s="45"/>
    </row>
    <row r="571" spans="5:5" s="2" customFormat="1">
      <c r="E571" s="45"/>
    </row>
    <row r="572" spans="5:5" s="2" customFormat="1">
      <c r="E572" s="45"/>
    </row>
    <row r="573" spans="5:5" s="2" customFormat="1">
      <c r="E573" s="45"/>
    </row>
    <row r="574" spans="5:5" s="2" customFormat="1">
      <c r="E574" s="45"/>
    </row>
    <row r="575" spans="5:5" s="2" customFormat="1">
      <c r="E575" s="45"/>
    </row>
    <row r="576" spans="5:5" s="2" customFormat="1">
      <c r="E576" s="45"/>
    </row>
    <row r="577" spans="5:5" s="2" customFormat="1">
      <c r="E577" s="45"/>
    </row>
    <row r="578" spans="5:5" s="2" customFormat="1">
      <c r="E578" s="45"/>
    </row>
    <row r="579" spans="5:5" s="2" customFormat="1">
      <c r="E579" s="45"/>
    </row>
    <row r="580" spans="5:5" s="2" customFormat="1">
      <c r="E580" s="45"/>
    </row>
    <row r="581" spans="5:5" s="2" customFormat="1">
      <c r="E581" s="45"/>
    </row>
    <row r="582" spans="5:5" s="2" customFormat="1">
      <c r="E582" s="45"/>
    </row>
    <row r="583" spans="5:5" s="2" customFormat="1">
      <c r="E583" s="45"/>
    </row>
    <row r="584" spans="5:5" s="2" customFormat="1">
      <c r="E584" s="45"/>
    </row>
    <row r="585" spans="5:5" s="2" customFormat="1">
      <c r="E585" s="45"/>
    </row>
    <row r="586" spans="5:5" s="2" customFormat="1">
      <c r="E586" s="45"/>
    </row>
    <row r="587" spans="5:5" s="2" customFormat="1">
      <c r="E587" s="45"/>
    </row>
    <row r="588" spans="5:5" s="2" customFormat="1">
      <c r="E588" s="45"/>
    </row>
    <row r="589" spans="5:5" s="2" customFormat="1">
      <c r="E589" s="45"/>
    </row>
    <row r="590" spans="5:5" s="2" customFormat="1">
      <c r="E590" s="45"/>
    </row>
    <row r="591" spans="5:5" s="2" customFormat="1">
      <c r="E591" s="45"/>
    </row>
    <row r="592" spans="5:5" s="2" customFormat="1">
      <c r="E592" s="45"/>
    </row>
    <row r="593" spans="5:5" s="2" customFormat="1">
      <c r="E593" s="45"/>
    </row>
    <row r="594" spans="5:5" s="2" customFormat="1">
      <c r="E594" s="45"/>
    </row>
    <row r="595" spans="5:5" s="2" customFormat="1">
      <c r="E595" s="45"/>
    </row>
    <row r="596" spans="5:5" s="2" customFormat="1">
      <c r="E596" s="45"/>
    </row>
    <row r="597" spans="5:5" s="2" customFormat="1">
      <c r="E597" s="45"/>
    </row>
    <row r="598" spans="5:5" s="2" customFormat="1">
      <c r="E598" s="45"/>
    </row>
    <row r="599" spans="5:5" s="2" customFormat="1">
      <c r="E599" s="45"/>
    </row>
    <row r="600" spans="5:5" s="2" customFormat="1">
      <c r="E600" s="45"/>
    </row>
    <row r="601" spans="5:5" s="2" customFormat="1">
      <c r="E601" s="45"/>
    </row>
    <row r="602" spans="5:5" s="2" customFormat="1">
      <c r="E602" s="45"/>
    </row>
    <row r="603" spans="5:5" s="2" customFormat="1">
      <c r="E603" s="45"/>
    </row>
    <row r="604" spans="5:5" s="2" customFormat="1">
      <c r="E604" s="45"/>
    </row>
    <row r="605" spans="5:5" s="2" customFormat="1">
      <c r="E605" s="45"/>
    </row>
    <row r="606" spans="5:5" s="2" customFormat="1">
      <c r="E606" s="45"/>
    </row>
    <row r="607" spans="5:5" s="2" customFormat="1">
      <c r="E607" s="45"/>
    </row>
    <row r="608" spans="5:5" s="2" customFormat="1">
      <c r="E608" s="45"/>
    </row>
    <row r="609" spans="5:5" s="2" customFormat="1">
      <c r="E609" s="45"/>
    </row>
    <row r="610" spans="5:5" s="2" customFormat="1">
      <c r="E610" s="45"/>
    </row>
    <row r="611" spans="5:5" s="2" customFormat="1">
      <c r="E611" s="45"/>
    </row>
    <row r="612" spans="5:5" s="2" customFormat="1">
      <c r="E612" s="45"/>
    </row>
    <row r="613" spans="5:5" s="2" customFormat="1">
      <c r="E613" s="45"/>
    </row>
    <row r="614" spans="5:5" s="2" customFormat="1">
      <c r="E614" s="45"/>
    </row>
    <row r="615" spans="5:5" s="2" customFormat="1">
      <c r="E615" s="45"/>
    </row>
    <row r="616" spans="5:5" s="2" customFormat="1">
      <c r="E616" s="45"/>
    </row>
    <row r="617" spans="5:5" s="2" customFormat="1">
      <c r="E617" s="45"/>
    </row>
    <row r="618" spans="5:5" s="2" customFormat="1">
      <c r="E618" s="45"/>
    </row>
    <row r="619" spans="5:5" s="2" customFormat="1">
      <c r="E619" s="45"/>
    </row>
    <row r="620" spans="5:5" s="2" customFormat="1">
      <c r="E620" s="45"/>
    </row>
    <row r="621" spans="5:5" s="2" customFormat="1">
      <c r="E621" s="45"/>
    </row>
    <row r="622" spans="5:5" s="2" customFormat="1">
      <c r="E622" s="45"/>
    </row>
    <row r="623" spans="5:5" s="2" customFormat="1">
      <c r="E623" s="45"/>
    </row>
    <row r="624" spans="5:5" s="2" customFormat="1">
      <c r="E624" s="45"/>
    </row>
    <row r="625" spans="5:5" s="2" customFormat="1">
      <c r="E625" s="45"/>
    </row>
    <row r="626" spans="5:5" s="2" customFormat="1">
      <c r="E626" s="45"/>
    </row>
    <row r="627" spans="5:5" s="2" customFormat="1">
      <c r="E627" s="45"/>
    </row>
    <row r="628" spans="5:5" s="2" customFormat="1">
      <c r="E628" s="45"/>
    </row>
    <row r="629" spans="5:5" s="2" customFormat="1">
      <c r="E629" s="45"/>
    </row>
    <row r="630" spans="5:5" s="2" customFormat="1">
      <c r="E630" s="45"/>
    </row>
    <row r="631" spans="5:5" s="2" customFormat="1">
      <c r="E631" s="45"/>
    </row>
    <row r="632" spans="5:5" s="2" customFormat="1">
      <c r="E632" s="45"/>
    </row>
    <row r="633" spans="5:5" s="2" customFormat="1">
      <c r="E633" s="45"/>
    </row>
    <row r="634" spans="5:5" s="2" customFormat="1">
      <c r="E634" s="45"/>
    </row>
    <row r="635" spans="5:5" s="2" customFormat="1">
      <c r="E635" s="45"/>
    </row>
    <row r="636" spans="5:5" s="2" customFormat="1">
      <c r="E636" s="45"/>
    </row>
    <row r="637" spans="5:5" s="2" customFormat="1">
      <c r="E637" s="45"/>
    </row>
    <row r="638" spans="5:5" s="2" customFormat="1">
      <c r="E638" s="45"/>
    </row>
    <row r="639" spans="5:5" s="2" customFormat="1">
      <c r="E639" s="45"/>
    </row>
    <row r="640" spans="5:5" s="2" customFormat="1">
      <c r="E640" s="45"/>
    </row>
    <row r="641" spans="5:5" s="2" customFormat="1">
      <c r="E641" s="45"/>
    </row>
    <row r="642" spans="5:5" s="2" customFormat="1">
      <c r="E642" s="45"/>
    </row>
    <row r="643" spans="5:5" s="2" customFormat="1">
      <c r="E643" s="45"/>
    </row>
    <row r="644" spans="5:5" s="2" customFormat="1">
      <c r="E644" s="45"/>
    </row>
    <row r="645" spans="5:5" s="2" customFormat="1">
      <c r="E645" s="45"/>
    </row>
    <row r="646" spans="5:5" s="2" customFormat="1">
      <c r="E646" s="45"/>
    </row>
    <row r="647" spans="5:5" s="2" customFormat="1">
      <c r="E647" s="45"/>
    </row>
    <row r="648" spans="5:5" s="2" customFormat="1">
      <c r="E648" s="45"/>
    </row>
    <row r="649" spans="5:5" s="2" customFormat="1">
      <c r="E649" s="45"/>
    </row>
    <row r="650" spans="5:5" s="2" customFormat="1">
      <c r="E650" s="45"/>
    </row>
    <row r="651" spans="5:5" s="2" customFormat="1">
      <c r="E651" s="45"/>
    </row>
    <row r="652" spans="5:5" s="2" customFormat="1">
      <c r="E652" s="45"/>
    </row>
    <row r="653" spans="5:5" s="2" customFormat="1">
      <c r="E653" s="45"/>
    </row>
    <row r="654" spans="5:5" s="2" customFormat="1">
      <c r="E654" s="45"/>
    </row>
    <row r="655" spans="5:5" s="2" customFormat="1">
      <c r="E655" s="45"/>
    </row>
    <row r="656" spans="5:5" s="2" customFormat="1">
      <c r="E656" s="45"/>
    </row>
    <row r="657" spans="5:5" s="2" customFormat="1">
      <c r="E657" s="45"/>
    </row>
    <row r="658" spans="5:5" s="2" customFormat="1">
      <c r="E658" s="45"/>
    </row>
    <row r="659" spans="5:5" s="2" customFormat="1">
      <c r="E659" s="45"/>
    </row>
    <row r="660" spans="5:5" s="2" customFormat="1">
      <c r="E660" s="45"/>
    </row>
    <row r="661" spans="5:5" s="2" customFormat="1">
      <c r="E661" s="45"/>
    </row>
    <row r="662" spans="5:5" s="2" customFormat="1">
      <c r="E662" s="45"/>
    </row>
    <row r="663" spans="5:5" s="2" customFormat="1">
      <c r="E663" s="45"/>
    </row>
    <row r="664" spans="5:5" s="2" customFormat="1">
      <c r="E664" s="45"/>
    </row>
    <row r="665" spans="5:5" s="2" customFormat="1">
      <c r="E665" s="45"/>
    </row>
    <row r="666" spans="5:5" s="2" customFormat="1">
      <c r="E666" s="45"/>
    </row>
    <row r="667" spans="5:5" s="2" customFormat="1">
      <c r="E667" s="45"/>
    </row>
    <row r="668" spans="5:5" s="2" customFormat="1">
      <c r="E668" s="45"/>
    </row>
    <row r="669" spans="5:5" s="2" customFormat="1">
      <c r="E669" s="45"/>
    </row>
    <row r="670" spans="5:5" s="2" customFormat="1">
      <c r="E670" s="45"/>
    </row>
    <row r="671" spans="5:5" s="2" customFormat="1">
      <c r="E671" s="45"/>
    </row>
    <row r="672" spans="5:5" s="2" customFormat="1">
      <c r="E672" s="45"/>
    </row>
    <row r="673" spans="5:5" s="2" customFormat="1">
      <c r="E673" s="45"/>
    </row>
    <row r="674" spans="5:5" s="2" customFormat="1">
      <c r="E674" s="45"/>
    </row>
    <row r="675" spans="5:5" s="2" customFormat="1">
      <c r="E675" s="45"/>
    </row>
    <row r="676" spans="5:5" s="2" customFormat="1">
      <c r="E676" s="45"/>
    </row>
    <row r="677" spans="5:5" s="2" customFormat="1">
      <c r="E677" s="45"/>
    </row>
    <row r="678" spans="5:5" s="2" customFormat="1">
      <c r="E678" s="45"/>
    </row>
    <row r="679" spans="5:5" s="2" customFormat="1">
      <c r="E679" s="45"/>
    </row>
    <row r="680" spans="5:5" s="2" customFormat="1">
      <c r="E680" s="45"/>
    </row>
    <row r="681" spans="5:5" s="2" customFormat="1">
      <c r="E681" s="45"/>
    </row>
    <row r="682" spans="5:5" s="2" customFormat="1">
      <c r="E682" s="45"/>
    </row>
    <row r="683" spans="5:5" s="2" customFormat="1">
      <c r="E683" s="45"/>
    </row>
    <row r="684" spans="5:5" s="2" customFormat="1">
      <c r="E684" s="45"/>
    </row>
    <row r="685" spans="5:5" s="2" customFormat="1">
      <c r="E685" s="45"/>
    </row>
    <row r="686" spans="5:5" s="2" customFormat="1">
      <c r="E686" s="45"/>
    </row>
    <row r="687" spans="5:5" s="2" customFormat="1">
      <c r="E687" s="45"/>
    </row>
    <row r="688" spans="5:5" s="2" customFormat="1">
      <c r="E688" s="45"/>
    </row>
    <row r="689" spans="5:5" s="2" customFormat="1">
      <c r="E689" s="45"/>
    </row>
    <row r="690" spans="5:5" s="2" customFormat="1">
      <c r="E690" s="45"/>
    </row>
    <row r="691" spans="5:5" s="2" customFormat="1">
      <c r="E691" s="45"/>
    </row>
    <row r="692" spans="5:5" s="2" customFormat="1">
      <c r="E692" s="45"/>
    </row>
    <row r="693" spans="5:5" s="2" customFormat="1">
      <c r="E693" s="45"/>
    </row>
    <row r="694" spans="5:5" s="2" customFormat="1">
      <c r="E694" s="45"/>
    </row>
    <row r="695" spans="5:5" s="2" customFormat="1">
      <c r="E695" s="45"/>
    </row>
    <row r="696" spans="5:5" s="2" customFormat="1">
      <c r="E696" s="45"/>
    </row>
    <row r="697" spans="5:5" s="2" customFormat="1">
      <c r="E697" s="45"/>
    </row>
    <row r="698" spans="5:5" s="2" customFormat="1">
      <c r="E698" s="45"/>
    </row>
    <row r="699" spans="5:5" s="2" customFormat="1">
      <c r="E699" s="45"/>
    </row>
    <row r="700" spans="5:5" s="2" customFormat="1">
      <c r="E700" s="45"/>
    </row>
    <row r="701" spans="5:5" s="2" customFormat="1">
      <c r="E701" s="45"/>
    </row>
    <row r="702" spans="5:5" s="2" customFormat="1">
      <c r="E702" s="45"/>
    </row>
    <row r="703" spans="5:5" s="2" customFormat="1">
      <c r="E703" s="45"/>
    </row>
    <row r="704" spans="5:5" s="2" customFormat="1">
      <c r="E704" s="45"/>
    </row>
    <row r="705" spans="5:5" s="2" customFormat="1">
      <c r="E705" s="45"/>
    </row>
    <row r="706" spans="5:5" s="2" customFormat="1">
      <c r="E706" s="45"/>
    </row>
    <row r="707" spans="5:5" s="2" customFormat="1">
      <c r="E707" s="45"/>
    </row>
    <row r="708" spans="5:5" s="2" customFormat="1">
      <c r="E708" s="45"/>
    </row>
    <row r="709" spans="5:5" s="2" customFormat="1">
      <c r="E709" s="45"/>
    </row>
    <row r="710" spans="5:5" s="2" customFormat="1">
      <c r="E710" s="45"/>
    </row>
    <row r="711" spans="5:5" s="2" customFormat="1">
      <c r="E711" s="45"/>
    </row>
    <row r="712" spans="5:5" s="2" customFormat="1">
      <c r="E712" s="45"/>
    </row>
    <row r="713" spans="5:5" s="2" customFormat="1">
      <c r="E713" s="45"/>
    </row>
    <row r="714" spans="5:5" s="2" customFormat="1">
      <c r="E714" s="45"/>
    </row>
    <row r="715" spans="5:5" s="2" customFormat="1">
      <c r="E715" s="45"/>
    </row>
    <row r="716" spans="5:5" s="2" customFormat="1">
      <c r="E716" s="45"/>
    </row>
    <row r="717" spans="5:5" s="2" customFormat="1">
      <c r="E717" s="45"/>
    </row>
    <row r="718" spans="5:5" s="2" customFormat="1">
      <c r="E718" s="45"/>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R22" sqref="R22"/>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6"/>
      <c r="C3" s="107"/>
      <c r="D3" s="107"/>
      <c r="E3" s="107"/>
      <c r="F3" s="107"/>
      <c r="G3" s="107"/>
      <c r="H3" s="107"/>
      <c r="I3" s="108"/>
    </row>
    <row r="4" spans="2:19">
      <c r="B4" s="528" t="s">
        <v>506</v>
      </c>
      <c r="C4" s="529"/>
      <c r="D4" s="529"/>
      <c r="E4" s="530" t="s">
        <v>507</v>
      </c>
      <c r="F4" s="530"/>
      <c r="G4" s="530"/>
      <c r="H4" s="530"/>
      <c r="I4" s="531"/>
      <c r="Q4" s="532" t="s">
        <v>508</v>
      </c>
      <c r="R4" s="532"/>
    </row>
    <row r="5" spans="2:19">
      <c r="B5" s="528"/>
      <c r="C5" s="529"/>
      <c r="D5" s="529"/>
      <c r="E5" s="530"/>
      <c r="F5" s="530"/>
      <c r="G5" s="530"/>
      <c r="H5" s="530"/>
      <c r="I5" s="531"/>
      <c r="Q5" s="532"/>
      <c r="R5" s="532"/>
    </row>
    <row r="6" spans="2:19">
      <c r="B6" s="528"/>
      <c r="C6" s="529"/>
      <c r="D6" s="529"/>
      <c r="E6" s="530"/>
      <c r="F6" s="530"/>
      <c r="G6" s="530"/>
      <c r="H6" s="530"/>
      <c r="I6" s="531"/>
      <c r="Q6" s="532"/>
      <c r="R6" s="532"/>
    </row>
    <row r="7" spans="2:19" ht="15.75" thickBot="1">
      <c r="B7" s="109"/>
      <c r="I7" s="110"/>
    </row>
    <row r="8" spans="2:19" ht="62.25" customHeight="1" thickBot="1">
      <c r="B8" s="533" t="s">
        <v>457</v>
      </c>
      <c r="C8" s="534"/>
      <c r="D8" s="54" t="s">
        <v>509</v>
      </c>
      <c r="E8" s="55">
        <v>5</v>
      </c>
      <c r="F8" s="55">
        <v>10</v>
      </c>
      <c r="G8" s="55">
        <v>15</v>
      </c>
      <c r="H8" s="55">
        <v>20</v>
      </c>
      <c r="I8" s="111">
        <v>25</v>
      </c>
      <c r="K8" s="535" t="s">
        <v>510</v>
      </c>
      <c r="L8" s="536"/>
      <c r="M8" s="536"/>
      <c r="N8" s="536"/>
      <c r="O8" s="536"/>
      <c r="P8" s="537"/>
      <c r="Q8" s="538" t="s">
        <v>511</v>
      </c>
      <c r="R8" s="538"/>
      <c r="S8" s="15" t="s">
        <v>512</v>
      </c>
    </row>
    <row r="9" spans="2:19" ht="62.25" customHeight="1" thickBot="1">
      <c r="B9" s="533"/>
      <c r="C9" s="534"/>
      <c r="D9" s="54" t="s">
        <v>513</v>
      </c>
      <c r="E9" s="56">
        <v>4</v>
      </c>
      <c r="F9" s="56">
        <v>8</v>
      </c>
      <c r="G9" s="55">
        <v>12</v>
      </c>
      <c r="H9" s="55">
        <v>16</v>
      </c>
      <c r="I9" s="111">
        <v>20</v>
      </c>
      <c r="K9" s="539" t="s">
        <v>514</v>
      </c>
      <c r="L9" s="540"/>
      <c r="M9" s="540"/>
      <c r="N9" s="540"/>
      <c r="O9" s="540"/>
      <c r="P9" s="540"/>
      <c r="Q9" s="541" t="s">
        <v>515</v>
      </c>
      <c r="R9" s="542"/>
      <c r="S9" s="15" t="s">
        <v>454</v>
      </c>
    </row>
    <row r="10" spans="2:19" ht="62.25" customHeight="1" thickBot="1">
      <c r="B10" s="533"/>
      <c r="C10" s="534"/>
      <c r="D10" s="54" t="s">
        <v>516</v>
      </c>
      <c r="E10" s="56">
        <v>3</v>
      </c>
      <c r="F10" s="56">
        <v>6</v>
      </c>
      <c r="G10" s="56">
        <v>9</v>
      </c>
      <c r="H10" s="55">
        <v>12</v>
      </c>
      <c r="I10" s="111">
        <v>15</v>
      </c>
      <c r="K10" s="543" t="s">
        <v>479</v>
      </c>
      <c r="L10" s="544"/>
      <c r="M10" s="544"/>
      <c r="N10" s="544"/>
      <c r="O10" s="544"/>
      <c r="P10" s="544"/>
      <c r="Q10" s="538" t="s">
        <v>517</v>
      </c>
      <c r="R10" s="538"/>
      <c r="S10" s="15" t="s">
        <v>518</v>
      </c>
    </row>
    <row r="11" spans="2:19" ht="62.25" customHeight="1">
      <c r="B11" s="533"/>
      <c r="C11" s="534"/>
      <c r="D11" s="54" t="s">
        <v>519</v>
      </c>
      <c r="E11" s="57">
        <v>2</v>
      </c>
      <c r="F11" s="56">
        <v>4</v>
      </c>
      <c r="G11" s="56">
        <v>6</v>
      </c>
      <c r="H11" s="55">
        <v>8</v>
      </c>
      <c r="I11" s="111">
        <v>10</v>
      </c>
      <c r="K11" s="545" t="s">
        <v>520</v>
      </c>
      <c r="L11" s="546"/>
      <c r="M11" s="546"/>
      <c r="N11" s="546"/>
      <c r="O11" s="546"/>
      <c r="P11" s="546"/>
      <c r="Q11" s="538" t="s">
        <v>453</v>
      </c>
      <c r="R11" s="547"/>
      <c r="S11" s="15" t="s">
        <v>453</v>
      </c>
    </row>
    <row r="12" spans="2:19" ht="62.25" customHeight="1">
      <c r="B12" s="533"/>
      <c r="C12" s="534"/>
      <c r="D12" s="54" t="s">
        <v>521</v>
      </c>
      <c r="E12" s="57">
        <v>1</v>
      </c>
      <c r="F12" s="57">
        <v>2</v>
      </c>
      <c r="G12" s="56">
        <v>3</v>
      </c>
      <c r="H12" s="55">
        <v>4</v>
      </c>
      <c r="I12" s="111">
        <v>5</v>
      </c>
    </row>
    <row r="13" spans="2:19" ht="62.25" customHeight="1" thickBot="1">
      <c r="B13" s="112"/>
      <c r="C13" s="526" t="s">
        <v>522</v>
      </c>
      <c r="D13" s="527"/>
      <c r="E13" s="113" t="s">
        <v>523</v>
      </c>
      <c r="F13" s="113" t="s">
        <v>524</v>
      </c>
      <c r="G13" s="113" t="s">
        <v>525</v>
      </c>
      <c r="H13" s="113" t="s">
        <v>526</v>
      </c>
      <c r="I13" s="114" t="s">
        <v>527</v>
      </c>
    </row>
    <row r="17" spans="4:6">
      <c r="D17" s="15"/>
      <c r="E17" s="15"/>
      <c r="F17" s="15"/>
    </row>
    <row r="18" spans="4:6" ht="15.75">
      <c r="D18" s="20" t="s">
        <v>528</v>
      </c>
      <c r="E18" s="115" t="s">
        <v>520</v>
      </c>
      <c r="F18" s="115">
        <v>1</v>
      </c>
    </row>
    <row r="19" spans="4:6">
      <c r="D19" s="20" t="s">
        <v>529</v>
      </c>
      <c r="E19" s="20" t="s">
        <v>520</v>
      </c>
      <c r="F19" s="20">
        <v>2</v>
      </c>
    </row>
    <row r="20" spans="4:6">
      <c r="D20" s="20" t="s">
        <v>530</v>
      </c>
      <c r="E20" s="20" t="s">
        <v>479</v>
      </c>
      <c r="F20" s="20">
        <v>2</v>
      </c>
    </row>
    <row r="21" spans="4:6">
      <c r="D21" s="20" t="s">
        <v>531</v>
      </c>
      <c r="E21" s="20" t="s">
        <v>532</v>
      </c>
      <c r="F21" s="20">
        <v>3</v>
      </c>
    </row>
    <row r="22" spans="4:6">
      <c r="D22" s="20" t="s">
        <v>533</v>
      </c>
      <c r="E22" s="20" t="s">
        <v>510</v>
      </c>
      <c r="F22" s="20">
        <v>4</v>
      </c>
    </row>
    <row r="23" spans="4:6">
      <c r="D23" s="20" t="s">
        <v>534</v>
      </c>
      <c r="E23" s="20" t="s">
        <v>520</v>
      </c>
      <c r="F23" s="20">
        <v>1</v>
      </c>
    </row>
    <row r="24" spans="4:6">
      <c r="D24" s="20" t="s">
        <v>535</v>
      </c>
      <c r="E24" s="20" t="s">
        <v>479</v>
      </c>
      <c r="F24" s="20">
        <v>2</v>
      </c>
    </row>
    <row r="25" spans="4:6">
      <c r="D25" s="20" t="s">
        <v>536</v>
      </c>
      <c r="E25" s="20" t="s">
        <v>479</v>
      </c>
      <c r="F25" s="20">
        <v>2</v>
      </c>
    </row>
    <row r="26" spans="4:6">
      <c r="D26" s="20" t="s">
        <v>537</v>
      </c>
      <c r="E26" s="20" t="s">
        <v>514</v>
      </c>
      <c r="F26" s="20">
        <v>3</v>
      </c>
    </row>
    <row r="27" spans="4:6">
      <c r="D27" s="20" t="s">
        <v>538</v>
      </c>
      <c r="E27" s="20" t="s">
        <v>510</v>
      </c>
      <c r="F27" s="20">
        <v>4</v>
      </c>
    </row>
    <row r="28" spans="4:6">
      <c r="D28" s="20" t="s">
        <v>539</v>
      </c>
      <c r="E28" s="20" t="s">
        <v>479</v>
      </c>
      <c r="F28" s="20">
        <v>2</v>
      </c>
    </row>
    <row r="29" spans="4:6">
      <c r="D29" s="20" t="s">
        <v>540</v>
      </c>
      <c r="E29" s="20" t="s">
        <v>479</v>
      </c>
      <c r="F29" s="20">
        <v>2</v>
      </c>
    </row>
    <row r="30" spans="4:6">
      <c r="D30" s="20" t="s">
        <v>541</v>
      </c>
      <c r="E30" s="20" t="s">
        <v>479</v>
      </c>
      <c r="F30" s="20">
        <v>2</v>
      </c>
    </row>
    <row r="31" spans="4:6">
      <c r="D31" s="20" t="s">
        <v>542</v>
      </c>
      <c r="E31" s="20" t="s">
        <v>514</v>
      </c>
      <c r="F31" s="20">
        <v>3</v>
      </c>
    </row>
    <row r="32" spans="4:6">
      <c r="D32" s="20" t="s">
        <v>543</v>
      </c>
      <c r="E32" s="20" t="s">
        <v>510</v>
      </c>
      <c r="F32" s="20">
        <v>4</v>
      </c>
    </row>
    <row r="33" spans="4:6">
      <c r="D33" s="20" t="s">
        <v>544</v>
      </c>
      <c r="E33" s="20" t="s">
        <v>479</v>
      </c>
      <c r="F33" s="20">
        <v>2</v>
      </c>
    </row>
    <row r="34" spans="4:6">
      <c r="D34" s="20" t="s">
        <v>545</v>
      </c>
      <c r="E34" s="20" t="s">
        <v>479</v>
      </c>
      <c r="F34" s="20">
        <v>2</v>
      </c>
    </row>
    <row r="35" spans="4:6">
      <c r="D35" s="20" t="s">
        <v>546</v>
      </c>
      <c r="E35" s="20" t="s">
        <v>514</v>
      </c>
      <c r="F35" s="20">
        <v>3</v>
      </c>
    </row>
    <row r="36" spans="4:6">
      <c r="D36" s="20" t="s">
        <v>547</v>
      </c>
      <c r="E36" s="20" t="s">
        <v>514</v>
      </c>
      <c r="F36" s="20">
        <v>3</v>
      </c>
    </row>
    <row r="37" spans="4:6">
      <c r="D37" s="20" t="s">
        <v>548</v>
      </c>
      <c r="E37" s="20" t="s">
        <v>510</v>
      </c>
      <c r="F37" s="20">
        <v>4</v>
      </c>
    </row>
    <row r="38" spans="4:6">
      <c r="D38" s="20" t="s">
        <v>549</v>
      </c>
      <c r="E38" s="20" t="s">
        <v>514</v>
      </c>
      <c r="F38" s="20">
        <v>3</v>
      </c>
    </row>
    <row r="39" spans="4:6">
      <c r="D39" s="20" t="s">
        <v>550</v>
      </c>
      <c r="E39" s="20" t="s">
        <v>514</v>
      </c>
      <c r="F39" s="20">
        <v>3</v>
      </c>
    </row>
    <row r="40" spans="4:6">
      <c r="D40" s="20" t="s">
        <v>551</v>
      </c>
      <c r="E40" s="20" t="s">
        <v>514</v>
      </c>
      <c r="F40" s="20">
        <v>3</v>
      </c>
    </row>
    <row r="41" spans="4:6">
      <c r="D41" s="20" t="s">
        <v>552</v>
      </c>
      <c r="E41" s="20" t="s">
        <v>514</v>
      </c>
      <c r="F41" s="20">
        <v>3</v>
      </c>
    </row>
    <row r="42" spans="4:6">
      <c r="D42" s="20" t="s">
        <v>553</v>
      </c>
      <c r="E42" s="20" t="s">
        <v>510</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JK128"/>
  <sheetViews>
    <sheetView showGridLines="0" topLeftCell="D7" zoomScale="90" zoomScaleNormal="90" workbookViewId="0">
      <pane ySplit="2" topLeftCell="A9" activePane="bottomLeft" state="frozen"/>
      <selection activeCell="A7" sqref="A7"/>
      <selection pane="bottomLeft" activeCell="M19" sqref="M19:M28"/>
    </sheetView>
  </sheetViews>
  <sheetFormatPr baseColWidth="10" defaultColWidth="11.42578125" defaultRowHeight="13.9" customHeight="1"/>
  <cols>
    <col min="1" max="1" width="6.140625" style="5" customWidth="1"/>
    <col min="2" max="2" width="31.5703125" style="5" customWidth="1"/>
    <col min="3" max="3" width="37.28515625" customWidth="1"/>
    <col min="4" max="4" width="16.85546875" style="90" customWidth="1"/>
    <col min="5" max="5" width="18.5703125" style="25" customWidth="1"/>
    <col min="6" max="6" width="18.28515625" style="25" customWidth="1"/>
    <col min="7" max="7" width="18.28515625" customWidth="1"/>
    <col min="8" max="8" width="62.85546875" customWidth="1"/>
    <col min="9" max="9" width="10.42578125" customWidth="1"/>
    <col min="10" max="10" width="11" customWidth="1"/>
    <col min="11" max="11" width="11.5703125" customWidth="1"/>
    <col min="12" max="12" width="12.85546875" customWidth="1"/>
    <col min="13" max="13" width="81.85546875" customWidth="1"/>
    <col min="14" max="169" width="11.42578125" style="2"/>
  </cols>
  <sheetData>
    <row r="1" spans="1:271" s="17" customFormat="1" ht="13.9" customHeight="1">
      <c r="A1" s="591"/>
      <c r="B1" s="592"/>
      <c r="C1" s="618"/>
      <c r="D1" s="618"/>
      <c r="E1" s="618"/>
      <c r="F1" s="618"/>
      <c r="G1" s="618"/>
      <c r="H1" s="618"/>
      <c r="I1" s="618"/>
      <c r="J1" s="618"/>
      <c r="K1" s="618"/>
      <c r="L1" s="619"/>
      <c r="M1" s="622"/>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13.9" customHeight="1">
      <c r="A2" s="593"/>
      <c r="B2" s="594"/>
      <c r="C2" s="620"/>
      <c r="D2" s="620"/>
      <c r="E2" s="620"/>
      <c r="F2" s="620"/>
      <c r="G2" s="620"/>
      <c r="H2" s="620"/>
      <c r="I2" s="620"/>
      <c r="J2" s="620"/>
      <c r="K2" s="620"/>
      <c r="L2" s="621"/>
      <c r="M2" s="623"/>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13.9" customHeight="1">
      <c r="A3" s="434" t="s">
        <v>276</v>
      </c>
      <c r="B3" s="434"/>
      <c r="C3" s="458" t="s">
        <v>5</v>
      </c>
      <c r="D3" s="458"/>
      <c r="E3" s="458"/>
      <c r="F3" s="458"/>
      <c r="G3" s="458"/>
      <c r="H3" s="458"/>
      <c r="I3" s="458"/>
      <c r="J3" s="458"/>
      <c r="K3" s="458"/>
      <c r="L3" s="458"/>
      <c r="M3" s="45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13.9" customHeight="1">
      <c r="A4" s="434" t="s">
        <v>277</v>
      </c>
      <c r="B4" s="434"/>
      <c r="C4" s="457" t="s">
        <v>38</v>
      </c>
      <c r="D4" s="457"/>
      <c r="E4" s="457"/>
      <c r="F4" s="457"/>
      <c r="G4" s="457"/>
      <c r="H4" s="457"/>
      <c r="I4" s="457"/>
      <c r="J4" s="457"/>
      <c r="K4" s="457"/>
      <c r="L4" s="457"/>
      <c r="M4" s="457"/>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13.9" customHeight="1" thickBot="1">
      <c r="A5" s="434" t="s">
        <v>278</v>
      </c>
      <c r="B5" s="434"/>
      <c r="C5" s="605" t="s">
        <v>279</v>
      </c>
      <c r="D5" s="606"/>
      <c r="E5" s="606"/>
      <c r="F5" s="606"/>
      <c r="G5" s="606"/>
      <c r="H5" s="606"/>
      <c r="I5" s="606"/>
      <c r="J5" s="606"/>
      <c r="K5" s="606"/>
      <c r="L5" s="606"/>
      <c r="M5" s="607"/>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21" customFormat="1" ht="13.9" customHeight="1" thickTop="1" thickBot="1">
      <c r="A6" s="600" t="s">
        <v>554</v>
      </c>
      <c r="B6" s="601"/>
      <c r="C6" s="602"/>
      <c r="D6" s="603" t="s">
        <v>555</v>
      </c>
      <c r="E6" s="603"/>
      <c r="F6" s="603"/>
      <c r="G6" s="604" t="s">
        <v>556</v>
      </c>
      <c r="H6" s="595" t="s">
        <v>557</v>
      </c>
      <c r="I6" s="597" t="s">
        <v>558</v>
      </c>
      <c r="J6" s="598"/>
      <c r="K6" s="597" t="s">
        <v>559</v>
      </c>
      <c r="L6" s="598"/>
      <c r="M6" s="599" t="s">
        <v>560</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row>
    <row r="7" spans="1:271" s="22" customFormat="1" ht="13.9" customHeight="1" thickTop="1" thickBot="1">
      <c r="A7" s="33" t="s">
        <v>43</v>
      </c>
      <c r="B7" s="33" t="s">
        <v>218</v>
      </c>
      <c r="C7" s="33" t="s">
        <v>220</v>
      </c>
      <c r="D7" s="26" t="s">
        <v>230</v>
      </c>
      <c r="E7" s="26" t="s">
        <v>561</v>
      </c>
      <c r="F7" s="26" t="s">
        <v>562</v>
      </c>
      <c r="G7" s="604"/>
      <c r="H7" s="596"/>
      <c r="I7" s="27" t="s">
        <v>563</v>
      </c>
      <c r="J7" s="27" t="s">
        <v>564</v>
      </c>
      <c r="K7" s="27" t="s">
        <v>565</v>
      </c>
      <c r="L7" s="27" t="s">
        <v>566</v>
      </c>
      <c r="M7" s="599"/>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3.9" customHeight="1" thickTop="1" thickBot="1">
      <c r="A8" s="609"/>
      <c r="B8" s="610"/>
      <c r="C8" s="610"/>
      <c r="D8" s="610"/>
      <c r="E8" s="610"/>
      <c r="F8" s="610"/>
      <c r="G8" s="610"/>
      <c r="H8" s="28"/>
      <c r="I8" s="28"/>
      <c r="J8" s="28"/>
      <c r="K8" s="28"/>
      <c r="L8" s="28"/>
      <c r="M8" s="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13.9" customHeight="1">
      <c r="A9" s="554">
        <f>'7- Mapa Final'!A10</f>
        <v>1</v>
      </c>
      <c r="B9" s="557" t="str">
        <f>'7- Mapa Final'!B10</f>
        <v xml:space="preserve">Posibilidad de registro y pago equivocado, tardío y sin el cumplimiento de requisitos  de las obligaciones de la Entidad </v>
      </c>
      <c r="C9" s="557" t="str">
        <f>'7- Mapa Final'!C10</f>
        <v>Se abonan menores o mayores valores o se abonan  a cuentas que no pertenecen a los destinatarios, o se abona incumpliendo los tiempos contractuales o legales  establecidos .</v>
      </c>
      <c r="D9" s="560" t="str">
        <f>'7- Mapa Final'!J10</f>
        <v>Muy Baja - 1</v>
      </c>
      <c r="E9" s="563" t="str">
        <f>'7- Mapa Final'!K10</f>
        <v>Menor - 2</v>
      </c>
      <c r="F9" s="566" t="str">
        <f>'7- Mapa Final'!M10</f>
        <v>Bajo - 2</v>
      </c>
      <c r="G9" s="391" t="s">
        <v>453</v>
      </c>
      <c r="H9" s="579" t="s">
        <v>567</v>
      </c>
      <c r="I9" s="588" t="s">
        <v>568</v>
      </c>
      <c r="J9" s="588"/>
      <c r="K9" s="548">
        <v>45658</v>
      </c>
      <c r="L9" s="548">
        <v>45747</v>
      </c>
      <c r="M9" s="608" t="s">
        <v>569</v>
      </c>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4" customFormat="1" ht="13.9" customHeight="1">
      <c r="A10" s="555"/>
      <c r="B10" s="558"/>
      <c r="C10" s="558"/>
      <c r="D10" s="561"/>
      <c r="E10" s="564"/>
      <c r="F10" s="567"/>
      <c r="G10" s="392"/>
      <c r="H10" s="580"/>
      <c r="I10" s="589"/>
      <c r="J10" s="589"/>
      <c r="K10" s="549"/>
      <c r="L10" s="549"/>
      <c r="M10" s="55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9" customHeight="1">
      <c r="A11" s="555"/>
      <c r="B11" s="558"/>
      <c r="C11" s="558"/>
      <c r="D11" s="561"/>
      <c r="E11" s="564"/>
      <c r="F11" s="567"/>
      <c r="G11" s="392"/>
      <c r="H11" s="580"/>
      <c r="I11" s="589"/>
      <c r="J11" s="589"/>
      <c r="K11" s="549"/>
      <c r="L11" s="549"/>
      <c r="M11" s="55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9" customHeight="1">
      <c r="A12" s="555"/>
      <c r="B12" s="558"/>
      <c r="C12" s="558"/>
      <c r="D12" s="561"/>
      <c r="E12" s="564"/>
      <c r="F12" s="567"/>
      <c r="G12" s="392"/>
      <c r="H12" s="580"/>
      <c r="I12" s="589"/>
      <c r="J12" s="589"/>
      <c r="K12" s="549"/>
      <c r="L12" s="549"/>
      <c r="M12" s="55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9" customHeight="1">
      <c r="A13" s="555"/>
      <c r="B13" s="558"/>
      <c r="C13" s="558"/>
      <c r="D13" s="561"/>
      <c r="E13" s="564"/>
      <c r="F13" s="567"/>
      <c r="G13" s="392"/>
      <c r="H13" s="580"/>
      <c r="I13" s="589"/>
      <c r="J13" s="589"/>
      <c r="K13" s="549"/>
      <c r="L13" s="549"/>
      <c r="M13" s="55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9" customHeight="1">
      <c r="A14" s="555"/>
      <c r="B14" s="558"/>
      <c r="C14" s="558"/>
      <c r="D14" s="561"/>
      <c r="E14" s="564"/>
      <c r="F14" s="567"/>
      <c r="G14" s="392"/>
      <c r="H14" s="580"/>
      <c r="I14" s="589"/>
      <c r="J14" s="589"/>
      <c r="K14" s="549"/>
      <c r="L14" s="549"/>
      <c r="M14" s="55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9" customHeight="1">
      <c r="A15" s="555"/>
      <c r="B15" s="558"/>
      <c r="C15" s="558"/>
      <c r="D15" s="561"/>
      <c r="E15" s="564"/>
      <c r="F15" s="567"/>
      <c r="G15" s="392"/>
      <c r="H15" s="580"/>
      <c r="I15" s="589"/>
      <c r="J15" s="589"/>
      <c r="K15" s="549"/>
      <c r="L15" s="549"/>
      <c r="M15" s="55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9" customHeight="1">
      <c r="A16" s="555"/>
      <c r="B16" s="558"/>
      <c r="C16" s="558"/>
      <c r="D16" s="561"/>
      <c r="E16" s="564"/>
      <c r="F16" s="567"/>
      <c r="G16" s="392"/>
      <c r="H16" s="580"/>
      <c r="I16" s="589"/>
      <c r="J16" s="589"/>
      <c r="K16" s="549"/>
      <c r="L16" s="549"/>
      <c r="M16" s="55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9" customHeight="1">
      <c r="A17" s="555"/>
      <c r="B17" s="558"/>
      <c r="C17" s="558"/>
      <c r="D17" s="561"/>
      <c r="E17" s="564"/>
      <c r="F17" s="567"/>
      <c r="G17" s="392"/>
      <c r="H17" s="580"/>
      <c r="I17" s="589"/>
      <c r="J17" s="589"/>
      <c r="K17" s="549"/>
      <c r="L17" s="549"/>
      <c r="M17" s="55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3.9" customHeight="1" thickBot="1">
      <c r="A18" s="556"/>
      <c r="B18" s="559"/>
      <c r="C18" s="559"/>
      <c r="D18" s="562"/>
      <c r="E18" s="565"/>
      <c r="F18" s="568"/>
      <c r="G18" s="393"/>
      <c r="H18" s="581"/>
      <c r="I18" s="590"/>
      <c r="J18" s="590"/>
      <c r="K18" s="550"/>
      <c r="L18" s="550"/>
      <c r="M18" s="553"/>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13.9" customHeight="1">
      <c r="A19" s="554">
        <f>'7- Mapa Final'!A20</f>
        <v>2</v>
      </c>
      <c r="B19" s="557" t="str">
        <f>'7- Mapa Final'!B20</f>
        <v xml:space="preserve">Registrar o emitir  CDP con rubro presupuestal diferente al indicado en la solicitud </v>
      </c>
      <c r="C19" s="557" t="str">
        <f>'7- Mapa Final'!C20</f>
        <v>Emitir un CDP con información errónea de valor, destinación, cuenta a afectar.</v>
      </c>
      <c r="D19" s="560" t="str">
        <f>'7- Mapa Final'!J20</f>
        <v>Muy Baja - 1</v>
      </c>
      <c r="E19" s="563" t="str">
        <f>'7- Mapa Final'!K20</f>
        <v>Menor - 2</v>
      </c>
      <c r="F19" s="566" t="str">
        <f>'7- Mapa Final'!M20</f>
        <v>Bajo - 2</v>
      </c>
      <c r="G19" s="391" t="s">
        <v>453</v>
      </c>
      <c r="H19" s="587" t="s">
        <v>570</v>
      </c>
      <c r="I19" s="588" t="s">
        <v>568</v>
      </c>
      <c r="J19" s="588"/>
      <c r="K19" s="548">
        <v>45658</v>
      </c>
      <c r="L19" s="548">
        <v>45747</v>
      </c>
      <c r="M19" s="551" t="s">
        <v>571</v>
      </c>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3.9" customHeight="1">
      <c r="A20" s="555"/>
      <c r="B20" s="558"/>
      <c r="C20" s="558"/>
      <c r="D20" s="561"/>
      <c r="E20" s="564"/>
      <c r="F20" s="567"/>
      <c r="G20" s="392"/>
      <c r="H20" s="580"/>
      <c r="I20" s="589"/>
      <c r="J20" s="589"/>
      <c r="K20" s="549"/>
      <c r="L20" s="549"/>
      <c r="M20" s="55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3.9" customHeight="1">
      <c r="A21" s="555"/>
      <c r="B21" s="558"/>
      <c r="C21" s="558"/>
      <c r="D21" s="561"/>
      <c r="E21" s="564"/>
      <c r="F21" s="567"/>
      <c r="G21" s="392"/>
      <c r="H21" s="580"/>
      <c r="I21" s="589"/>
      <c r="J21" s="589"/>
      <c r="K21" s="549"/>
      <c r="L21" s="549"/>
      <c r="M21" s="55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3.9" customHeight="1">
      <c r="A22" s="555"/>
      <c r="B22" s="558"/>
      <c r="C22" s="558"/>
      <c r="D22" s="561"/>
      <c r="E22" s="564"/>
      <c r="F22" s="567"/>
      <c r="G22" s="392"/>
      <c r="H22" s="580"/>
      <c r="I22" s="589"/>
      <c r="J22" s="589"/>
      <c r="K22" s="549"/>
      <c r="L22" s="549"/>
      <c r="M22" s="55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3.9" customHeight="1">
      <c r="A23" s="555"/>
      <c r="B23" s="558"/>
      <c r="C23" s="558"/>
      <c r="D23" s="561"/>
      <c r="E23" s="564"/>
      <c r="F23" s="567"/>
      <c r="G23" s="392"/>
      <c r="H23" s="580"/>
      <c r="I23" s="589"/>
      <c r="J23" s="589"/>
      <c r="K23" s="549"/>
      <c r="L23" s="549"/>
      <c r="M23" s="55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ht="13.9" customHeight="1">
      <c r="A24" s="555"/>
      <c r="B24" s="558"/>
      <c r="C24" s="558"/>
      <c r="D24" s="561"/>
      <c r="E24" s="564"/>
      <c r="F24" s="567"/>
      <c r="G24" s="392"/>
      <c r="H24" s="580"/>
      <c r="I24" s="589"/>
      <c r="J24" s="589"/>
      <c r="K24" s="549"/>
      <c r="L24" s="549"/>
      <c r="M24" s="552"/>
      <c r="N24" s="32"/>
      <c r="O24" s="32"/>
    </row>
    <row r="25" spans="1:169" ht="13.9" customHeight="1">
      <c r="A25" s="555"/>
      <c r="B25" s="558"/>
      <c r="C25" s="558"/>
      <c r="D25" s="561"/>
      <c r="E25" s="564"/>
      <c r="F25" s="567"/>
      <c r="G25" s="392"/>
      <c r="H25" s="580"/>
      <c r="I25" s="589"/>
      <c r="J25" s="589"/>
      <c r="K25" s="549"/>
      <c r="L25" s="549"/>
      <c r="M25" s="552"/>
      <c r="N25" s="32"/>
      <c r="O25" s="32"/>
    </row>
    <row r="26" spans="1:169" ht="13.9" customHeight="1">
      <c r="A26" s="555"/>
      <c r="B26" s="558"/>
      <c r="C26" s="558"/>
      <c r="D26" s="561"/>
      <c r="E26" s="564"/>
      <c r="F26" s="567"/>
      <c r="G26" s="392"/>
      <c r="H26" s="580"/>
      <c r="I26" s="589"/>
      <c r="J26" s="589"/>
      <c r="K26" s="549"/>
      <c r="L26" s="549"/>
      <c r="M26" s="552"/>
      <c r="N26" s="32"/>
      <c r="O26" s="32"/>
    </row>
    <row r="27" spans="1:169" ht="13.9" customHeight="1">
      <c r="A27" s="555"/>
      <c r="B27" s="558"/>
      <c r="C27" s="558"/>
      <c r="D27" s="561"/>
      <c r="E27" s="564"/>
      <c r="F27" s="567"/>
      <c r="G27" s="392"/>
      <c r="H27" s="580"/>
      <c r="I27" s="589"/>
      <c r="J27" s="589"/>
      <c r="K27" s="549"/>
      <c r="L27" s="549"/>
      <c r="M27" s="552"/>
      <c r="N27" s="32"/>
      <c r="O27" s="32"/>
    </row>
    <row r="28" spans="1:169" ht="13.9" customHeight="1" thickBot="1">
      <c r="A28" s="556"/>
      <c r="B28" s="559"/>
      <c r="C28" s="559"/>
      <c r="D28" s="562"/>
      <c r="E28" s="565"/>
      <c r="F28" s="568"/>
      <c r="G28" s="393"/>
      <c r="H28" s="581"/>
      <c r="I28" s="590"/>
      <c r="J28" s="590"/>
      <c r="K28" s="550"/>
      <c r="L28" s="550"/>
      <c r="M28" s="553"/>
      <c r="N28" s="32"/>
      <c r="O28" s="32"/>
    </row>
    <row r="29" spans="1:169" s="24" customFormat="1" ht="82.5" customHeight="1">
      <c r="A29" s="554">
        <f>'7- Mapa Final'!A30</f>
        <v>3</v>
      </c>
      <c r="B29" s="557" t="str">
        <f>'7- Mapa Final'!B30</f>
        <v>Incumplimiento de obligaciones tributarias</v>
      </c>
      <c r="C29" s="557" t="str">
        <f>'7- Mapa Final'!C30</f>
        <v>No se  reconocen , o no se pagan  oportunamente , o no se pagan los valores correctos o en la administración de impuestos  correcta ,    las  obligaciones tributarias que le competen a la entidad</v>
      </c>
      <c r="D29" s="560" t="str">
        <f>'7- Mapa Final'!J30</f>
        <v>Muy Baja - 1</v>
      </c>
      <c r="E29" s="563" t="str">
        <f>'7- Mapa Final'!K30</f>
        <v>Leve - 1</v>
      </c>
      <c r="F29" s="566" t="str">
        <f>'7- Mapa Final'!M30</f>
        <v>Bajo - 1</v>
      </c>
      <c r="G29" s="391" t="s">
        <v>453</v>
      </c>
      <c r="H29" s="587" t="s">
        <v>572</v>
      </c>
      <c r="I29" s="588" t="s">
        <v>568</v>
      </c>
      <c r="J29" s="588"/>
      <c r="K29" s="548">
        <v>45658</v>
      </c>
      <c r="L29" s="548">
        <v>45747</v>
      </c>
      <c r="M29" s="608" t="s">
        <v>573</v>
      </c>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4" customFormat="1" ht="13.9" customHeight="1">
      <c r="A30" s="555"/>
      <c r="B30" s="558"/>
      <c r="C30" s="558"/>
      <c r="D30" s="561"/>
      <c r="E30" s="564"/>
      <c r="F30" s="567"/>
      <c r="G30" s="392"/>
      <c r="H30" s="580"/>
      <c r="I30" s="589"/>
      <c r="J30" s="589"/>
      <c r="K30" s="549"/>
      <c r="L30" s="549"/>
      <c r="M30" s="55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3.9" customHeight="1">
      <c r="A31" s="555"/>
      <c r="B31" s="558"/>
      <c r="C31" s="558"/>
      <c r="D31" s="561"/>
      <c r="E31" s="564"/>
      <c r="F31" s="567"/>
      <c r="G31" s="392"/>
      <c r="H31" s="580"/>
      <c r="I31" s="589"/>
      <c r="J31" s="589"/>
      <c r="K31" s="549"/>
      <c r="L31" s="549"/>
      <c r="M31" s="55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3.9" customHeight="1">
      <c r="A32" s="555"/>
      <c r="B32" s="558"/>
      <c r="C32" s="558"/>
      <c r="D32" s="561"/>
      <c r="E32" s="564"/>
      <c r="F32" s="567"/>
      <c r="G32" s="392"/>
      <c r="H32" s="580"/>
      <c r="I32" s="589"/>
      <c r="J32" s="589"/>
      <c r="K32" s="549"/>
      <c r="L32" s="549"/>
      <c r="M32" s="55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3.9" customHeight="1">
      <c r="A33" s="555"/>
      <c r="B33" s="558"/>
      <c r="C33" s="558"/>
      <c r="D33" s="561"/>
      <c r="E33" s="564"/>
      <c r="F33" s="567"/>
      <c r="G33" s="392"/>
      <c r="H33" s="580"/>
      <c r="I33" s="589"/>
      <c r="J33" s="589"/>
      <c r="K33" s="549"/>
      <c r="L33" s="549"/>
      <c r="M33" s="55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ht="13.9" customHeight="1">
      <c r="A34" s="555"/>
      <c r="B34" s="558"/>
      <c r="C34" s="558"/>
      <c r="D34" s="561"/>
      <c r="E34" s="564"/>
      <c r="F34" s="567"/>
      <c r="G34" s="392"/>
      <c r="H34" s="580"/>
      <c r="I34" s="589"/>
      <c r="J34" s="589"/>
      <c r="K34" s="549"/>
      <c r="L34" s="549"/>
      <c r="M34" s="552"/>
      <c r="N34" s="32"/>
      <c r="O34" s="32"/>
    </row>
    <row r="35" spans="1:169" ht="13.9" customHeight="1">
      <c r="A35" s="555"/>
      <c r="B35" s="558"/>
      <c r="C35" s="558"/>
      <c r="D35" s="561"/>
      <c r="E35" s="564"/>
      <c r="F35" s="567"/>
      <c r="G35" s="392"/>
      <c r="H35" s="580"/>
      <c r="I35" s="589"/>
      <c r="J35" s="589"/>
      <c r="K35" s="549"/>
      <c r="L35" s="549"/>
      <c r="M35" s="552"/>
      <c r="N35" s="32"/>
      <c r="O35" s="32"/>
    </row>
    <row r="36" spans="1:169" ht="13.9" customHeight="1">
      <c r="A36" s="555"/>
      <c r="B36" s="558"/>
      <c r="C36" s="558"/>
      <c r="D36" s="561"/>
      <c r="E36" s="564"/>
      <c r="F36" s="567"/>
      <c r="G36" s="392"/>
      <c r="H36" s="580"/>
      <c r="I36" s="589"/>
      <c r="J36" s="589"/>
      <c r="K36" s="549"/>
      <c r="L36" s="549"/>
      <c r="M36" s="552"/>
      <c r="N36" s="32"/>
      <c r="O36" s="32"/>
    </row>
    <row r="37" spans="1:169" ht="13.9" customHeight="1">
      <c r="A37" s="555"/>
      <c r="B37" s="558"/>
      <c r="C37" s="558"/>
      <c r="D37" s="561"/>
      <c r="E37" s="564"/>
      <c r="F37" s="567"/>
      <c r="G37" s="392"/>
      <c r="H37" s="580"/>
      <c r="I37" s="589"/>
      <c r="J37" s="589"/>
      <c r="K37" s="549"/>
      <c r="L37" s="549"/>
      <c r="M37" s="552"/>
      <c r="N37" s="32"/>
      <c r="O37" s="32"/>
    </row>
    <row r="38" spans="1:169" ht="13.9" customHeight="1" thickBot="1">
      <c r="A38" s="556"/>
      <c r="B38" s="559"/>
      <c r="C38" s="559"/>
      <c r="D38" s="562"/>
      <c r="E38" s="565"/>
      <c r="F38" s="568"/>
      <c r="G38" s="393"/>
      <c r="H38" s="581"/>
      <c r="I38" s="590"/>
      <c r="J38" s="590"/>
      <c r="K38" s="550"/>
      <c r="L38" s="550"/>
      <c r="M38" s="553"/>
      <c r="N38" s="32"/>
      <c r="O38" s="32"/>
    </row>
    <row r="39" spans="1:169" s="24" customFormat="1" ht="13.9" customHeight="1">
      <c r="A39" s="554">
        <f>'7- Mapa Final'!A40</f>
        <v>4</v>
      </c>
      <c r="B39" s="557" t="str">
        <f>'7- Mapa Final'!B40</f>
        <v>Iliquidez</v>
      </c>
      <c r="C39" s="557" t="str">
        <f>'7- Mapa Final'!C40</f>
        <v>Posibilidad de que la Entidad no cuente con fondos para cumplir con sus compromisos</v>
      </c>
      <c r="D39" s="560" t="str">
        <f>'7- Mapa Final'!J40</f>
        <v>Muy Baja - 1</v>
      </c>
      <c r="E39" s="563" t="str">
        <f>'7- Mapa Final'!K40</f>
        <v>Menor - 2</v>
      </c>
      <c r="F39" s="566" t="str">
        <f>'7- Mapa Final'!M40</f>
        <v>Bajo - 2</v>
      </c>
      <c r="G39" s="391" t="s">
        <v>453</v>
      </c>
      <c r="H39" s="587" t="s">
        <v>574</v>
      </c>
      <c r="I39" s="588" t="s">
        <v>568</v>
      </c>
      <c r="J39" s="588"/>
      <c r="K39" s="548">
        <v>45658</v>
      </c>
      <c r="L39" s="548">
        <v>45747</v>
      </c>
      <c r="M39" s="551" t="s">
        <v>575</v>
      </c>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row>
    <row r="40" spans="1:169" s="24" customFormat="1" ht="13.9" customHeight="1">
      <c r="A40" s="555"/>
      <c r="B40" s="558"/>
      <c r="C40" s="558"/>
      <c r="D40" s="561"/>
      <c r="E40" s="564"/>
      <c r="F40" s="567"/>
      <c r="G40" s="392"/>
      <c r="H40" s="580"/>
      <c r="I40" s="589"/>
      <c r="J40" s="589"/>
      <c r="K40" s="549"/>
      <c r="L40" s="549"/>
      <c r="M40" s="55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3.9" customHeight="1">
      <c r="A41" s="555"/>
      <c r="B41" s="558"/>
      <c r="C41" s="558"/>
      <c r="D41" s="561"/>
      <c r="E41" s="564"/>
      <c r="F41" s="567"/>
      <c r="G41" s="392"/>
      <c r="H41" s="580"/>
      <c r="I41" s="589"/>
      <c r="J41" s="589"/>
      <c r="K41" s="549"/>
      <c r="L41" s="549"/>
      <c r="M41" s="55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3.9" customHeight="1">
      <c r="A42" s="555"/>
      <c r="B42" s="558"/>
      <c r="C42" s="558"/>
      <c r="D42" s="561"/>
      <c r="E42" s="564"/>
      <c r="F42" s="567"/>
      <c r="G42" s="392"/>
      <c r="H42" s="580"/>
      <c r="I42" s="589"/>
      <c r="J42" s="589"/>
      <c r="K42" s="549"/>
      <c r="L42" s="549"/>
      <c r="M42" s="55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3.9" customHeight="1">
      <c r="A43" s="555"/>
      <c r="B43" s="558"/>
      <c r="C43" s="558"/>
      <c r="D43" s="561"/>
      <c r="E43" s="564"/>
      <c r="F43" s="567"/>
      <c r="G43" s="392"/>
      <c r="H43" s="580"/>
      <c r="I43" s="589"/>
      <c r="J43" s="589"/>
      <c r="K43" s="549"/>
      <c r="L43" s="549"/>
      <c r="M43" s="55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ht="13.9" customHeight="1">
      <c r="A44" s="555"/>
      <c r="B44" s="558"/>
      <c r="C44" s="558"/>
      <c r="D44" s="561"/>
      <c r="E44" s="564"/>
      <c r="F44" s="567"/>
      <c r="G44" s="392"/>
      <c r="H44" s="580"/>
      <c r="I44" s="589"/>
      <c r="J44" s="589"/>
      <c r="K44" s="549"/>
      <c r="L44" s="549"/>
      <c r="M44" s="552"/>
      <c r="N44" s="32"/>
      <c r="O44" s="32"/>
    </row>
    <row r="45" spans="1:169" ht="13.9" customHeight="1">
      <c r="A45" s="555"/>
      <c r="B45" s="558"/>
      <c r="C45" s="558"/>
      <c r="D45" s="561"/>
      <c r="E45" s="564"/>
      <c r="F45" s="567"/>
      <c r="G45" s="392"/>
      <c r="H45" s="580"/>
      <c r="I45" s="589"/>
      <c r="J45" s="589"/>
      <c r="K45" s="549"/>
      <c r="L45" s="549"/>
      <c r="M45" s="552"/>
      <c r="N45" s="32"/>
      <c r="O45" s="32"/>
    </row>
    <row r="46" spans="1:169" ht="13.9" customHeight="1">
      <c r="A46" s="555"/>
      <c r="B46" s="558"/>
      <c r="C46" s="558"/>
      <c r="D46" s="561"/>
      <c r="E46" s="564"/>
      <c r="F46" s="567"/>
      <c r="G46" s="392"/>
      <c r="H46" s="580"/>
      <c r="I46" s="589"/>
      <c r="J46" s="589"/>
      <c r="K46" s="549"/>
      <c r="L46" s="549"/>
      <c r="M46" s="552"/>
      <c r="N46" s="32"/>
      <c r="O46" s="32"/>
    </row>
    <row r="47" spans="1:169" ht="13.9" customHeight="1">
      <c r="A47" s="555"/>
      <c r="B47" s="558"/>
      <c r="C47" s="558"/>
      <c r="D47" s="561"/>
      <c r="E47" s="564"/>
      <c r="F47" s="567"/>
      <c r="G47" s="392"/>
      <c r="H47" s="580"/>
      <c r="I47" s="589"/>
      <c r="J47" s="589"/>
      <c r="K47" s="549"/>
      <c r="L47" s="549"/>
      <c r="M47" s="552"/>
      <c r="N47" s="32"/>
      <c r="O47" s="32"/>
    </row>
    <row r="48" spans="1:169" ht="13.9" customHeight="1" thickBot="1">
      <c r="A48" s="556"/>
      <c r="B48" s="559"/>
      <c r="C48" s="559"/>
      <c r="D48" s="562"/>
      <c r="E48" s="565"/>
      <c r="F48" s="568"/>
      <c r="G48" s="393"/>
      <c r="H48" s="581"/>
      <c r="I48" s="590"/>
      <c r="J48" s="590"/>
      <c r="K48" s="550"/>
      <c r="L48" s="550"/>
      <c r="M48" s="553"/>
      <c r="N48" s="32"/>
      <c r="O48" s="32"/>
    </row>
    <row r="49" spans="1:169" s="24" customFormat="1" ht="13.9" customHeight="1">
      <c r="A49" s="554">
        <f>'7- Mapa Final'!A50</f>
        <v>5</v>
      </c>
      <c r="B49" s="557" t="str">
        <f>'7- Mapa Final'!B50</f>
        <v>Perdida de rentabilidad o oportunidad de los recursos financieros</v>
      </c>
      <c r="C49" s="557" t="str">
        <f>'7- Mapa Final'!C50</f>
        <v>Los recursos del presupuesto tanto de inversión como de funcionamiento  permanecen en las cuentas bancarias sin  generar la rentabilidad esperada</v>
      </c>
      <c r="D49" s="560" t="str">
        <f>'7- Mapa Final'!J50</f>
        <v>Muy Baja - 1</v>
      </c>
      <c r="E49" s="563" t="str">
        <f>'7- Mapa Final'!K50</f>
        <v>Leve - 1</v>
      </c>
      <c r="F49" s="566" t="str">
        <f>'7- Mapa Final'!M50</f>
        <v>Bajo - 1</v>
      </c>
      <c r="G49" s="391" t="s">
        <v>453</v>
      </c>
      <c r="H49" s="587" t="s">
        <v>576</v>
      </c>
      <c r="I49" s="588" t="s">
        <v>568</v>
      </c>
      <c r="J49" s="588"/>
      <c r="K49" s="548">
        <v>45658</v>
      </c>
      <c r="L49" s="548">
        <v>45747</v>
      </c>
      <c r="M49" s="608" t="s">
        <v>577</v>
      </c>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row>
    <row r="50" spans="1:169" s="24" customFormat="1" ht="13.9" customHeight="1">
      <c r="A50" s="555"/>
      <c r="B50" s="558"/>
      <c r="C50" s="558"/>
      <c r="D50" s="561"/>
      <c r="E50" s="564"/>
      <c r="F50" s="567"/>
      <c r="G50" s="392"/>
      <c r="H50" s="580"/>
      <c r="I50" s="589"/>
      <c r="J50" s="589"/>
      <c r="K50" s="549"/>
      <c r="L50" s="549"/>
      <c r="M50" s="55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3.9" customHeight="1">
      <c r="A51" s="555"/>
      <c r="B51" s="558"/>
      <c r="C51" s="558"/>
      <c r="D51" s="561"/>
      <c r="E51" s="564"/>
      <c r="F51" s="567"/>
      <c r="G51" s="392"/>
      <c r="H51" s="580"/>
      <c r="I51" s="589"/>
      <c r="J51" s="589"/>
      <c r="K51" s="549"/>
      <c r="L51" s="549"/>
      <c r="M51" s="55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3.9" customHeight="1">
      <c r="A52" s="555"/>
      <c r="B52" s="558"/>
      <c r="C52" s="558"/>
      <c r="D52" s="561"/>
      <c r="E52" s="564"/>
      <c r="F52" s="567"/>
      <c r="G52" s="392"/>
      <c r="H52" s="580"/>
      <c r="I52" s="589"/>
      <c r="J52" s="589"/>
      <c r="K52" s="549"/>
      <c r="L52" s="549"/>
      <c r="M52" s="55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3.9" customHeight="1">
      <c r="A53" s="555"/>
      <c r="B53" s="558"/>
      <c r="C53" s="558"/>
      <c r="D53" s="561"/>
      <c r="E53" s="564"/>
      <c r="F53" s="567"/>
      <c r="G53" s="392"/>
      <c r="H53" s="580"/>
      <c r="I53" s="589"/>
      <c r="J53" s="589"/>
      <c r="K53" s="549"/>
      <c r="L53" s="549"/>
      <c r="M53" s="55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ht="13.9" customHeight="1">
      <c r="A54" s="555"/>
      <c r="B54" s="558"/>
      <c r="C54" s="558"/>
      <c r="D54" s="561"/>
      <c r="E54" s="564"/>
      <c r="F54" s="567"/>
      <c r="G54" s="392"/>
      <c r="H54" s="580"/>
      <c r="I54" s="589"/>
      <c r="J54" s="589"/>
      <c r="K54" s="549"/>
      <c r="L54" s="549"/>
      <c r="M54" s="552"/>
      <c r="N54" s="32"/>
      <c r="O54" s="32"/>
    </row>
    <row r="55" spans="1:169" ht="13.9" customHeight="1">
      <c r="A55" s="555"/>
      <c r="B55" s="558"/>
      <c r="C55" s="558"/>
      <c r="D55" s="561"/>
      <c r="E55" s="564"/>
      <c r="F55" s="567"/>
      <c r="G55" s="392"/>
      <c r="H55" s="580"/>
      <c r="I55" s="589"/>
      <c r="J55" s="589"/>
      <c r="K55" s="549"/>
      <c r="L55" s="549"/>
      <c r="M55" s="552"/>
      <c r="N55" s="32"/>
      <c r="O55" s="32"/>
    </row>
    <row r="56" spans="1:169" ht="13.9" customHeight="1">
      <c r="A56" s="555"/>
      <c r="B56" s="558"/>
      <c r="C56" s="558"/>
      <c r="D56" s="561"/>
      <c r="E56" s="564"/>
      <c r="F56" s="567"/>
      <c r="G56" s="392"/>
      <c r="H56" s="580"/>
      <c r="I56" s="589"/>
      <c r="J56" s="589"/>
      <c r="K56" s="549"/>
      <c r="L56" s="549"/>
      <c r="M56" s="552"/>
      <c r="N56" s="32"/>
      <c r="O56" s="32"/>
    </row>
    <row r="57" spans="1:169" ht="13.9" customHeight="1">
      <c r="A57" s="555"/>
      <c r="B57" s="558"/>
      <c r="C57" s="558"/>
      <c r="D57" s="561"/>
      <c r="E57" s="564"/>
      <c r="F57" s="567"/>
      <c r="G57" s="392"/>
      <c r="H57" s="580"/>
      <c r="I57" s="589"/>
      <c r="J57" s="589"/>
      <c r="K57" s="549"/>
      <c r="L57" s="549"/>
      <c r="M57" s="552"/>
      <c r="N57" s="32"/>
      <c r="O57" s="32"/>
    </row>
    <row r="58" spans="1:169" ht="13.9" customHeight="1" thickBot="1">
      <c r="A58" s="556"/>
      <c r="B58" s="559"/>
      <c r="C58" s="559"/>
      <c r="D58" s="562"/>
      <c r="E58" s="565"/>
      <c r="F58" s="568"/>
      <c r="G58" s="393"/>
      <c r="H58" s="581"/>
      <c r="I58" s="590"/>
      <c r="J58" s="590"/>
      <c r="K58" s="550"/>
      <c r="L58" s="550"/>
      <c r="M58" s="553"/>
      <c r="N58" s="32"/>
      <c r="O58" s="32"/>
    </row>
    <row r="59" spans="1:169" s="24" customFormat="1" ht="13.9" customHeight="1">
      <c r="A59" s="554">
        <f>'7- Mapa Final'!A60</f>
        <v>6</v>
      </c>
      <c r="B59" s="557" t="str">
        <f>'7- Mapa Final'!B60</f>
        <v xml:space="preserve">Emitir o presentar  en forma  errada o tardía  los  Balances de la entidad </v>
      </c>
      <c r="C59" s="557" t="str">
        <f>'7- Mapa Final'!C60</f>
        <v>Se incumple con los tiempos y condiciones establecidas por la Contaduría General de la Nación para la presentación de los Estados Financieros</v>
      </c>
      <c r="D59" s="560" t="str">
        <f>'7- Mapa Final'!J60</f>
        <v>Muy Baja - 1</v>
      </c>
      <c r="E59" s="563" t="str">
        <f>'7- Mapa Final'!K60</f>
        <v>Mayor - 4</v>
      </c>
      <c r="F59" s="566" t="str">
        <f>'7- Mapa Final'!M60</f>
        <v>Alto  - 4</v>
      </c>
      <c r="G59" s="391" t="s">
        <v>454</v>
      </c>
      <c r="H59" s="617" t="s">
        <v>578</v>
      </c>
      <c r="I59" s="588" t="s">
        <v>568</v>
      </c>
      <c r="J59" s="588"/>
      <c r="K59" s="548">
        <v>45658</v>
      </c>
      <c r="L59" s="548">
        <v>45747</v>
      </c>
      <c r="M59" s="611" t="s">
        <v>579</v>
      </c>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row>
    <row r="60" spans="1:169" s="24" customFormat="1" ht="13.9" customHeight="1">
      <c r="A60" s="555"/>
      <c r="B60" s="558"/>
      <c r="C60" s="558"/>
      <c r="D60" s="561"/>
      <c r="E60" s="564"/>
      <c r="F60" s="567"/>
      <c r="G60" s="392"/>
      <c r="H60" s="615"/>
      <c r="I60" s="589"/>
      <c r="J60" s="589"/>
      <c r="K60" s="549"/>
      <c r="L60" s="549"/>
      <c r="M60" s="61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3.9" customHeight="1">
      <c r="A61" s="555"/>
      <c r="B61" s="558"/>
      <c r="C61" s="558"/>
      <c r="D61" s="561"/>
      <c r="E61" s="564"/>
      <c r="F61" s="567"/>
      <c r="G61" s="392"/>
      <c r="H61" s="615"/>
      <c r="I61" s="589"/>
      <c r="J61" s="589"/>
      <c r="K61" s="549"/>
      <c r="L61" s="549"/>
      <c r="M61" s="61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3.9" customHeight="1">
      <c r="A62" s="555"/>
      <c r="B62" s="558"/>
      <c r="C62" s="558"/>
      <c r="D62" s="561"/>
      <c r="E62" s="564"/>
      <c r="F62" s="567"/>
      <c r="G62" s="392"/>
      <c r="H62" s="615"/>
      <c r="I62" s="589"/>
      <c r="J62" s="589"/>
      <c r="K62" s="549"/>
      <c r="L62" s="549"/>
      <c r="M62" s="61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3.9" customHeight="1">
      <c r="A63" s="555"/>
      <c r="B63" s="558"/>
      <c r="C63" s="558"/>
      <c r="D63" s="561"/>
      <c r="E63" s="564"/>
      <c r="F63" s="567"/>
      <c r="G63" s="392"/>
      <c r="H63" s="615"/>
      <c r="I63" s="589"/>
      <c r="J63" s="589"/>
      <c r="K63" s="549"/>
      <c r="L63" s="549"/>
      <c r="M63" s="61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ht="13.9" customHeight="1">
      <c r="A64" s="555"/>
      <c r="B64" s="558"/>
      <c r="C64" s="558"/>
      <c r="D64" s="561"/>
      <c r="E64" s="564"/>
      <c r="F64" s="567"/>
      <c r="G64" s="392"/>
      <c r="H64" s="615"/>
      <c r="I64" s="589"/>
      <c r="J64" s="589"/>
      <c r="K64" s="549"/>
      <c r="L64" s="549"/>
      <c r="M64" s="612"/>
      <c r="N64" s="32"/>
      <c r="O64" s="32"/>
    </row>
    <row r="65" spans="1:15" ht="13.9" customHeight="1">
      <c r="A65" s="555"/>
      <c r="B65" s="558"/>
      <c r="C65" s="558"/>
      <c r="D65" s="561"/>
      <c r="E65" s="564"/>
      <c r="F65" s="567"/>
      <c r="G65" s="392"/>
      <c r="H65" s="615"/>
      <c r="I65" s="589"/>
      <c r="J65" s="589"/>
      <c r="K65" s="549"/>
      <c r="L65" s="549"/>
      <c r="M65" s="612"/>
      <c r="N65" s="32"/>
      <c r="O65" s="32"/>
    </row>
    <row r="66" spans="1:15" ht="13.9" customHeight="1">
      <c r="A66" s="555"/>
      <c r="B66" s="558"/>
      <c r="C66" s="558"/>
      <c r="D66" s="561"/>
      <c r="E66" s="564"/>
      <c r="F66" s="567"/>
      <c r="G66" s="392"/>
      <c r="H66" s="615"/>
      <c r="I66" s="589"/>
      <c r="J66" s="589"/>
      <c r="K66" s="549"/>
      <c r="L66" s="549"/>
      <c r="M66" s="612"/>
      <c r="N66" s="32"/>
      <c r="O66" s="32"/>
    </row>
    <row r="67" spans="1:15" ht="13.9" customHeight="1">
      <c r="A67" s="555"/>
      <c r="B67" s="558"/>
      <c r="C67" s="558"/>
      <c r="D67" s="561"/>
      <c r="E67" s="564"/>
      <c r="F67" s="567"/>
      <c r="G67" s="392"/>
      <c r="H67" s="615"/>
      <c r="I67" s="589"/>
      <c r="J67" s="589"/>
      <c r="K67" s="549"/>
      <c r="L67" s="549"/>
      <c r="M67" s="612"/>
      <c r="N67" s="32"/>
      <c r="O67" s="32"/>
    </row>
    <row r="68" spans="1:15" ht="21.75" customHeight="1" thickBot="1">
      <c r="A68" s="556"/>
      <c r="B68" s="559"/>
      <c r="C68" s="559"/>
      <c r="D68" s="562"/>
      <c r="E68" s="565"/>
      <c r="F68" s="568"/>
      <c r="G68" s="393"/>
      <c r="H68" s="616"/>
      <c r="I68" s="590"/>
      <c r="J68" s="590"/>
      <c r="K68" s="550"/>
      <c r="L68" s="550"/>
      <c r="M68" s="613"/>
      <c r="N68" s="32"/>
      <c r="O68" s="32"/>
    </row>
    <row r="69" spans="1:15" ht="13.9" customHeight="1">
      <c r="A69" s="554">
        <f>'7- Mapa Final'!A70</f>
        <v>7</v>
      </c>
      <c r="B69" s="557" t="str">
        <f>'7- Mapa Final'!B70</f>
        <v>Recibir dádivas o beneficios a nombre propio o de terceros para  afectar la seguridad o confidencialidad de la información</v>
      </c>
      <c r="C69" s="557" t="str">
        <f>'7- Mapa Final'!C70</f>
        <v>Recibir dádivas o beneficios a nombre propio o de terceros por   revelar información confidencial,  alterar, retener o no publicar información</v>
      </c>
      <c r="D69" s="560" t="str">
        <f>'7- Mapa Final'!J70</f>
        <v>Muy Baja - 1</v>
      </c>
      <c r="E69" s="563" t="str">
        <f>'7- Mapa Final'!K70</f>
        <v>Menor - 2</v>
      </c>
      <c r="F69" s="566" t="str">
        <f>'7- Mapa Final'!M70</f>
        <v>Bajo - 2</v>
      </c>
      <c r="G69" s="391" t="s">
        <v>454</v>
      </c>
      <c r="H69" s="587" t="s">
        <v>580</v>
      </c>
      <c r="I69" s="588" t="s">
        <v>568</v>
      </c>
      <c r="J69" s="588"/>
      <c r="K69" s="548">
        <v>45658</v>
      </c>
      <c r="L69" s="548">
        <v>45747</v>
      </c>
      <c r="M69" s="585" t="s">
        <v>581</v>
      </c>
    </row>
    <row r="70" spans="1:15" ht="13.9" customHeight="1">
      <c r="A70" s="555"/>
      <c r="B70" s="558"/>
      <c r="C70" s="558"/>
      <c r="D70" s="561"/>
      <c r="E70" s="564"/>
      <c r="F70" s="567"/>
      <c r="G70" s="392"/>
      <c r="H70" s="580"/>
      <c r="I70" s="589"/>
      <c r="J70" s="589"/>
      <c r="K70" s="549"/>
      <c r="L70" s="549"/>
      <c r="M70" s="552"/>
    </row>
    <row r="71" spans="1:15" ht="13.9" customHeight="1">
      <c r="A71" s="555"/>
      <c r="B71" s="558"/>
      <c r="C71" s="558"/>
      <c r="D71" s="561"/>
      <c r="E71" s="564"/>
      <c r="F71" s="567"/>
      <c r="G71" s="392"/>
      <c r="H71" s="580"/>
      <c r="I71" s="589"/>
      <c r="J71" s="589"/>
      <c r="K71" s="549"/>
      <c r="L71" s="549"/>
      <c r="M71" s="552"/>
    </row>
    <row r="72" spans="1:15" ht="13.9" customHeight="1">
      <c r="A72" s="555"/>
      <c r="B72" s="558"/>
      <c r="C72" s="558"/>
      <c r="D72" s="561"/>
      <c r="E72" s="564"/>
      <c r="F72" s="567"/>
      <c r="G72" s="392"/>
      <c r="H72" s="580"/>
      <c r="I72" s="589"/>
      <c r="J72" s="589"/>
      <c r="K72" s="549"/>
      <c r="L72" s="549"/>
      <c r="M72" s="552"/>
    </row>
    <row r="73" spans="1:15" ht="13.9" customHeight="1">
      <c r="A73" s="555"/>
      <c r="B73" s="558"/>
      <c r="C73" s="558"/>
      <c r="D73" s="561"/>
      <c r="E73" s="564"/>
      <c r="F73" s="567"/>
      <c r="G73" s="392"/>
      <c r="H73" s="580"/>
      <c r="I73" s="589"/>
      <c r="J73" s="589"/>
      <c r="K73" s="549"/>
      <c r="L73" s="549"/>
      <c r="M73" s="552"/>
    </row>
    <row r="74" spans="1:15" ht="13.9" customHeight="1">
      <c r="A74" s="555"/>
      <c r="B74" s="558"/>
      <c r="C74" s="558"/>
      <c r="D74" s="561"/>
      <c r="E74" s="564"/>
      <c r="F74" s="567"/>
      <c r="G74" s="392"/>
      <c r="H74" s="580"/>
      <c r="I74" s="589"/>
      <c r="J74" s="589"/>
      <c r="K74" s="549"/>
      <c r="L74" s="549"/>
      <c r="M74" s="552"/>
    </row>
    <row r="75" spans="1:15" ht="13.9" customHeight="1">
      <c r="A75" s="555"/>
      <c r="B75" s="558"/>
      <c r="C75" s="558"/>
      <c r="D75" s="561"/>
      <c r="E75" s="564"/>
      <c r="F75" s="567"/>
      <c r="G75" s="392"/>
      <c r="H75" s="580"/>
      <c r="I75" s="589"/>
      <c r="J75" s="589"/>
      <c r="K75" s="549"/>
      <c r="L75" s="549"/>
      <c r="M75" s="552"/>
    </row>
    <row r="76" spans="1:15" ht="13.9" customHeight="1">
      <c r="A76" s="555"/>
      <c r="B76" s="558"/>
      <c r="C76" s="558"/>
      <c r="D76" s="561"/>
      <c r="E76" s="564"/>
      <c r="F76" s="567"/>
      <c r="G76" s="392"/>
      <c r="H76" s="580"/>
      <c r="I76" s="589"/>
      <c r="J76" s="589"/>
      <c r="K76" s="549"/>
      <c r="L76" s="549"/>
      <c r="M76" s="552"/>
    </row>
    <row r="77" spans="1:15" ht="13.9" customHeight="1">
      <c r="A77" s="555"/>
      <c r="B77" s="558"/>
      <c r="C77" s="558"/>
      <c r="D77" s="561"/>
      <c r="E77" s="564"/>
      <c r="F77" s="567"/>
      <c r="G77" s="392"/>
      <c r="H77" s="580"/>
      <c r="I77" s="589"/>
      <c r="J77" s="589"/>
      <c r="K77" s="549"/>
      <c r="L77" s="549"/>
      <c r="M77" s="552"/>
    </row>
    <row r="78" spans="1:15" ht="13.9" customHeight="1" thickBot="1">
      <c r="A78" s="556"/>
      <c r="B78" s="559"/>
      <c r="C78" s="559"/>
      <c r="D78" s="562"/>
      <c r="E78" s="565"/>
      <c r="F78" s="568"/>
      <c r="G78" s="393"/>
      <c r="H78" s="581"/>
      <c r="I78" s="590"/>
      <c r="J78" s="590"/>
      <c r="K78" s="550"/>
      <c r="L78" s="550"/>
      <c r="M78" s="553"/>
    </row>
    <row r="79" spans="1:15" ht="13.9" customHeight="1">
      <c r="A79" s="554">
        <f>'7- Mapa Final'!A80</f>
        <v>8</v>
      </c>
      <c r="B79" s="557" t="str">
        <f>'7- Mapa Final'!B80</f>
        <v>Falta de información para elaborar el anteproyecto de presupuesto de la Rama Judicial</v>
      </c>
      <c r="C79" s="557" t="str">
        <f>'7- Mapa Final'!C80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79" s="560" t="str">
        <f>'7- Mapa Final'!J80</f>
        <v>Muy Baja - 1</v>
      </c>
      <c r="E79" s="563" t="str">
        <f>'7- Mapa Final'!K80</f>
        <v>Menor - 2</v>
      </c>
      <c r="F79" s="566" t="str">
        <f>'7- Mapa Final'!M80</f>
        <v>Bajo - 2</v>
      </c>
      <c r="G79" s="391" t="s">
        <v>454</v>
      </c>
      <c r="H79" s="586" t="s">
        <v>582</v>
      </c>
      <c r="I79" s="572" t="s">
        <v>568</v>
      </c>
      <c r="J79" s="572"/>
      <c r="K79" s="573">
        <v>45658</v>
      </c>
      <c r="L79" s="573">
        <v>45747</v>
      </c>
      <c r="M79" s="586" t="s">
        <v>583</v>
      </c>
    </row>
    <row r="80" spans="1:15" ht="13.9" customHeight="1">
      <c r="A80" s="555"/>
      <c r="B80" s="558"/>
      <c r="C80" s="558"/>
      <c r="D80" s="561"/>
      <c r="E80" s="564"/>
      <c r="F80" s="567"/>
      <c r="G80" s="392"/>
      <c r="H80" s="570"/>
      <c r="I80" s="561"/>
      <c r="J80" s="561"/>
      <c r="K80" s="574"/>
      <c r="L80" s="574"/>
      <c r="M80" s="570"/>
    </row>
    <row r="81" spans="1:13" ht="13.9" customHeight="1">
      <c r="A81" s="555"/>
      <c r="B81" s="558"/>
      <c r="C81" s="558"/>
      <c r="D81" s="561"/>
      <c r="E81" s="564"/>
      <c r="F81" s="567"/>
      <c r="G81" s="392"/>
      <c r="H81" s="570"/>
      <c r="I81" s="561"/>
      <c r="J81" s="561"/>
      <c r="K81" s="574"/>
      <c r="L81" s="574"/>
      <c r="M81" s="570"/>
    </row>
    <row r="82" spans="1:13" ht="13.9" customHeight="1">
      <c r="A82" s="555"/>
      <c r="B82" s="558"/>
      <c r="C82" s="558"/>
      <c r="D82" s="561"/>
      <c r="E82" s="564"/>
      <c r="F82" s="567"/>
      <c r="G82" s="392"/>
      <c r="H82" s="570"/>
      <c r="I82" s="561"/>
      <c r="J82" s="561"/>
      <c r="K82" s="574"/>
      <c r="L82" s="574"/>
      <c r="M82" s="570"/>
    </row>
    <row r="83" spans="1:13" ht="13.9" customHeight="1">
      <c r="A83" s="555"/>
      <c r="B83" s="558"/>
      <c r="C83" s="558"/>
      <c r="D83" s="561"/>
      <c r="E83" s="564"/>
      <c r="F83" s="567"/>
      <c r="G83" s="392"/>
      <c r="H83" s="570"/>
      <c r="I83" s="561"/>
      <c r="J83" s="561"/>
      <c r="K83" s="574"/>
      <c r="L83" s="574"/>
      <c r="M83" s="570"/>
    </row>
    <row r="84" spans="1:13" ht="13.9" customHeight="1">
      <c r="A84" s="555"/>
      <c r="B84" s="558"/>
      <c r="C84" s="558"/>
      <c r="D84" s="561"/>
      <c r="E84" s="564"/>
      <c r="F84" s="567"/>
      <c r="G84" s="392"/>
      <c r="H84" s="570"/>
      <c r="I84" s="561"/>
      <c r="J84" s="561"/>
      <c r="K84" s="574"/>
      <c r="L84" s="574"/>
      <c r="M84" s="570"/>
    </row>
    <row r="85" spans="1:13" ht="13.9" customHeight="1">
      <c r="A85" s="555"/>
      <c r="B85" s="558"/>
      <c r="C85" s="558"/>
      <c r="D85" s="561"/>
      <c r="E85" s="564"/>
      <c r="F85" s="567"/>
      <c r="G85" s="392"/>
      <c r="H85" s="570"/>
      <c r="I85" s="561"/>
      <c r="J85" s="561"/>
      <c r="K85" s="574"/>
      <c r="L85" s="574"/>
      <c r="M85" s="570"/>
    </row>
    <row r="86" spans="1:13" ht="13.9" customHeight="1">
      <c r="A86" s="555"/>
      <c r="B86" s="558"/>
      <c r="C86" s="558"/>
      <c r="D86" s="561"/>
      <c r="E86" s="564"/>
      <c r="F86" s="567"/>
      <c r="G86" s="392"/>
      <c r="H86" s="570"/>
      <c r="I86" s="561"/>
      <c r="J86" s="561"/>
      <c r="K86" s="574"/>
      <c r="L86" s="574"/>
      <c r="M86" s="570"/>
    </row>
    <row r="87" spans="1:13" ht="13.9" customHeight="1">
      <c r="A87" s="555"/>
      <c r="B87" s="558"/>
      <c r="C87" s="558"/>
      <c r="D87" s="561"/>
      <c r="E87" s="564"/>
      <c r="F87" s="567"/>
      <c r="G87" s="392"/>
      <c r="H87" s="570"/>
      <c r="I87" s="561"/>
      <c r="J87" s="561"/>
      <c r="K87" s="574"/>
      <c r="L87" s="574"/>
      <c r="M87" s="570"/>
    </row>
    <row r="88" spans="1:13" ht="13.9" customHeight="1" thickBot="1">
      <c r="A88" s="556"/>
      <c r="B88" s="559"/>
      <c r="C88" s="559"/>
      <c r="D88" s="562"/>
      <c r="E88" s="565"/>
      <c r="F88" s="568"/>
      <c r="G88" s="393"/>
      <c r="H88" s="571"/>
      <c r="I88" s="562"/>
      <c r="J88" s="562"/>
      <c r="K88" s="575"/>
      <c r="L88" s="575"/>
      <c r="M88" s="571"/>
    </row>
    <row r="89" spans="1:13" ht="13.9" customHeight="1">
      <c r="A89" s="554">
        <f>'7- Mapa Final'!A90</f>
        <v>9</v>
      </c>
      <c r="B89" s="557" t="str">
        <f>'7- Mapa Final'!B90</f>
        <v>Ofrecer, prometer, entregar, aceptar o solicitar una ventaja indebida para dar tramite de pago de devolución de sumas de dinero de competencia del Fondos Especiales.</v>
      </c>
      <c r="C89" s="557" t="str">
        <f>'7- Mapa Final'!C90</f>
        <v>Cuando se solicita y se tramita la solicitud de devolución de sumas de dinero de los Fondos Especiales sin el lleno de los requisitos legales, se falsifican documentos soporte para el pago.</v>
      </c>
      <c r="D89" s="560" t="str">
        <f>'7- Mapa Final'!J90</f>
        <v>Muy Baja - 1</v>
      </c>
      <c r="E89" s="563" t="str">
        <f>'7- Mapa Final'!K90</f>
        <v>Menor - 2</v>
      </c>
      <c r="F89" s="566" t="str">
        <f>'7- Mapa Final'!M90</f>
        <v>Bajo - 2</v>
      </c>
      <c r="G89" s="391" t="s">
        <v>454</v>
      </c>
      <c r="H89" s="579" t="s">
        <v>584</v>
      </c>
      <c r="I89" s="582" t="s">
        <v>568</v>
      </c>
      <c r="J89" s="582"/>
      <c r="K89" s="548">
        <v>45658</v>
      </c>
      <c r="L89" s="548">
        <v>45747</v>
      </c>
      <c r="M89" s="551" t="s">
        <v>585</v>
      </c>
    </row>
    <row r="90" spans="1:13" ht="13.9" customHeight="1">
      <c r="A90" s="555"/>
      <c r="B90" s="558"/>
      <c r="C90" s="558"/>
      <c r="D90" s="561"/>
      <c r="E90" s="564"/>
      <c r="F90" s="567"/>
      <c r="G90" s="392"/>
      <c r="H90" s="580"/>
      <c r="I90" s="583"/>
      <c r="J90" s="583"/>
      <c r="K90" s="549"/>
      <c r="L90" s="549"/>
      <c r="M90" s="552"/>
    </row>
    <row r="91" spans="1:13" ht="13.9" customHeight="1">
      <c r="A91" s="555"/>
      <c r="B91" s="558"/>
      <c r="C91" s="558"/>
      <c r="D91" s="561"/>
      <c r="E91" s="564"/>
      <c r="F91" s="567"/>
      <c r="G91" s="392"/>
      <c r="H91" s="580"/>
      <c r="I91" s="583"/>
      <c r="J91" s="583"/>
      <c r="K91" s="549"/>
      <c r="L91" s="549"/>
      <c r="M91" s="552"/>
    </row>
    <row r="92" spans="1:13" ht="13.9" customHeight="1">
      <c r="A92" s="555"/>
      <c r="B92" s="558"/>
      <c r="C92" s="558"/>
      <c r="D92" s="561"/>
      <c r="E92" s="564"/>
      <c r="F92" s="567"/>
      <c r="G92" s="392"/>
      <c r="H92" s="580"/>
      <c r="I92" s="583"/>
      <c r="J92" s="583"/>
      <c r="K92" s="549"/>
      <c r="L92" s="549"/>
      <c r="M92" s="552"/>
    </row>
    <row r="93" spans="1:13" ht="13.9" customHeight="1">
      <c r="A93" s="555"/>
      <c r="B93" s="558"/>
      <c r="C93" s="558"/>
      <c r="D93" s="561"/>
      <c r="E93" s="564"/>
      <c r="F93" s="567"/>
      <c r="G93" s="392"/>
      <c r="H93" s="580"/>
      <c r="I93" s="583"/>
      <c r="J93" s="583"/>
      <c r="K93" s="549"/>
      <c r="L93" s="549"/>
      <c r="M93" s="552"/>
    </row>
    <row r="94" spans="1:13" ht="13.9" customHeight="1">
      <c r="A94" s="555"/>
      <c r="B94" s="558"/>
      <c r="C94" s="558"/>
      <c r="D94" s="561"/>
      <c r="E94" s="564"/>
      <c r="F94" s="567"/>
      <c r="G94" s="392"/>
      <c r="H94" s="580"/>
      <c r="I94" s="583"/>
      <c r="J94" s="583"/>
      <c r="K94" s="549"/>
      <c r="L94" s="549"/>
      <c r="M94" s="552"/>
    </row>
    <row r="95" spans="1:13" ht="13.9" customHeight="1">
      <c r="A95" s="555"/>
      <c r="B95" s="558"/>
      <c r="C95" s="558"/>
      <c r="D95" s="561"/>
      <c r="E95" s="564"/>
      <c r="F95" s="567"/>
      <c r="G95" s="392"/>
      <c r="H95" s="580"/>
      <c r="I95" s="583"/>
      <c r="J95" s="583"/>
      <c r="K95" s="549"/>
      <c r="L95" s="549"/>
      <c r="M95" s="552"/>
    </row>
    <row r="96" spans="1:13" ht="13.9" customHeight="1">
      <c r="A96" s="555"/>
      <c r="B96" s="558"/>
      <c r="C96" s="558"/>
      <c r="D96" s="561"/>
      <c r="E96" s="564"/>
      <c r="F96" s="567"/>
      <c r="G96" s="392"/>
      <c r="H96" s="580"/>
      <c r="I96" s="583"/>
      <c r="J96" s="583"/>
      <c r="K96" s="549"/>
      <c r="L96" s="549"/>
      <c r="M96" s="552"/>
    </row>
    <row r="97" spans="1:13" ht="13.9" customHeight="1">
      <c r="A97" s="555"/>
      <c r="B97" s="558"/>
      <c r="C97" s="558"/>
      <c r="D97" s="561"/>
      <c r="E97" s="564"/>
      <c r="F97" s="567"/>
      <c r="G97" s="392"/>
      <c r="H97" s="580"/>
      <c r="I97" s="583"/>
      <c r="J97" s="583"/>
      <c r="K97" s="549"/>
      <c r="L97" s="549"/>
      <c r="M97" s="552"/>
    </row>
    <row r="98" spans="1:13" ht="13.9" customHeight="1" thickBot="1">
      <c r="A98" s="556"/>
      <c r="B98" s="559"/>
      <c r="C98" s="559"/>
      <c r="D98" s="562"/>
      <c r="E98" s="565"/>
      <c r="F98" s="568"/>
      <c r="G98" s="393"/>
      <c r="H98" s="581"/>
      <c r="I98" s="584"/>
      <c r="J98" s="584"/>
      <c r="K98" s="550"/>
      <c r="L98" s="550"/>
      <c r="M98" s="553"/>
    </row>
    <row r="99" spans="1:13" ht="13.9" customHeight="1">
      <c r="A99" s="554">
        <f>'7- Mapa Final'!A100</f>
        <v>10</v>
      </c>
      <c r="B99" s="557" t="str">
        <f>'7- Mapa Final'!B100</f>
        <v>Ofrecer, prometer, entregar, aceptar o solicitar una ventaja indebida para efectuar la asignación presupuestal</v>
      </c>
      <c r="C99" s="557" t="str">
        <f>'7- Mapa Final'!C100</f>
        <v>La asignación presupuestal se realiza con criterios subjetivos para satisfacer beneficios particulares evitando la aplicación de los objetivos institucionales para la distribución del presupuesto.</v>
      </c>
      <c r="D99" s="560" t="str">
        <f>'7- Mapa Final'!J100</f>
        <v>Muy Baja - 1</v>
      </c>
      <c r="E99" s="563" t="str">
        <f>'7- Mapa Final'!K100</f>
        <v>Menor - 2</v>
      </c>
      <c r="F99" s="566" t="str">
        <f>'7- Mapa Final'!M100</f>
        <v>Bajo - 2</v>
      </c>
      <c r="G99" s="391" t="s">
        <v>454</v>
      </c>
      <c r="H99" s="569" t="s">
        <v>586</v>
      </c>
      <c r="I99" s="572" t="s">
        <v>568</v>
      </c>
      <c r="J99" s="572"/>
      <c r="K99" s="573">
        <v>45658</v>
      </c>
      <c r="L99" s="573">
        <v>45747</v>
      </c>
      <c r="M99" s="576" t="s">
        <v>587</v>
      </c>
    </row>
    <row r="100" spans="1:13" ht="13.9" customHeight="1">
      <c r="A100" s="555"/>
      <c r="B100" s="558"/>
      <c r="C100" s="558"/>
      <c r="D100" s="561"/>
      <c r="E100" s="564"/>
      <c r="F100" s="567"/>
      <c r="G100" s="392"/>
      <c r="H100" s="570"/>
      <c r="I100" s="561"/>
      <c r="J100" s="561"/>
      <c r="K100" s="574"/>
      <c r="L100" s="574"/>
      <c r="M100" s="577"/>
    </row>
    <row r="101" spans="1:13" ht="13.9" customHeight="1">
      <c r="A101" s="555"/>
      <c r="B101" s="558"/>
      <c r="C101" s="558"/>
      <c r="D101" s="561"/>
      <c r="E101" s="564"/>
      <c r="F101" s="567"/>
      <c r="G101" s="392"/>
      <c r="H101" s="570"/>
      <c r="I101" s="561"/>
      <c r="J101" s="561"/>
      <c r="K101" s="574"/>
      <c r="L101" s="574"/>
      <c r="M101" s="577"/>
    </row>
    <row r="102" spans="1:13" ht="13.9" customHeight="1">
      <c r="A102" s="555"/>
      <c r="B102" s="558"/>
      <c r="C102" s="558"/>
      <c r="D102" s="561"/>
      <c r="E102" s="564"/>
      <c r="F102" s="567"/>
      <c r="G102" s="392"/>
      <c r="H102" s="570"/>
      <c r="I102" s="561"/>
      <c r="J102" s="561"/>
      <c r="K102" s="574"/>
      <c r="L102" s="574"/>
      <c r="M102" s="577"/>
    </row>
    <row r="103" spans="1:13" ht="13.9" customHeight="1">
      <c r="A103" s="555"/>
      <c r="B103" s="558"/>
      <c r="C103" s="558"/>
      <c r="D103" s="561"/>
      <c r="E103" s="564"/>
      <c r="F103" s="567"/>
      <c r="G103" s="392"/>
      <c r="H103" s="570"/>
      <c r="I103" s="561"/>
      <c r="J103" s="561"/>
      <c r="K103" s="574"/>
      <c r="L103" s="574"/>
      <c r="M103" s="577"/>
    </row>
    <row r="104" spans="1:13" ht="13.9" customHeight="1">
      <c r="A104" s="555"/>
      <c r="B104" s="558"/>
      <c r="C104" s="558"/>
      <c r="D104" s="561"/>
      <c r="E104" s="564"/>
      <c r="F104" s="567"/>
      <c r="G104" s="392"/>
      <c r="H104" s="570"/>
      <c r="I104" s="561"/>
      <c r="J104" s="561"/>
      <c r="K104" s="574"/>
      <c r="L104" s="574"/>
      <c r="M104" s="577"/>
    </row>
    <row r="105" spans="1:13" ht="13.9" customHeight="1">
      <c r="A105" s="555"/>
      <c r="B105" s="558"/>
      <c r="C105" s="558"/>
      <c r="D105" s="561"/>
      <c r="E105" s="564"/>
      <c r="F105" s="567"/>
      <c r="G105" s="392"/>
      <c r="H105" s="570"/>
      <c r="I105" s="561"/>
      <c r="J105" s="561"/>
      <c r="K105" s="574"/>
      <c r="L105" s="574"/>
      <c r="M105" s="577"/>
    </row>
    <row r="106" spans="1:13" ht="13.9" customHeight="1">
      <c r="A106" s="555"/>
      <c r="B106" s="558"/>
      <c r="C106" s="558"/>
      <c r="D106" s="561"/>
      <c r="E106" s="564"/>
      <c r="F106" s="567"/>
      <c r="G106" s="392"/>
      <c r="H106" s="570"/>
      <c r="I106" s="561"/>
      <c r="J106" s="561"/>
      <c r="K106" s="574"/>
      <c r="L106" s="574"/>
      <c r="M106" s="577"/>
    </row>
    <row r="107" spans="1:13" ht="13.9" customHeight="1">
      <c r="A107" s="555"/>
      <c r="B107" s="558"/>
      <c r="C107" s="558"/>
      <c r="D107" s="561"/>
      <c r="E107" s="564"/>
      <c r="F107" s="567"/>
      <c r="G107" s="392"/>
      <c r="H107" s="570"/>
      <c r="I107" s="561"/>
      <c r="J107" s="561"/>
      <c r="K107" s="574"/>
      <c r="L107" s="574"/>
      <c r="M107" s="577"/>
    </row>
    <row r="108" spans="1:13" ht="13.9" customHeight="1" thickBot="1">
      <c r="A108" s="556"/>
      <c r="B108" s="559"/>
      <c r="C108" s="559"/>
      <c r="D108" s="562"/>
      <c r="E108" s="565"/>
      <c r="F108" s="568"/>
      <c r="G108" s="393"/>
      <c r="H108" s="571"/>
      <c r="I108" s="562"/>
      <c r="J108" s="562"/>
      <c r="K108" s="575"/>
      <c r="L108" s="575"/>
      <c r="M108" s="578"/>
    </row>
    <row r="109" spans="1:13" ht="13.9" customHeight="1">
      <c r="A109" s="554">
        <f>'7- Mapa Final'!A110</f>
        <v>11</v>
      </c>
      <c r="B109" s="557" t="str">
        <f>'7- Mapa Final'!B110</f>
        <v>Ofrecer, prometer, entregar, aceptar o solicitar una ventaja indebida para tramitar cuentas sin el lleno de requisitos contractuales o aplicar erradamente deducciones.</v>
      </c>
      <c r="C109" s="557" t="str">
        <f>'7- Mapa Final'!C110</f>
        <v>Omitir la verificación de los documentos requeridos para tramitar la obligación, o elaborar la obligación sin los descuentos establecidos en la ley, o demorar la elaboración del documento de manera injustificada</v>
      </c>
      <c r="D109" s="560" t="str">
        <f>'7- Mapa Final'!J110</f>
        <v>Muy Baja - 1</v>
      </c>
      <c r="E109" s="563" t="str">
        <f>'7- Mapa Final'!K110</f>
        <v>Menor - 2</v>
      </c>
      <c r="F109" s="566" t="str">
        <f>'7- Mapa Final'!M110</f>
        <v>Bajo - 2</v>
      </c>
      <c r="G109" s="391" t="s">
        <v>454</v>
      </c>
      <c r="H109" s="614" t="s">
        <v>588</v>
      </c>
      <c r="I109" s="582" t="s">
        <v>568</v>
      </c>
      <c r="J109" s="582"/>
      <c r="K109" s="548">
        <v>45658</v>
      </c>
      <c r="L109" s="548">
        <v>45747</v>
      </c>
      <c r="M109" s="624" t="s">
        <v>589</v>
      </c>
    </row>
    <row r="110" spans="1:13" ht="13.9" customHeight="1">
      <c r="A110" s="555"/>
      <c r="B110" s="558"/>
      <c r="C110" s="558"/>
      <c r="D110" s="561"/>
      <c r="E110" s="564"/>
      <c r="F110" s="567"/>
      <c r="G110" s="392"/>
      <c r="H110" s="615"/>
      <c r="I110" s="583"/>
      <c r="J110" s="583"/>
      <c r="K110" s="549"/>
      <c r="L110" s="549"/>
      <c r="M110" s="625"/>
    </row>
    <row r="111" spans="1:13" ht="13.9" customHeight="1">
      <c r="A111" s="555"/>
      <c r="B111" s="558"/>
      <c r="C111" s="558"/>
      <c r="D111" s="561"/>
      <c r="E111" s="564"/>
      <c r="F111" s="567"/>
      <c r="G111" s="392"/>
      <c r="H111" s="615"/>
      <c r="I111" s="583"/>
      <c r="J111" s="583"/>
      <c r="K111" s="549"/>
      <c r="L111" s="549"/>
      <c r="M111" s="625"/>
    </row>
    <row r="112" spans="1:13" ht="13.9" customHeight="1">
      <c r="A112" s="555"/>
      <c r="B112" s="558"/>
      <c r="C112" s="558"/>
      <c r="D112" s="561"/>
      <c r="E112" s="564"/>
      <c r="F112" s="567"/>
      <c r="G112" s="392"/>
      <c r="H112" s="615"/>
      <c r="I112" s="583"/>
      <c r="J112" s="583"/>
      <c r="K112" s="549"/>
      <c r="L112" s="549"/>
      <c r="M112" s="625"/>
    </row>
    <row r="113" spans="1:13" ht="13.9" customHeight="1">
      <c r="A113" s="555"/>
      <c r="B113" s="558"/>
      <c r="C113" s="558"/>
      <c r="D113" s="561"/>
      <c r="E113" s="564"/>
      <c r="F113" s="567"/>
      <c r="G113" s="392"/>
      <c r="H113" s="615"/>
      <c r="I113" s="583"/>
      <c r="J113" s="583"/>
      <c r="K113" s="549"/>
      <c r="L113" s="549"/>
      <c r="M113" s="625"/>
    </row>
    <row r="114" spans="1:13" ht="13.9" customHeight="1">
      <c r="A114" s="555"/>
      <c r="B114" s="558"/>
      <c r="C114" s="558"/>
      <c r="D114" s="561"/>
      <c r="E114" s="564"/>
      <c r="F114" s="567"/>
      <c r="G114" s="392"/>
      <c r="H114" s="615"/>
      <c r="I114" s="583"/>
      <c r="J114" s="583"/>
      <c r="K114" s="549"/>
      <c r="L114" s="549"/>
      <c r="M114" s="625"/>
    </row>
    <row r="115" spans="1:13" ht="13.9" customHeight="1">
      <c r="A115" s="555"/>
      <c r="B115" s="558"/>
      <c r="C115" s="558"/>
      <c r="D115" s="561"/>
      <c r="E115" s="564"/>
      <c r="F115" s="567"/>
      <c r="G115" s="392"/>
      <c r="H115" s="615"/>
      <c r="I115" s="583"/>
      <c r="J115" s="583"/>
      <c r="K115" s="549"/>
      <c r="L115" s="549"/>
      <c r="M115" s="625"/>
    </row>
    <row r="116" spans="1:13" ht="13.9" customHeight="1">
      <c r="A116" s="555"/>
      <c r="B116" s="558"/>
      <c r="C116" s="558"/>
      <c r="D116" s="561"/>
      <c r="E116" s="564"/>
      <c r="F116" s="567"/>
      <c r="G116" s="392"/>
      <c r="H116" s="615"/>
      <c r="I116" s="583"/>
      <c r="J116" s="583"/>
      <c r="K116" s="549"/>
      <c r="L116" s="549"/>
      <c r="M116" s="625"/>
    </row>
    <row r="117" spans="1:13" ht="13.9" customHeight="1">
      <c r="A117" s="555"/>
      <c r="B117" s="558"/>
      <c r="C117" s="558"/>
      <c r="D117" s="561"/>
      <c r="E117" s="564"/>
      <c r="F117" s="567"/>
      <c r="G117" s="392"/>
      <c r="H117" s="615"/>
      <c r="I117" s="583"/>
      <c r="J117" s="583"/>
      <c r="K117" s="549"/>
      <c r="L117" s="549"/>
      <c r="M117" s="625"/>
    </row>
    <row r="118" spans="1:13" ht="13.9" customHeight="1" thickBot="1">
      <c r="A118" s="556"/>
      <c r="B118" s="559"/>
      <c r="C118" s="559"/>
      <c r="D118" s="562"/>
      <c r="E118" s="565"/>
      <c r="F118" s="568"/>
      <c r="G118" s="393"/>
      <c r="H118" s="616"/>
      <c r="I118" s="584"/>
      <c r="J118" s="584"/>
      <c r="K118" s="550"/>
      <c r="L118" s="550"/>
      <c r="M118" s="626"/>
    </row>
    <row r="119" spans="1:13" ht="13.9" customHeight="1">
      <c r="A119" s="554">
        <f>'7- Mapa Final'!A120</f>
        <v>12</v>
      </c>
      <c r="B119" s="557" t="str">
        <f>'7- Mapa Final'!B120</f>
        <v>Ofrecer, prometer, entregar, aceptar o solicitar una ventaja indebida para girar un cheque a un beneficiario diferente al que corresponde.</v>
      </c>
      <c r="C119" s="557" t="str">
        <f>'7- Mapa Final'!C120</f>
        <v xml:space="preserve">Utilizar los giros recibidos del Ministerio de Hacienda para beneficiar a un tercero. </v>
      </c>
      <c r="D119" s="560" t="str">
        <f>'7- Mapa Final'!J120</f>
        <v>Media - 3</v>
      </c>
      <c r="E119" s="563" t="str">
        <f>'7- Mapa Final'!K120</f>
        <v>Menor - 2</v>
      </c>
      <c r="F119" s="566" t="str">
        <f>'7- Mapa Final'!M120</f>
        <v>Moderado - 6</v>
      </c>
      <c r="G119" s="391" t="s">
        <v>454</v>
      </c>
      <c r="H119" s="579" t="s">
        <v>590</v>
      </c>
      <c r="I119" s="582" t="s">
        <v>568</v>
      </c>
      <c r="J119" s="582"/>
      <c r="K119" s="548">
        <v>45658</v>
      </c>
      <c r="L119" s="548">
        <v>45747</v>
      </c>
      <c r="M119" s="551" t="s">
        <v>591</v>
      </c>
    </row>
    <row r="120" spans="1:13" ht="13.9" customHeight="1">
      <c r="A120" s="555"/>
      <c r="B120" s="558"/>
      <c r="C120" s="558"/>
      <c r="D120" s="561"/>
      <c r="E120" s="564"/>
      <c r="F120" s="567"/>
      <c r="G120" s="392"/>
      <c r="H120" s="580"/>
      <c r="I120" s="583"/>
      <c r="J120" s="583"/>
      <c r="K120" s="549"/>
      <c r="L120" s="549"/>
      <c r="M120" s="552"/>
    </row>
    <row r="121" spans="1:13" ht="13.9" customHeight="1">
      <c r="A121" s="555"/>
      <c r="B121" s="558"/>
      <c r="C121" s="558"/>
      <c r="D121" s="561"/>
      <c r="E121" s="564"/>
      <c r="F121" s="567"/>
      <c r="G121" s="392"/>
      <c r="H121" s="580"/>
      <c r="I121" s="583"/>
      <c r="J121" s="583"/>
      <c r="K121" s="549"/>
      <c r="L121" s="549"/>
      <c r="M121" s="552"/>
    </row>
    <row r="122" spans="1:13" ht="13.9" customHeight="1">
      <c r="A122" s="555"/>
      <c r="B122" s="558"/>
      <c r="C122" s="558"/>
      <c r="D122" s="561"/>
      <c r="E122" s="564"/>
      <c r="F122" s="567"/>
      <c r="G122" s="392"/>
      <c r="H122" s="580"/>
      <c r="I122" s="583"/>
      <c r="J122" s="583"/>
      <c r="K122" s="549"/>
      <c r="L122" s="549"/>
      <c r="M122" s="552"/>
    </row>
    <row r="123" spans="1:13" ht="13.9" customHeight="1">
      <c r="A123" s="555"/>
      <c r="B123" s="558"/>
      <c r="C123" s="558"/>
      <c r="D123" s="561"/>
      <c r="E123" s="564"/>
      <c r="F123" s="567"/>
      <c r="G123" s="392"/>
      <c r="H123" s="580"/>
      <c r="I123" s="583"/>
      <c r="J123" s="583"/>
      <c r="K123" s="549"/>
      <c r="L123" s="549"/>
      <c r="M123" s="552"/>
    </row>
    <row r="124" spans="1:13" ht="13.9" customHeight="1">
      <c r="A124" s="555"/>
      <c r="B124" s="558"/>
      <c r="C124" s="558"/>
      <c r="D124" s="561"/>
      <c r="E124" s="564"/>
      <c r="F124" s="567"/>
      <c r="G124" s="392"/>
      <c r="H124" s="580"/>
      <c r="I124" s="583"/>
      <c r="J124" s="583"/>
      <c r="K124" s="549"/>
      <c r="L124" s="549"/>
      <c r="M124" s="552"/>
    </row>
    <row r="125" spans="1:13" ht="13.9" customHeight="1">
      <c r="A125" s="555"/>
      <c r="B125" s="558"/>
      <c r="C125" s="558"/>
      <c r="D125" s="561"/>
      <c r="E125" s="564"/>
      <c r="F125" s="567"/>
      <c r="G125" s="392"/>
      <c r="H125" s="580"/>
      <c r="I125" s="583"/>
      <c r="J125" s="583"/>
      <c r="K125" s="549"/>
      <c r="L125" s="549"/>
      <c r="M125" s="552"/>
    </row>
    <row r="126" spans="1:13" ht="13.9" customHeight="1">
      <c r="A126" s="555"/>
      <c r="B126" s="558"/>
      <c r="C126" s="558"/>
      <c r="D126" s="561"/>
      <c r="E126" s="564"/>
      <c r="F126" s="567"/>
      <c r="G126" s="392"/>
      <c r="H126" s="580"/>
      <c r="I126" s="583"/>
      <c r="J126" s="583"/>
      <c r="K126" s="549"/>
      <c r="L126" s="549"/>
      <c r="M126" s="552"/>
    </row>
    <row r="127" spans="1:13" ht="13.9" customHeight="1">
      <c r="A127" s="555"/>
      <c r="B127" s="558"/>
      <c r="C127" s="558"/>
      <c r="D127" s="561"/>
      <c r="E127" s="564"/>
      <c r="F127" s="567"/>
      <c r="G127" s="392"/>
      <c r="H127" s="580"/>
      <c r="I127" s="583"/>
      <c r="J127" s="583"/>
      <c r="K127" s="549"/>
      <c r="L127" s="549"/>
      <c r="M127" s="552"/>
    </row>
    <row r="128" spans="1:13" ht="13.9" customHeight="1" thickBot="1">
      <c r="A128" s="556"/>
      <c r="B128" s="559"/>
      <c r="C128" s="559"/>
      <c r="D128" s="562"/>
      <c r="E128" s="565"/>
      <c r="F128" s="568"/>
      <c r="G128" s="393"/>
      <c r="H128" s="581"/>
      <c r="I128" s="584"/>
      <c r="J128" s="584"/>
      <c r="K128" s="550"/>
      <c r="L128" s="550"/>
      <c r="M128" s="553"/>
    </row>
  </sheetData>
  <mergeCells count="173">
    <mergeCell ref="C1:L2"/>
    <mergeCell ref="M1:M2"/>
    <mergeCell ref="J109:J118"/>
    <mergeCell ref="K109:K118"/>
    <mergeCell ref="L109:L11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H109:H118"/>
    <mergeCell ref="I109:I118"/>
    <mergeCell ref="E59:E68"/>
    <mergeCell ref="F59:F68"/>
    <mergeCell ref="G59:G68"/>
    <mergeCell ref="H59:H68"/>
    <mergeCell ref="I59:I68"/>
    <mergeCell ref="A59:A68"/>
    <mergeCell ref="B59:B68"/>
    <mergeCell ref="C59:C68"/>
    <mergeCell ref="D59:D68"/>
    <mergeCell ref="J59:J68"/>
    <mergeCell ref="K59:K68"/>
    <mergeCell ref="H39:H48"/>
    <mergeCell ref="I39:I48"/>
    <mergeCell ref="J39:J48"/>
    <mergeCell ref="B39:B48"/>
    <mergeCell ref="C39:C48"/>
    <mergeCell ref="D39:D48"/>
    <mergeCell ref="A49:A58"/>
    <mergeCell ref="B49:B58"/>
    <mergeCell ref="C49:C58"/>
    <mergeCell ref="D49:D58"/>
    <mergeCell ref="E49:E58"/>
    <mergeCell ref="F49:F58"/>
    <mergeCell ref="J29:J38"/>
    <mergeCell ref="K29:K38"/>
    <mergeCell ref="L59:L68"/>
    <mergeCell ref="M59:M68"/>
    <mergeCell ref="J49:J58"/>
    <mergeCell ref="K49:K58"/>
    <mergeCell ref="L49:L58"/>
    <mergeCell ref="M49:M58"/>
    <mergeCell ref="G39:G48"/>
    <mergeCell ref="M29:M38"/>
    <mergeCell ref="G49:G58"/>
    <mergeCell ref="H49:H58"/>
    <mergeCell ref="I49:I58"/>
    <mergeCell ref="L19:L28"/>
    <mergeCell ref="M19:M28"/>
    <mergeCell ref="E39:E48"/>
    <mergeCell ref="F29:F38"/>
    <mergeCell ref="A29:A38"/>
    <mergeCell ref="A19:A28"/>
    <mergeCell ref="C19:C28"/>
    <mergeCell ref="F19:F28"/>
    <mergeCell ref="A39:A48"/>
    <mergeCell ref="B29:B38"/>
    <mergeCell ref="C29:C38"/>
    <mergeCell ref="D19:D28"/>
    <mergeCell ref="E19:E28"/>
    <mergeCell ref="D29:D38"/>
    <mergeCell ref="E29:E38"/>
    <mergeCell ref="B19:B28"/>
    <mergeCell ref="G29:G38"/>
    <mergeCell ref="H29:H38"/>
    <mergeCell ref="I29:I38"/>
    <mergeCell ref="K39:K48"/>
    <mergeCell ref="L39:L48"/>
    <mergeCell ref="L29:L38"/>
    <mergeCell ref="M39:M48"/>
    <mergeCell ref="F39:F48"/>
    <mergeCell ref="J9:J18"/>
    <mergeCell ref="K9:K18"/>
    <mergeCell ref="G19:G28"/>
    <mergeCell ref="H19:H28"/>
    <mergeCell ref="I19:I28"/>
    <mergeCell ref="A8:G8"/>
    <mergeCell ref="A9:A18"/>
    <mergeCell ref="C9:C18"/>
    <mergeCell ref="D9:D18"/>
    <mergeCell ref="E9:E18"/>
    <mergeCell ref="B9:B18"/>
    <mergeCell ref="J19:J28"/>
    <mergeCell ref="K19:K28"/>
    <mergeCell ref="B69:B78"/>
    <mergeCell ref="C69:C78"/>
    <mergeCell ref="D69:D78"/>
    <mergeCell ref="E69:E78"/>
    <mergeCell ref="A3:B3"/>
    <mergeCell ref="A4:B4"/>
    <mergeCell ref="A1:B2"/>
    <mergeCell ref="C3:M3"/>
    <mergeCell ref="C4:M4"/>
    <mergeCell ref="H6:H7"/>
    <mergeCell ref="I6:J6"/>
    <mergeCell ref="K6:L6"/>
    <mergeCell ref="M6:M7"/>
    <mergeCell ref="A5:B5"/>
    <mergeCell ref="A6:C6"/>
    <mergeCell ref="D6:F6"/>
    <mergeCell ref="G6:G7"/>
    <mergeCell ref="C5:M5"/>
    <mergeCell ref="L9:L18"/>
    <mergeCell ref="M9:M18"/>
    <mergeCell ref="F9:F18"/>
    <mergeCell ref="G9:G18"/>
    <mergeCell ref="H9:H18"/>
    <mergeCell ref="I9:I18"/>
    <mergeCell ref="D89:D98"/>
    <mergeCell ref="E89:E98"/>
    <mergeCell ref="K69:K78"/>
    <mergeCell ref="L69:L78"/>
    <mergeCell ref="M69:M78"/>
    <mergeCell ref="A79:A88"/>
    <mergeCell ref="B79:B88"/>
    <mergeCell ref="C79:C88"/>
    <mergeCell ref="D79:D88"/>
    <mergeCell ref="E79:E88"/>
    <mergeCell ref="F79:F88"/>
    <mergeCell ref="G79:G88"/>
    <mergeCell ref="H79:H88"/>
    <mergeCell ref="I79:I88"/>
    <mergeCell ref="J79:J88"/>
    <mergeCell ref="K79:K88"/>
    <mergeCell ref="L79:L88"/>
    <mergeCell ref="M79:M88"/>
    <mergeCell ref="F69:F78"/>
    <mergeCell ref="G69:G78"/>
    <mergeCell ref="H69:H78"/>
    <mergeCell ref="I69:I78"/>
    <mergeCell ref="J69:J78"/>
    <mergeCell ref="A69:A78"/>
    <mergeCell ref="K89:K98"/>
    <mergeCell ref="L89:L98"/>
    <mergeCell ref="M89:M98"/>
    <mergeCell ref="A99:A108"/>
    <mergeCell ref="B99:B108"/>
    <mergeCell ref="C99:C108"/>
    <mergeCell ref="D99:D108"/>
    <mergeCell ref="E99:E108"/>
    <mergeCell ref="F99:F108"/>
    <mergeCell ref="G99:G108"/>
    <mergeCell ref="H99:H108"/>
    <mergeCell ref="I99:I108"/>
    <mergeCell ref="J99:J108"/>
    <mergeCell ref="K99:K108"/>
    <mergeCell ref="L99:L108"/>
    <mergeCell ref="M99:M108"/>
    <mergeCell ref="F89:F98"/>
    <mergeCell ref="G89:G98"/>
    <mergeCell ref="H89:H98"/>
    <mergeCell ref="I89:I98"/>
    <mergeCell ref="J89:J98"/>
    <mergeCell ref="A89:A98"/>
    <mergeCell ref="B89:B98"/>
    <mergeCell ref="C89:C98"/>
  </mergeCells>
  <conditionalFormatting sqref="A6:B6">
    <cfRule type="containsText" dxfId="127" priority="837" operator="containsText" text="3- Moderado">
      <formula>NOT(ISERROR(SEARCH("3- Moderado",A6)))</formula>
    </cfRule>
    <cfRule type="containsText" dxfId="126" priority="838" operator="containsText" text="6- Moderado">
      <formula>NOT(ISERROR(SEARCH("6- Moderado",A6)))</formula>
    </cfRule>
    <cfRule type="containsText" dxfId="125" priority="839" operator="containsText" text="4- Moderado">
      <formula>NOT(ISERROR(SEARCH("4- Moderado",A6)))</formula>
    </cfRule>
    <cfRule type="containsText" dxfId="124" priority="840" operator="containsText" text="3- Bajo">
      <formula>NOT(ISERROR(SEARCH("3- Bajo",A6)))</formula>
    </cfRule>
    <cfRule type="containsText" dxfId="123" priority="841" operator="containsText" text="4- Bajo">
      <formula>NOT(ISERROR(SEARCH("4- Bajo",A6)))</formula>
    </cfRule>
    <cfRule type="containsText" dxfId="122" priority="842" operator="containsText" text="1- Bajo">
      <formula>NOT(ISERROR(SEARCH("1- Bajo",A6)))</formula>
    </cfRule>
  </conditionalFormatting>
  <conditionalFormatting sqref="A9:E9 A19:E19 A29:E29 A39:E39 A49:E49 A59:E59 A69:E69 A79:E79 A89:E89 A99:E99 A109:E109 A119:E119">
    <cfRule type="containsText" dxfId="121" priority="813" operator="containsText" text="3- Moderado">
      <formula>NOT(ISERROR(SEARCH("3- Moderado",A9)))</formula>
    </cfRule>
    <cfRule type="containsText" dxfId="120" priority="814" operator="containsText" text="6- Moderado">
      <formula>NOT(ISERROR(SEARCH("6- Moderado",A9)))</formula>
    </cfRule>
    <cfRule type="containsText" dxfId="119" priority="815" operator="containsText" text="4- Moderado">
      <formula>NOT(ISERROR(SEARCH("4- Moderado",A9)))</formula>
    </cfRule>
    <cfRule type="containsText" dxfId="118" priority="816" operator="containsText" text="3- Bajo">
      <formula>NOT(ISERROR(SEARCH("3- Bajo",A9)))</formula>
    </cfRule>
    <cfRule type="containsText" dxfId="117" priority="817" operator="containsText" text="4- Bajo">
      <formula>NOT(ISERROR(SEARCH("4- Bajo",A9)))</formula>
    </cfRule>
    <cfRule type="containsText" dxfId="116" priority="818" operator="containsText" text="1- Bajo">
      <formula>NOT(ISERROR(SEARCH("1- Bajo",A9)))</formula>
    </cfRule>
  </conditionalFormatting>
  <conditionalFormatting sqref="C7:F7">
    <cfRule type="containsText" dxfId="115" priority="169" operator="containsText" text="3- Moderado">
      <formula>NOT(ISERROR(SEARCH("3- Moderado",C7)))</formula>
    </cfRule>
    <cfRule type="containsText" dxfId="114" priority="170" operator="containsText" text="6- Moderado">
      <formula>NOT(ISERROR(SEARCH("6- Moderado",C7)))</formula>
    </cfRule>
    <cfRule type="containsText" dxfId="113" priority="171" operator="containsText" text="4- Moderado">
      <formula>NOT(ISERROR(SEARCH("4- Moderado",C7)))</formula>
    </cfRule>
    <cfRule type="containsText" dxfId="112" priority="172" operator="containsText" text="3- Bajo">
      <formula>NOT(ISERROR(SEARCH("3- Bajo",C7)))</formula>
    </cfRule>
    <cfRule type="containsText" dxfId="111" priority="173" operator="containsText" text="4- Bajo">
      <formula>NOT(ISERROR(SEARCH("4- Bajo",C7)))</formula>
    </cfRule>
    <cfRule type="containsText" dxfId="110" priority="174" operator="containsText" text="1- Bajo">
      <formula>NOT(ISERROR(SEARCH("1- Bajo",C7)))</formula>
    </cfRule>
  </conditionalFormatting>
  <conditionalFormatting sqref="D9:D128">
    <cfRule type="containsText" dxfId="109" priority="33" operator="containsText" text="Muy Alta">
      <formula>NOT(ISERROR(SEARCH("Muy Alta",D9)))</formula>
    </cfRule>
    <cfRule type="containsText" dxfId="108" priority="34" operator="containsText" text="Alta">
      <formula>NOT(ISERROR(SEARCH("Alta",D9)))</formula>
    </cfRule>
    <cfRule type="containsText" dxfId="107" priority="35" operator="containsText" text="Baja">
      <formula>NOT(ISERROR(SEARCH("Baja",D9)))</formula>
    </cfRule>
    <cfRule type="containsText" dxfId="106" priority="36" operator="containsText" text="Muy Baja">
      <formula>NOT(ISERROR(SEARCH("Muy Baja",D9)))</formula>
    </cfRule>
    <cfRule type="containsText" dxfId="105" priority="38" operator="containsText" text="Media">
      <formula>NOT(ISERROR(SEARCH("Media",D9)))</formula>
    </cfRule>
  </conditionalFormatting>
  <conditionalFormatting sqref="E9:E128">
    <cfRule type="containsText" dxfId="104" priority="29" operator="containsText" text="Catastrófico">
      <formula>NOT(ISERROR(SEARCH("Catastrófico",E9)))</formula>
    </cfRule>
    <cfRule type="containsText" dxfId="103" priority="30" operator="containsText" text="Mayor">
      <formula>NOT(ISERROR(SEARCH("Mayor",E9)))</formula>
    </cfRule>
    <cfRule type="containsText" dxfId="102" priority="31" operator="containsText" text="Menor">
      <formula>NOT(ISERROR(SEARCH("Menor",E9)))</formula>
    </cfRule>
    <cfRule type="containsText" dxfId="101" priority="32" operator="containsText" text="Leve">
      <formula>NOT(ISERROR(SEARCH("Leve",E9)))</formula>
    </cfRule>
  </conditionalFormatting>
  <conditionalFormatting sqref="E9:F128">
    <cfRule type="containsText" dxfId="100" priority="37" operator="containsText" text="Moderado">
      <formula>NOT(ISERROR(SEARCH("Moderado",E9)))</formula>
    </cfRule>
  </conditionalFormatting>
  <conditionalFormatting sqref="F9:F128">
    <cfRule type="containsText" dxfId="99" priority="52" operator="containsText" text="Bajo">
      <formula>NOT(ISERROR(SEARCH("Bajo",F9)))</formula>
    </cfRule>
    <cfRule type="containsText" dxfId="98" priority="53" operator="containsText" text="Moderado">
      <formula>NOT(ISERROR(SEARCH("Moderado",F9)))</formula>
    </cfRule>
    <cfRule type="containsText" dxfId="97" priority="54" operator="containsText" text="Alto">
      <formula>NOT(ISERROR(SEARCH("Alto",F9)))</formula>
    </cfRule>
    <cfRule type="containsText" dxfId="96" priority="55" operator="containsText" text="Extremo">
      <formula>NOT(ISERROR(SEARCH("Extremo",F9)))</formula>
    </cfRule>
    <cfRule type="colorScale" priority="149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xr:uid="{00000000-0002-0000-0900-000000000000}"/>
    <dataValidation allowBlank="1" showInputMessage="1" showErrorMessage="1" prompt="Seleccionar si el responsable es el responsable de las acciones es el nivel central" sqref="I6:I7" xr:uid="{00000000-0002-0000-0900-000001000000}"/>
    <dataValidation allowBlank="1" showInputMessage="1" showErrorMessage="1" prompt="Describir las actividades que se van a desarrollar para el proyecto" sqref="H6"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G9:G128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pageSetUpPr fitToPage="1"/>
  </sheetPr>
  <dimension ref="A1:JK164"/>
  <sheetViews>
    <sheetView showGridLines="0" tabSelected="1" topLeftCell="C7" zoomScale="80" zoomScaleNormal="80" workbookViewId="0">
      <pane ySplit="1" topLeftCell="A8" activePane="bottomLeft" state="frozen"/>
      <selection activeCell="A7" sqref="A7"/>
      <selection pane="bottomLeft" activeCell="M13" sqref="M13:M22"/>
    </sheetView>
  </sheetViews>
  <sheetFormatPr baseColWidth="10" defaultColWidth="11.42578125" defaultRowHeight="15"/>
  <cols>
    <col min="1" max="1" width="7.7109375" style="5" customWidth="1"/>
    <col min="2" max="2" width="35.85546875" style="5" customWidth="1"/>
    <col min="3" max="3" width="40.28515625" customWidth="1"/>
    <col min="4" max="4" width="16.85546875" style="90" customWidth="1"/>
    <col min="5" max="5" width="18.5703125" style="25" customWidth="1"/>
    <col min="6" max="6" width="18.28515625" style="25" bestFit="1" customWidth="1"/>
    <col min="7" max="7" width="18.28515625" bestFit="1" customWidth="1"/>
    <col min="8" max="8" width="57.85546875" customWidth="1"/>
    <col min="9" max="9" width="16.5703125" customWidth="1"/>
    <col min="10" max="10" width="14.28515625" customWidth="1"/>
    <col min="11" max="11" width="17.7109375" customWidth="1"/>
    <col min="12" max="12" width="17.5703125" customWidth="1"/>
    <col min="13" max="13" width="77" customWidth="1"/>
    <col min="14" max="169" width="11.42578125" style="2"/>
  </cols>
  <sheetData>
    <row r="1" spans="1:271" s="17" customFormat="1" ht="16.5" customHeight="1">
      <c r="A1" s="591"/>
      <c r="B1" s="592"/>
      <c r="C1" s="689"/>
      <c r="D1" s="689"/>
      <c r="E1" s="689"/>
      <c r="F1" s="689"/>
      <c r="G1" s="689"/>
      <c r="H1" s="689"/>
      <c r="I1" s="689"/>
      <c r="J1" s="690"/>
      <c r="K1" s="691"/>
      <c r="L1" s="691"/>
      <c r="M1" s="691"/>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58.5" customHeight="1">
      <c r="A2" s="593"/>
      <c r="B2" s="594"/>
      <c r="C2" s="618"/>
      <c r="D2" s="618"/>
      <c r="E2" s="618"/>
      <c r="F2" s="618"/>
      <c r="G2" s="618"/>
      <c r="H2" s="618"/>
      <c r="I2" s="618"/>
      <c r="J2" s="619"/>
      <c r="K2" s="691"/>
      <c r="L2" s="691"/>
      <c r="M2" s="691"/>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40.9" customHeight="1">
      <c r="A3" s="434" t="s">
        <v>276</v>
      </c>
      <c r="B3" s="434"/>
      <c r="C3" s="458" t="s">
        <v>5</v>
      </c>
      <c r="D3" s="458"/>
      <c r="E3" s="458"/>
      <c r="F3" s="458"/>
      <c r="G3" s="458"/>
      <c r="H3" s="458"/>
      <c r="I3" s="458"/>
      <c r="J3" s="458"/>
      <c r="K3" s="458"/>
      <c r="L3" s="458"/>
      <c r="M3" s="45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40.9" customHeight="1">
      <c r="A4" s="434" t="s">
        <v>277</v>
      </c>
      <c r="B4" s="434"/>
      <c r="C4" s="457" t="s">
        <v>38</v>
      </c>
      <c r="D4" s="457"/>
      <c r="E4" s="457"/>
      <c r="F4" s="457"/>
      <c r="G4" s="457"/>
      <c r="H4" s="457"/>
      <c r="I4" s="457"/>
      <c r="J4" s="457"/>
      <c r="K4" s="457"/>
      <c r="L4" s="457"/>
      <c r="M4" s="457"/>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40.9" customHeight="1" thickBot="1">
      <c r="A5" s="434" t="s">
        <v>278</v>
      </c>
      <c r="B5" s="434"/>
      <c r="C5" s="605" t="s">
        <v>279</v>
      </c>
      <c r="D5" s="606"/>
      <c r="E5" s="606"/>
      <c r="F5" s="606"/>
      <c r="G5" s="606"/>
      <c r="H5" s="606"/>
      <c r="I5" s="606"/>
      <c r="J5" s="606"/>
      <c r="K5" s="606"/>
      <c r="L5" s="606"/>
      <c r="M5" s="607"/>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21" customFormat="1" ht="40.5" customHeight="1">
      <c r="A6" s="600" t="s">
        <v>554</v>
      </c>
      <c r="B6" s="601"/>
      <c r="C6" s="602"/>
      <c r="D6" s="603" t="s">
        <v>555</v>
      </c>
      <c r="E6" s="603"/>
      <c r="F6" s="603"/>
      <c r="G6" s="604" t="s">
        <v>556</v>
      </c>
      <c r="H6" s="595" t="s">
        <v>557</v>
      </c>
      <c r="I6" s="597" t="s">
        <v>558</v>
      </c>
      <c r="J6" s="598"/>
      <c r="K6" s="597" t="s">
        <v>559</v>
      </c>
      <c r="L6" s="598"/>
      <c r="M6" s="599" t="s">
        <v>592</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row>
    <row r="7" spans="1:271" s="22" customFormat="1" ht="108" customHeight="1">
      <c r="A7" s="33" t="s">
        <v>43</v>
      </c>
      <c r="B7" s="33" t="s">
        <v>218</v>
      </c>
      <c r="C7" s="33" t="s">
        <v>220</v>
      </c>
      <c r="D7" s="26" t="s">
        <v>230</v>
      </c>
      <c r="E7" s="26" t="s">
        <v>561</v>
      </c>
      <c r="F7" s="26" t="s">
        <v>562</v>
      </c>
      <c r="G7" s="604"/>
      <c r="H7" s="596"/>
      <c r="I7" s="27" t="s">
        <v>563</v>
      </c>
      <c r="J7" s="27" t="s">
        <v>564</v>
      </c>
      <c r="K7" s="27" t="s">
        <v>565</v>
      </c>
      <c r="L7" s="27" t="s">
        <v>566</v>
      </c>
      <c r="M7" s="679"/>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7.25" customHeight="1">
      <c r="A8" s="609"/>
      <c r="B8" s="610"/>
      <c r="C8" s="610"/>
      <c r="D8" s="610"/>
      <c r="E8" s="610"/>
      <c r="F8" s="610"/>
      <c r="G8" s="610"/>
      <c r="H8" s="28"/>
      <c r="I8" s="28"/>
      <c r="J8" s="28"/>
      <c r="K8" s="28"/>
      <c r="L8" s="28"/>
      <c r="M8" s="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37.5" customHeight="1">
      <c r="A9" s="627">
        <f>'7- Mapa Final'!A10</f>
        <v>1</v>
      </c>
      <c r="B9" s="666" t="str">
        <f>'7- Mapa Final'!B10</f>
        <v xml:space="preserve">Posibilidad de registro y pago equivocado, tardío y sin el cumplimiento de requisitos  de las obligaciones de la Entidad </v>
      </c>
      <c r="C9" s="666" t="str">
        <f>'7- Mapa Final'!C10</f>
        <v>Se abonan menores o mayores valores o se abonan  a cuentas que no pertenecen a los destinatarios, o se abona incumpliendo los tiempos contractuales o legales  establecidos .</v>
      </c>
      <c r="D9" s="667" t="str">
        <f>'7- Mapa Final'!J10</f>
        <v>Muy Baja - 1</v>
      </c>
      <c r="E9" s="668" t="str">
        <f>'7- Mapa Final'!K10</f>
        <v>Menor - 2</v>
      </c>
      <c r="F9" s="681" t="str">
        <f>'7- Mapa Final'!M10</f>
        <v>Bajo - 2</v>
      </c>
      <c r="G9" s="683" t="s">
        <v>512</v>
      </c>
      <c r="H9" s="284" t="s">
        <v>593</v>
      </c>
      <c r="I9" s="685" t="s">
        <v>568</v>
      </c>
      <c r="J9" s="685"/>
      <c r="K9" s="686">
        <v>45748</v>
      </c>
      <c r="L9" s="680">
        <v>45838</v>
      </c>
      <c r="M9" s="687" t="s">
        <v>614</v>
      </c>
      <c r="N9" s="2"/>
      <c r="O9" s="2"/>
      <c r="P9" s="2"/>
      <c r="Q9" s="2"/>
      <c r="R9" s="2"/>
      <c r="S9" s="2"/>
      <c r="T9" s="2"/>
      <c r="U9" s="2"/>
      <c r="V9" s="2"/>
      <c r="W9" s="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4" customFormat="1" ht="35.25" customHeight="1">
      <c r="A10" s="628"/>
      <c r="B10" s="641"/>
      <c r="C10" s="641"/>
      <c r="D10" s="644"/>
      <c r="E10" s="647"/>
      <c r="F10" s="650"/>
      <c r="G10" s="392"/>
      <c r="H10" s="285" t="s">
        <v>594</v>
      </c>
      <c r="I10" s="644"/>
      <c r="J10" s="644"/>
      <c r="K10" s="549"/>
      <c r="L10" s="631"/>
      <c r="M10" s="688"/>
      <c r="N10" s="2"/>
      <c r="O10" s="2"/>
      <c r="P10" s="2"/>
      <c r="Q10" s="2"/>
      <c r="R10" s="2"/>
      <c r="S10" s="2"/>
      <c r="T10" s="2"/>
      <c r="U10" s="2"/>
      <c r="V10" s="2"/>
      <c r="W10" s="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48" customHeight="1">
      <c r="A11" s="628"/>
      <c r="B11" s="641"/>
      <c r="C11" s="641"/>
      <c r="D11" s="644"/>
      <c r="E11" s="647"/>
      <c r="F11" s="650"/>
      <c r="G11" s="392"/>
      <c r="H11" s="285" t="s">
        <v>595</v>
      </c>
      <c r="I11" s="644"/>
      <c r="J11" s="644"/>
      <c r="K11" s="549"/>
      <c r="L11" s="631"/>
      <c r="M11" s="688"/>
      <c r="N11" s="2"/>
      <c r="O11" s="2"/>
      <c r="P11" s="2"/>
      <c r="Q11" s="2"/>
      <c r="R11" s="2"/>
      <c r="S11" s="2"/>
      <c r="T11" s="2"/>
      <c r="U11" s="2"/>
      <c r="V11" s="2"/>
      <c r="W11" s="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54.75" customHeight="1">
      <c r="A12" s="669"/>
      <c r="B12" s="670"/>
      <c r="C12" s="670"/>
      <c r="D12" s="671"/>
      <c r="E12" s="672"/>
      <c r="F12" s="682"/>
      <c r="G12" s="684"/>
      <c r="H12" s="285" t="s">
        <v>596</v>
      </c>
      <c r="I12" s="671"/>
      <c r="J12" s="671"/>
      <c r="K12" s="549"/>
      <c r="L12" s="631"/>
      <c r="M12" s="688"/>
      <c r="N12" s="2"/>
      <c r="O12" s="2"/>
      <c r="P12" s="2"/>
      <c r="Q12" s="2"/>
      <c r="R12" s="2"/>
      <c r="S12" s="2"/>
      <c r="T12" s="2"/>
      <c r="U12" s="2"/>
      <c r="V12" s="2"/>
      <c r="W12" s="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c r="A13" s="627">
        <f>'7- Mapa Final'!A20</f>
        <v>2</v>
      </c>
      <c r="B13" s="666" t="str">
        <f>'7- Mapa Final'!B20</f>
        <v xml:space="preserve">Registrar o emitir  CDP con rubro presupuestal diferente al indicado en la solicitud </v>
      </c>
      <c r="C13" s="666" t="str">
        <f>'7- Mapa Final'!C20</f>
        <v>Emitir un CDP con información errónea de valor, destinación, cuenta a afectar.</v>
      </c>
      <c r="D13" s="667" t="str">
        <f>'7- Mapa Final'!J20</f>
        <v>Muy Baja - 1</v>
      </c>
      <c r="E13" s="668" t="str">
        <f>'7- Mapa Final'!K20</f>
        <v>Menor - 2</v>
      </c>
      <c r="F13" s="681" t="str">
        <f>'7- Mapa Final'!M20</f>
        <v>Bajo - 2</v>
      </c>
      <c r="G13" s="683" t="s">
        <v>512</v>
      </c>
      <c r="H13" s="694" t="s">
        <v>570</v>
      </c>
      <c r="I13" s="696" t="s">
        <v>568</v>
      </c>
      <c r="J13" s="696"/>
      <c r="K13" s="686">
        <v>45748</v>
      </c>
      <c r="L13" s="680" t="s">
        <v>597</v>
      </c>
      <c r="M13" s="692" t="s">
        <v>622</v>
      </c>
      <c r="N13" s="2"/>
      <c r="O13" s="2"/>
      <c r="P13" s="2"/>
      <c r="Q13" s="2"/>
      <c r="R13" s="2"/>
      <c r="S13" s="2"/>
      <c r="T13" s="2"/>
      <c r="U13" s="2"/>
      <c r="V13" s="2"/>
      <c r="W13" s="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c r="A14" s="628"/>
      <c r="B14" s="641"/>
      <c r="C14" s="641"/>
      <c r="D14" s="644"/>
      <c r="E14" s="647"/>
      <c r="F14" s="650"/>
      <c r="G14" s="392"/>
      <c r="H14" s="580"/>
      <c r="I14" s="589"/>
      <c r="J14" s="589"/>
      <c r="K14" s="549"/>
      <c r="L14" s="631"/>
      <c r="M14" s="634"/>
      <c r="N14" s="2"/>
      <c r="O14" s="2"/>
      <c r="P14" s="2"/>
      <c r="Q14" s="2"/>
      <c r="R14" s="2"/>
      <c r="S14" s="2"/>
      <c r="T14" s="2"/>
      <c r="U14" s="2"/>
      <c r="V14" s="2"/>
      <c r="W14" s="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c r="A15" s="628"/>
      <c r="B15" s="641"/>
      <c r="C15" s="641"/>
      <c r="D15" s="644"/>
      <c r="E15" s="647"/>
      <c r="F15" s="650"/>
      <c r="G15" s="392"/>
      <c r="H15" s="580"/>
      <c r="I15" s="589"/>
      <c r="J15" s="589"/>
      <c r="K15" s="549"/>
      <c r="L15" s="631"/>
      <c r="M15" s="634"/>
      <c r="N15" s="2"/>
      <c r="O15" s="2"/>
      <c r="P15" s="2"/>
      <c r="Q15" s="2"/>
      <c r="R15" s="2"/>
      <c r="S15" s="2"/>
      <c r="T15" s="2"/>
      <c r="U15" s="2"/>
      <c r="V15" s="2"/>
      <c r="W15" s="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c r="A16" s="628"/>
      <c r="B16" s="641"/>
      <c r="C16" s="641"/>
      <c r="D16" s="644"/>
      <c r="E16" s="647"/>
      <c r="F16" s="650"/>
      <c r="G16" s="392"/>
      <c r="H16" s="580"/>
      <c r="I16" s="589"/>
      <c r="J16" s="589"/>
      <c r="K16" s="549"/>
      <c r="L16" s="631"/>
      <c r="M16" s="634"/>
      <c r="N16" s="2"/>
      <c r="O16" s="2"/>
      <c r="P16" s="2"/>
      <c r="Q16" s="2"/>
      <c r="R16" s="2"/>
      <c r="S16" s="2"/>
      <c r="T16" s="2"/>
      <c r="U16" s="2"/>
      <c r="V16" s="2"/>
      <c r="W16" s="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c r="A17" s="628"/>
      <c r="B17" s="641"/>
      <c r="C17" s="641"/>
      <c r="D17" s="644"/>
      <c r="E17" s="647"/>
      <c r="F17" s="650"/>
      <c r="G17" s="392"/>
      <c r="H17" s="580"/>
      <c r="I17" s="589"/>
      <c r="J17" s="589"/>
      <c r="K17" s="549"/>
      <c r="L17" s="631"/>
      <c r="M17" s="634"/>
      <c r="N17" s="2"/>
      <c r="O17" s="2"/>
      <c r="P17" s="2"/>
      <c r="Q17" s="2"/>
      <c r="R17" s="2"/>
      <c r="S17" s="2"/>
      <c r="T17" s="2"/>
      <c r="U17" s="2"/>
      <c r="V17" s="2"/>
      <c r="W17" s="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c r="A18" s="628"/>
      <c r="B18" s="641"/>
      <c r="C18" s="641"/>
      <c r="D18" s="644"/>
      <c r="E18" s="647"/>
      <c r="F18" s="650"/>
      <c r="G18" s="392"/>
      <c r="H18" s="580"/>
      <c r="I18" s="589"/>
      <c r="J18" s="589"/>
      <c r="K18" s="549"/>
      <c r="L18" s="631"/>
      <c r="M18" s="634"/>
    </row>
    <row r="19" spans="1:169">
      <c r="A19" s="628"/>
      <c r="B19" s="641"/>
      <c r="C19" s="641"/>
      <c r="D19" s="644"/>
      <c r="E19" s="647"/>
      <c r="F19" s="650"/>
      <c r="G19" s="392"/>
      <c r="H19" s="580"/>
      <c r="I19" s="589"/>
      <c r="J19" s="589"/>
      <c r="K19" s="549"/>
      <c r="L19" s="631"/>
      <c r="M19" s="634"/>
    </row>
    <row r="20" spans="1:169">
      <c r="A20" s="628"/>
      <c r="B20" s="641"/>
      <c r="C20" s="641"/>
      <c r="D20" s="644"/>
      <c r="E20" s="647"/>
      <c r="F20" s="650"/>
      <c r="G20" s="392"/>
      <c r="H20" s="580"/>
      <c r="I20" s="589"/>
      <c r="J20" s="589"/>
      <c r="K20" s="549"/>
      <c r="L20" s="631"/>
      <c r="M20" s="634"/>
    </row>
    <row r="21" spans="1:169">
      <c r="A21" s="628"/>
      <c r="B21" s="641"/>
      <c r="C21" s="641"/>
      <c r="D21" s="644"/>
      <c r="E21" s="647"/>
      <c r="F21" s="650"/>
      <c r="G21" s="392"/>
      <c r="H21" s="580"/>
      <c r="I21" s="589"/>
      <c r="J21" s="589"/>
      <c r="K21" s="549"/>
      <c r="L21" s="631"/>
      <c r="M21" s="634"/>
    </row>
    <row r="22" spans="1:169" ht="15.75" customHeight="1">
      <c r="A22" s="669"/>
      <c r="B22" s="670"/>
      <c r="C22" s="670"/>
      <c r="D22" s="671"/>
      <c r="E22" s="672"/>
      <c r="F22" s="682"/>
      <c r="G22" s="684"/>
      <c r="H22" s="695"/>
      <c r="I22" s="589"/>
      <c r="J22" s="589"/>
      <c r="K22" s="549"/>
      <c r="L22" s="631"/>
      <c r="M22" s="693"/>
    </row>
    <row r="23" spans="1:169" s="24" customFormat="1" ht="108" customHeight="1">
      <c r="A23" s="627">
        <f>'7- Mapa Final'!A30</f>
        <v>3</v>
      </c>
      <c r="B23" s="666" t="str">
        <f>'7- Mapa Final'!B30</f>
        <v>Incumplimiento de obligaciones tributarias</v>
      </c>
      <c r="C23" s="666" t="str">
        <f>'7- Mapa Final'!C30</f>
        <v>No se  reconocen , o no se pagan  oportunamente , o no se pagan los valores correctos o en la administración de impuestos  correcta ,    las  obligaciones tributarias que le competen a la entidad</v>
      </c>
      <c r="D23" s="667" t="str">
        <f>'7- Mapa Final'!J30</f>
        <v>Muy Baja - 1</v>
      </c>
      <c r="E23" s="668" t="str">
        <f>'7- Mapa Final'!K30</f>
        <v>Leve - 1</v>
      </c>
      <c r="F23" s="681" t="str">
        <f>'7- Mapa Final'!M30</f>
        <v>Bajo - 1</v>
      </c>
      <c r="G23" s="683" t="s">
        <v>512</v>
      </c>
      <c r="H23" s="284" t="s">
        <v>598</v>
      </c>
      <c r="I23" s="685" t="s">
        <v>568</v>
      </c>
      <c r="J23" s="685"/>
      <c r="K23" s="686">
        <v>45748</v>
      </c>
      <c r="L23" s="680">
        <v>45838</v>
      </c>
      <c r="M23" s="687" t="s">
        <v>615</v>
      </c>
      <c r="N23" s="2"/>
      <c r="O23" s="2"/>
      <c r="P23" s="2"/>
      <c r="Q23" s="2"/>
      <c r="R23" s="2"/>
      <c r="S23" s="2"/>
      <c r="T23" s="2"/>
      <c r="U23" s="2"/>
      <c r="V23" s="2"/>
      <c r="W23" s="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4" customFormat="1" ht="39">
      <c r="A24" s="628"/>
      <c r="B24" s="641"/>
      <c r="C24" s="641"/>
      <c r="D24" s="644"/>
      <c r="E24" s="647"/>
      <c r="F24" s="650"/>
      <c r="G24" s="392"/>
      <c r="H24" s="285" t="s">
        <v>599</v>
      </c>
      <c r="I24" s="644"/>
      <c r="J24" s="644"/>
      <c r="K24" s="549"/>
      <c r="L24" s="631"/>
      <c r="M24" s="688"/>
      <c r="N24" s="2"/>
      <c r="O24" s="2"/>
      <c r="P24" s="2"/>
      <c r="Q24" s="2"/>
      <c r="R24" s="2"/>
      <c r="S24" s="2"/>
      <c r="T24" s="2"/>
      <c r="U24" s="2"/>
      <c r="V24" s="2"/>
      <c r="W24" s="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s="24" customFormat="1" ht="43.5" customHeight="1">
      <c r="A25" s="628"/>
      <c r="B25" s="641"/>
      <c r="C25" s="641"/>
      <c r="D25" s="644"/>
      <c r="E25" s="647"/>
      <c r="F25" s="650"/>
      <c r="G25" s="392"/>
      <c r="H25" s="285" t="s">
        <v>600</v>
      </c>
      <c r="I25" s="644"/>
      <c r="J25" s="644"/>
      <c r="K25" s="549"/>
      <c r="L25" s="631"/>
      <c r="M25" s="688"/>
      <c r="N25" s="2"/>
      <c r="O25" s="2"/>
      <c r="P25" s="2"/>
      <c r="Q25" s="2"/>
      <c r="R25" s="2"/>
      <c r="S25" s="2"/>
      <c r="T25" s="2"/>
      <c r="U25" s="2"/>
      <c r="V25" s="2"/>
      <c r="W25" s="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row>
    <row r="26" spans="1:169" s="24" customFormat="1" ht="54" customHeight="1">
      <c r="A26" s="628"/>
      <c r="B26" s="641"/>
      <c r="C26" s="641"/>
      <c r="D26" s="644"/>
      <c r="E26" s="647"/>
      <c r="F26" s="650"/>
      <c r="G26" s="392"/>
      <c r="H26" s="286" t="s">
        <v>601</v>
      </c>
      <c r="I26" s="644"/>
      <c r="J26" s="644"/>
      <c r="K26" s="549"/>
      <c r="L26" s="631"/>
      <c r="M26" s="688"/>
      <c r="N26" s="2"/>
      <c r="O26" s="2"/>
      <c r="P26" s="2"/>
      <c r="Q26" s="2"/>
      <c r="R26" s="2"/>
      <c r="S26" s="2"/>
      <c r="T26" s="2"/>
      <c r="U26" s="2"/>
      <c r="V26" s="2"/>
      <c r="W26" s="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row>
    <row r="27" spans="1:169" s="24" customFormat="1" ht="52.5" customHeight="1">
      <c r="A27" s="629"/>
      <c r="B27" s="642"/>
      <c r="C27" s="642"/>
      <c r="D27" s="645"/>
      <c r="E27" s="648"/>
      <c r="F27" s="651"/>
      <c r="G27" s="653"/>
      <c r="H27" s="288" t="s">
        <v>616</v>
      </c>
      <c r="I27" s="645"/>
      <c r="J27" s="645"/>
      <c r="K27" s="630"/>
      <c r="L27" s="632"/>
      <c r="M27" s="697"/>
      <c r="N27" s="2"/>
      <c r="O27" s="2"/>
      <c r="P27" s="2"/>
      <c r="Q27" s="2"/>
      <c r="R27" s="2"/>
      <c r="S27" s="2"/>
      <c r="T27" s="2"/>
      <c r="U27" s="2"/>
      <c r="V27" s="2"/>
      <c r="W27" s="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row>
    <row r="28" spans="1:169" s="24" customFormat="1" ht="15" customHeight="1">
      <c r="A28" s="639">
        <f>'7- Mapa Final'!A40</f>
        <v>4</v>
      </c>
      <c r="B28" s="640" t="str">
        <f>'7- Mapa Final'!B40</f>
        <v>Iliquidez</v>
      </c>
      <c r="C28" s="640" t="str">
        <f>'7- Mapa Final'!C40</f>
        <v>Posibilidad de que la Entidad no cuente con fondos para cumplir con sus compromisos</v>
      </c>
      <c r="D28" s="643" t="str">
        <f>'7- Mapa Final'!J40</f>
        <v>Muy Baja - 1</v>
      </c>
      <c r="E28" s="646" t="str">
        <f>'7- Mapa Final'!K40</f>
        <v>Menor - 2</v>
      </c>
      <c r="F28" s="649" t="str">
        <f>'7- Mapa Final'!M40</f>
        <v>Bajo - 2</v>
      </c>
      <c r="G28" s="652" t="s">
        <v>512</v>
      </c>
      <c r="H28" s="587" t="s">
        <v>574</v>
      </c>
      <c r="I28" s="588" t="s">
        <v>568</v>
      </c>
      <c r="J28" s="588"/>
      <c r="K28" s="548">
        <v>45658</v>
      </c>
      <c r="L28" s="548">
        <v>45747</v>
      </c>
      <c r="M28" s="700" t="s">
        <v>617</v>
      </c>
      <c r="N28" s="2"/>
      <c r="O28" s="2"/>
      <c r="P28" s="2"/>
      <c r="Q28" s="2"/>
      <c r="R28" s="2"/>
      <c r="S28" s="2"/>
      <c r="T28" s="2"/>
      <c r="U28" s="2"/>
      <c r="V28" s="2"/>
      <c r="W28" s="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row>
    <row r="29" spans="1:169" s="24" customFormat="1">
      <c r="A29" s="628"/>
      <c r="B29" s="641"/>
      <c r="C29" s="641"/>
      <c r="D29" s="644"/>
      <c r="E29" s="647"/>
      <c r="F29" s="650"/>
      <c r="G29" s="392"/>
      <c r="H29" s="580"/>
      <c r="I29" s="589"/>
      <c r="J29" s="589"/>
      <c r="K29" s="549"/>
      <c r="L29" s="549"/>
      <c r="M29" s="552"/>
      <c r="N29" s="2"/>
      <c r="O29" s="2"/>
      <c r="P29" s="2"/>
      <c r="Q29" s="2"/>
      <c r="R29" s="2"/>
      <c r="S29" s="2"/>
      <c r="T29" s="2"/>
      <c r="U29" s="2"/>
      <c r="V29" s="2"/>
      <c r="W29" s="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4" customFormat="1">
      <c r="A30" s="628"/>
      <c r="B30" s="641"/>
      <c r="C30" s="641"/>
      <c r="D30" s="644"/>
      <c r="E30" s="647"/>
      <c r="F30" s="650"/>
      <c r="G30" s="392"/>
      <c r="H30" s="580"/>
      <c r="I30" s="589"/>
      <c r="J30" s="589"/>
      <c r="K30" s="549"/>
      <c r="L30" s="549"/>
      <c r="M30" s="552"/>
      <c r="N30" s="2"/>
      <c r="O30" s="2"/>
      <c r="P30" s="2"/>
      <c r="Q30" s="2"/>
      <c r="R30" s="2"/>
      <c r="S30" s="2"/>
      <c r="T30" s="2"/>
      <c r="U30" s="2"/>
      <c r="V30" s="2"/>
      <c r="W30" s="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c r="A31" s="628"/>
      <c r="B31" s="641"/>
      <c r="C31" s="641"/>
      <c r="D31" s="644"/>
      <c r="E31" s="647"/>
      <c r="F31" s="650"/>
      <c r="G31" s="392"/>
      <c r="H31" s="580"/>
      <c r="I31" s="589"/>
      <c r="J31" s="589"/>
      <c r="K31" s="549"/>
      <c r="L31" s="549"/>
      <c r="M31" s="552"/>
      <c r="N31" s="2"/>
      <c r="O31" s="2"/>
      <c r="P31" s="2"/>
      <c r="Q31" s="2"/>
      <c r="R31" s="2"/>
      <c r="S31" s="2"/>
      <c r="T31" s="2"/>
      <c r="U31" s="2"/>
      <c r="V31" s="2"/>
      <c r="W31" s="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c r="A32" s="628"/>
      <c r="B32" s="641"/>
      <c r="C32" s="641"/>
      <c r="D32" s="644"/>
      <c r="E32" s="647"/>
      <c r="F32" s="650"/>
      <c r="G32" s="392"/>
      <c r="H32" s="580"/>
      <c r="I32" s="589"/>
      <c r="J32" s="589"/>
      <c r="K32" s="549"/>
      <c r="L32" s="549"/>
      <c r="M32" s="552"/>
      <c r="N32" s="2"/>
      <c r="O32" s="2"/>
      <c r="P32" s="2"/>
      <c r="Q32" s="2"/>
      <c r="R32" s="2"/>
      <c r="S32" s="2"/>
      <c r="T32" s="2"/>
      <c r="U32" s="2"/>
      <c r="V32" s="2"/>
      <c r="W32" s="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c r="A33" s="628"/>
      <c r="B33" s="641"/>
      <c r="C33" s="641"/>
      <c r="D33" s="644"/>
      <c r="E33" s="647"/>
      <c r="F33" s="650"/>
      <c r="G33" s="392"/>
      <c r="H33" s="580"/>
      <c r="I33" s="589"/>
      <c r="J33" s="589"/>
      <c r="K33" s="549"/>
      <c r="L33" s="549"/>
      <c r="M33" s="552"/>
    </row>
    <row r="34" spans="1:169">
      <c r="A34" s="628"/>
      <c r="B34" s="641"/>
      <c r="C34" s="641"/>
      <c r="D34" s="644"/>
      <c r="E34" s="647"/>
      <c r="F34" s="650"/>
      <c r="G34" s="392"/>
      <c r="H34" s="580"/>
      <c r="I34" s="589"/>
      <c r="J34" s="589"/>
      <c r="K34" s="549"/>
      <c r="L34" s="549"/>
      <c r="M34" s="552"/>
    </row>
    <row r="35" spans="1:169">
      <c r="A35" s="628"/>
      <c r="B35" s="641"/>
      <c r="C35" s="641"/>
      <c r="D35" s="644"/>
      <c r="E35" s="647"/>
      <c r="F35" s="650"/>
      <c r="G35" s="392"/>
      <c r="H35" s="580"/>
      <c r="I35" s="589"/>
      <c r="J35" s="589"/>
      <c r="K35" s="549"/>
      <c r="L35" s="549"/>
      <c r="M35" s="552"/>
    </row>
    <row r="36" spans="1:169">
      <c r="A36" s="628"/>
      <c r="B36" s="641"/>
      <c r="C36" s="641"/>
      <c r="D36" s="644"/>
      <c r="E36" s="647"/>
      <c r="F36" s="650"/>
      <c r="G36" s="392"/>
      <c r="H36" s="580"/>
      <c r="I36" s="589"/>
      <c r="J36" s="589"/>
      <c r="K36" s="549"/>
      <c r="L36" s="549"/>
      <c r="M36" s="552"/>
    </row>
    <row r="37" spans="1:169" ht="28.5" customHeight="1">
      <c r="A37" s="673"/>
      <c r="B37" s="674"/>
      <c r="C37" s="674"/>
      <c r="D37" s="675"/>
      <c r="E37" s="676"/>
      <c r="F37" s="677"/>
      <c r="G37" s="393"/>
      <c r="H37" s="581"/>
      <c r="I37" s="590"/>
      <c r="J37" s="590"/>
      <c r="K37" s="550"/>
      <c r="L37" s="550"/>
      <c r="M37" s="553"/>
    </row>
    <row r="38" spans="1:169" s="24" customFormat="1">
      <c r="A38" s="698">
        <f>'7- Mapa Final'!A50</f>
        <v>5</v>
      </c>
      <c r="B38" s="699" t="str">
        <f>'7- Mapa Final'!B50</f>
        <v>Perdida de rentabilidad o oportunidad de los recursos financieros</v>
      </c>
      <c r="C38" s="699" t="str">
        <f>'7- Mapa Final'!C50</f>
        <v>Los recursos del presupuesto tanto de inversión como de funcionamiento  permanecen en las cuentas bancarias sin  generar la rentabilidad esperada</v>
      </c>
      <c r="D38" s="678" t="str">
        <f>'7- Mapa Final'!J50</f>
        <v>Muy Baja - 1</v>
      </c>
      <c r="E38" s="704" t="str">
        <f>'7- Mapa Final'!K50</f>
        <v>Leve - 1</v>
      </c>
      <c r="F38" s="705" t="str">
        <f>'7- Mapa Final'!M50</f>
        <v>Bajo - 1</v>
      </c>
      <c r="G38" s="391" t="s">
        <v>512</v>
      </c>
      <c r="H38" s="587" t="s">
        <v>576</v>
      </c>
      <c r="I38" s="588" t="s">
        <v>568</v>
      </c>
      <c r="J38" s="588"/>
      <c r="K38" s="548">
        <v>45748</v>
      </c>
      <c r="L38" s="701">
        <v>45838</v>
      </c>
      <c r="M38" s="703" t="s">
        <v>602</v>
      </c>
      <c r="N38" s="2"/>
      <c r="O38" s="2"/>
      <c r="P38" s="2"/>
      <c r="Q38" s="2"/>
      <c r="R38" s="2"/>
      <c r="S38" s="2"/>
      <c r="T38" s="2"/>
      <c r="U38" s="2"/>
      <c r="V38" s="2"/>
      <c r="W38" s="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row>
    <row r="39" spans="1:169" s="24" customFormat="1">
      <c r="A39" s="628"/>
      <c r="B39" s="641"/>
      <c r="C39" s="641"/>
      <c r="D39" s="644"/>
      <c r="E39" s="647"/>
      <c r="F39" s="650"/>
      <c r="G39" s="392"/>
      <c r="H39" s="580"/>
      <c r="I39" s="589"/>
      <c r="J39" s="589"/>
      <c r="K39" s="549"/>
      <c r="L39" s="631"/>
      <c r="M39" s="664"/>
      <c r="N39" s="2"/>
      <c r="O39" s="2"/>
      <c r="P39" s="2"/>
      <c r="Q39" s="2"/>
      <c r="R39" s="2"/>
      <c r="S39" s="2"/>
      <c r="T39" s="2"/>
      <c r="U39" s="2"/>
      <c r="V39" s="2"/>
      <c r="W39" s="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row>
    <row r="40" spans="1:169" s="24" customFormat="1">
      <c r="A40" s="628"/>
      <c r="B40" s="641"/>
      <c r="C40" s="641"/>
      <c r="D40" s="644"/>
      <c r="E40" s="647"/>
      <c r="F40" s="650"/>
      <c r="G40" s="392"/>
      <c r="H40" s="580"/>
      <c r="I40" s="589"/>
      <c r="J40" s="589"/>
      <c r="K40" s="549"/>
      <c r="L40" s="631"/>
      <c r="M40" s="664"/>
      <c r="N40" s="2"/>
      <c r="O40" s="2"/>
      <c r="P40" s="2"/>
      <c r="Q40" s="2"/>
      <c r="R40" s="2"/>
      <c r="S40" s="2"/>
      <c r="T40" s="2"/>
      <c r="U40" s="2"/>
      <c r="V40" s="2"/>
      <c r="W40" s="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c r="A41" s="628"/>
      <c r="B41" s="641"/>
      <c r="C41" s="641"/>
      <c r="D41" s="644"/>
      <c r="E41" s="647"/>
      <c r="F41" s="650"/>
      <c r="G41" s="392"/>
      <c r="H41" s="580"/>
      <c r="I41" s="589"/>
      <c r="J41" s="589"/>
      <c r="K41" s="549"/>
      <c r="L41" s="631"/>
      <c r="M41" s="664"/>
      <c r="N41" s="2"/>
      <c r="O41" s="2"/>
      <c r="P41" s="2"/>
      <c r="Q41" s="2"/>
      <c r="R41" s="2"/>
      <c r="S41" s="2"/>
      <c r="T41" s="2"/>
      <c r="U41" s="2"/>
      <c r="V41" s="2"/>
      <c r="W41" s="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c r="A42" s="628"/>
      <c r="B42" s="641"/>
      <c r="C42" s="641"/>
      <c r="D42" s="644"/>
      <c r="E42" s="647"/>
      <c r="F42" s="650"/>
      <c r="G42" s="392"/>
      <c r="H42" s="580"/>
      <c r="I42" s="589"/>
      <c r="J42" s="589"/>
      <c r="K42" s="549"/>
      <c r="L42" s="631"/>
      <c r="M42" s="664"/>
      <c r="N42" s="2"/>
      <c r="O42" s="2"/>
      <c r="P42" s="2"/>
      <c r="Q42" s="2"/>
      <c r="R42" s="2"/>
      <c r="S42" s="2"/>
      <c r="T42" s="2"/>
      <c r="U42" s="2"/>
      <c r="V42" s="2"/>
      <c r="W42" s="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c r="A43" s="628"/>
      <c r="B43" s="641"/>
      <c r="C43" s="641"/>
      <c r="D43" s="644"/>
      <c r="E43" s="647"/>
      <c r="F43" s="650"/>
      <c r="G43" s="392"/>
      <c r="H43" s="580"/>
      <c r="I43" s="589"/>
      <c r="J43" s="589"/>
      <c r="K43" s="549"/>
      <c r="L43" s="631"/>
      <c r="M43" s="664"/>
    </row>
    <row r="44" spans="1:169">
      <c r="A44" s="628"/>
      <c r="B44" s="641"/>
      <c r="C44" s="641"/>
      <c r="D44" s="644"/>
      <c r="E44" s="647"/>
      <c r="F44" s="650"/>
      <c r="G44" s="392"/>
      <c r="H44" s="580"/>
      <c r="I44" s="589"/>
      <c r="J44" s="589"/>
      <c r="K44" s="549"/>
      <c r="L44" s="631"/>
      <c r="M44" s="664"/>
    </row>
    <row r="45" spans="1:169">
      <c r="A45" s="628"/>
      <c r="B45" s="641"/>
      <c r="C45" s="641"/>
      <c r="D45" s="644"/>
      <c r="E45" s="647"/>
      <c r="F45" s="650"/>
      <c r="G45" s="392"/>
      <c r="H45" s="580"/>
      <c r="I45" s="589"/>
      <c r="J45" s="589"/>
      <c r="K45" s="549"/>
      <c r="L45" s="631"/>
      <c r="M45" s="664"/>
    </row>
    <row r="46" spans="1:169">
      <c r="A46" s="628"/>
      <c r="B46" s="641"/>
      <c r="C46" s="641"/>
      <c r="D46" s="644"/>
      <c r="E46" s="647"/>
      <c r="F46" s="650"/>
      <c r="G46" s="392"/>
      <c r="H46" s="580"/>
      <c r="I46" s="589"/>
      <c r="J46" s="589"/>
      <c r="K46" s="549"/>
      <c r="L46" s="631"/>
      <c r="M46" s="664"/>
    </row>
    <row r="47" spans="1:169" ht="15.75" customHeight="1">
      <c r="A47" s="673"/>
      <c r="B47" s="674"/>
      <c r="C47" s="674"/>
      <c r="D47" s="675"/>
      <c r="E47" s="676"/>
      <c r="F47" s="677"/>
      <c r="G47" s="393"/>
      <c r="H47" s="581"/>
      <c r="I47" s="590"/>
      <c r="J47" s="590"/>
      <c r="K47" s="550"/>
      <c r="L47" s="702"/>
      <c r="M47" s="664"/>
    </row>
    <row r="48" spans="1:169" s="24" customFormat="1" ht="15" customHeight="1">
      <c r="A48" s="698">
        <f>'7- Mapa Final'!A60</f>
        <v>6</v>
      </c>
      <c r="B48" s="699" t="str">
        <f>'7- Mapa Final'!B60</f>
        <v xml:space="preserve">Emitir o presentar  en forma  errada o tardía  los  Balances de la entidad </v>
      </c>
      <c r="C48" s="699" t="str">
        <f>'7- Mapa Final'!C60</f>
        <v>Se incumple con los tiempos y condiciones establecidas por la Contaduría General de la Nación para la presentación de los Estados Financieros</v>
      </c>
      <c r="D48" s="678" t="str">
        <f>'7- Mapa Final'!J60</f>
        <v>Muy Baja - 1</v>
      </c>
      <c r="E48" s="704" t="str">
        <f>'7- Mapa Final'!K60</f>
        <v>Mayor - 4</v>
      </c>
      <c r="F48" s="705" t="str">
        <f>'7- Mapa Final'!M60</f>
        <v>Alto  - 4</v>
      </c>
      <c r="G48" s="391" t="s">
        <v>454</v>
      </c>
      <c r="H48" s="716" t="s">
        <v>603</v>
      </c>
      <c r="I48" s="706" t="s">
        <v>568</v>
      </c>
      <c r="J48" s="706"/>
      <c r="K48" s="708">
        <v>45748</v>
      </c>
      <c r="L48" s="710">
        <v>45838</v>
      </c>
      <c r="M48" s="703" t="s">
        <v>604</v>
      </c>
      <c r="N48" s="2"/>
      <c r="O48" s="2"/>
      <c r="P48" s="2"/>
      <c r="Q48" s="2"/>
      <c r="R48" s="2"/>
      <c r="S48" s="2"/>
      <c r="T48" s="2"/>
      <c r="U48" s="2"/>
      <c r="V48" s="2"/>
      <c r="W48" s="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row>
    <row r="49" spans="1:169" s="24" customFormat="1">
      <c r="A49" s="628"/>
      <c r="B49" s="641"/>
      <c r="C49" s="641"/>
      <c r="D49" s="644"/>
      <c r="E49" s="647"/>
      <c r="F49" s="650"/>
      <c r="G49" s="392"/>
      <c r="H49" s="717"/>
      <c r="I49" s="707"/>
      <c r="J49" s="707"/>
      <c r="K49" s="709"/>
      <c r="L49" s="711"/>
      <c r="M49" s="634"/>
      <c r="N49" s="2"/>
      <c r="O49" s="2"/>
      <c r="P49" s="2"/>
      <c r="Q49" s="2"/>
      <c r="R49" s="2"/>
      <c r="S49" s="2"/>
      <c r="T49" s="2"/>
      <c r="U49" s="2"/>
      <c r="V49" s="2"/>
      <c r="W49" s="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row>
    <row r="50" spans="1:169" s="24" customFormat="1">
      <c r="A50" s="628"/>
      <c r="B50" s="641"/>
      <c r="C50" s="641"/>
      <c r="D50" s="644"/>
      <c r="E50" s="647"/>
      <c r="F50" s="650"/>
      <c r="G50" s="392"/>
      <c r="H50" s="717"/>
      <c r="I50" s="707"/>
      <c r="J50" s="707"/>
      <c r="K50" s="709"/>
      <c r="L50" s="711"/>
      <c r="M50" s="634"/>
      <c r="N50" s="2"/>
      <c r="O50" s="2"/>
      <c r="P50" s="2"/>
      <c r="Q50" s="2"/>
      <c r="R50" s="2"/>
      <c r="S50" s="2"/>
      <c r="T50" s="2"/>
      <c r="U50" s="2"/>
      <c r="V50" s="2"/>
      <c r="W50" s="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c r="A51" s="628"/>
      <c r="B51" s="641"/>
      <c r="C51" s="641"/>
      <c r="D51" s="644"/>
      <c r="E51" s="647"/>
      <c r="F51" s="650"/>
      <c r="G51" s="392"/>
      <c r="H51" s="717"/>
      <c r="I51" s="707"/>
      <c r="J51" s="707"/>
      <c r="K51" s="709"/>
      <c r="L51" s="711"/>
      <c r="M51" s="634"/>
      <c r="N51" s="2"/>
      <c r="O51" s="2"/>
      <c r="P51" s="2"/>
      <c r="Q51" s="2"/>
      <c r="R51" s="2"/>
      <c r="S51" s="2"/>
      <c r="T51" s="2"/>
      <c r="U51" s="2"/>
      <c r="V51" s="2"/>
      <c r="W51" s="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c r="A52" s="628"/>
      <c r="B52" s="641"/>
      <c r="C52" s="641"/>
      <c r="D52" s="644"/>
      <c r="E52" s="647"/>
      <c r="F52" s="650"/>
      <c r="G52" s="392"/>
      <c r="H52" s="717"/>
      <c r="I52" s="707"/>
      <c r="J52" s="707"/>
      <c r="K52" s="709"/>
      <c r="L52" s="711"/>
      <c r="M52" s="634"/>
      <c r="N52" s="2"/>
      <c r="O52" s="2"/>
      <c r="P52" s="2"/>
      <c r="Q52" s="2"/>
      <c r="R52" s="2"/>
      <c r="S52" s="2"/>
      <c r="T52" s="2"/>
      <c r="U52" s="2"/>
      <c r="V52" s="2"/>
      <c r="W52" s="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c r="A53" s="628"/>
      <c r="B53" s="641"/>
      <c r="C53" s="641"/>
      <c r="D53" s="644"/>
      <c r="E53" s="647"/>
      <c r="F53" s="650"/>
      <c r="G53" s="392"/>
      <c r="H53" s="717"/>
      <c r="I53" s="707"/>
      <c r="J53" s="707"/>
      <c r="K53" s="709"/>
      <c r="L53" s="711"/>
      <c r="M53" s="634"/>
    </row>
    <row r="54" spans="1:169">
      <c r="A54" s="628"/>
      <c r="B54" s="641"/>
      <c r="C54" s="641"/>
      <c r="D54" s="644"/>
      <c r="E54" s="647"/>
      <c r="F54" s="650"/>
      <c r="G54" s="392"/>
      <c r="H54" s="717"/>
      <c r="I54" s="707"/>
      <c r="J54" s="707"/>
      <c r="K54" s="709"/>
      <c r="L54" s="711"/>
      <c r="M54" s="634"/>
    </row>
    <row r="55" spans="1:169">
      <c r="A55" s="628"/>
      <c r="B55" s="641"/>
      <c r="C55" s="641"/>
      <c r="D55" s="644"/>
      <c r="E55" s="647"/>
      <c r="F55" s="650"/>
      <c r="G55" s="392"/>
      <c r="H55" s="717"/>
      <c r="I55" s="707"/>
      <c r="J55" s="707"/>
      <c r="K55" s="709"/>
      <c r="L55" s="711"/>
      <c r="M55" s="634"/>
    </row>
    <row r="56" spans="1:169">
      <c r="A56" s="628"/>
      <c r="B56" s="641"/>
      <c r="C56" s="641"/>
      <c r="D56" s="644"/>
      <c r="E56" s="647"/>
      <c r="F56" s="650"/>
      <c r="G56" s="392"/>
      <c r="H56" s="717"/>
      <c r="I56" s="707"/>
      <c r="J56" s="707"/>
      <c r="K56" s="709"/>
      <c r="L56" s="711"/>
      <c r="M56" s="634"/>
    </row>
    <row r="57" spans="1:169" ht="15.75" customHeight="1">
      <c r="A57" s="669"/>
      <c r="B57" s="670"/>
      <c r="C57" s="670"/>
      <c r="D57" s="671"/>
      <c r="E57" s="672"/>
      <c r="F57" s="682"/>
      <c r="G57" s="684"/>
      <c r="H57" s="717"/>
      <c r="I57" s="707"/>
      <c r="J57" s="707"/>
      <c r="K57" s="709"/>
      <c r="L57" s="711"/>
      <c r="M57" s="693"/>
    </row>
    <row r="58" spans="1:169" ht="9.75" customHeight="1">
      <c r="A58" s="627">
        <f>'7- Mapa Final'!A70</f>
        <v>7</v>
      </c>
      <c r="B58" s="666" t="str">
        <f>'7- Mapa Final'!B70</f>
        <v>Recibir dádivas o beneficios a nombre propio o de terceros para  afectar la seguridad o confidencialidad de la información</v>
      </c>
      <c r="C58" s="666" t="str">
        <f>'7- Mapa Final'!C70</f>
        <v>Recibir dádivas o beneficios a nombre propio o de terceros por   revelar información confidencial,  alterar, retener o no publicar información</v>
      </c>
      <c r="D58" s="667" t="str">
        <f>'7- Mapa Final'!J70</f>
        <v>Muy Baja - 1</v>
      </c>
      <c r="E58" s="668" t="str">
        <f>'7- Mapa Final'!K70</f>
        <v>Menor - 2</v>
      </c>
      <c r="F58" s="681" t="str">
        <f>'7- Mapa Final'!M70</f>
        <v>Bajo - 2</v>
      </c>
      <c r="G58" s="683" t="s">
        <v>512</v>
      </c>
      <c r="H58" s="713" t="s">
        <v>580</v>
      </c>
      <c r="I58" s="696" t="s">
        <v>568</v>
      </c>
      <c r="J58" s="696"/>
      <c r="K58" s="718">
        <v>45748</v>
      </c>
      <c r="L58" s="720">
        <v>45838</v>
      </c>
      <c r="M58" s="722" t="s">
        <v>605</v>
      </c>
    </row>
    <row r="59" spans="1:169" ht="9.75" customHeight="1">
      <c r="A59" s="628"/>
      <c r="B59" s="641"/>
      <c r="C59" s="641"/>
      <c r="D59" s="644"/>
      <c r="E59" s="647"/>
      <c r="F59" s="650"/>
      <c r="G59" s="392"/>
      <c r="H59" s="580"/>
      <c r="I59" s="589"/>
      <c r="J59" s="589"/>
      <c r="K59" s="709"/>
      <c r="L59" s="711"/>
      <c r="M59" s="634"/>
    </row>
    <row r="60" spans="1:169" ht="9.75" customHeight="1">
      <c r="A60" s="628"/>
      <c r="B60" s="641"/>
      <c r="C60" s="641"/>
      <c r="D60" s="644"/>
      <c r="E60" s="647"/>
      <c r="F60" s="650"/>
      <c r="G60" s="392"/>
      <c r="H60" s="580"/>
      <c r="I60" s="589"/>
      <c r="J60" s="589"/>
      <c r="K60" s="709"/>
      <c r="L60" s="711"/>
      <c r="M60" s="634"/>
    </row>
    <row r="61" spans="1:169" ht="9.75" customHeight="1">
      <c r="A61" s="628"/>
      <c r="B61" s="641"/>
      <c r="C61" s="641"/>
      <c r="D61" s="644"/>
      <c r="E61" s="647"/>
      <c r="F61" s="650"/>
      <c r="G61" s="392"/>
      <c r="H61" s="580"/>
      <c r="I61" s="589"/>
      <c r="J61" s="589"/>
      <c r="K61" s="709"/>
      <c r="L61" s="711"/>
      <c r="M61" s="634"/>
    </row>
    <row r="62" spans="1:169" ht="9.75" customHeight="1">
      <c r="A62" s="628"/>
      <c r="B62" s="641"/>
      <c r="C62" s="641"/>
      <c r="D62" s="644"/>
      <c r="E62" s="647"/>
      <c r="F62" s="650"/>
      <c r="G62" s="392"/>
      <c r="H62" s="580"/>
      <c r="I62" s="589"/>
      <c r="J62" s="589"/>
      <c r="K62" s="709"/>
      <c r="L62" s="711"/>
      <c r="M62" s="634"/>
    </row>
    <row r="63" spans="1:169" ht="9.75" customHeight="1">
      <c r="A63" s="628"/>
      <c r="B63" s="641"/>
      <c r="C63" s="641"/>
      <c r="D63" s="644"/>
      <c r="E63" s="647"/>
      <c r="F63" s="650"/>
      <c r="G63" s="392"/>
      <c r="H63" s="580"/>
      <c r="I63" s="589"/>
      <c r="J63" s="589"/>
      <c r="K63" s="709"/>
      <c r="L63" s="711"/>
      <c r="M63" s="634"/>
    </row>
    <row r="64" spans="1:169" ht="9.75" customHeight="1">
      <c r="A64" s="628"/>
      <c r="B64" s="641"/>
      <c r="C64" s="641"/>
      <c r="D64" s="644"/>
      <c r="E64" s="647"/>
      <c r="F64" s="650"/>
      <c r="G64" s="392"/>
      <c r="H64" s="580"/>
      <c r="I64" s="589"/>
      <c r="J64" s="589"/>
      <c r="K64" s="709"/>
      <c r="L64" s="711"/>
      <c r="M64" s="634"/>
    </row>
    <row r="65" spans="1:13" ht="9.75" customHeight="1">
      <c r="A65" s="628"/>
      <c r="B65" s="641"/>
      <c r="C65" s="641"/>
      <c r="D65" s="644"/>
      <c r="E65" s="647"/>
      <c r="F65" s="650"/>
      <c r="G65" s="392"/>
      <c r="H65" s="580"/>
      <c r="I65" s="589"/>
      <c r="J65" s="589"/>
      <c r="K65" s="709"/>
      <c r="L65" s="711"/>
      <c r="M65" s="634"/>
    </row>
    <row r="66" spans="1:13" ht="9.75" customHeight="1">
      <c r="A66" s="628"/>
      <c r="B66" s="641"/>
      <c r="C66" s="641"/>
      <c r="D66" s="644"/>
      <c r="E66" s="647"/>
      <c r="F66" s="650"/>
      <c r="G66" s="392"/>
      <c r="H66" s="580"/>
      <c r="I66" s="589"/>
      <c r="J66" s="589"/>
      <c r="K66" s="709"/>
      <c r="L66" s="711"/>
      <c r="M66" s="634"/>
    </row>
    <row r="67" spans="1:13" ht="9.75" customHeight="1">
      <c r="A67" s="629"/>
      <c r="B67" s="642"/>
      <c r="C67" s="642"/>
      <c r="D67" s="645"/>
      <c r="E67" s="648"/>
      <c r="F67" s="651"/>
      <c r="G67" s="653"/>
      <c r="H67" s="714"/>
      <c r="I67" s="715"/>
      <c r="J67" s="715"/>
      <c r="K67" s="719"/>
      <c r="L67" s="721"/>
      <c r="M67" s="635"/>
    </row>
    <row r="68" spans="1:13">
      <c r="A68" s="639">
        <f>'7- Mapa Final'!A80</f>
        <v>8</v>
      </c>
      <c r="B68" s="640" t="str">
        <f>'7- Mapa Final'!B80</f>
        <v>Falta de información para elaborar el anteproyecto de presupuesto de la Rama Judicial</v>
      </c>
      <c r="C68" s="640" t="str">
        <f>'7- Mapa Final'!C80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68" s="643" t="str">
        <f>'7- Mapa Final'!J80</f>
        <v>Muy Baja - 1</v>
      </c>
      <c r="E68" s="646" t="str">
        <f>'7- Mapa Final'!K80</f>
        <v>Menor - 2</v>
      </c>
      <c r="F68" s="649" t="str">
        <f>'7- Mapa Final'!M80</f>
        <v>Bajo - 2</v>
      </c>
      <c r="G68" s="652" t="s">
        <v>512</v>
      </c>
      <c r="H68" s="712" t="s">
        <v>618</v>
      </c>
      <c r="I68" s="657" t="s">
        <v>7</v>
      </c>
      <c r="J68" s="657"/>
      <c r="K68" s="658">
        <v>45748</v>
      </c>
      <c r="L68" s="661">
        <v>45838</v>
      </c>
      <c r="M68" s="633" t="s">
        <v>619</v>
      </c>
    </row>
    <row r="69" spans="1:13">
      <c r="A69" s="628"/>
      <c r="B69" s="641"/>
      <c r="C69" s="641"/>
      <c r="D69" s="644"/>
      <c r="E69" s="647"/>
      <c r="F69" s="650"/>
      <c r="G69" s="392"/>
      <c r="H69" s="655"/>
      <c r="I69" s="644"/>
      <c r="J69" s="644"/>
      <c r="K69" s="659"/>
      <c r="L69" s="662"/>
      <c r="M69" s="664"/>
    </row>
    <row r="70" spans="1:13">
      <c r="A70" s="628"/>
      <c r="B70" s="641"/>
      <c r="C70" s="641"/>
      <c r="D70" s="644"/>
      <c r="E70" s="647"/>
      <c r="F70" s="650"/>
      <c r="G70" s="392"/>
      <c r="H70" s="655"/>
      <c r="I70" s="644"/>
      <c r="J70" s="644"/>
      <c r="K70" s="659"/>
      <c r="L70" s="662"/>
      <c r="M70" s="664"/>
    </row>
    <row r="71" spans="1:13">
      <c r="A71" s="628"/>
      <c r="B71" s="641"/>
      <c r="C71" s="641"/>
      <c r="D71" s="644"/>
      <c r="E71" s="647"/>
      <c r="F71" s="650"/>
      <c r="G71" s="392"/>
      <c r="H71" s="655"/>
      <c r="I71" s="644"/>
      <c r="J71" s="644"/>
      <c r="K71" s="659"/>
      <c r="L71" s="662"/>
      <c r="M71" s="664"/>
    </row>
    <row r="72" spans="1:13">
      <c r="A72" s="628"/>
      <c r="B72" s="641"/>
      <c r="C72" s="641"/>
      <c r="D72" s="644"/>
      <c r="E72" s="647"/>
      <c r="F72" s="650"/>
      <c r="G72" s="392"/>
      <c r="H72" s="655"/>
      <c r="I72" s="644"/>
      <c r="J72" s="644"/>
      <c r="K72" s="659"/>
      <c r="L72" s="662"/>
      <c r="M72" s="664"/>
    </row>
    <row r="73" spans="1:13">
      <c r="A73" s="628"/>
      <c r="B73" s="641"/>
      <c r="C73" s="641"/>
      <c r="D73" s="644"/>
      <c r="E73" s="647"/>
      <c r="F73" s="650"/>
      <c r="G73" s="392"/>
      <c r="H73" s="655"/>
      <c r="I73" s="644"/>
      <c r="J73" s="644"/>
      <c r="K73" s="659"/>
      <c r="L73" s="662"/>
      <c r="M73" s="664"/>
    </row>
    <row r="74" spans="1:13">
      <c r="A74" s="628"/>
      <c r="B74" s="641"/>
      <c r="C74" s="641"/>
      <c r="D74" s="644"/>
      <c r="E74" s="647"/>
      <c r="F74" s="650"/>
      <c r="G74" s="392"/>
      <c r="H74" s="655"/>
      <c r="I74" s="644"/>
      <c r="J74" s="644"/>
      <c r="K74" s="659"/>
      <c r="L74" s="662"/>
      <c r="M74" s="664"/>
    </row>
    <row r="75" spans="1:13">
      <c r="A75" s="628"/>
      <c r="B75" s="641"/>
      <c r="C75" s="641"/>
      <c r="D75" s="644"/>
      <c r="E75" s="647"/>
      <c r="F75" s="650"/>
      <c r="G75" s="392"/>
      <c r="H75" s="655"/>
      <c r="I75" s="644"/>
      <c r="J75" s="644"/>
      <c r="K75" s="659"/>
      <c r="L75" s="662"/>
      <c r="M75" s="664"/>
    </row>
    <row r="76" spans="1:13">
      <c r="A76" s="628"/>
      <c r="B76" s="641"/>
      <c r="C76" s="641"/>
      <c r="D76" s="644"/>
      <c r="E76" s="647"/>
      <c r="F76" s="650"/>
      <c r="G76" s="392"/>
      <c r="H76" s="655"/>
      <c r="I76" s="644"/>
      <c r="J76" s="644"/>
      <c r="K76" s="659"/>
      <c r="L76" s="662"/>
      <c r="M76" s="664"/>
    </row>
    <row r="77" spans="1:13">
      <c r="A77" s="629"/>
      <c r="B77" s="642"/>
      <c r="C77" s="642"/>
      <c r="D77" s="645"/>
      <c r="E77" s="648"/>
      <c r="F77" s="651"/>
      <c r="G77" s="653"/>
      <c r="H77" s="656"/>
      <c r="I77" s="645"/>
      <c r="J77" s="645"/>
      <c r="K77" s="660"/>
      <c r="L77" s="663"/>
      <c r="M77" s="665"/>
    </row>
    <row r="78" spans="1:13" ht="15" customHeight="1">
      <c r="A78" s="639">
        <f>'7- Mapa Final'!A90</f>
        <v>9</v>
      </c>
      <c r="B78" s="640" t="str">
        <f>'7- Mapa Final'!B90</f>
        <v>Ofrecer, prometer, entregar, aceptar o solicitar una ventaja indebida para dar tramite de pago de devolución de sumas de dinero de competencia del Fondos Especiales.</v>
      </c>
      <c r="C78" s="640" t="str">
        <f>'7- Mapa Final'!C90</f>
        <v>Cuando se solicita y se tramita la solicitud de devolución de sumas de dinero de los Fondos Especiales sin el lleno de los requisitos legales, se falsifican documentos soporte para el pago.</v>
      </c>
      <c r="D78" s="643" t="str">
        <f>'7- Mapa Final'!J90</f>
        <v>Muy Baja - 1</v>
      </c>
      <c r="E78" s="646" t="str">
        <f>'7- Mapa Final'!K90</f>
        <v>Menor - 2</v>
      </c>
      <c r="F78" s="649" t="str">
        <f>'7- Mapa Final'!M90</f>
        <v>Bajo - 2</v>
      </c>
      <c r="G78" s="652" t="s">
        <v>454</v>
      </c>
      <c r="H78" s="742" t="s">
        <v>584</v>
      </c>
      <c r="I78" s="740" t="s">
        <v>568</v>
      </c>
      <c r="J78" s="740"/>
      <c r="K78" s="549">
        <v>45658</v>
      </c>
      <c r="L78" s="631">
        <v>45747</v>
      </c>
      <c r="M78" s="633" t="s">
        <v>620</v>
      </c>
    </row>
    <row r="79" spans="1:13">
      <c r="A79" s="628"/>
      <c r="B79" s="641"/>
      <c r="C79" s="641"/>
      <c r="D79" s="644"/>
      <c r="E79" s="647"/>
      <c r="F79" s="650"/>
      <c r="G79" s="392"/>
      <c r="H79" s="580"/>
      <c r="I79" s="583"/>
      <c r="J79" s="583"/>
      <c r="K79" s="549"/>
      <c r="L79" s="631"/>
      <c r="M79" s="634"/>
    </row>
    <row r="80" spans="1:13">
      <c r="A80" s="628"/>
      <c r="B80" s="641"/>
      <c r="C80" s="641"/>
      <c r="D80" s="644"/>
      <c r="E80" s="647"/>
      <c r="F80" s="650"/>
      <c r="G80" s="392"/>
      <c r="H80" s="580"/>
      <c r="I80" s="583"/>
      <c r="J80" s="583"/>
      <c r="K80" s="549"/>
      <c r="L80" s="631"/>
      <c r="M80" s="634"/>
    </row>
    <row r="81" spans="1:13">
      <c r="A81" s="628"/>
      <c r="B81" s="641"/>
      <c r="C81" s="641"/>
      <c r="D81" s="644"/>
      <c r="E81" s="647"/>
      <c r="F81" s="650"/>
      <c r="G81" s="392"/>
      <c r="H81" s="580"/>
      <c r="I81" s="583"/>
      <c r="J81" s="583"/>
      <c r="K81" s="549"/>
      <c r="L81" s="631"/>
      <c r="M81" s="634"/>
    </row>
    <row r="82" spans="1:13">
      <c r="A82" s="628"/>
      <c r="B82" s="641"/>
      <c r="C82" s="641"/>
      <c r="D82" s="644"/>
      <c r="E82" s="647"/>
      <c r="F82" s="650"/>
      <c r="G82" s="392"/>
      <c r="H82" s="580"/>
      <c r="I82" s="583"/>
      <c r="J82" s="583"/>
      <c r="K82" s="549"/>
      <c r="L82" s="631"/>
      <c r="M82" s="634"/>
    </row>
    <row r="83" spans="1:13">
      <c r="A83" s="628"/>
      <c r="B83" s="641"/>
      <c r="C83" s="641"/>
      <c r="D83" s="644"/>
      <c r="E83" s="647"/>
      <c r="F83" s="650"/>
      <c r="G83" s="392"/>
      <c r="H83" s="580"/>
      <c r="I83" s="583"/>
      <c r="J83" s="583"/>
      <c r="K83" s="549"/>
      <c r="L83" s="631"/>
      <c r="M83" s="634"/>
    </row>
    <row r="84" spans="1:13">
      <c r="A84" s="628"/>
      <c r="B84" s="641"/>
      <c r="C84" s="641"/>
      <c r="D84" s="644"/>
      <c r="E84" s="647"/>
      <c r="F84" s="650"/>
      <c r="G84" s="392"/>
      <c r="H84" s="580"/>
      <c r="I84" s="583"/>
      <c r="J84" s="583"/>
      <c r="K84" s="549"/>
      <c r="L84" s="631"/>
      <c r="M84" s="634"/>
    </row>
    <row r="85" spans="1:13">
      <c r="A85" s="628"/>
      <c r="B85" s="641"/>
      <c r="C85" s="641"/>
      <c r="D85" s="644"/>
      <c r="E85" s="647"/>
      <c r="F85" s="650"/>
      <c r="G85" s="392"/>
      <c r="H85" s="580"/>
      <c r="I85" s="583"/>
      <c r="J85" s="583"/>
      <c r="K85" s="549"/>
      <c r="L85" s="631"/>
      <c r="M85" s="634"/>
    </row>
    <row r="86" spans="1:13">
      <c r="A86" s="628"/>
      <c r="B86" s="641"/>
      <c r="C86" s="641"/>
      <c r="D86" s="644"/>
      <c r="E86" s="647"/>
      <c r="F86" s="650"/>
      <c r="G86" s="392"/>
      <c r="H86" s="580"/>
      <c r="I86" s="583"/>
      <c r="J86" s="583"/>
      <c r="K86" s="549"/>
      <c r="L86" s="631"/>
      <c r="M86" s="634"/>
    </row>
    <row r="87" spans="1:13" ht="15" customHeight="1">
      <c r="A87" s="629"/>
      <c r="B87" s="642"/>
      <c r="C87" s="642"/>
      <c r="D87" s="645"/>
      <c r="E87" s="648"/>
      <c r="F87" s="651"/>
      <c r="G87" s="653"/>
      <c r="H87" s="714"/>
      <c r="I87" s="741"/>
      <c r="J87" s="741"/>
      <c r="K87" s="630"/>
      <c r="L87" s="632"/>
      <c r="M87" s="635"/>
    </row>
    <row r="88" spans="1:13">
      <c r="A88" s="636">
        <f>'7- Mapa Final'!A100</f>
        <v>10</v>
      </c>
      <c r="B88" s="639" t="str">
        <f>'7- Mapa Final'!B100</f>
        <v>Ofrecer, prometer, entregar, aceptar o solicitar una ventaja indebida para efectuar la asignación presupuestal</v>
      </c>
      <c r="C88" s="640" t="str">
        <f>'7- Mapa Final'!C100</f>
        <v>La asignación presupuestal se realiza con criterios subjetivos para satisfacer beneficios particulares evitando la aplicación de los objetivos institucionales para la distribución del presupuesto.</v>
      </c>
      <c r="D88" s="643" t="str">
        <f>'7- Mapa Final'!J100</f>
        <v>Muy Baja - 1</v>
      </c>
      <c r="E88" s="646" t="str">
        <f>'7- Mapa Final'!K100</f>
        <v>Menor - 2</v>
      </c>
      <c r="F88" s="649" t="str">
        <f>'7- Mapa Final'!M100</f>
        <v>Bajo - 2</v>
      </c>
      <c r="G88" s="652" t="s">
        <v>512</v>
      </c>
      <c r="H88" s="654"/>
      <c r="I88" s="657" t="s">
        <v>7</v>
      </c>
      <c r="J88" s="657"/>
      <c r="K88" s="658">
        <v>45748</v>
      </c>
      <c r="L88" s="661">
        <v>45838</v>
      </c>
      <c r="M88" s="633" t="s">
        <v>606</v>
      </c>
    </row>
    <row r="89" spans="1:13">
      <c r="A89" s="637"/>
      <c r="B89" s="628"/>
      <c r="C89" s="641"/>
      <c r="D89" s="644"/>
      <c r="E89" s="647"/>
      <c r="F89" s="650"/>
      <c r="G89" s="392"/>
      <c r="H89" s="655"/>
      <c r="I89" s="644"/>
      <c r="J89" s="644"/>
      <c r="K89" s="659"/>
      <c r="L89" s="662"/>
      <c r="M89" s="664"/>
    </row>
    <row r="90" spans="1:13">
      <c r="A90" s="637"/>
      <c r="B90" s="628"/>
      <c r="C90" s="641"/>
      <c r="D90" s="644"/>
      <c r="E90" s="647"/>
      <c r="F90" s="650"/>
      <c r="G90" s="392"/>
      <c r="H90" s="655"/>
      <c r="I90" s="644"/>
      <c r="J90" s="644"/>
      <c r="K90" s="659"/>
      <c r="L90" s="662"/>
      <c r="M90" s="664"/>
    </row>
    <row r="91" spans="1:13">
      <c r="A91" s="637"/>
      <c r="B91" s="628"/>
      <c r="C91" s="641"/>
      <c r="D91" s="644"/>
      <c r="E91" s="647"/>
      <c r="F91" s="650"/>
      <c r="G91" s="392"/>
      <c r="H91" s="655"/>
      <c r="I91" s="644"/>
      <c r="J91" s="644"/>
      <c r="K91" s="659"/>
      <c r="L91" s="662"/>
      <c r="M91" s="664"/>
    </row>
    <row r="92" spans="1:13">
      <c r="A92" s="637"/>
      <c r="B92" s="628"/>
      <c r="C92" s="641"/>
      <c r="D92" s="644"/>
      <c r="E92" s="647"/>
      <c r="F92" s="650"/>
      <c r="G92" s="392"/>
      <c r="H92" s="655"/>
      <c r="I92" s="644"/>
      <c r="J92" s="644"/>
      <c r="K92" s="659"/>
      <c r="L92" s="662"/>
      <c r="M92" s="664"/>
    </row>
    <row r="93" spans="1:13">
      <c r="A93" s="637"/>
      <c r="B93" s="628"/>
      <c r="C93" s="641"/>
      <c r="D93" s="644"/>
      <c r="E93" s="647"/>
      <c r="F93" s="650"/>
      <c r="G93" s="392"/>
      <c r="H93" s="655"/>
      <c r="I93" s="644"/>
      <c r="J93" s="644"/>
      <c r="K93" s="659"/>
      <c r="L93" s="662"/>
      <c r="M93" s="664"/>
    </row>
    <row r="94" spans="1:13">
      <c r="A94" s="637"/>
      <c r="B94" s="628"/>
      <c r="C94" s="641"/>
      <c r="D94" s="644"/>
      <c r="E94" s="647"/>
      <c r="F94" s="650"/>
      <c r="G94" s="392"/>
      <c r="H94" s="655"/>
      <c r="I94" s="644"/>
      <c r="J94" s="644"/>
      <c r="K94" s="659"/>
      <c r="L94" s="662"/>
      <c r="M94" s="664"/>
    </row>
    <row r="95" spans="1:13">
      <c r="A95" s="637"/>
      <c r="B95" s="628"/>
      <c r="C95" s="641"/>
      <c r="D95" s="644"/>
      <c r="E95" s="647"/>
      <c r="F95" s="650"/>
      <c r="G95" s="392"/>
      <c r="H95" s="655"/>
      <c r="I95" s="644"/>
      <c r="J95" s="644"/>
      <c r="K95" s="659"/>
      <c r="L95" s="662"/>
      <c r="M95" s="664"/>
    </row>
    <row r="96" spans="1:13">
      <c r="A96" s="637"/>
      <c r="B96" s="628"/>
      <c r="C96" s="641"/>
      <c r="D96" s="644"/>
      <c r="E96" s="647"/>
      <c r="F96" s="650"/>
      <c r="G96" s="392"/>
      <c r="H96" s="655"/>
      <c r="I96" s="644"/>
      <c r="J96" s="644"/>
      <c r="K96" s="659"/>
      <c r="L96" s="662"/>
      <c r="M96" s="664"/>
    </row>
    <row r="97" spans="1:13">
      <c r="A97" s="638"/>
      <c r="B97" s="629"/>
      <c r="C97" s="642"/>
      <c r="D97" s="645"/>
      <c r="E97" s="648"/>
      <c r="F97" s="651"/>
      <c r="G97" s="653"/>
      <c r="H97" s="656"/>
      <c r="I97" s="645"/>
      <c r="J97" s="645"/>
      <c r="K97" s="660"/>
      <c r="L97" s="663"/>
      <c r="M97" s="665"/>
    </row>
    <row r="98" spans="1:13" ht="30.75" customHeight="1">
      <c r="A98" s="627">
        <f>'7- Mapa Final'!A110</f>
        <v>11</v>
      </c>
      <c r="B98" s="640" t="str">
        <f>'7- Mapa Final'!B110</f>
        <v>Ofrecer, prometer, entregar, aceptar o solicitar una ventaja indebida para tramitar cuentas sin el lleno de requisitos contractuales o aplicar erradamente deducciones.</v>
      </c>
      <c r="C98" s="640" t="str">
        <f>'7- Mapa Final'!C110</f>
        <v>Omitir la verificación de los documentos requeridos para tramitar la obligación, o elaborar la obligación sin los descuentos establecidos en la ley, o demorar la elaboración del documento de manera injustificada</v>
      </c>
      <c r="D98" s="643" t="str">
        <f>'7- Mapa Final'!J110</f>
        <v>Muy Baja - 1</v>
      </c>
      <c r="E98" s="646" t="str">
        <f>'7- Mapa Final'!K110</f>
        <v>Menor - 2</v>
      </c>
      <c r="F98" s="649" t="str">
        <f>'7- Mapa Final'!M110</f>
        <v>Bajo - 2</v>
      </c>
      <c r="G98" s="747" t="s">
        <v>454</v>
      </c>
      <c r="H98" s="726" t="s">
        <v>607</v>
      </c>
      <c r="I98" s="728" t="s">
        <v>7</v>
      </c>
      <c r="J98" s="657"/>
      <c r="K98" s="658">
        <v>45748</v>
      </c>
      <c r="L98" s="661">
        <v>45838</v>
      </c>
      <c r="M98" s="723" t="s">
        <v>621</v>
      </c>
    </row>
    <row r="99" spans="1:13" ht="30.75" customHeight="1">
      <c r="A99" s="628"/>
      <c r="B99" s="641"/>
      <c r="C99" s="641"/>
      <c r="D99" s="644"/>
      <c r="E99" s="647"/>
      <c r="F99" s="650"/>
      <c r="G99" s="748"/>
      <c r="H99" s="726"/>
      <c r="I99" s="729"/>
      <c r="J99" s="644"/>
      <c r="K99" s="659"/>
      <c r="L99" s="662"/>
      <c r="M99" s="724"/>
    </row>
    <row r="100" spans="1:13" ht="30.75" customHeight="1">
      <c r="A100" s="628"/>
      <c r="B100" s="641"/>
      <c r="C100" s="641"/>
      <c r="D100" s="644"/>
      <c r="E100" s="647"/>
      <c r="F100" s="650"/>
      <c r="G100" s="748"/>
      <c r="H100" s="726"/>
      <c r="I100" s="729"/>
      <c r="J100" s="644"/>
      <c r="K100" s="659"/>
      <c r="L100" s="662"/>
      <c r="M100" s="724"/>
    </row>
    <row r="101" spans="1:13" ht="30.75" customHeight="1">
      <c r="A101" s="628"/>
      <c r="B101" s="641"/>
      <c r="C101" s="641"/>
      <c r="D101" s="644"/>
      <c r="E101" s="647"/>
      <c r="F101" s="650"/>
      <c r="G101" s="748"/>
      <c r="H101" s="726"/>
      <c r="I101" s="729"/>
      <c r="J101" s="644"/>
      <c r="K101" s="659"/>
      <c r="L101" s="662"/>
      <c r="M101" s="724"/>
    </row>
    <row r="102" spans="1:13" ht="30.75" customHeight="1">
      <c r="A102" s="628"/>
      <c r="B102" s="641"/>
      <c r="C102" s="641"/>
      <c r="D102" s="644"/>
      <c r="E102" s="647"/>
      <c r="F102" s="650"/>
      <c r="G102" s="748"/>
      <c r="H102" s="726"/>
      <c r="I102" s="729"/>
      <c r="J102" s="644"/>
      <c r="K102" s="659"/>
      <c r="L102" s="662"/>
      <c r="M102" s="724"/>
    </row>
    <row r="103" spans="1:13" ht="30.75" customHeight="1">
      <c r="A103" s="628"/>
      <c r="B103" s="641"/>
      <c r="C103" s="641"/>
      <c r="D103" s="644"/>
      <c r="E103" s="647"/>
      <c r="F103" s="650"/>
      <c r="G103" s="748"/>
      <c r="H103" s="726"/>
      <c r="I103" s="729"/>
      <c r="J103" s="644"/>
      <c r="K103" s="659"/>
      <c r="L103" s="662"/>
      <c r="M103" s="724"/>
    </row>
    <row r="104" spans="1:13" ht="30.75" customHeight="1">
      <c r="A104" s="628"/>
      <c r="B104" s="641"/>
      <c r="C104" s="641"/>
      <c r="D104" s="644"/>
      <c r="E104" s="647"/>
      <c r="F104" s="650"/>
      <c r="G104" s="748"/>
      <c r="H104" s="726"/>
      <c r="I104" s="729"/>
      <c r="J104" s="644"/>
      <c r="K104" s="659"/>
      <c r="L104" s="662"/>
      <c r="M104" s="724"/>
    </row>
    <row r="105" spans="1:13" ht="30.75" customHeight="1">
      <c r="A105" s="628"/>
      <c r="B105" s="641"/>
      <c r="C105" s="641"/>
      <c r="D105" s="644"/>
      <c r="E105" s="647"/>
      <c r="F105" s="650"/>
      <c r="G105" s="748"/>
      <c r="H105" s="726"/>
      <c r="I105" s="729"/>
      <c r="J105" s="644"/>
      <c r="K105" s="659"/>
      <c r="L105" s="662"/>
      <c r="M105" s="724"/>
    </row>
    <row r="106" spans="1:13" ht="30.75" customHeight="1">
      <c r="A106" s="628"/>
      <c r="B106" s="641"/>
      <c r="C106" s="641"/>
      <c r="D106" s="644"/>
      <c r="E106" s="647"/>
      <c r="F106" s="650"/>
      <c r="G106" s="748"/>
      <c r="H106" s="726"/>
      <c r="I106" s="729"/>
      <c r="J106" s="644"/>
      <c r="K106" s="659"/>
      <c r="L106" s="662"/>
      <c r="M106" s="724"/>
    </row>
    <row r="107" spans="1:13" ht="27" customHeight="1">
      <c r="A107" s="629"/>
      <c r="B107" s="642"/>
      <c r="C107" s="642"/>
      <c r="D107" s="645"/>
      <c r="E107" s="648"/>
      <c r="F107" s="651"/>
      <c r="G107" s="749"/>
      <c r="H107" s="727"/>
      <c r="I107" s="730"/>
      <c r="J107" s="645"/>
      <c r="K107" s="660"/>
      <c r="L107" s="663"/>
      <c r="M107" s="725"/>
    </row>
    <row r="108" spans="1:13" ht="42" customHeight="1">
      <c r="A108" s="639">
        <f>'7- Mapa Final'!A120</f>
        <v>12</v>
      </c>
      <c r="B108" s="640" t="str">
        <f>'7- Mapa Final'!B120</f>
        <v>Ofrecer, prometer, entregar, aceptar o solicitar una ventaja indebida para girar un cheque a un beneficiario diferente al que corresponde.</v>
      </c>
      <c r="C108" s="640" t="str">
        <f>'7- Mapa Final'!C120</f>
        <v xml:space="preserve">Utilizar los giros recibidos del Ministerio de Hacienda para beneficiar a un tercero. </v>
      </c>
      <c r="D108" s="643" t="str">
        <f>'7- Mapa Final'!J120</f>
        <v>Media - 3</v>
      </c>
      <c r="E108" s="646" t="str">
        <f>'7- Mapa Final'!K120</f>
        <v>Menor - 2</v>
      </c>
      <c r="F108" s="649" t="str">
        <f>'7- Mapa Final'!M120</f>
        <v>Moderado - 6</v>
      </c>
      <c r="G108" s="747" t="s">
        <v>454</v>
      </c>
      <c r="H108" s="746" t="s">
        <v>608</v>
      </c>
      <c r="I108" s="731" t="s">
        <v>568</v>
      </c>
      <c r="J108" s="734"/>
      <c r="K108" s="737">
        <v>45748</v>
      </c>
      <c r="L108" s="743">
        <v>45838</v>
      </c>
      <c r="M108" s="688" t="s">
        <v>609</v>
      </c>
    </row>
    <row r="109" spans="1:13" ht="29.25" customHeight="1">
      <c r="A109" s="639"/>
      <c r="B109" s="640"/>
      <c r="C109" s="640"/>
      <c r="D109" s="643"/>
      <c r="E109" s="646"/>
      <c r="F109" s="649"/>
      <c r="G109" s="747"/>
      <c r="H109" s="746"/>
      <c r="I109" s="732"/>
      <c r="J109" s="735"/>
      <c r="K109" s="738"/>
      <c r="L109" s="744"/>
      <c r="M109" s="688"/>
    </row>
    <row r="110" spans="1:13" ht="60.75" customHeight="1">
      <c r="A110" s="628"/>
      <c r="B110" s="641"/>
      <c r="C110" s="641"/>
      <c r="D110" s="644"/>
      <c r="E110" s="647"/>
      <c r="F110" s="650"/>
      <c r="G110" s="748"/>
      <c r="H110" s="283" t="s">
        <v>610</v>
      </c>
      <c r="I110" s="732"/>
      <c r="J110" s="735"/>
      <c r="K110" s="738"/>
      <c r="L110" s="744"/>
      <c r="M110" s="688"/>
    </row>
    <row r="111" spans="1:13" ht="75.75" customHeight="1">
      <c r="A111" s="629"/>
      <c r="B111" s="642"/>
      <c r="C111" s="642"/>
      <c r="D111" s="645"/>
      <c r="E111" s="648"/>
      <c r="F111" s="651"/>
      <c r="G111" s="749"/>
      <c r="H111" s="287" t="s">
        <v>611</v>
      </c>
      <c r="I111" s="733"/>
      <c r="J111" s="736"/>
      <c r="K111" s="739"/>
      <c r="L111" s="745"/>
      <c r="M111" s="697"/>
    </row>
    <row r="112" spans="1:13">
      <c r="H112" s="281"/>
      <c r="I112" s="281"/>
      <c r="J112" s="281"/>
      <c r="K112" s="281"/>
      <c r="L112" s="281"/>
    </row>
    <row r="113" spans="8:13">
      <c r="H113" s="281"/>
      <c r="I113" s="281"/>
      <c r="J113" s="281"/>
      <c r="K113" s="281"/>
      <c r="L113" s="281"/>
      <c r="M113" s="281"/>
    </row>
    <row r="114" spans="8:13">
      <c r="H114" s="281"/>
      <c r="I114" s="281"/>
      <c r="J114" s="281"/>
      <c r="K114" s="281"/>
      <c r="L114" s="281"/>
      <c r="M114" s="281"/>
    </row>
    <row r="115" spans="8:13">
      <c r="H115" s="281"/>
      <c r="I115" s="281"/>
      <c r="J115" s="281"/>
      <c r="K115" s="281"/>
      <c r="L115" s="281"/>
      <c r="M115" s="281"/>
    </row>
    <row r="116" spans="8:13">
      <c r="H116" s="281"/>
      <c r="I116" s="281"/>
      <c r="J116" s="281"/>
      <c r="K116" s="281"/>
      <c r="L116" s="281"/>
      <c r="M116" s="281"/>
    </row>
    <row r="117" spans="8:13">
      <c r="H117" s="281"/>
      <c r="I117" s="281"/>
      <c r="J117" s="281"/>
      <c r="K117" s="281"/>
      <c r="L117" s="281"/>
      <c r="M117" s="281"/>
    </row>
    <row r="118" spans="8:13">
      <c r="H118" s="281"/>
      <c r="I118" s="281"/>
      <c r="J118" s="281"/>
      <c r="K118" s="281"/>
      <c r="L118" s="281"/>
      <c r="M118" s="281"/>
    </row>
    <row r="119" spans="8:13">
      <c r="H119" s="281"/>
      <c r="I119" s="281"/>
      <c r="J119" s="281"/>
      <c r="K119" s="281"/>
      <c r="L119" s="281"/>
      <c r="M119" s="281"/>
    </row>
    <row r="120" spans="8:13">
      <c r="H120" s="281"/>
      <c r="I120" s="281"/>
      <c r="J120" s="281"/>
      <c r="K120" s="281"/>
      <c r="L120" s="281"/>
      <c r="M120" s="281"/>
    </row>
    <row r="121" spans="8:13">
      <c r="H121" s="281"/>
      <c r="I121" s="281"/>
      <c r="J121" s="281"/>
      <c r="K121" s="281"/>
      <c r="L121" s="281"/>
      <c r="M121" s="281"/>
    </row>
    <row r="122" spans="8:13">
      <c r="H122" s="281"/>
      <c r="I122" s="281"/>
      <c r="J122" s="281"/>
      <c r="K122" s="281"/>
      <c r="L122" s="281"/>
      <c r="M122" s="281"/>
    </row>
    <row r="123" spans="8:13">
      <c r="H123" s="281"/>
      <c r="I123" s="281"/>
      <c r="J123" s="281"/>
      <c r="K123" s="281"/>
      <c r="L123" s="281"/>
      <c r="M123" s="281"/>
    </row>
    <row r="124" spans="8:13">
      <c r="H124" s="281"/>
      <c r="I124" s="281"/>
      <c r="J124" s="281"/>
      <c r="K124" s="281"/>
      <c r="L124" s="281"/>
      <c r="M124" s="281"/>
    </row>
    <row r="125" spans="8:13">
      <c r="H125" s="281"/>
      <c r="I125" s="281"/>
      <c r="J125" s="281"/>
      <c r="K125" s="281"/>
      <c r="L125" s="281"/>
      <c r="M125" s="281"/>
    </row>
    <row r="126" spans="8:13">
      <c r="H126" s="281"/>
      <c r="I126" s="281"/>
      <c r="J126" s="281"/>
      <c r="K126" s="281"/>
      <c r="L126" s="281"/>
      <c r="M126" s="281"/>
    </row>
    <row r="127" spans="8:13">
      <c r="H127" s="281"/>
      <c r="I127" s="281"/>
      <c r="J127" s="281"/>
      <c r="K127" s="281"/>
      <c r="L127" s="281"/>
      <c r="M127" s="281"/>
    </row>
    <row r="128" spans="8:13">
      <c r="H128" s="281"/>
      <c r="I128" s="281"/>
      <c r="J128" s="281"/>
      <c r="K128" s="281"/>
      <c r="L128" s="281"/>
      <c r="M128" s="281"/>
    </row>
    <row r="129" spans="8:13">
      <c r="H129" s="281"/>
      <c r="I129" s="281"/>
      <c r="J129" s="281"/>
      <c r="K129" s="281"/>
      <c r="L129" s="281"/>
      <c r="M129" s="281"/>
    </row>
    <row r="130" spans="8:13">
      <c r="H130" s="281"/>
      <c r="I130" s="281"/>
      <c r="J130" s="281"/>
      <c r="K130" s="281"/>
      <c r="L130" s="281"/>
      <c r="M130" s="281"/>
    </row>
    <row r="131" spans="8:13">
      <c r="H131" s="281"/>
      <c r="I131" s="281"/>
      <c r="J131" s="281"/>
      <c r="K131" s="281"/>
      <c r="L131" s="281"/>
      <c r="M131" s="281"/>
    </row>
    <row r="132" spans="8:13">
      <c r="H132" s="281"/>
      <c r="I132" s="281"/>
      <c r="J132" s="281"/>
      <c r="K132" s="281"/>
      <c r="L132" s="281"/>
      <c r="M132" s="281"/>
    </row>
    <row r="133" spans="8:13">
      <c r="H133" s="281"/>
      <c r="I133" s="281"/>
      <c r="J133" s="281"/>
      <c r="K133" s="281"/>
      <c r="L133" s="281"/>
      <c r="M133" s="281"/>
    </row>
    <row r="134" spans="8:13">
      <c r="H134" s="281"/>
      <c r="I134" s="281"/>
      <c r="J134" s="281"/>
      <c r="K134" s="281"/>
      <c r="L134" s="281"/>
      <c r="M134" s="281"/>
    </row>
    <row r="135" spans="8:13">
      <c r="H135" s="281"/>
      <c r="I135" s="281"/>
      <c r="J135" s="281"/>
      <c r="K135" s="281"/>
      <c r="L135" s="281"/>
      <c r="M135" s="281"/>
    </row>
    <row r="136" spans="8:13">
      <c r="H136" s="281"/>
      <c r="I136" s="281"/>
      <c r="J136" s="281"/>
      <c r="K136" s="281"/>
      <c r="L136" s="281"/>
      <c r="M136" s="281"/>
    </row>
    <row r="137" spans="8:13">
      <c r="H137" s="281"/>
      <c r="I137" s="281"/>
      <c r="J137" s="281"/>
      <c r="K137" s="281"/>
      <c r="L137" s="281"/>
      <c r="M137" s="281"/>
    </row>
    <row r="138" spans="8:13">
      <c r="H138" s="281"/>
      <c r="I138" s="281"/>
      <c r="J138" s="281"/>
      <c r="K138" s="281"/>
      <c r="L138" s="281"/>
      <c r="M138" s="281"/>
    </row>
    <row r="139" spans="8:13">
      <c r="H139" s="281"/>
      <c r="I139" s="281"/>
      <c r="J139" s="281"/>
      <c r="K139" s="281"/>
      <c r="L139" s="281"/>
      <c r="M139" s="281"/>
    </row>
    <row r="140" spans="8:13">
      <c r="H140" s="281"/>
      <c r="I140" s="281"/>
      <c r="J140" s="281"/>
      <c r="K140" s="281"/>
      <c r="L140" s="281"/>
      <c r="M140" s="281"/>
    </row>
    <row r="141" spans="8:13">
      <c r="H141" s="281"/>
      <c r="I141" s="281"/>
      <c r="J141" s="281"/>
      <c r="K141" s="281"/>
      <c r="L141" s="281"/>
      <c r="M141" s="281"/>
    </row>
    <row r="142" spans="8:13">
      <c r="H142" s="281"/>
      <c r="I142" s="281"/>
      <c r="J142" s="281"/>
      <c r="K142" s="281"/>
      <c r="L142" s="281"/>
      <c r="M142" s="281"/>
    </row>
    <row r="143" spans="8:13">
      <c r="H143" s="281"/>
      <c r="I143" s="281"/>
      <c r="J143" s="281"/>
      <c r="K143" s="281"/>
      <c r="L143" s="281"/>
      <c r="M143" s="281"/>
    </row>
    <row r="144" spans="8:13">
      <c r="H144" s="281"/>
      <c r="I144" s="281"/>
      <c r="J144" s="281"/>
      <c r="K144" s="281"/>
      <c r="L144" s="281"/>
      <c r="M144" s="281"/>
    </row>
    <row r="145" spans="8:13">
      <c r="H145" s="281"/>
      <c r="I145" s="281"/>
      <c r="J145" s="281"/>
      <c r="K145" s="281"/>
      <c r="L145" s="281"/>
      <c r="M145" s="281"/>
    </row>
    <row r="146" spans="8:13">
      <c r="H146" s="281"/>
      <c r="I146" s="281"/>
      <c r="J146" s="281"/>
      <c r="K146" s="281"/>
      <c r="L146" s="281"/>
      <c r="M146" s="281"/>
    </row>
    <row r="147" spans="8:13">
      <c r="H147" s="281"/>
      <c r="I147" s="281"/>
      <c r="J147" s="281"/>
      <c r="K147" s="281"/>
      <c r="L147" s="281"/>
      <c r="M147" s="281"/>
    </row>
    <row r="148" spans="8:13">
      <c r="H148" s="281"/>
      <c r="I148" s="281"/>
      <c r="J148" s="281"/>
      <c r="K148" s="281"/>
      <c r="L148" s="281"/>
      <c r="M148" s="281"/>
    </row>
    <row r="149" spans="8:13">
      <c r="H149" s="281"/>
      <c r="I149" s="281"/>
      <c r="J149" s="281"/>
      <c r="K149" s="281"/>
      <c r="L149" s="281"/>
      <c r="M149" s="281"/>
    </row>
    <row r="150" spans="8:13">
      <c r="H150" s="281"/>
      <c r="I150" s="281"/>
      <c r="J150" s="281"/>
      <c r="K150" s="281"/>
      <c r="L150" s="281"/>
      <c r="M150" s="281"/>
    </row>
    <row r="151" spans="8:13">
      <c r="H151" s="281"/>
      <c r="I151" s="281"/>
      <c r="J151" s="281"/>
      <c r="K151" s="281"/>
      <c r="L151" s="281"/>
      <c r="M151" s="281"/>
    </row>
    <row r="152" spans="8:13">
      <c r="H152" s="281"/>
      <c r="I152" s="281"/>
      <c r="J152" s="281"/>
      <c r="K152" s="281"/>
      <c r="L152" s="281"/>
      <c r="M152" s="281"/>
    </row>
    <row r="153" spans="8:13">
      <c r="H153" s="281"/>
      <c r="I153" s="281"/>
      <c r="J153" s="281"/>
      <c r="K153" s="281"/>
      <c r="L153" s="281"/>
      <c r="M153" s="281"/>
    </row>
    <row r="154" spans="8:13">
      <c r="H154" s="281"/>
      <c r="I154" s="281"/>
      <c r="J154" s="281"/>
      <c r="K154" s="281"/>
      <c r="L154" s="281"/>
      <c r="M154" s="281"/>
    </row>
    <row r="155" spans="8:13">
      <c r="H155" s="281"/>
      <c r="I155" s="281"/>
      <c r="J155" s="281"/>
      <c r="K155" s="281"/>
      <c r="L155" s="281"/>
      <c r="M155" s="281"/>
    </row>
    <row r="156" spans="8:13">
      <c r="H156" s="281"/>
      <c r="I156" s="281"/>
      <c r="J156" s="281"/>
      <c r="K156" s="281"/>
      <c r="L156" s="281"/>
      <c r="M156" s="281"/>
    </row>
    <row r="157" spans="8:13">
      <c r="H157" s="281"/>
      <c r="I157" s="281"/>
      <c r="J157" s="281"/>
      <c r="K157" s="281"/>
      <c r="L157" s="281"/>
      <c r="M157" s="281"/>
    </row>
    <row r="158" spans="8:13">
      <c r="H158" s="281"/>
      <c r="I158" s="281"/>
      <c r="J158" s="281"/>
      <c r="K158" s="281"/>
      <c r="L158" s="281"/>
      <c r="M158" s="281"/>
    </row>
    <row r="159" spans="8:13">
      <c r="H159" s="281"/>
      <c r="I159" s="281"/>
      <c r="J159" s="281"/>
      <c r="K159" s="281"/>
      <c r="L159" s="281"/>
      <c r="M159" s="281"/>
    </row>
    <row r="160" spans="8:13">
      <c r="H160" s="281"/>
      <c r="I160" s="281"/>
      <c r="J160" s="281"/>
      <c r="K160" s="281"/>
      <c r="L160" s="281"/>
      <c r="M160" s="281"/>
    </row>
    <row r="161" spans="8:13">
      <c r="H161" s="281"/>
      <c r="I161" s="281"/>
      <c r="J161" s="281"/>
      <c r="K161" s="281"/>
      <c r="L161" s="281"/>
      <c r="M161" s="281"/>
    </row>
    <row r="162" spans="8:13">
      <c r="H162" s="281"/>
      <c r="I162" s="281"/>
      <c r="J162" s="281"/>
      <c r="K162" s="281"/>
      <c r="L162" s="281"/>
      <c r="M162" s="281"/>
    </row>
    <row r="163" spans="8:13">
      <c r="H163" s="281"/>
      <c r="I163" s="281"/>
      <c r="J163" s="281"/>
      <c r="K163" s="281"/>
      <c r="L163" s="281"/>
      <c r="M163" s="281"/>
    </row>
    <row r="164" spans="8:13">
      <c r="H164" s="281"/>
      <c r="I164" s="281"/>
      <c r="J164" s="281"/>
      <c r="K164" s="281"/>
      <c r="L164" s="281"/>
      <c r="M164" s="281"/>
    </row>
  </sheetData>
  <mergeCells count="171">
    <mergeCell ref="A108:A111"/>
    <mergeCell ref="B108:B111"/>
    <mergeCell ref="C108:C111"/>
    <mergeCell ref="D108:D111"/>
    <mergeCell ref="E108:E111"/>
    <mergeCell ref="F108:F111"/>
    <mergeCell ref="G108:G111"/>
    <mergeCell ref="A98:A107"/>
    <mergeCell ref="B98:B107"/>
    <mergeCell ref="C98:C107"/>
    <mergeCell ref="D98:D107"/>
    <mergeCell ref="E98:E107"/>
    <mergeCell ref="F98:F107"/>
    <mergeCell ref="G98:G107"/>
    <mergeCell ref="M108:M111"/>
    <mergeCell ref="J98:J107"/>
    <mergeCell ref="K98:K107"/>
    <mergeCell ref="L98:L107"/>
    <mergeCell ref="M98:M107"/>
    <mergeCell ref="H98:H107"/>
    <mergeCell ref="I98:I107"/>
    <mergeCell ref="I108:I111"/>
    <mergeCell ref="J108:J111"/>
    <mergeCell ref="K108:K111"/>
    <mergeCell ref="L108:L111"/>
    <mergeCell ref="H108:H109"/>
    <mergeCell ref="B58:B67"/>
    <mergeCell ref="C58:C67"/>
    <mergeCell ref="D58:D67"/>
    <mergeCell ref="E58:E67"/>
    <mergeCell ref="D78:D87"/>
    <mergeCell ref="E78:E87"/>
    <mergeCell ref="K58:K67"/>
    <mergeCell ref="L58:L67"/>
    <mergeCell ref="M58:M67"/>
    <mergeCell ref="F58:F67"/>
    <mergeCell ref="I78:I87"/>
    <mergeCell ref="J78:J87"/>
    <mergeCell ref="J68:J77"/>
    <mergeCell ref="H78:H87"/>
    <mergeCell ref="K68:K77"/>
    <mergeCell ref="L68:L77"/>
    <mergeCell ref="M68:M77"/>
    <mergeCell ref="E68:E77"/>
    <mergeCell ref="F68:F77"/>
    <mergeCell ref="G68:G77"/>
    <mergeCell ref="H68:H77"/>
    <mergeCell ref="G58:G67"/>
    <mergeCell ref="H58:H67"/>
    <mergeCell ref="I58:I67"/>
    <mergeCell ref="J58:J67"/>
    <mergeCell ref="I68:I77"/>
    <mergeCell ref="A38:A47"/>
    <mergeCell ref="B38:B47"/>
    <mergeCell ref="C38:C47"/>
    <mergeCell ref="D38:D47"/>
    <mergeCell ref="E38:E47"/>
    <mergeCell ref="F38:F47"/>
    <mergeCell ref="G38:G47"/>
    <mergeCell ref="H38:H47"/>
    <mergeCell ref="I38:I47"/>
    <mergeCell ref="B48:B57"/>
    <mergeCell ref="C48:C57"/>
    <mergeCell ref="M28:M37"/>
    <mergeCell ref="G28:G37"/>
    <mergeCell ref="H28:H37"/>
    <mergeCell ref="I28:I37"/>
    <mergeCell ref="J28:J37"/>
    <mergeCell ref="K28:K37"/>
    <mergeCell ref="L28:L37"/>
    <mergeCell ref="J38:J47"/>
    <mergeCell ref="K38:K47"/>
    <mergeCell ref="L38:L47"/>
    <mergeCell ref="M38:M47"/>
    <mergeCell ref="J48:J57"/>
    <mergeCell ref="K48:K57"/>
    <mergeCell ref="L48:L57"/>
    <mergeCell ref="M48:M57"/>
    <mergeCell ref="E48:E57"/>
    <mergeCell ref="F48:F57"/>
    <mergeCell ref="G48:G57"/>
    <mergeCell ref="H48:H57"/>
    <mergeCell ref="I48:I57"/>
    <mergeCell ref="M13:M22"/>
    <mergeCell ref="F23:F27"/>
    <mergeCell ref="G23:G27"/>
    <mergeCell ref="I23:I27"/>
    <mergeCell ref="G13:G22"/>
    <mergeCell ref="H13:H22"/>
    <mergeCell ref="I13:I22"/>
    <mergeCell ref="J13:J22"/>
    <mergeCell ref="K13:K22"/>
    <mergeCell ref="L13:L22"/>
    <mergeCell ref="F13:F22"/>
    <mergeCell ref="J23:J27"/>
    <mergeCell ref="K23:K27"/>
    <mergeCell ref="L23:L27"/>
    <mergeCell ref="M23:M27"/>
    <mergeCell ref="A1:B2"/>
    <mergeCell ref="C1:J2"/>
    <mergeCell ref="K1:M2"/>
    <mergeCell ref="A3:B3"/>
    <mergeCell ref="C3:M3"/>
    <mergeCell ref="A4:B4"/>
    <mergeCell ref="C4:M4"/>
    <mergeCell ref="A5:B5"/>
    <mergeCell ref="C5:M5"/>
    <mergeCell ref="I6:J6"/>
    <mergeCell ref="K6:L6"/>
    <mergeCell ref="M6:M7"/>
    <mergeCell ref="A8:G8"/>
    <mergeCell ref="A9:A12"/>
    <mergeCell ref="B9:B12"/>
    <mergeCell ref="L9:L12"/>
    <mergeCell ref="C9:C12"/>
    <mergeCell ref="D9:D12"/>
    <mergeCell ref="E9:E12"/>
    <mergeCell ref="F9:F12"/>
    <mergeCell ref="G9:G12"/>
    <mergeCell ref="I9:I12"/>
    <mergeCell ref="J9:J12"/>
    <mergeCell ref="K9:K12"/>
    <mergeCell ref="M9:M12"/>
    <mergeCell ref="B78:B87"/>
    <mergeCell ref="A6:C6"/>
    <mergeCell ref="D6:F6"/>
    <mergeCell ref="G6:G7"/>
    <mergeCell ref="H6:H7"/>
    <mergeCell ref="A23:A27"/>
    <mergeCell ref="B23:B27"/>
    <mergeCell ref="C23:C27"/>
    <mergeCell ref="D23:D27"/>
    <mergeCell ref="E23:E27"/>
    <mergeCell ref="A13:A22"/>
    <mergeCell ref="B13:B22"/>
    <mergeCell ref="C13:C22"/>
    <mergeCell ref="D13:D22"/>
    <mergeCell ref="E13:E22"/>
    <mergeCell ref="A28:A37"/>
    <mergeCell ref="B28:B37"/>
    <mergeCell ref="C28:C37"/>
    <mergeCell ref="D28:D37"/>
    <mergeCell ref="E28:E37"/>
    <mergeCell ref="F28:F37"/>
    <mergeCell ref="C78:C87"/>
    <mergeCell ref="D48:D57"/>
    <mergeCell ref="A48:A57"/>
    <mergeCell ref="A58:A67"/>
    <mergeCell ref="K78:K87"/>
    <mergeCell ref="L78:L87"/>
    <mergeCell ref="M78:M87"/>
    <mergeCell ref="A88:A97"/>
    <mergeCell ref="B88:B97"/>
    <mergeCell ref="C88:C97"/>
    <mergeCell ref="D88:D97"/>
    <mergeCell ref="E88:E97"/>
    <mergeCell ref="F88:F97"/>
    <mergeCell ref="G88:G97"/>
    <mergeCell ref="H88:H97"/>
    <mergeCell ref="I88:I97"/>
    <mergeCell ref="J88:J97"/>
    <mergeCell ref="K88:K97"/>
    <mergeCell ref="L88:L97"/>
    <mergeCell ref="M88:M97"/>
    <mergeCell ref="F78:F87"/>
    <mergeCell ref="G78:G87"/>
    <mergeCell ref="A68:A77"/>
    <mergeCell ref="B68:B77"/>
    <mergeCell ref="C68:C77"/>
    <mergeCell ref="D68:D77"/>
    <mergeCell ref="A78:A87"/>
  </mergeCells>
  <conditionalFormatting sqref="A6:B6">
    <cfRule type="containsText" dxfId="95" priority="203" operator="containsText" text="3- Moderado">
      <formula>NOT(ISERROR(SEARCH("3- Moderado",A6)))</formula>
    </cfRule>
    <cfRule type="containsText" dxfId="94" priority="204" operator="containsText" text="6- Moderado">
      <formula>NOT(ISERROR(SEARCH("6- Moderado",A6)))</formula>
    </cfRule>
    <cfRule type="containsText" dxfId="93" priority="205" operator="containsText" text="4- Moderado">
      <formula>NOT(ISERROR(SEARCH("4- Moderado",A6)))</formula>
    </cfRule>
    <cfRule type="containsText" dxfId="92" priority="206" operator="containsText" text="3- Bajo">
      <formula>NOT(ISERROR(SEARCH("3- Bajo",A6)))</formula>
    </cfRule>
    <cfRule type="containsText" dxfId="91" priority="207" operator="containsText" text="4- Bajo">
      <formula>NOT(ISERROR(SEARCH("4- Bajo",A6)))</formula>
    </cfRule>
    <cfRule type="containsText" dxfId="90" priority="208" operator="containsText" text="1- Bajo">
      <formula>NOT(ISERROR(SEARCH("1- Bajo",A6)))</formula>
    </cfRule>
  </conditionalFormatting>
  <conditionalFormatting sqref="A9:E9 A13:E13 A23:E23 A28:E28 A38:E38 A48:E48 A58:E58 A68:E68 A78:E78 A88:E88 A98:E98 A108:E109">
    <cfRule type="containsText" dxfId="89" priority="197" operator="containsText" text="3- Moderado">
      <formula>NOT(ISERROR(SEARCH("3- Moderado",A9)))</formula>
    </cfRule>
    <cfRule type="containsText" dxfId="88" priority="198" operator="containsText" text="6- Moderado">
      <formula>NOT(ISERROR(SEARCH("6- Moderado",A9)))</formula>
    </cfRule>
    <cfRule type="containsText" dxfId="87" priority="199" operator="containsText" text="4- Moderado">
      <formula>NOT(ISERROR(SEARCH("4- Moderado",A9)))</formula>
    </cfRule>
    <cfRule type="containsText" dxfId="86" priority="200" operator="containsText" text="3- Bajo">
      <formula>NOT(ISERROR(SEARCH("3- Bajo",A9)))</formula>
    </cfRule>
    <cfRule type="containsText" dxfId="85" priority="201" operator="containsText" text="4- Bajo">
      <formula>NOT(ISERROR(SEARCH("4- Bajo",A9)))</formula>
    </cfRule>
    <cfRule type="containsText" dxfId="84" priority="202" operator="containsText" text="1- Bajo">
      <formula>NOT(ISERROR(SEARCH("1- Bajo",A9)))</formula>
    </cfRule>
  </conditionalFormatting>
  <conditionalFormatting sqref="C7:F7">
    <cfRule type="containsText" dxfId="83" priority="169" operator="containsText" text="3- Moderado">
      <formula>NOT(ISERROR(SEARCH("3- Moderado",C7)))</formula>
    </cfRule>
    <cfRule type="containsText" dxfId="82" priority="170" operator="containsText" text="6- Moderado">
      <formula>NOT(ISERROR(SEARCH("6- Moderado",C7)))</formula>
    </cfRule>
    <cfRule type="containsText" dxfId="81" priority="171" operator="containsText" text="4- Moderado">
      <formula>NOT(ISERROR(SEARCH("4- Moderado",C7)))</formula>
    </cfRule>
    <cfRule type="containsText" dxfId="80" priority="172" operator="containsText" text="3- Bajo">
      <formula>NOT(ISERROR(SEARCH("3- Bajo",C7)))</formula>
    </cfRule>
    <cfRule type="containsText" dxfId="79" priority="173" operator="containsText" text="4- Bajo">
      <formula>NOT(ISERROR(SEARCH("4- Bajo",C7)))</formula>
    </cfRule>
    <cfRule type="containsText" dxfId="78" priority="174" operator="containsText" text="1- Bajo">
      <formula>NOT(ISERROR(SEARCH("1- Bajo",C7)))</formula>
    </cfRule>
  </conditionalFormatting>
  <conditionalFormatting sqref="D9:D111">
    <cfRule type="containsText" dxfId="77" priority="33" operator="containsText" text="Muy Alta">
      <formula>NOT(ISERROR(SEARCH("Muy Alta",D9)))</formula>
    </cfRule>
    <cfRule type="containsText" dxfId="76" priority="34" operator="containsText" text="Alta">
      <formula>NOT(ISERROR(SEARCH("Alta",D9)))</formula>
    </cfRule>
    <cfRule type="containsText" dxfId="75" priority="35" operator="containsText" text="Baja">
      <formula>NOT(ISERROR(SEARCH("Baja",D9)))</formula>
    </cfRule>
    <cfRule type="containsText" dxfId="74" priority="36" operator="containsText" text="Muy Baja">
      <formula>NOT(ISERROR(SEARCH("Muy Baja",D9)))</formula>
    </cfRule>
    <cfRule type="containsText" dxfId="73" priority="38" operator="containsText" text="Media">
      <formula>NOT(ISERROR(SEARCH("Media",D9)))</formula>
    </cfRule>
  </conditionalFormatting>
  <conditionalFormatting sqref="E9:E111">
    <cfRule type="containsText" dxfId="72" priority="29" operator="containsText" text="Catastrófico">
      <formula>NOT(ISERROR(SEARCH("Catastrófico",E9)))</formula>
    </cfRule>
    <cfRule type="containsText" dxfId="71" priority="30" operator="containsText" text="Mayor">
      <formula>NOT(ISERROR(SEARCH("Mayor",E9)))</formula>
    </cfRule>
    <cfRule type="containsText" dxfId="70" priority="31" operator="containsText" text="Menor">
      <formula>NOT(ISERROR(SEARCH("Menor",E9)))</formula>
    </cfRule>
    <cfRule type="containsText" dxfId="69" priority="32" operator="containsText" text="Leve">
      <formula>NOT(ISERROR(SEARCH("Leve",E9)))</formula>
    </cfRule>
  </conditionalFormatting>
  <conditionalFormatting sqref="E9:F111">
    <cfRule type="containsText" dxfId="68" priority="37" operator="containsText" text="Moderado">
      <formula>NOT(ISERROR(SEARCH("Moderado",E9)))</formula>
    </cfRule>
  </conditionalFormatting>
  <conditionalFormatting sqref="F9:F111">
    <cfRule type="containsText" dxfId="67" priority="1546" operator="containsText" text="Bajo">
      <formula>NOT(ISERROR(SEARCH("Bajo",F9)))</formula>
    </cfRule>
    <cfRule type="containsText" dxfId="66" priority="1547" operator="containsText" text="Moderado">
      <formula>NOT(ISERROR(SEARCH("Moderado",F9)))</formula>
    </cfRule>
    <cfRule type="containsText" dxfId="65" priority="1548" operator="containsText" text="Alto">
      <formula>NOT(ISERROR(SEARCH("Alto",F9)))</formula>
    </cfRule>
    <cfRule type="containsText" dxfId="64" priority="1549" operator="containsText" text="Extremo">
      <formula>NOT(ISERROR(SEARCH("Extremo",F9)))</formula>
    </cfRule>
    <cfRule type="colorScale" priority="1550">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7" xr:uid="{00000000-0002-0000-0A00-000000000000}"/>
    <dataValidation allowBlank="1" showInputMessage="1" showErrorMessage="1" prompt="Describir las actividades que se van a desarrollar para el proyecto" sqref="H6" xr:uid="{00000000-0002-0000-0A00-000001000000}"/>
    <dataValidation allowBlank="1" showInputMessage="1" showErrorMessage="1" prompt="Seleccionar si el responsable es el responsable de las acciones es el nivel central" sqref="I6:I7" xr:uid="{00000000-0002-0000-0A00-000002000000}"/>
    <dataValidation allowBlank="1" showInputMessage="1" showErrorMessage="1" prompt="seleccionar si el responsable de ejecutar las acciones es el nivel central" sqref="J7"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4000000}">
          <x14:formula1>
            <xm:f>'9- Matriz de Calor '!$S$8:$S$11</xm:f>
          </x14:formula1>
          <xm:sqref>G9:G111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128"/>
  <sheetViews>
    <sheetView showGridLines="0" topLeftCell="C7" zoomScale="85" zoomScaleNormal="85" workbookViewId="0">
      <selection activeCell="H9" sqref="H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5" customWidth="1"/>
    <col min="6" max="6" width="18.28515625" style="25" bestFit="1" customWidth="1"/>
    <col min="7" max="7" width="18.28515625" style="282" bestFit="1" customWidth="1"/>
    <col min="8" max="8" width="93.85546875" customWidth="1"/>
    <col min="9" max="9" width="16.5703125" customWidth="1"/>
    <col min="10" max="10" width="14.28515625" customWidth="1"/>
    <col min="11" max="11" width="17.7109375" customWidth="1"/>
    <col min="12" max="12" width="17.5703125" customWidth="1"/>
    <col min="13" max="13" width="106.140625" customWidth="1"/>
    <col min="14" max="169" width="11.42578125" style="2"/>
  </cols>
  <sheetData>
    <row r="1" spans="1:271" s="17" customFormat="1" ht="16.5" customHeight="1">
      <c r="A1" s="591"/>
      <c r="B1" s="592"/>
      <c r="C1" s="689"/>
      <c r="D1" s="689"/>
      <c r="E1" s="689"/>
      <c r="F1" s="689"/>
      <c r="G1" s="689"/>
      <c r="H1" s="689"/>
      <c r="I1" s="689"/>
      <c r="J1" s="690"/>
      <c r="K1" s="691"/>
      <c r="L1" s="691"/>
      <c r="M1" s="691"/>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63" customHeight="1">
      <c r="A2" s="593"/>
      <c r="B2" s="594"/>
      <c r="C2" s="618"/>
      <c r="D2" s="618"/>
      <c r="E2" s="618"/>
      <c r="F2" s="618"/>
      <c r="G2" s="618"/>
      <c r="H2" s="618"/>
      <c r="I2" s="618"/>
      <c r="J2" s="619"/>
      <c r="K2" s="691"/>
      <c r="L2" s="691"/>
      <c r="M2" s="691"/>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40.9" customHeight="1">
      <c r="A3" s="434" t="s">
        <v>276</v>
      </c>
      <c r="B3" s="434"/>
      <c r="C3" s="458" t="s">
        <v>5</v>
      </c>
      <c r="D3" s="458"/>
      <c r="E3" s="458"/>
      <c r="F3" s="458"/>
      <c r="G3" s="458"/>
      <c r="H3" s="458"/>
      <c r="I3" s="458"/>
      <c r="J3" s="458"/>
      <c r="K3" s="458"/>
      <c r="L3" s="458"/>
      <c r="M3" s="45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40.9" customHeight="1">
      <c r="A4" s="434" t="s">
        <v>277</v>
      </c>
      <c r="B4" s="434"/>
      <c r="C4" s="457" t="s">
        <v>38</v>
      </c>
      <c r="D4" s="457"/>
      <c r="E4" s="457"/>
      <c r="F4" s="457"/>
      <c r="G4" s="457"/>
      <c r="H4" s="457"/>
      <c r="I4" s="457"/>
      <c r="J4" s="457"/>
      <c r="K4" s="457"/>
      <c r="L4" s="457"/>
      <c r="M4" s="457"/>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40.9" customHeight="1" thickBot="1">
      <c r="A5" s="434" t="s">
        <v>278</v>
      </c>
      <c r="B5" s="434"/>
      <c r="C5" s="605" t="s">
        <v>279</v>
      </c>
      <c r="D5" s="606"/>
      <c r="E5" s="606"/>
      <c r="F5" s="606"/>
      <c r="G5" s="606"/>
      <c r="H5" s="606"/>
      <c r="I5" s="606"/>
      <c r="J5" s="606"/>
      <c r="K5" s="606"/>
      <c r="L5" s="606"/>
      <c r="M5" s="607"/>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21" customFormat="1" ht="40.5" customHeight="1" thickTop="1" thickBot="1">
      <c r="A6" s="600" t="s">
        <v>554</v>
      </c>
      <c r="B6" s="601"/>
      <c r="C6" s="602"/>
      <c r="D6" s="603" t="s">
        <v>555</v>
      </c>
      <c r="E6" s="603"/>
      <c r="F6" s="603"/>
      <c r="G6" s="604" t="s">
        <v>556</v>
      </c>
      <c r="H6" s="595" t="s">
        <v>557</v>
      </c>
      <c r="I6" s="597" t="s">
        <v>558</v>
      </c>
      <c r="J6" s="598"/>
      <c r="K6" s="597" t="s">
        <v>559</v>
      </c>
      <c r="L6" s="598"/>
      <c r="M6" s="599" t="s">
        <v>612</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row>
    <row r="7" spans="1:271" s="22" customFormat="1" ht="108" customHeight="1" thickTop="1" thickBot="1">
      <c r="A7" s="33" t="s">
        <v>43</v>
      </c>
      <c r="B7" s="33" t="s">
        <v>218</v>
      </c>
      <c r="C7" s="33" t="s">
        <v>220</v>
      </c>
      <c r="D7" s="26" t="s">
        <v>230</v>
      </c>
      <c r="E7" s="26" t="s">
        <v>561</v>
      </c>
      <c r="F7" s="26" t="s">
        <v>562</v>
      </c>
      <c r="G7" s="604"/>
      <c r="H7" s="596"/>
      <c r="I7" s="27" t="s">
        <v>563</v>
      </c>
      <c r="J7" s="27" t="s">
        <v>564</v>
      </c>
      <c r="K7" s="27" t="s">
        <v>565</v>
      </c>
      <c r="L7" s="27" t="s">
        <v>566</v>
      </c>
      <c r="M7" s="599"/>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21.75" customHeight="1" thickTop="1" thickBot="1">
      <c r="A8" s="778"/>
      <c r="B8" s="779"/>
      <c r="C8" s="779"/>
      <c r="D8" s="779"/>
      <c r="E8" s="779"/>
      <c r="F8" s="779"/>
      <c r="G8" s="779"/>
      <c r="H8" s="28"/>
      <c r="I8" s="28"/>
      <c r="J8" s="28"/>
      <c r="K8" s="28"/>
      <c r="L8" s="28"/>
      <c r="M8" s="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15" customHeight="1">
      <c r="A9" s="554">
        <f>'7- Mapa Final'!A10</f>
        <v>1</v>
      </c>
      <c r="B9" s="557" t="str">
        <f>'7- Mapa Final'!B10</f>
        <v xml:space="preserve">Posibilidad de registro y pago equivocado, tardío y sin el cumplimiento de requisitos  de las obligaciones de la Entidad </v>
      </c>
      <c r="C9" s="557" t="str">
        <f>'7- Mapa Final'!C10</f>
        <v>Se abonan menores o mayores valores o se abonan  a cuentas que no pertenecen a los destinatarios, o se abona incumpliendo los tiempos contractuales o legales  establecidos .</v>
      </c>
      <c r="D9" s="560" t="str">
        <f>'7- Mapa Final'!J10</f>
        <v>Muy Baja - 1</v>
      </c>
      <c r="E9" s="563" t="str">
        <f>'7- Mapa Final'!K10</f>
        <v>Menor - 2</v>
      </c>
      <c r="F9" s="566" t="str">
        <f>'7- Mapa Final'!M10</f>
        <v>Bajo - 2</v>
      </c>
      <c r="G9" s="753" t="s">
        <v>512</v>
      </c>
      <c r="H9" s="761"/>
      <c r="I9" s="764"/>
      <c r="J9" s="764"/>
      <c r="K9" s="765"/>
      <c r="L9" s="765"/>
      <c r="M9" s="768"/>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4" customFormat="1" ht="13.5" customHeight="1">
      <c r="A10" s="555"/>
      <c r="B10" s="558"/>
      <c r="C10" s="558"/>
      <c r="D10" s="561"/>
      <c r="E10" s="564"/>
      <c r="F10" s="567"/>
      <c r="G10" s="754"/>
      <c r="H10" s="762"/>
      <c r="I10" s="484"/>
      <c r="J10" s="484"/>
      <c r="K10" s="766"/>
      <c r="L10" s="766"/>
      <c r="M10" s="769"/>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c r="A11" s="555"/>
      <c r="B11" s="558"/>
      <c r="C11" s="558"/>
      <c r="D11" s="561"/>
      <c r="E11" s="564"/>
      <c r="F11" s="567"/>
      <c r="G11" s="754"/>
      <c r="H11" s="762"/>
      <c r="I11" s="484"/>
      <c r="J11" s="484"/>
      <c r="K11" s="766"/>
      <c r="L11" s="766"/>
      <c r="M11" s="769"/>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c r="A12" s="555"/>
      <c r="B12" s="558"/>
      <c r="C12" s="558"/>
      <c r="D12" s="561"/>
      <c r="E12" s="564"/>
      <c r="F12" s="567"/>
      <c r="G12" s="754"/>
      <c r="H12" s="762"/>
      <c r="I12" s="484"/>
      <c r="J12" s="484"/>
      <c r="K12" s="766"/>
      <c r="L12" s="766"/>
      <c r="M12" s="769"/>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c r="A13" s="555"/>
      <c r="B13" s="558"/>
      <c r="C13" s="558"/>
      <c r="D13" s="561"/>
      <c r="E13" s="564"/>
      <c r="F13" s="567"/>
      <c r="G13" s="754"/>
      <c r="H13" s="762"/>
      <c r="I13" s="484"/>
      <c r="J13" s="484"/>
      <c r="K13" s="766"/>
      <c r="L13" s="766"/>
      <c r="M13" s="769"/>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c r="A14" s="555"/>
      <c r="B14" s="558"/>
      <c r="C14" s="558"/>
      <c r="D14" s="561"/>
      <c r="E14" s="564"/>
      <c r="F14" s="567"/>
      <c r="G14" s="754"/>
      <c r="H14" s="762"/>
      <c r="I14" s="484"/>
      <c r="J14" s="484"/>
      <c r="K14" s="766"/>
      <c r="L14" s="766"/>
      <c r="M14" s="769"/>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c r="A15" s="555"/>
      <c r="B15" s="558"/>
      <c r="C15" s="558"/>
      <c r="D15" s="561"/>
      <c r="E15" s="564"/>
      <c r="F15" s="567"/>
      <c r="G15" s="754"/>
      <c r="H15" s="762"/>
      <c r="I15" s="484"/>
      <c r="J15" s="484"/>
      <c r="K15" s="766"/>
      <c r="L15" s="766"/>
      <c r="M15" s="769"/>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c r="A16" s="555"/>
      <c r="B16" s="558"/>
      <c r="C16" s="558"/>
      <c r="D16" s="561"/>
      <c r="E16" s="564"/>
      <c r="F16" s="567"/>
      <c r="G16" s="754"/>
      <c r="H16" s="762"/>
      <c r="I16" s="484"/>
      <c r="J16" s="484"/>
      <c r="K16" s="766"/>
      <c r="L16" s="766"/>
      <c r="M16" s="769"/>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c r="A17" s="555"/>
      <c r="B17" s="558"/>
      <c r="C17" s="558"/>
      <c r="D17" s="561"/>
      <c r="E17" s="564"/>
      <c r="F17" s="567"/>
      <c r="G17" s="754"/>
      <c r="H17" s="762"/>
      <c r="I17" s="484"/>
      <c r="J17" s="484"/>
      <c r="K17" s="766"/>
      <c r="L17" s="766"/>
      <c r="M17" s="769"/>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21.75" customHeight="1" thickBot="1">
      <c r="A18" s="555"/>
      <c r="B18" s="558"/>
      <c r="C18" s="558"/>
      <c r="D18" s="561"/>
      <c r="E18" s="564"/>
      <c r="F18" s="567"/>
      <c r="G18" s="755"/>
      <c r="H18" s="763"/>
      <c r="I18" s="485"/>
      <c r="J18" s="485"/>
      <c r="K18" s="767"/>
      <c r="L18" s="767"/>
      <c r="M18" s="770"/>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12.75" customHeight="1">
      <c r="A19" s="554">
        <f>'7- Mapa Final'!A20</f>
        <v>2</v>
      </c>
      <c r="B19" s="557" t="str">
        <f>'7- Mapa Final'!B20</f>
        <v xml:space="preserve">Registrar o emitir  CDP con rubro presupuestal diferente al indicado en la solicitud </v>
      </c>
      <c r="C19" s="557" t="str">
        <f>'7- Mapa Final'!C20</f>
        <v>Emitir un CDP con información errónea de valor, destinación, cuenta a afectar.</v>
      </c>
      <c r="D19" s="560" t="str">
        <f>'7- Mapa Final'!J20</f>
        <v>Muy Baja - 1</v>
      </c>
      <c r="E19" s="563" t="str">
        <f>'7- Mapa Final'!K20</f>
        <v>Menor - 2</v>
      </c>
      <c r="F19" s="566" t="str">
        <f>'7- Mapa Final'!M20</f>
        <v>Bajo - 2</v>
      </c>
      <c r="G19" s="753" t="s">
        <v>512</v>
      </c>
      <c r="H19" s="756"/>
      <c r="I19" s="772"/>
      <c r="J19" s="772"/>
      <c r="K19" s="775"/>
      <c r="L19" s="775"/>
      <c r="M19" s="771"/>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2.75" customHeight="1">
      <c r="A20" s="555"/>
      <c r="B20" s="558"/>
      <c r="C20" s="558"/>
      <c r="D20" s="561"/>
      <c r="E20" s="564"/>
      <c r="F20" s="567"/>
      <c r="G20" s="754"/>
      <c r="H20" s="655"/>
      <c r="I20" s="773"/>
      <c r="J20" s="773"/>
      <c r="K20" s="776"/>
      <c r="L20" s="776"/>
      <c r="M20" s="625"/>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c r="A21" s="555"/>
      <c r="B21" s="558"/>
      <c r="C21" s="558"/>
      <c r="D21" s="561"/>
      <c r="E21" s="564"/>
      <c r="F21" s="567"/>
      <c r="G21" s="754"/>
      <c r="H21" s="655"/>
      <c r="I21" s="773"/>
      <c r="J21" s="773"/>
      <c r="K21" s="776"/>
      <c r="L21" s="776"/>
      <c r="M21" s="625"/>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c r="A22" s="555"/>
      <c r="B22" s="558"/>
      <c r="C22" s="558"/>
      <c r="D22" s="561"/>
      <c r="E22" s="564"/>
      <c r="F22" s="567"/>
      <c r="G22" s="754"/>
      <c r="H22" s="655"/>
      <c r="I22" s="773"/>
      <c r="J22" s="773"/>
      <c r="K22" s="776"/>
      <c r="L22" s="776"/>
      <c r="M22" s="625"/>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3.5" customHeight="1">
      <c r="A23" s="555"/>
      <c r="B23" s="558"/>
      <c r="C23" s="558"/>
      <c r="D23" s="561"/>
      <c r="E23" s="564"/>
      <c r="F23" s="567"/>
      <c r="G23" s="754"/>
      <c r="H23" s="655"/>
      <c r="I23" s="773"/>
      <c r="J23" s="773"/>
      <c r="K23" s="776"/>
      <c r="L23" s="776"/>
      <c r="M23" s="625"/>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c r="A24" s="555"/>
      <c r="B24" s="558"/>
      <c r="C24" s="558"/>
      <c r="D24" s="561"/>
      <c r="E24" s="564"/>
      <c r="F24" s="567"/>
      <c r="G24" s="754"/>
      <c r="H24" s="655"/>
      <c r="I24" s="773"/>
      <c r="J24" s="773"/>
      <c r="K24" s="776"/>
      <c r="L24" s="776"/>
      <c r="M24" s="625"/>
      <c r="N24" s="32"/>
      <c r="O24" s="32"/>
    </row>
    <row r="25" spans="1:169">
      <c r="A25" s="555"/>
      <c r="B25" s="558"/>
      <c r="C25" s="558"/>
      <c r="D25" s="561"/>
      <c r="E25" s="564"/>
      <c r="F25" s="567"/>
      <c r="G25" s="754"/>
      <c r="H25" s="655"/>
      <c r="I25" s="773"/>
      <c r="J25" s="773"/>
      <c r="K25" s="776"/>
      <c r="L25" s="776"/>
      <c r="M25" s="625"/>
      <c r="N25" s="32"/>
      <c r="O25" s="32"/>
    </row>
    <row r="26" spans="1:169">
      <c r="A26" s="555"/>
      <c r="B26" s="558"/>
      <c r="C26" s="558"/>
      <c r="D26" s="561"/>
      <c r="E26" s="564"/>
      <c r="F26" s="567"/>
      <c r="G26" s="754"/>
      <c r="H26" s="655"/>
      <c r="I26" s="773"/>
      <c r="J26" s="773"/>
      <c r="K26" s="776"/>
      <c r="L26" s="776"/>
      <c r="M26" s="625"/>
      <c r="N26" s="32"/>
      <c r="O26" s="32"/>
    </row>
    <row r="27" spans="1:169">
      <c r="A27" s="555"/>
      <c r="B27" s="558"/>
      <c r="C27" s="558"/>
      <c r="D27" s="561"/>
      <c r="E27" s="564"/>
      <c r="F27" s="567"/>
      <c r="G27" s="754"/>
      <c r="H27" s="655"/>
      <c r="I27" s="773"/>
      <c r="J27" s="773"/>
      <c r="K27" s="776"/>
      <c r="L27" s="776"/>
      <c r="M27" s="625"/>
      <c r="N27" s="32"/>
      <c r="O27" s="32"/>
    </row>
    <row r="28" spans="1:169" ht="15.75" thickBot="1">
      <c r="A28" s="555"/>
      <c r="B28" s="558"/>
      <c r="C28" s="558"/>
      <c r="D28" s="561"/>
      <c r="E28" s="564"/>
      <c r="F28" s="567"/>
      <c r="G28" s="755"/>
      <c r="H28" s="757"/>
      <c r="I28" s="774"/>
      <c r="J28" s="774"/>
      <c r="K28" s="777"/>
      <c r="L28" s="777"/>
      <c r="M28" s="625"/>
      <c r="N28" s="32"/>
      <c r="O28" s="32"/>
    </row>
    <row r="29" spans="1:169" s="24" customFormat="1" ht="12.75" customHeight="1">
      <c r="A29" s="554">
        <f>'7- Mapa Final'!A30</f>
        <v>3</v>
      </c>
      <c r="B29" s="557" t="str">
        <f>'7- Mapa Final'!B30</f>
        <v>Incumplimiento de obligaciones tributarias</v>
      </c>
      <c r="C29" s="557" t="str">
        <f>'7- Mapa Final'!C30</f>
        <v>No se  reconocen , o no se pagan  oportunamente , o no se pagan los valores correctos o en la administración de impuestos  correcta ,    las  obligaciones tributarias que le competen a la entidad</v>
      </c>
      <c r="D29" s="560" t="str">
        <f>'7- Mapa Final'!J30</f>
        <v>Muy Baja - 1</v>
      </c>
      <c r="E29" s="563" t="str">
        <f>'7- Mapa Final'!K30</f>
        <v>Leve - 1</v>
      </c>
      <c r="F29" s="566" t="str">
        <f>'7- Mapa Final'!M30</f>
        <v>Bajo - 1</v>
      </c>
      <c r="G29" s="753" t="s">
        <v>512</v>
      </c>
      <c r="H29" s="761"/>
      <c r="I29" s="772"/>
      <c r="J29" s="772"/>
      <c r="K29" s="775"/>
      <c r="L29" s="775"/>
      <c r="M29" s="768"/>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4" customFormat="1" ht="12.75" customHeight="1">
      <c r="A30" s="555"/>
      <c r="B30" s="558"/>
      <c r="C30" s="558"/>
      <c r="D30" s="561"/>
      <c r="E30" s="564"/>
      <c r="F30" s="567"/>
      <c r="G30" s="754"/>
      <c r="H30" s="762"/>
      <c r="I30" s="773"/>
      <c r="J30" s="773"/>
      <c r="K30" s="776"/>
      <c r="L30" s="776"/>
      <c r="M30" s="769"/>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c r="A31" s="555"/>
      <c r="B31" s="558"/>
      <c r="C31" s="558"/>
      <c r="D31" s="561"/>
      <c r="E31" s="564"/>
      <c r="F31" s="567"/>
      <c r="G31" s="754"/>
      <c r="H31" s="762"/>
      <c r="I31" s="773"/>
      <c r="J31" s="773"/>
      <c r="K31" s="776"/>
      <c r="L31" s="776"/>
      <c r="M31" s="769"/>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c r="A32" s="555"/>
      <c r="B32" s="558"/>
      <c r="C32" s="558"/>
      <c r="D32" s="561"/>
      <c r="E32" s="564"/>
      <c r="F32" s="567"/>
      <c r="G32" s="754"/>
      <c r="H32" s="762"/>
      <c r="I32" s="773"/>
      <c r="J32" s="773"/>
      <c r="K32" s="776"/>
      <c r="L32" s="776"/>
      <c r="M32" s="769"/>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3.5" customHeight="1">
      <c r="A33" s="555"/>
      <c r="B33" s="558"/>
      <c r="C33" s="558"/>
      <c r="D33" s="561"/>
      <c r="E33" s="564"/>
      <c r="F33" s="567"/>
      <c r="G33" s="754"/>
      <c r="H33" s="762"/>
      <c r="I33" s="773"/>
      <c r="J33" s="773"/>
      <c r="K33" s="776"/>
      <c r="L33" s="776"/>
      <c r="M33" s="769"/>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c r="A34" s="555"/>
      <c r="B34" s="558"/>
      <c r="C34" s="558"/>
      <c r="D34" s="561"/>
      <c r="E34" s="564"/>
      <c r="F34" s="567"/>
      <c r="G34" s="754"/>
      <c r="H34" s="762"/>
      <c r="I34" s="773"/>
      <c r="J34" s="773"/>
      <c r="K34" s="776"/>
      <c r="L34" s="776"/>
      <c r="M34" s="769"/>
      <c r="N34" s="32"/>
      <c r="O34" s="32"/>
    </row>
    <row r="35" spans="1:169">
      <c r="A35" s="555"/>
      <c r="B35" s="558"/>
      <c r="C35" s="558"/>
      <c r="D35" s="561"/>
      <c r="E35" s="564"/>
      <c r="F35" s="567"/>
      <c r="G35" s="754"/>
      <c r="H35" s="762"/>
      <c r="I35" s="773"/>
      <c r="J35" s="773"/>
      <c r="K35" s="776"/>
      <c r="L35" s="776"/>
      <c r="M35" s="769"/>
      <c r="N35" s="32"/>
      <c r="O35" s="32"/>
    </row>
    <row r="36" spans="1:169">
      <c r="A36" s="555"/>
      <c r="B36" s="558"/>
      <c r="C36" s="558"/>
      <c r="D36" s="561"/>
      <c r="E36" s="564"/>
      <c r="F36" s="567"/>
      <c r="G36" s="754"/>
      <c r="H36" s="762"/>
      <c r="I36" s="773"/>
      <c r="J36" s="773"/>
      <c r="K36" s="776"/>
      <c r="L36" s="776"/>
      <c r="M36" s="769"/>
      <c r="N36" s="32"/>
      <c r="O36" s="32"/>
    </row>
    <row r="37" spans="1:169">
      <c r="A37" s="555"/>
      <c r="B37" s="558"/>
      <c r="C37" s="558"/>
      <c r="D37" s="561"/>
      <c r="E37" s="564"/>
      <c r="F37" s="567"/>
      <c r="G37" s="754"/>
      <c r="H37" s="762"/>
      <c r="I37" s="773"/>
      <c r="J37" s="773"/>
      <c r="K37" s="776"/>
      <c r="L37" s="776"/>
      <c r="M37" s="769"/>
      <c r="N37" s="32"/>
      <c r="O37" s="32"/>
    </row>
    <row r="38" spans="1:169" ht="15.75" thickBot="1">
      <c r="A38" s="555"/>
      <c r="B38" s="558"/>
      <c r="C38" s="558"/>
      <c r="D38" s="561"/>
      <c r="E38" s="564"/>
      <c r="F38" s="567"/>
      <c r="G38" s="755"/>
      <c r="H38" s="763"/>
      <c r="I38" s="774"/>
      <c r="J38" s="774"/>
      <c r="K38" s="777"/>
      <c r="L38" s="777"/>
      <c r="M38" s="770"/>
      <c r="N38" s="32"/>
      <c r="O38" s="32"/>
    </row>
    <row r="39" spans="1:169" s="24" customFormat="1" ht="12.75" customHeight="1">
      <c r="A39" s="554">
        <f>'7- Mapa Final'!A40</f>
        <v>4</v>
      </c>
      <c r="B39" s="557" t="str">
        <f>'7- Mapa Final'!B40</f>
        <v>Iliquidez</v>
      </c>
      <c r="C39" s="557" t="str">
        <f>'7- Mapa Final'!C40</f>
        <v>Posibilidad de que la Entidad no cuente con fondos para cumplir con sus compromisos</v>
      </c>
      <c r="D39" s="560" t="str">
        <f>'7- Mapa Final'!J40</f>
        <v>Muy Baja - 1</v>
      </c>
      <c r="E39" s="563" t="str">
        <f>'7- Mapa Final'!K40</f>
        <v>Menor - 2</v>
      </c>
      <c r="F39" s="566" t="str">
        <f>'7- Mapa Final'!M40</f>
        <v>Bajo - 2</v>
      </c>
      <c r="G39" s="753" t="s">
        <v>512</v>
      </c>
      <c r="H39" s="761"/>
      <c r="I39" s="772"/>
      <c r="J39" s="772"/>
      <c r="K39" s="775"/>
      <c r="L39" s="775"/>
      <c r="M39" s="76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row>
    <row r="40" spans="1:169" s="24" customFormat="1" ht="12.75" customHeight="1">
      <c r="A40" s="555"/>
      <c r="B40" s="558"/>
      <c r="C40" s="558"/>
      <c r="D40" s="561"/>
      <c r="E40" s="564"/>
      <c r="F40" s="567"/>
      <c r="G40" s="754"/>
      <c r="H40" s="762"/>
      <c r="I40" s="773"/>
      <c r="J40" s="773"/>
      <c r="K40" s="776"/>
      <c r="L40" s="776"/>
      <c r="M40" s="769"/>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c r="A41" s="555"/>
      <c r="B41" s="558"/>
      <c r="C41" s="558"/>
      <c r="D41" s="561"/>
      <c r="E41" s="564"/>
      <c r="F41" s="567"/>
      <c r="G41" s="754"/>
      <c r="H41" s="762"/>
      <c r="I41" s="773"/>
      <c r="J41" s="773"/>
      <c r="K41" s="776"/>
      <c r="L41" s="776"/>
      <c r="M41" s="769"/>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c r="A42" s="555"/>
      <c r="B42" s="558"/>
      <c r="C42" s="558"/>
      <c r="D42" s="561"/>
      <c r="E42" s="564"/>
      <c r="F42" s="567"/>
      <c r="G42" s="754"/>
      <c r="H42" s="762"/>
      <c r="I42" s="773"/>
      <c r="J42" s="773"/>
      <c r="K42" s="776"/>
      <c r="L42" s="776"/>
      <c r="M42" s="769"/>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3.5" customHeight="1">
      <c r="A43" s="555"/>
      <c r="B43" s="558"/>
      <c r="C43" s="558"/>
      <c r="D43" s="561"/>
      <c r="E43" s="564"/>
      <c r="F43" s="567"/>
      <c r="G43" s="754"/>
      <c r="H43" s="762"/>
      <c r="I43" s="773"/>
      <c r="J43" s="773"/>
      <c r="K43" s="776"/>
      <c r="L43" s="776"/>
      <c r="M43" s="769"/>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c r="A44" s="555"/>
      <c r="B44" s="558"/>
      <c r="C44" s="558"/>
      <c r="D44" s="561"/>
      <c r="E44" s="564"/>
      <c r="F44" s="567"/>
      <c r="G44" s="754"/>
      <c r="H44" s="762"/>
      <c r="I44" s="773"/>
      <c r="J44" s="773"/>
      <c r="K44" s="776"/>
      <c r="L44" s="776"/>
      <c r="M44" s="769"/>
      <c r="N44" s="32"/>
      <c r="O44" s="32"/>
    </row>
    <row r="45" spans="1:169">
      <c r="A45" s="555"/>
      <c r="B45" s="558"/>
      <c r="C45" s="558"/>
      <c r="D45" s="561"/>
      <c r="E45" s="564"/>
      <c r="F45" s="567"/>
      <c r="G45" s="754"/>
      <c r="H45" s="762"/>
      <c r="I45" s="773"/>
      <c r="J45" s="773"/>
      <c r="K45" s="776"/>
      <c r="L45" s="776"/>
      <c r="M45" s="769"/>
      <c r="N45" s="32"/>
      <c r="O45" s="32"/>
    </row>
    <row r="46" spans="1:169">
      <c r="A46" s="555"/>
      <c r="B46" s="558"/>
      <c r="C46" s="558"/>
      <c r="D46" s="561"/>
      <c r="E46" s="564"/>
      <c r="F46" s="567"/>
      <c r="G46" s="754"/>
      <c r="H46" s="762"/>
      <c r="I46" s="773"/>
      <c r="J46" s="773"/>
      <c r="K46" s="776"/>
      <c r="L46" s="776"/>
      <c r="M46" s="769"/>
      <c r="N46" s="32"/>
      <c r="O46" s="32"/>
    </row>
    <row r="47" spans="1:169">
      <c r="A47" s="555"/>
      <c r="B47" s="558"/>
      <c r="C47" s="558"/>
      <c r="D47" s="561"/>
      <c r="E47" s="564"/>
      <c r="F47" s="567"/>
      <c r="G47" s="754"/>
      <c r="H47" s="762"/>
      <c r="I47" s="773"/>
      <c r="J47" s="773"/>
      <c r="K47" s="776"/>
      <c r="L47" s="776"/>
      <c r="M47" s="769"/>
      <c r="N47" s="32"/>
      <c r="O47" s="32"/>
    </row>
    <row r="48" spans="1:169" ht="15.75" thickBot="1">
      <c r="A48" s="555"/>
      <c r="B48" s="558"/>
      <c r="C48" s="558"/>
      <c r="D48" s="561"/>
      <c r="E48" s="564"/>
      <c r="F48" s="567"/>
      <c r="G48" s="755"/>
      <c r="H48" s="763"/>
      <c r="I48" s="774"/>
      <c r="J48" s="774"/>
      <c r="K48" s="777"/>
      <c r="L48" s="777"/>
      <c r="M48" s="770"/>
      <c r="N48" s="32"/>
      <c r="O48" s="32"/>
    </row>
    <row r="49" spans="1:169" s="24" customFormat="1" ht="12.75" customHeight="1">
      <c r="A49" s="554">
        <f>'7- Mapa Final'!A50</f>
        <v>5</v>
      </c>
      <c r="B49" s="557" t="str">
        <f>'7- Mapa Final'!B50</f>
        <v>Perdida de rentabilidad o oportunidad de los recursos financieros</v>
      </c>
      <c r="C49" s="557" t="str">
        <f>'7- Mapa Final'!C50</f>
        <v>Los recursos del presupuesto tanto de inversión como de funcionamiento  permanecen en las cuentas bancarias sin  generar la rentabilidad esperada</v>
      </c>
      <c r="D49" s="560" t="str">
        <f>'7- Mapa Final'!J50</f>
        <v>Muy Baja - 1</v>
      </c>
      <c r="E49" s="563" t="str">
        <f>'7- Mapa Final'!K50</f>
        <v>Leve - 1</v>
      </c>
      <c r="F49" s="566" t="str">
        <f>'7- Mapa Final'!M50</f>
        <v>Bajo - 1</v>
      </c>
      <c r="G49" s="753" t="s">
        <v>512</v>
      </c>
      <c r="H49" s="761"/>
      <c r="I49" s="772"/>
      <c r="J49" s="772"/>
      <c r="K49" s="775"/>
      <c r="L49" s="775"/>
      <c r="M49" s="780"/>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row>
    <row r="50" spans="1:169" s="24" customFormat="1" ht="12.75" customHeight="1">
      <c r="A50" s="555"/>
      <c r="B50" s="558"/>
      <c r="C50" s="558"/>
      <c r="D50" s="561"/>
      <c r="E50" s="564"/>
      <c r="F50" s="567"/>
      <c r="G50" s="754"/>
      <c r="H50" s="762"/>
      <c r="I50" s="773"/>
      <c r="J50" s="773"/>
      <c r="K50" s="776"/>
      <c r="L50" s="776"/>
      <c r="M50" s="769"/>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c r="A51" s="555"/>
      <c r="B51" s="558"/>
      <c r="C51" s="558"/>
      <c r="D51" s="561"/>
      <c r="E51" s="564"/>
      <c r="F51" s="567"/>
      <c r="G51" s="754"/>
      <c r="H51" s="762"/>
      <c r="I51" s="773"/>
      <c r="J51" s="773"/>
      <c r="K51" s="776"/>
      <c r="L51" s="776"/>
      <c r="M51" s="769"/>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c r="A52" s="555"/>
      <c r="B52" s="558"/>
      <c r="C52" s="558"/>
      <c r="D52" s="561"/>
      <c r="E52" s="564"/>
      <c r="F52" s="567"/>
      <c r="G52" s="754"/>
      <c r="H52" s="762"/>
      <c r="I52" s="773"/>
      <c r="J52" s="773"/>
      <c r="K52" s="776"/>
      <c r="L52" s="776"/>
      <c r="M52" s="769"/>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3.5" customHeight="1">
      <c r="A53" s="555"/>
      <c r="B53" s="558"/>
      <c r="C53" s="558"/>
      <c r="D53" s="561"/>
      <c r="E53" s="564"/>
      <c r="F53" s="567"/>
      <c r="G53" s="754"/>
      <c r="H53" s="762"/>
      <c r="I53" s="773"/>
      <c r="J53" s="773"/>
      <c r="K53" s="776"/>
      <c r="L53" s="776"/>
      <c r="M53" s="769"/>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c r="A54" s="555"/>
      <c r="B54" s="558"/>
      <c r="C54" s="558"/>
      <c r="D54" s="561"/>
      <c r="E54" s="564"/>
      <c r="F54" s="567"/>
      <c r="G54" s="754"/>
      <c r="H54" s="762"/>
      <c r="I54" s="773"/>
      <c r="J54" s="773"/>
      <c r="K54" s="776"/>
      <c r="L54" s="776"/>
      <c r="M54" s="769"/>
      <c r="N54" s="32"/>
      <c r="O54" s="32"/>
    </row>
    <row r="55" spans="1:169">
      <c r="A55" s="555"/>
      <c r="B55" s="558"/>
      <c r="C55" s="558"/>
      <c r="D55" s="561"/>
      <c r="E55" s="564"/>
      <c r="F55" s="567"/>
      <c r="G55" s="754"/>
      <c r="H55" s="762"/>
      <c r="I55" s="773"/>
      <c r="J55" s="773"/>
      <c r="K55" s="776"/>
      <c r="L55" s="776"/>
      <c r="M55" s="769"/>
      <c r="N55" s="32"/>
      <c r="O55" s="32"/>
    </row>
    <row r="56" spans="1:169">
      <c r="A56" s="555"/>
      <c r="B56" s="558"/>
      <c r="C56" s="558"/>
      <c r="D56" s="561"/>
      <c r="E56" s="564"/>
      <c r="F56" s="567"/>
      <c r="G56" s="754"/>
      <c r="H56" s="762"/>
      <c r="I56" s="773"/>
      <c r="J56" s="773"/>
      <c r="K56" s="776"/>
      <c r="L56" s="776"/>
      <c r="M56" s="769"/>
      <c r="N56" s="32"/>
      <c r="O56" s="32"/>
    </row>
    <row r="57" spans="1:169">
      <c r="A57" s="555"/>
      <c r="B57" s="558"/>
      <c r="C57" s="558"/>
      <c r="D57" s="561"/>
      <c r="E57" s="564"/>
      <c r="F57" s="567"/>
      <c r="G57" s="754"/>
      <c r="H57" s="762"/>
      <c r="I57" s="773"/>
      <c r="J57" s="773"/>
      <c r="K57" s="776"/>
      <c r="L57" s="776"/>
      <c r="M57" s="769"/>
      <c r="N57" s="32"/>
      <c r="O57" s="32"/>
    </row>
    <row r="58" spans="1:169" ht="15.75" thickBot="1">
      <c r="A58" s="555"/>
      <c r="B58" s="558"/>
      <c r="C58" s="558"/>
      <c r="D58" s="561"/>
      <c r="E58" s="564"/>
      <c r="F58" s="567"/>
      <c r="G58" s="755"/>
      <c r="H58" s="763"/>
      <c r="I58" s="774"/>
      <c r="J58" s="774"/>
      <c r="K58" s="777"/>
      <c r="L58" s="777"/>
      <c r="M58" s="770"/>
      <c r="N58" s="32"/>
      <c r="O58" s="32"/>
    </row>
    <row r="59" spans="1:169" s="24" customFormat="1" ht="13.9" customHeight="1">
      <c r="A59" s="554">
        <f>'7- Mapa Final'!A60</f>
        <v>6</v>
      </c>
      <c r="B59" s="557" t="str">
        <f>'7- Mapa Final'!B60</f>
        <v xml:space="preserve">Emitir o presentar  en forma  errada o tardía  los  Balances de la entidad </v>
      </c>
      <c r="C59" s="557" t="str">
        <f>'7- Mapa Final'!C60</f>
        <v>Se incumple con los tiempos y condiciones establecidas por la Contaduría General de la Nación para la presentación de los Estados Financieros</v>
      </c>
      <c r="D59" s="560" t="str">
        <f>'7- Mapa Final'!J60</f>
        <v>Muy Baja - 1</v>
      </c>
      <c r="E59" s="563" t="str">
        <f>'7- Mapa Final'!K60</f>
        <v>Mayor - 4</v>
      </c>
      <c r="F59" s="566" t="str">
        <f>'7- Mapa Final'!M60</f>
        <v>Alto  - 4</v>
      </c>
      <c r="G59" s="753" t="s">
        <v>512</v>
      </c>
      <c r="H59" s="783"/>
      <c r="I59" s="706"/>
      <c r="J59" s="706"/>
      <c r="K59" s="775"/>
      <c r="L59" s="775"/>
      <c r="M59" s="78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row>
    <row r="60" spans="1:169" s="24" customFormat="1" ht="12.75" customHeight="1">
      <c r="A60" s="555"/>
      <c r="B60" s="558"/>
      <c r="C60" s="558"/>
      <c r="D60" s="561"/>
      <c r="E60" s="564"/>
      <c r="F60" s="567"/>
      <c r="G60" s="754"/>
      <c r="H60" s="784"/>
      <c r="I60" s="707"/>
      <c r="J60" s="707"/>
      <c r="K60" s="776"/>
      <c r="L60" s="776"/>
      <c r="M60" s="759"/>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c r="A61" s="555"/>
      <c r="B61" s="558"/>
      <c r="C61" s="558"/>
      <c r="D61" s="561"/>
      <c r="E61" s="564"/>
      <c r="F61" s="567"/>
      <c r="G61" s="754"/>
      <c r="H61" s="784"/>
      <c r="I61" s="707"/>
      <c r="J61" s="707"/>
      <c r="K61" s="776"/>
      <c r="L61" s="776"/>
      <c r="M61" s="759"/>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c r="A62" s="555"/>
      <c r="B62" s="558"/>
      <c r="C62" s="558"/>
      <c r="D62" s="561"/>
      <c r="E62" s="564"/>
      <c r="F62" s="567"/>
      <c r="G62" s="754"/>
      <c r="H62" s="784"/>
      <c r="I62" s="707"/>
      <c r="J62" s="707"/>
      <c r="K62" s="776"/>
      <c r="L62" s="776"/>
      <c r="M62" s="759"/>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3.5" customHeight="1">
      <c r="A63" s="555"/>
      <c r="B63" s="558"/>
      <c r="C63" s="558"/>
      <c r="D63" s="561"/>
      <c r="E63" s="564"/>
      <c r="F63" s="567"/>
      <c r="G63" s="754"/>
      <c r="H63" s="784"/>
      <c r="I63" s="707"/>
      <c r="J63" s="707"/>
      <c r="K63" s="776"/>
      <c r="L63" s="776"/>
      <c r="M63" s="759"/>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c r="A64" s="555"/>
      <c r="B64" s="558"/>
      <c r="C64" s="558"/>
      <c r="D64" s="561"/>
      <c r="E64" s="564"/>
      <c r="F64" s="567"/>
      <c r="G64" s="754"/>
      <c r="H64" s="784"/>
      <c r="I64" s="707"/>
      <c r="J64" s="707"/>
      <c r="K64" s="776"/>
      <c r="L64" s="776"/>
      <c r="M64" s="759"/>
      <c r="N64" s="32"/>
      <c r="O64" s="32"/>
    </row>
    <row r="65" spans="1:169">
      <c r="A65" s="555"/>
      <c r="B65" s="558"/>
      <c r="C65" s="558"/>
      <c r="D65" s="561"/>
      <c r="E65" s="564"/>
      <c r="F65" s="567"/>
      <c r="G65" s="754"/>
      <c r="H65" s="784"/>
      <c r="I65" s="707"/>
      <c r="J65" s="707"/>
      <c r="K65" s="776"/>
      <c r="L65" s="776"/>
      <c r="M65" s="759"/>
      <c r="N65" s="32"/>
      <c r="O65" s="32"/>
    </row>
    <row r="66" spans="1:169">
      <c r="A66" s="555"/>
      <c r="B66" s="558"/>
      <c r="C66" s="558"/>
      <c r="D66" s="561"/>
      <c r="E66" s="564"/>
      <c r="F66" s="567"/>
      <c r="G66" s="754"/>
      <c r="H66" s="784"/>
      <c r="I66" s="707"/>
      <c r="J66" s="707"/>
      <c r="K66" s="776"/>
      <c r="L66" s="776"/>
      <c r="M66" s="759"/>
      <c r="N66" s="32"/>
      <c r="O66" s="32"/>
    </row>
    <row r="67" spans="1:169">
      <c r="A67" s="555"/>
      <c r="B67" s="558"/>
      <c r="C67" s="558"/>
      <c r="D67" s="561"/>
      <c r="E67" s="564"/>
      <c r="F67" s="567"/>
      <c r="G67" s="754"/>
      <c r="H67" s="784"/>
      <c r="I67" s="707"/>
      <c r="J67" s="707"/>
      <c r="K67" s="776"/>
      <c r="L67" s="776"/>
      <c r="M67" s="759"/>
      <c r="N67" s="32"/>
      <c r="O67" s="32"/>
    </row>
    <row r="68" spans="1:169" ht="15.75" thickBot="1">
      <c r="A68" s="555"/>
      <c r="B68" s="558"/>
      <c r="C68" s="558"/>
      <c r="D68" s="561"/>
      <c r="E68" s="564"/>
      <c r="F68" s="567"/>
      <c r="G68" s="755"/>
      <c r="H68" s="785"/>
      <c r="I68" s="750"/>
      <c r="J68" s="750"/>
      <c r="K68" s="777"/>
      <c r="L68" s="777"/>
      <c r="M68" s="760"/>
      <c r="N68" s="32"/>
      <c r="O68" s="32"/>
    </row>
    <row r="69" spans="1:169" s="24" customFormat="1" ht="12.75" customHeight="1">
      <c r="A69" s="554">
        <f>'7- Mapa Final'!A70</f>
        <v>7</v>
      </c>
      <c r="B69" s="557" t="str">
        <f>'7- Mapa Final'!B70</f>
        <v>Recibir dádivas o beneficios a nombre propio o de terceros para  afectar la seguridad o confidencialidad de la información</v>
      </c>
      <c r="C69" s="557" t="str">
        <f>'7- Mapa Final'!C70</f>
        <v>Recibir dádivas o beneficios a nombre propio o de terceros por   revelar información confidencial,  alterar, retener o no publicar información</v>
      </c>
      <c r="D69" s="560" t="str">
        <f>'7- Mapa Final'!J70</f>
        <v>Muy Baja - 1</v>
      </c>
      <c r="E69" s="563" t="str">
        <f>'7- Mapa Final'!K70</f>
        <v>Menor - 2</v>
      </c>
      <c r="F69" s="566" t="str">
        <f>'7- Mapa Final'!M70</f>
        <v>Bajo - 2</v>
      </c>
      <c r="G69" s="753" t="s">
        <v>512</v>
      </c>
      <c r="H69" s="587"/>
      <c r="I69" s="706"/>
      <c r="J69" s="706"/>
      <c r="K69" s="775"/>
      <c r="L69" s="775"/>
      <c r="M69" s="781"/>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row>
    <row r="70" spans="1:169" s="24" customFormat="1" ht="12.75" customHeight="1">
      <c r="A70" s="555"/>
      <c r="B70" s="558"/>
      <c r="C70" s="558"/>
      <c r="D70" s="561"/>
      <c r="E70" s="564"/>
      <c r="F70" s="567"/>
      <c r="G70" s="754"/>
      <c r="H70" s="580"/>
      <c r="I70" s="707"/>
      <c r="J70" s="707"/>
      <c r="K70" s="776"/>
      <c r="L70" s="776"/>
      <c r="M70" s="55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c r="A71" s="555"/>
      <c r="B71" s="558"/>
      <c r="C71" s="558"/>
      <c r="D71" s="561"/>
      <c r="E71" s="564"/>
      <c r="F71" s="567"/>
      <c r="G71" s="754"/>
      <c r="H71" s="580"/>
      <c r="I71" s="707"/>
      <c r="J71" s="707"/>
      <c r="K71" s="776"/>
      <c r="L71" s="776"/>
      <c r="M71" s="55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c r="A72" s="555"/>
      <c r="B72" s="558"/>
      <c r="C72" s="558"/>
      <c r="D72" s="561"/>
      <c r="E72" s="564"/>
      <c r="F72" s="567"/>
      <c r="G72" s="754"/>
      <c r="H72" s="580"/>
      <c r="I72" s="707"/>
      <c r="J72" s="707"/>
      <c r="K72" s="776"/>
      <c r="L72" s="776"/>
      <c r="M72" s="55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3.5" customHeight="1">
      <c r="A73" s="555"/>
      <c r="B73" s="558"/>
      <c r="C73" s="558"/>
      <c r="D73" s="561"/>
      <c r="E73" s="564"/>
      <c r="F73" s="567"/>
      <c r="G73" s="754"/>
      <c r="H73" s="580"/>
      <c r="I73" s="707"/>
      <c r="J73" s="707"/>
      <c r="K73" s="776"/>
      <c r="L73" s="776"/>
      <c r="M73" s="55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c r="A74" s="555"/>
      <c r="B74" s="558"/>
      <c r="C74" s="558"/>
      <c r="D74" s="561"/>
      <c r="E74" s="564"/>
      <c r="F74" s="567"/>
      <c r="G74" s="754"/>
      <c r="H74" s="580"/>
      <c r="I74" s="707"/>
      <c r="J74" s="707"/>
      <c r="K74" s="776"/>
      <c r="L74" s="776"/>
      <c r="M74" s="552"/>
      <c r="N74" s="32"/>
      <c r="O74" s="32"/>
    </row>
    <row r="75" spans="1:169">
      <c r="A75" s="555"/>
      <c r="B75" s="558"/>
      <c r="C75" s="558"/>
      <c r="D75" s="561"/>
      <c r="E75" s="564"/>
      <c r="F75" s="567"/>
      <c r="G75" s="754"/>
      <c r="H75" s="580"/>
      <c r="I75" s="707"/>
      <c r="J75" s="707"/>
      <c r="K75" s="776"/>
      <c r="L75" s="776"/>
      <c r="M75" s="552"/>
      <c r="N75" s="32"/>
      <c r="O75" s="32"/>
    </row>
    <row r="76" spans="1:169">
      <c r="A76" s="555"/>
      <c r="B76" s="558"/>
      <c r="C76" s="558"/>
      <c r="D76" s="561"/>
      <c r="E76" s="564"/>
      <c r="F76" s="567"/>
      <c r="G76" s="754"/>
      <c r="H76" s="580"/>
      <c r="I76" s="707"/>
      <c r="J76" s="707"/>
      <c r="K76" s="776"/>
      <c r="L76" s="776"/>
      <c r="M76" s="552"/>
      <c r="N76" s="32"/>
      <c r="O76" s="32"/>
    </row>
    <row r="77" spans="1:169">
      <c r="A77" s="555"/>
      <c r="B77" s="558"/>
      <c r="C77" s="558"/>
      <c r="D77" s="561"/>
      <c r="E77" s="564"/>
      <c r="F77" s="567"/>
      <c r="G77" s="754"/>
      <c r="H77" s="580"/>
      <c r="I77" s="707"/>
      <c r="J77" s="707"/>
      <c r="K77" s="776"/>
      <c r="L77" s="776"/>
      <c r="M77" s="552"/>
      <c r="N77" s="32"/>
      <c r="O77" s="32"/>
    </row>
    <row r="78" spans="1:169" ht="15.75" thickBot="1">
      <c r="A78" s="555"/>
      <c r="B78" s="558"/>
      <c r="C78" s="558"/>
      <c r="D78" s="561"/>
      <c r="E78" s="564"/>
      <c r="F78" s="567"/>
      <c r="G78" s="755"/>
      <c r="H78" s="581"/>
      <c r="I78" s="750"/>
      <c r="J78" s="750"/>
      <c r="K78" s="777"/>
      <c r="L78" s="777"/>
      <c r="M78" s="553"/>
      <c r="N78" s="32"/>
      <c r="O78" s="32"/>
    </row>
    <row r="79" spans="1:169" ht="15" customHeight="1">
      <c r="A79" s="554">
        <f>'7- Mapa Final'!A80</f>
        <v>8</v>
      </c>
      <c r="B79" s="557" t="str">
        <f>'7- Mapa Final'!B80</f>
        <v>Falta de información para elaborar el anteproyecto de presupuesto de la Rama Judicial</v>
      </c>
      <c r="C79" s="557" t="str">
        <f>'7- Mapa Final'!C80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79" s="560" t="str">
        <f>'7- Mapa Final'!J80</f>
        <v>Muy Baja - 1</v>
      </c>
      <c r="E79" s="563" t="str">
        <f>'7- Mapa Final'!K80</f>
        <v>Menor - 2</v>
      </c>
      <c r="F79" s="566" t="str">
        <f>'7- Mapa Final'!M80</f>
        <v>Bajo - 2</v>
      </c>
      <c r="G79" s="753" t="s">
        <v>512</v>
      </c>
      <c r="H79" s="570"/>
      <c r="I79" s="706"/>
      <c r="J79" s="706"/>
      <c r="K79" s="708"/>
      <c r="L79" s="708"/>
      <c r="M79" s="752"/>
    </row>
    <row r="80" spans="1:169">
      <c r="A80" s="555"/>
      <c r="B80" s="558"/>
      <c r="C80" s="558"/>
      <c r="D80" s="561"/>
      <c r="E80" s="564"/>
      <c r="F80" s="567"/>
      <c r="G80" s="754"/>
      <c r="H80" s="570"/>
      <c r="I80" s="707"/>
      <c r="J80" s="707"/>
      <c r="K80" s="709"/>
      <c r="L80" s="709"/>
      <c r="M80" s="570"/>
    </row>
    <row r="81" spans="1:13">
      <c r="A81" s="555"/>
      <c r="B81" s="558"/>
      <c r="C81" s="558"/>
      <c r="D81" s="561"/>
      <c r="E81" s="564"/>
      <c r="F81" s="567"/>
      <c r="G81" s="754"/>
      <c r="H81" s="570"/>
      <c r="I81" s="707"/>
      <c r="J81" s="707"/>
      <c r="K81" s="709"/>
      <c r="L81" s="709"/>
      <c r="M81" s="570"/>
    </row>
    <row r="82" spans="1:13">
      <c r="A82" s="555"/>
      <c r="B82" s="558"/>
      <c r="C82" s="558"/>
      <c r="D82" s="561"/>
      <c r="E82" s="564"/>
      <c r="F82" s="567"/>
      <c r="G82" s="754"/>
      <c r="H82" s="570"/>
      <c r="I82" s="707"/>
      <c r="J82" s="707"/>
      <c r="K82" s="709"/>
      <c r="L82" s="709"/>
      <c r="M82" s="570"/>
    </row>
    <row r="83" spans="1:13">
      <c r="A83" s="555"/>
      <c r="B83" s="558"/>
      <c r="C83" s="558"/>
      <c r="D83" s="561"/>
      <c r="E83" s="564"/>
      <c r="F83" s="567"/>
      <c r="G83" s="754"/>
      <c r="H83" s="570"/>
      <c r="I83" s="707"/>
      <c r="J83" s="707"/>
      <c r="K83" s="709"/>
      <c r="L83" s="709"/>
      <c r="M83" s="570"/>
    </row>
    <row r="84" spans="1:13">
      <c r="A84" s="555"/>
      <c r="B84" s="558"/>
      <c r="C84" s="558"/>
      <c r="D84" s="561"/>
      <c r="E84" s="564"/>
      <c r="F84" s="567"/>
      <c r="G84" s="754"/>
      <c r="H84" s="570"/>
      <c r="I84" s="707"/>
      <c r="J84" s="707"/>
      <c r="K84" s="709"/>
      <c r="L84" s="709"/>
      <c r="M84" s="570"/>
    </row>
    <row r="85" spans="1:13">
      <c r="A85" s="555"/>
      <c r="B85" s="558"/>
      <c r="C85" s="558"/>
      <c r="D85" s="561"/>
      <c r="E85" s="564"/>
      <c r="F85" s="567"/>
      <c r="G85" s="754"/>
      <c r="H85" s="570"/>
      <c r="I85" s="707"/>
      <c r="J85" s="707"/>
      <c r="K85" s="709"/>
      <c r="L85" s="709"/>
      <c r="M85" s="570"/>
    </row>
    <row r="86" spans="1:13">
      <c r="A86" s="555"/>
      <c r="B86" s="558"/>
      <c r="C86" s="558"/>
      <c r="D86" s="561"/>
      <c r="E86" s="564"/>
      <c r="F86" s="567"/>
      <c r="G86" s="754"/>
      <c r="H86" s="570"/>
      <c r="I86" s="707"/>
      <c r="J86" s="707"/>
      <c r="K86" s="709"/>
      <c r="L86" s="709"/>
      <c r="M86" s="570"/>
    </row>
    <row r="87" spans="1:13">
      <c r="A87" s="555"/>
      <c r="B87" s="558"/>
      <c r="C87" s="558"/>
      <c r="D87" s="561"/>
      <c r="E87" s="564"/>
      <c r="F87" s="567"/>
      <c r="G87" s="754"/>
      <c r="H87" s="570"/>
      <c r="I87" s="707"/>
      <c r="J87" s="707"/>
      <c r="K87" s="709"/>
      <c r="L87" s="709"/>
      <c r="M87" s="570"/>
    </row>
    <row r="88" spans="1:13" ht="15.75" thickBot="1">
      <c r="A88" s="555"/>
      <c r="B88" s="558"/>
      <c r="C88" s="558"/>
      <c r="D88" s="561"/>
      <c r="E88" s="564"/>
      <c r="F88" s="567"/>
      <c r="G88" s="755"/>
      <c r="H88" s="570"/>
      <c r="I88" s="750"/>
      <c r="J88" s="750"/>
      <c r="K88" s="751"/>
      <c r="L88" s="751"/>
      <c r="M88" s="570"/>
    </row>
    <row r="89" spans="1:13" ht="19.899999999999999" customHeight="1">
      <c r="A89" s="554">
        <f>'7- Mapa Final'!A90</f>
        <v>9</v>
      </c>
      <c r="B89" s="557" t="str">
        <f>'7- Mapa Final'!B90</f>
        <v>Ofrecer, prometer, entregar, aceptar o solicitar una ventaja indebida para dar tramite de pago de devolución de sumas de dinero de competencia del Fondos Especiales.</v>
      </c>
      <c r="C89" s="557" t="str">
        <f>'7- Mapa Final'!C90</f>
        <v>Cuando se solicita y se tramita la solicitud de devolución de sumas de dinero de los Fondos Especiales sin el lleno de los requisitos legales, se falsifican documentos soporte para el pago.</v>
      </c>
      <c r="D89" s="560" t="str">
        <f>'7- Mapa Final'!J90</f>
        <v>Muy Baja - 1</v>
      </c>
      <c r="E89" s="563" t="str">
        <f>'7- Mapa Final'!K90</f>
        <v>Menor - 2</v>
      </c>
      <c r="F89" s="566" t="str">
        <f>'7- Mapa Final'!M90</f>
        <v>Bajo - 2</v>
      </c>
      <c r="G89" s="753" t="s">
        <v>454</v>
      </c>
      <c r="H89" s="756"/>
      <c r="I89" s="706"/>
      <c r="J89" s="706"/>
      <c r="K89" s="708"/>
      <c r="L89" s="708"/>
      <c r="M89" s="758"/>
    </row>
    <row r="90" spans="1:13" ht="19.899999999999999" customHeight="1">
      <c r="A90" s="555"/>
      <c r="B90" s="558"/>
      <c r="C90" s="558"/>
      <c r="D90" s="561"/>
      <c r="E90" s="564"/>
      <c r="F90" s="567"/>
      <c r="G90" s="754"/>
      <c r="H90" s="655"/>
      <c r="I90" s="707"/>
      <c r="J90" s="707"/>
      <c r="K90" s="709"/>
      <c r="L90" s="709"/>
      <c r="M90" s="759"/>
    </row>
    <row r="91" spans="1:13" ht="19.899999999999999" customHeight="1">
      <c r="A91" s="555"/>
      <c r="B91" s="558"/>
      <c r="C91" s="558"/>
      <c r="D91" s="561"/>
      <c r="E91" s="564"/>
      <c r="F91" s="567"/>
      <c r="G91" s="754"/>
      <c r="H91" s="655"/>
      <c r="I91" s="707"/>
      <c r="J91" s="707"/>
      <c r="K91" s="709"/>
      <c r="L91" s="709"/>
      <c r="M91" s="759"/>
    </row>
    <row r="92" spans="1:13" ht="19.899999999999999" customHeight="1">
      <c r="A92" s="555"/>
      <c r="B92" s="558"/>
      <c r="C92" s="558"/>
      <c r="D92" s="561"/>
      <c r="E92" s="564"/>
      <c r="F92" s="567"/>
      <c r="G92" s="754"/>
      <c r="H92" s="655"/>
      <c r="I92" s="707"/>
      <c r="J92" s="707"/>
      <c r="K92" s="709"/>
      <c r="L92" s="709"/>
      <c r="M92" s="759"/>
    </row>
    <row r="93" spans="1:13" ht="19.899999999999999" customHeight="1">
      <c r="A93" s="555"/>
      <c r="B93" s="558"/>
      <c r="C93" s="558"/>
      <c r="D93" s="561"/>
      <c r="E93" s="564"/>
      <c r="F93" s="567"/>
      <c r="G93" s="754"/>
      <c r="H93" s="655"/>
      <c r="I93" s="707"/>
      <c r="J93" s="707"/>
      <c r="K93" s="709"/>
      <c r="L93" s="709"/>
      <c r="M93" s="759"/>
    </row>
    <row r="94" spans="1:13" ht="19.899999999999999" customHeight="1">
      <c r="A94" s="555"/>
      <c r="B94" s="558"/>
      <c r="C94" s="558"/>
      <c r="D94" s="561"/>
      <c r="E94" s="564"/>
      <c r="F94" s="567"/>
      <c r="G94" s="754"/>
      <c r="H94" s="655"/>
      <c r="I94" s="707"/>
      <c r="J94" s="707"/>
      <c r="K94" s="709"/>
      <c r="L94" s="709"/>
      <c r="M94" s="759"/>
    </row>
    <row r="95" spans="1:13" ht="19.899999999999999" customHeight="1">
      <c r="A95" s="555"/>
      <c r="B95" s="558"/>
      <c r="C95" s="558"/>
      <c r="D95" s="561"/>
      <c r="E95" s="564"/>
      <c r="F95" s="567"/>
      <c r="G95" s="754"/>
      <c r="H95" s="655"/>
      <c r="I95" s="707"/>
      <c r="J95" s="707"/>
      <c r="K95" s="709"/>
      <c r="L95" s="709"/>
      <c r="M95" s="759"/>
    </row>
    <row r="96" spans="1:13" ht="19.899999999999999" customHeight="1">
      <c r="A96" s="555"/>
      <c r="B96" s="558"/>
      <c r="C96" s="558"/>
      <c r="D96" s="561"/>
      <c r="E96" s="564"/>
      <c r="F96" s="567"/>
      <c r="G96" s="754"/>
      <c r="H96" s="655"/>
      <c r="I96" s="707"/>
      <c r="J96" s="707"/>
      <c r="K96" s="709"/>
      <c r="L96" s="709"/>
      <c r="M96" s="759"/>
    </row>
    <row r="97" spans="1:13" ht="19.899999999999999" customHeight="1">
      <c r="A97" s="555"/>
      <c r="B97" s="558"/>
      <c r="C97" s="558"/>
      <c r="D97" s="561"/>
      <c r="E97" s="564"/>
      <c r="F97" s="567"/>
      <c r="G97" s="754"/>
      <c r="H97" s="655"/>
      <c r="I97" s="707"/>
      <c r="J97" s="707"/>
      <c r="K97" s="709"/>
      <c r="L97" s="709"/>
      <c r="M97" s="759"/>
    </row>
    <row r="98" spans="1:13" ht="19.899999999999999" customHeight="1" thickBot="1">
      <c r="A98" s="555"/>
      <c r="B98" s="558"/>
      <c r="C98" s="558"/>
      <c r="D98" s="561"/>
      <c r="E98" s="564"/>
      <c r="F98" s="567"/>
      <c r="G98" s="755"/>
      <c r="H98" s="757"/>
      <c r="I98" s="750"/>
      <c r="J98" s="750"/>
      <c r="K98" s="751"/>
      <c r="L98" s="751"/>
      <c r="M98" s="760"/>
    </row>
    <row r="99" spans="1:13" ht="15" customHeight="1">
      <c r="A99" s="554">
        <f>'7- Mapa Final'!A100</f>
        <v>10</v>
      </c>
      <c r="B99" s="557" t="str">
        <f>'7- Mapa Final'!B100</f>
        <v>Ofrecer, prometer, entregar, aceptar o solicitar una ventaja indebida para efectuar la asignación presupuestal</v>
      </c>
      <c r="C99" s="557" t="str">
        <f>'7- Mapa Final'!C100</f>
        <v>La asignación presupuestal se realiza con criterios subjetivos para satisfacer beneficios particulares evitando la aplicación de los objetivos institucionales para la distribución del presupuesto.</v>
      </c>
      <c r="D99" s="560" t="str">
        <f>'7- Mapa Final'!J100</f>
        <v>Muy Baja - 1</v>
      </c>
      <c r="E99" s="563" t="str">
        <f>'7- Mapa Final'!K100</f>
        <v>Menor - 2</v>
      </c>
      <c r="F99" s="566" t="str">
        <f>'7- Mapa Final'!M100</f>
        <v>Bajo - 2</v>
      </c>
      <c r="G99" s="753" t="s">
        <v>512</v>
      </c>
      <c r="H99" s="570"/>
      <c r="I99" s="706"/>
      <c r="J99" s="706"/>
      <c r="K99" s="708"/>
      <c r="L99" s="708"/>
      <c r="M99" s="752"/>
    </row>
    <row r="100" spans="1:13">
      <c r="A100" s="555"/>
      <c r="B100" s="558"/>
      <c r="C100" s="558"/>
      <c r="D100" s="561"/>
      <c r="E100" s="564"/>
      <c r="F100" s="567"/>
      <c r="G100" s="754"/>
      <c r="H100" s="570"/>
      <c r="I100" s="707"/>
      <c r="J100" s="707"/>
      <c r="K100" s="709"/>
      <c r="L100" s="709"/>
      <c r="M100" s="570"/>
    </row>
    <row r="101" spans="1:13">
      <c r="A101" s="555"/>
      <c r="B101" s="558"/>
      <c r="C101" s="558"/>
      <c r="D101" s="561"/>
      <c r="E101" s="564"/>
      <c r="F101" s="567"/>
      <c r="G101" s="754"/>
      <c r="H101" s="570"/>
      <c r="I101" s="707"/>
      <c r="J101" s="707"/>
      <c r="K101" s="709"/>
      <c r="L101" s="709"/>
      <c r="M101" s="570"/>
    </row>
    <row r="102" spans="1:13">
      <c r="A102" s="555"/>
      <c r="B102" s="558"/>
      <c r="C102" s="558"/>
      <c r="D102" s="561"/>
      <c r="E102" s="564"/>
      <c r="F102" s="567"/>
      <c r="G102" s="754"/>
      <c r="H102" s="570"/>
      <c r="I102" s="707"/>
      <c r="J102" s="707"/>
      <c r="K102" s="709"/>
      <c r="L102" s="709"/>
      <c r="M102" s="570"/>
    </row>
    <row r="103" spans="1:13">
      <c r="A103" s="555"/>
      <c r="B103" s="558"/>
      <c r="C103" s="558"/>
      <c r="D103" s="561"/>
      <c r="E103" s="564"/>
      <c r="F103" s="567"/>
      <c r="G103" s="754"/>
      <c r="H103" s="570"/>
      <c r="I103" s="707"/>
      <c r="J103" s="707"/>
      <c r="K103" s="709"/>
      <c r="L103" s="709"/>
      <c r="M103" s="570"/>
    </row>
    <row r="104" spans="1:13">
      <c r="A104" s="555"/>
      <c r="B104" s="558"/>
      <c r="C104" s="558"/>
      <c r="D104" s="561"/>
      <c r="E104" s="564"/>
      <c r="F104" s="567"/>
      <c r="G104" s="754"/>
      <c r="H104" s="570"/>
      <c r="I104" s="707"/>
      <c r="J104" s="707"/>
      <c r="K104" s="709"/>
      <c r="L104" s="709"/>
      <c r="M104" s="570"/>
    </row>
    <row r="105" spans="1:13">
      <c r="A105" s="555"/>
      <c r="B105" s="558"/>
      <c r="C105" s="558"/>
      <c r="D105" s="561"/>
      <c r="E105" s="564"/>
      <c r="F105" s="567"/>
      <c r="G105" s="754"/>
      <c r="H105" s="570"/>
      <c r="I105" s="707"/>
      <c r="J105" s="707"/>
      <c r="K105" s="709"/>
      <c r="L105" s="709"/>
      <c r="M105" s="570"/>
    </row>
    <row r="106" spans="1:13">
      <c r="A106" s="555"/>
      <c r="B106" s="558"/>
      <c r="C106" s="558"/>
      <c r="D106" s="561"/>
      <c r="E106" s="564"/>
      <c r="F106" s="567"/>
      <c r="G106" s="754"/>
      <c r="H106" s="570"/>
      <c r="I106" s="707"/>
      <c r="J106" s="707"/>
      <c r="K106" s="709"/>
      <c r="L106" s="709"/>
      <c r="M106" s="570"/>
    </row>
    <row r="107" spans="1:13">
      <c r="A107" s="555"/>
      <c r="B107" s="558"/>
      <c r="C107" s="558"/>
      <c r="D107" s="561"/>
      <c r="E107" s="564"/>
      <c r="F107" s="567"/>
      <c r="G107" s="754"/>
      <c r="H107" s="570"/>
      <c r="I107" s="707"/>
      <c r="J107" s="707"/>
      <c r="K107" s="709"/>
      <c r="L107" s="709"/>
      <c r="M107" s="570"/>
    </row>
    <row r="108" spans="1:13" ht="15.75" thickBot="1">
      <c r="A108" s="555"/>
      <c r="B108" s="558"/>
      <c r="C108" s="558"/>
      <c r="D108" s="561"/>
      <c r="E108" s="564"/>
      <c r="F108" s="567"/>
      <c r="G108" s="755"/>
      <c r="H108" s="570"/>
      <c r="I108" s="750"/>
      <c r="J108" s="750"/>
      <c r="K108" s="751"/>
      <c r="L108" s="751"/>
      <c r="M108" s="570"/>
    </row>
    <row r="109" spans="1:13">
      <c r="A109" s="554">
        <f>'7- Mapa Final'!A110</f>
        <v>11</v>
      </c>
      <c r="B109" s="557" t="str">
        <f>'7- Mapa Final'!B110</f>
        <v>Ofrecer, prometer, entregar, aceptar o solicitar una ventaja indebida para tramitar cuentas sin el lleno de requisitos contractuales o aplicar erradamente deducciones.</v>
      </c>
      <c r="C109" s="557" t="str">
        <f>'7- Mapa Final'!C110</f>
        <v>Omitir la verificación de los documentos requeridos para tramitar la obligación, o elaborar la obligación sin los descuentos establecidos en la ley, o demorar la elaboración del documento de manera injustificada</v>
      </c>
      <c r="D109" s="560" t="str">
        <f>'7- Mapa Final'!J110</f>
        <v>Muy Baja - 1</v>
      </c>
      <c r="E109" s="563" t="str">
        <f>'7- Mapa Final'!K110</f>
        <v>Menor - 2</v>
      </c>
      <c r="F109" s="566" t="str">
        <f>'7- Mapa Final'!M110</f>
        <v>Bajo - 2</v>
      </c>
      <c r="G109" s="753" t="s">
        <v>454</v>
      </c>
      <c r="H109" s="614"/>
      <c r="I109" s="588"/>
      <c r="J109" s="588"/>
      <c r="K109" s="548"/>
      <c r="L109" s="548"/>
      <c r="M109" s="771"/>
    </row>
    <row r="110" spans="1:13">
      <c r="A110" s="555"/>
      <c r="B110" s="558"/>
      <c r="C110" s="558"/>
      <c r="D110" s="561"/>
      <c r="E110" s="564"/>
      <c r="F110" s="567"/>
      <c r="G110" s="754"/>
      <c r="H110" s="615"/>
      <c r="I110" s="589"/>
      <c r="J110" s="589"/>
      <c r="K110" s="549"/>
      <c r="L110" s="549"/>
      <c r="M110" s="625"/>
    </row>
    <row r="111" spans="1:13">
      <c r="A111" s="555"/>
      <c r="B111" s="558"/>
      <c r="C111" s="558"/>
      <c r="D111" s="561"/>
      <c r="E111" s="564"/>
      <c r="F111" s="567"/>
      <c r="G111" s="754"/>
      <c r="H111" s="615"/>
      <c r="I111" s="589"/>
      <c r="J111" s="589"/>
      <c r="K111" s="549"/>
      <c r="L111" s="549"/>
      <c r="M111" s="625"/>
    </row>
    <row r="112" spans="1:13">
      <c r="A112" s="555"/>
      <c r="B112" s="558"/>
      <c r="C112" s="558"/>
      <c r="D112" s="561"/>
      <c r="E112" s="564"/>
      <c r="F112" s="567"/>
      <c r="G112" s="754"/>
      <c r="H112" s="615"/>
      <c r="I112" s="589"/>
      <c r="J112" s="589"/>
      <c r="K112" s="549"/>
      <c r="L112" s="549"/>
      <c r="M112" s="625"/>
    </row>
    <row r="113" spans="1:13">
      <c r="A113" s="555"/>
      <c r="B113" s="558"/>
      <c r="C113" s="558"/>
      <c r="D113" s="561"/>
      <c r="E113" s="564"/>
      <c r="F113" s="567"/>
      <c r="G113" s="754"/>
      <c r="H113" s="615"/>
      <c r="I113" s="589"/>
      <c r="J113" s="589"/>
      <c r="K113" s="549"/>
      <c r="L113" s="549"/>
      <c r="M113" s="625"/>
    </row>
    <row r="114" spans="1:13">
      <c r="A114" s="555"/>
      <c r="B114" s="558"/>
      <c r="C114" s="558"/>
      <c r="D114" s="561"/>
      <c r="E114" s="564"/>
      <c r="F114" s="567"/>
      <c r="G114" s="754"/>
      <c r="H114" s="615"/>
      <c r="I114" s="589"/>
      <c r="J114" s="589"/>
      <c r="K114" s="549"/>
      <c r="L114" s="549"/>
      <c r="M114" s="625"/>
    </row>
    <row r="115" spans="1:13">
      <c r="A115" s="555"/>
      <c r="B115" s="558"/>
      <c r="C115" s="558"/>
      <c r="D115" s="561"/>
      <c r="E115" s="564"/>
      <c r="F115" s="567"/>
      <c r="G115" s="754"/>
      <c r="H115" s="615"/>
      <c r="I115" s="589"/>
      <c r="J115" s="589"/>
      <c r="K115" s="549"/>
      <c r="L115" s="549"/>
      <c r="M115" s="625"/>
    </row>
    <row r="116" spans="1:13">
      <c r="A116" s="555"/>
      <c r="B116" s="558"/>
      <c r="C116" s="558"/>
      <c r="D116" s="561"/>
      <c r="E116" s="564"/>
      <c r="F116" s="567"/>
      <c r="G116" s="754"/>
      <c r="H116" s="615"/>
      <c r="I116" s="589"/>
      <c r="J116" s="589"/>
      <c r="K116" s="549"/>
      <c r="L116" s="549"/>
      <c r="M116" s="625"/>
    </row>
    <row r="117" spans="1:13">
      <c r="A117" s="555"/>
      <c r="B117" s="558"/>
      <c r="C117" s="558"/>
      <c r="D117" s="561"/>
      <c r="E117" s="564"/>
      <c r="F117" s="567"/>
      <c r="G117" s="754"/>
      <c r="H117" s="615"/>
      <c r="I117" s="589"/>
      <c r="J117" s="589"/>
      <c r="K117" s="549"/>
      <c r="L117" s="549"/>
      <c r="M117" s="625"/>
    </row>
    <row r="118" spans="1:13" ht="15.75" thickBot="1">
      <c r="A118" s="555"/>
      <c r="B118" s="558"/>
      <c r="C118" s="558"/>
      <c r="D118" s="561"/>
      <c r="E118" s="564"/>
      <c r="F118" s="567"/>
      <c r="G118" s="755"/>
      <c r="H118" s="616"/>
      <c r="I118" s="590"/>
      <c r="J118" s="590"/>
      <c r="K118" s="550"/>
      <c r="L118" s="550"/>
      <c r="M118" s="626"/>
    </row>
    <row r="119" spans="1:13">
      <c r="A119" s="554">
        <f>'7- Mapa Final'!A120</f>
        <v>12</v>
      </c>
      <c r="B119" s="557" t="str">
        <f>'7- Mapa Final'!B120</f>
        <v>Ofrecer, prometer, entregar, aceptar o solicitar una ventaja indebida para girar un cheque a un beneficiario diferente al que corresponde.</v>
      </c>
      <c r="C119" s="557" t="str">
        <f>'7- Mapa Final'!C120</f>
        <v xml:space="preserve">Utilizar los giros recibidos del Ministerio de Hacienda para beneficiar a un tercero. </v>
      </c>
      <c r="D119" s="560" t="str">
        <f>'7- Mapa Final'!J120</f>
        <v>Media - 3</v>
      </c>
      <c r="E119" s="563" t="str">
        <f>'7- Mapa Final'!K120</f>
        <v>Menor - 2</v>
      </c>
      <c r="F119" s="566" t="str">
        <f>'7- Mapa Final'!M120</f>
        <v>Moderado - 6</v>
      </c>
      <c r="G119" s="753" t="s">
        <v>454</v>
      </c>
      <c r="H119" s="761"/>
      <c r="I119" s="588"/>
      <c r="J119" s="588"/>
      <c r="K119" s="548"/>
      <c r="L119" s="548"/>
      <c r="M119" s="786"/>
    </row>
    <row r="120" spans="1:13">
      <c r="A120" s="555"/>
      <c r="B120" s="558"/>
      <c r="C120" s="558"/>
      <c r="D120" s="561"/>
      <c r="E120" s="564"/>
      <c r="F120" s="567"/>
      <c r="G120" s="754"/>
      <c r="H120" s="762"/>
      <c r="I120" s="589"/>
      <c r="J120" s="589"/>
      <c r="K120" s="549"/>
      <c r="L120" s="549"/>
      <c r="M120" s="787"/>
    </row>
    <row r="121" spans="1:13">
      <c r="A121" s="555"/>
      <c r="B121" s="558"/>
      <c r="C121" s="558"/>
      <c r="D121" s="561"/>
      <c r="E121" s="564"/>
      <c r="F121" s="567"/>
      <c r="G121" s="754"/>
      <c r="H121" s="762"/>
      <c r="I121" s="589"/>
      <c r="J121" s="589"/>
      <c r="K121" s="549"/>
      <c r="L121" s="549"/>
      <c r="M121" s="787"/>
    </row>
    <row r="122" spans="1:13">
      <c r="A122" s="555"/>
      <c r="B122" s="558"/>
      <c r="C122" s="558"/>
      <c r="D122" s="561"/>
      <c r="E122" s="564"/>
      <c r="F122" s="567"/>
      <c r="G122" s="754"/>
      <c r="H122" s="762"/>
      <c r="I122" s="589"/>
      <c r="J122" s="589"/>
      <c r="K122" s="549"/>
      <c r="L122" s="549"/>
      <c r="M122" s="787"/>
    </row>
    <row r="123" spans="1:13">
      <c r="A123" s="555"/>
      <c r="B123" s="558"/>
      <c r="C123" s="558"/>
      <c r="D123" s="561"/>
      <c r="E123" s="564"/>
      <c r="F123" s="567"/>
      <c r="G123" s="754"/>
      <c r="H123" s="762"/>
      <c r="I123" s="589"/>
      <c r="J123" s="589"/>
      <c r="K123" s="549"/>
      <c r="L123" s="549"/>
      <c r="M123" s="787"/>
    </row>
    <row r="124" spans="1:13">
      <c r="A124" s="555"/>
      <c r="B124" s="558"/>
      <c r="C124" s="558"/>
      <c r="D124" s="561"/>
      <c r="E124" s="564"/>
      <c r="F124" s="567"/>
      <c r="G124" s="754"/>
      <c r="H124" s="762"/>
      <c r="I124" s="589"/>
      <c r="J124" s="589"/>
      <c r="K124" s="549"/>
      <c r="L124" s="549"/>
      <c r="M124" s="787"/>
    </row>
    <row r="125" spans="1:13">
      <c r="A125" s="555"/>
      <c r="B125" s="558"/>
      <c r="C125" s="558"/>
      <c r="D125" s="561"/>
      <c r="E125" s="564"/>
      <c r="F125" s="567"/>
      <c r="G125" s="754"/>
      <c r="H125" s="762"/>
      <c r="I125" s="589"/>
      <c r="J125" s="589"/>
      <c r="K125" s="549"/>
      <c r="L125" s="549"/>
      <c r="M125" s="787"/>
    </row>
    <row r="126" spans="1:13">
      <c r="A126" s="555"/>
      <c r="B126" s="558"/>
      <c r="C126" s="558"/>
      <c r="D126" s="561"/>
      <c r="E126" s="564"/>
      <c r="F126" s="567"/>
      <c r="G126" s="754"/>
      <c r="H126" s="762"/>
      <c r="I126" s="589"/>
      <c r="J126" s="589"/>
      <c r="K126" s="549"/>
      <c r="L126" s="549"/>
      <c r="M126" s="787"/>
    </row>
    <row r="127" spans="1:13">
      <c r="A127" s="555"/>
      <c r="B127" s="558"/>
      <c r="C127" s="558"/>
      <c r="D127" s="561"/>
      <c r="E127" s="564"/>
      <c r="F127" s="567"/>
      <c r="G127" s="754"/>
      <c r="H127" s="762"/>
      <c r="I127" s="589"/>
      <c r="J127" s="589"/>
      <c r="K127" s="549"/>
      <c r="L127" s="549"/>
      <c r="M127" s="787"/>
    </row>
    <row r="128" spans="1:13" ht="15.75" thickBot="1">
      <c r="A128" s="555"/>
      <c r="B128" s="558"/>
      <c r="C128" s="558"/>
      <c r="D128" s="561"/>
      <c r="E128" s="564"/>
      <c r="F128" s="567"/>
      <c r="G128" s="755"/>
      <c r="H128" s="763"/>
      <c r="I128" s="590"/>
      <c r="J128" s="590"/>
      <c r="K128" s="550"/>
      <c r="L128" s="550"/>
      <c r="M128" s="788"/>
    </row>
  </sheetData>
  <mergeCells count="173">
    <mergeCell ref="J109:J118"/>
    <mergeCell ref="K109:K118"/>
    <mergeCell ref="L109:L11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H109:H118"/>
    <mergeCell ref="I109:I118"/>
    <mergeCell ref="J69:J78"/>
    <mergeCell ref="K69:K78"/>
    <mergeCell ref="L69:L78"/>
    <mergeCell ref="M69:M78"/>
    <mergeCell ref="M59:M68"/>
    <mergeCell ref="A69:A78"/>
    <mergeCell ref="B69:B78"/>
    <mergeCell ref="C69:C78"/>
    <mergeCell ref="D69:D78"/>
    <mergeCell ref="E69:E78"/>
    <mergeCell ref="F69:F78"/>
    <mergeCell ref="G69:G78"/>
    <mergeCell ref="H69:H78"/>
    <mergeCell ref="I69:I78"/>
    <mergeCell ref="G59:G68"/>
    <mergeCell ref="H59:H68"/>
    <mergeCell ref="I59:I68"/>
    <mergeCell ref="J59:J68"/>
    <mergeCell ref="K59:K68"/>
    <mergeCell ref="L59:L68"/>
    <mergeCell ref="H79:H88"/>
    <mergeCell ref="I79:I88"/>
    <mergeCell ref="J49:J58"/>
    <mergeCell ref="K49:K58"/>
    <mergeCell ref="L49:L58"/>
    <mergeCell ref="M49:M58"/>
    <mergeCell ref="A59:A68"/>
    <mergeCell ref="B59:B68"/>
    <mergeCell ref="C59:C68"/>
    <mergeCell ref="D59:D68"/>
    <mergeCell ref="E59:E68"/>
    <mergeCell ref="F59:F68"/>
    <mergeCell ref="A49:A58"/>
    <mergeCell ref="B49:B58"/>
    <mergeCell ref="C49:C58"/>
    <mergeCell ref="D49:D58"/>
    <mergeCell ref="E49:E58"/>
    <mergeCell ref="F49:F58"/>
    <mergeCell ref="G49:G58"/>
    <mergeCell ref="H49:H58"/>
    <mergeCell ref="I49:I58"/>
    <mergeCell ref="J29:J38"/>
    <mergeCell ref="K29:K38"/>
    <mergeCell ref="L29:L38"/>
    <mergeCell ref="M29:M38"/>
    <mergeCell ref="A39:A48"/>
    <mergeCell ref="B39:B48"/>
    <mergeCell ref="C39:C48"/>
    <mergeCell ref="D39:D48"/>
    <mergeCell ref="E39:E48"/>
    <mergeCell ref="F39:F48"/>
    <mergeCell ref="M39:M48"/>
    <mergeCell ref="G39:G48"/>
    <mergeCell ref="H39:H48"/>
    <mergeCell ref="I39:I48"/>
    <mergeCell ref="J39:J48"/>
    <mergeCell ref="K39:K48"/>
    <mergeCell ref="L39:L48"/>
    <mergeCell ref="A29:A38"/>
    <mergeCell ref="B29:B38"/>
    <mergeCell ref="C29:C38"/>
    <mergeCell ref="D29:D38"/>
    <mergeCell ref="E29:E38"/>
    <mergeCell ref="F29:F38"/>
    <mergeCell ref="G29:G38"/>
    <mergeCell ref="H29:H38"/>
    <mergeCell ref="I29:I38"/>
    <mergeCell ref="A8:G8"/>
    <mergeCell ref="A9:A18"/>
    <mergeCell ref="B9:B18"/>
    <mergeCell ref="C9:C18"/>
    <mergeCell ref="D9:D18"/>
    <mergeCell ref="E9:E18"/>
    <mergeCell ref="F9:F18"/>
    <mergeCell ref="G9:G18"/>
    <mergeCell ref="M19:M28"/>
    <mergeCell ref="G19:G28"/>
    <mergeCell ref="H19:H28"/>
    <mergeCell ref="I19:I28"/>
    <mergeCell ref="J19:J28"/>
    <mergeCell ref="K19:K28"/>
    <mergeCell ref="L19:L28"/>
    <mergeCell ref="A19:A28"/>
    <mergeCell ref="B19:B28"/>
    <mergeCell ref="C19:C28"/>
    <mergeCell ref="D19:D28"/>
    <mergeCell ref="E19:E28"/>
    <mergeCell ref="F19:F28"/>
    <mergeCell ref="A1:B2"/>
    <mergeCell ref="C1:J2"/>
    <mergeCell ref="K1:M2"/>
    <mergeCell ref="A3:B3"/>
    <mergeCell ref="C3:M3"/>
    <mergeCell ref="A4:B4"/>
    <mergeCell ref="C4:M4"/>
    <mergeCell ref="A5:B5"/>
    <mergeCell ref="C5:M5"/>
    <mergeCell ref="A6:C6"/>
    <mergeCell ref="D6:F6"/>
    <mergeCell ref="G6:G7"/>
    <mergeCell ref="H6:H7"/>
    <mergeCell ref="I6:J6"/>
    <mergeCell ref="K6:L6"/>
    <mergeCell ref="M6:M7"/>
    <mergeCell ref="H9:H18"/>
    <mergeCell ref="I9:I18"/>
    <mergeCell ref="J9:J18"/>
    <mergeCell ref="K9:K18"/>
    <mergeCell ref="L9:L18"/>
    <mergeCell ref="M9:M18"/>
    <mergeCell ref="J79:J88"/>
    <mergeCell ref="K79:K88"/>
    <mergeCell ref="L79:L88"/>
    <mergeCell ref="M79:M88"/>
    <mergeCell ref="A89:A98"/>
    <mergeCell ref="B89:B98"/>
    <mergeCell ref="C89:C98"/>
    <mergeCell ref="D89:D98"/>
    <mergeCell ref="E89:E98"/>
    <mergeCell ref="F89:F98"/>
    <mergeCell ref="G89:G98"/>
    <mergeCell ref="H89:H98"/>
    <mergeCell ref="I89:I98"/>
    <mergeCell ref="J89:J98"/>
    <mergeCell ref="K89:K98"/>
    <mergeCell ref="L89:L98"/>
    <mergeCell ref="M89:M98"/>
    <mergeCell ref="A79:A88"/>
    <mergeCell ref="B79:B88"/>
    <mergeCell ref="C79:C88"/>
    <mergeCell ref="D79:D88"/>
    <mergeCell ref="E79:E88"/>
    <mergeCell ref="F79:F88"/>
    <mergeCell ref="G79:G88"/>
    <mergeCell ref="J99:J108"/>
    <mergeCell ref="K99:K108"/>
    <mergeCell ref="L99:L108"/>
    <mergeCell ref="M99:M108"/>
    <mergeCell ref="A99:A108"/>
    <mergeCell ref="B99:B108"/>
    <mergeCell ref="C99:C108"/>
    <mergeCell ref="D99:D108"/>
    <mergeCell ref="E99:E108"/>
    <mergeCell ref="F99:F108"/>
    <mergeCell ref="G99:G108"/>
    <mergeCell ref="H99:H108"/>
    <mergeCell ref="I99:I108"/>
  </mergeCells>
  <conditionalFormatting sqref="A6:B6">
    <cfRule type="containsText" dxfId="63" priority="203" operator="containsText" text="3- Moderado">
      <formula>NOT(ISERROR(SEARCH("3- Moderado",A6)))</formula>
    </cfRule>
    <cfRule type="containsText" dxfId="62" priority="204" operator="containsText" text="6- Moderado">
      <formula>NOT(ISERROR(SEARCH("6- Moderado",A6)))</formula>
    </cfRule>
    <cfRule type="containsText" dxfId="61" priority="205" operator="containsText" text="4- Moderado">
      <formula>NOT(ISERROR(SEARCH("4- Moderado",A6)))</formula>
    </cfRule>
    <cfRule type="containsText" dxfId="60" priority="206" operator="containsText" text="3- Bajo">
      <formula>NOT(ISERROR(SEARCH("3- Bajo",A6)))</formula>
    </cfRule>
    <cfRule type="containsText" dxfId="59" priority="207" operator="containsText" text="4- Bajo">
      <formula>NOT(ISERROR(SEARCH("4- Bajo",A6)))</formula>
    </cfRule>
    <cfRule type="containsText" dxfId="58" priority="208" operator="containsText" text="1- Bajo">
      <formula>NOT(ISERROR(SEARCH("1- Bajo",A6)))</formula>
    </cfRule>
  </conditionalFormatting>
  <conditionalFormatting sqref="A9:E9 A19:E19 A29:E29 A39:E39 A49:E49 A59:E59 A69:E69 A79:E79 A89:E89 A99:E99 A109:E109 A119:E119">
    <cfRule type="containsText" dxfId="57" priority="197" operator="containsText" text="3- Moderado">
      <formula>NOT(ISERROR(SEARCH("3- Moderado",A9)))</formula>
    </cfRule>
    <cfRule type="containsText" dxfId="56" priority="198" operator="containsText" text="6- Moderado">
      <formula>NOT(ISERROR(SEARCH("6- Moderado",A9)))</formula>
    </cfRule>
    <cfRule type="containsText" dxfId="55" priority="199" operator="containsText" text="4- Moderado">
      <formula>NOT(ISERROR(SEARCH("4- Moderado",A9)))</formula>
    </cfRule>
    <cfRule type="containsText" dxfId="54" priority="200" operator="containsText" text="3- Bajo">
      <formula>NOT(ISERROR(SEARCH("3- Bajo",A9)))</formula>
    </cfRule>
    <cfRule type="containsText" dxfId="53" priority="201" operator="containsText" text="4- Bajo">
      <formula>NOT(ISERROR(SEARCH("4- Bajo",A9)))</formula>
    </cfRule>
    <cfRule type="containsText" dxfId="52" priority="202" operator="containsText" text="1- Bajo">
      <formula>NOT(ISERROR(SEARCH("1- Bajo",A9)))</formula>
    </cfRule>
  </conditionalFormatting>
  <conditionalFormatting sqref="C7:F7">
    <cfRule type="containsText" dxfId="51" priority="169" operator="containsText" text="3- Moderado">
      <formula>NOT(ISERROR(SEARCH("3- Moderado",C7)))</formula>
    </cfRule>
    <cfRule type="containsText" dxfId="50" priority="170" operator="containsText" text="6- Moderado">
      <formula>NOT(ISERROR(SEARCH("6- Moderado",C7)))</formula>
    </cfRule>
    <cfRule type="containsText" dxfId="49" priority="171" operator="containsText" text="4- Moderado">
      <formula>NOT(ISERROR(SEARCH("4- Moderado",C7)))</formula>
    </cfRule>
    <cfRule type="containsText" dxfId="48" priority="172" operator="containsText" text="3- Bajo">
      <formula>NOT(ISERROR(SEARCH("3- Bajo",C7)))</formula>
    </cfRule>
    <cfRule type="containsText" dxfId="47" priority="173" operator="containsText" text="4- Bajo">
      <formula>NOT(ISERROR(SEARCH("4- Bajo",C7)))</formula>
    </cfRule>
    <cfRule type="containsText" dxfId="46" priority="174" operator="containsText" text="1- Bajo">
      <formula>NOT(ISERROR(SEARCH("1- Bajo",C7)))</formula>
    </cfRule>
  </conditionalFormatting>
  <conditionalFormatting sqref="D9:D128">
    <cfRule type="containsText" dxfId="45" priority="33" operator="containsText" text="Muy Alta">
      <formula>NOT(ISERROR(SEARCH("Muy Alta",D9)))</formula>
    </cfRule>
    <cfRule type="containsText" dxfId="44" priority="34" operator="containsText" text="Alta">
      <formula>NOT(ISERROR(SEARCH("Alta",D9)))</formula>
    </cfRule>
    <cfRule type="containsText" dxfId="43" priority="35" operator="containsText" text="Baja">
      <formula>NOT(ISERROR(SEARCH("Baja",D9)))</formula>
    </cfRule>
    <cfRule type="containsText" dxfId="42" priority="36" operator="containsText" text="Muy Baja">
      <formula>NOT(ISERROR(SEARCH("Muy Baja",D9)))</formula>
    </cfRule>
    <cfRule type="containsText" dxfId="41" priority="38" operator="containsText" text="Media">
      <formula>NOT(ISERROR(SEARCH("Media",D9)))</formula>
    </cfRule>
  </conditionalFormatting>
  <conditionalFormatting sqref="E9:E128">
    <cfRule type="containsText" dxfId="40" priority="29" operator="containsText" text="Catastrófico">
      <formula>NOT(ISERROR(SEARCH("Catastrófico",E9)))</formula>
    </cfRule>
    <cfRule type="containsText" dxfId="39" priority="30" operator="containsText" text="Mayor">
      <formula>NOT(ISERROR(SEARCH("Mayor",E9)))</formula>
    </cfRule>
    <cfRule type="containsText" dxfId="38" priority="31" operator="containsText" text="Menor">
      <formula>NOT(ISERROR(SEARCH("Menor",E9)))</formula>
    </cfRule>
    <cfRule type="containsText" dxfId="37" priority="32" operator="containsText" text="Leve">
      <formula>NOT(ISERROR(SEARCH("Leve",E9)))</formula>
    </cfRule>
  </conditionalFormatting>
  <conditionalFormatting sqref="E9:F128">
    <cfRule type="containsText" dxfId="36" priority="37" operator="containsText" text="Moderado">
      <formula>NOT(ISERROR(SEARCH("Moderado",E9)))</formula>
    </cfRule>
  </conditionalFormatting>
  <conditionalFormatting sqref="F9:F128">
    <cfRule type="containsText" dxfId="35" priority="52" operator="containsText" text="Bajo">
      <formula>NOT(ISERROR(SEARCH("Bajo",F9)))</formula>
    </cfRule>
    <cfRule type="containsText" dxfId="34" priority="53" operator="containsText" text="Moderado">
      <formula>NOT(ISERROR(SEARCH("Moderado",F9)))</formula>
    </cfRule>
    <cfRule type="containsText" dxfId="33" priority="54" operator="containsText" text="Alto">
      <formula>NOT(ISERROR(SEARCH("Alto",F9)))</formula>
    </cfRule>
    <cfRule type="containsText" dxfId="32" priority="55" operator="containsText" text="Extremo">
      <formula>NOT(ISERROR(SEARCH("Extremo",F9)))</formula>
    </cfRule>
    <cfRule type="colorScale" priority="21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7" xr:uid="{00000000-0002-0000-0B00-000000000000}"/>
    <dataValidation allowBlank="1" showInputMessage="1" showErrorMessage="1" prompt="Seleccionar si el responsable es el responsable de las acciones es el nivel central" sqref="I6:I7" xr:uid="{00000000-0002-0000-0B00-000001000000}"/>
    <dataValidation allowBlank="1" showInputMessage="1" showErrorMessage="1" prompt="Describir las actividades que se van a desarrollar para el proyecto" sqref="H6"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129"/>
  <sheetViews>
    <sheetView showGridLines="0" topLeftCell="A5" zoomScale="85" zoomScaleNormal="85" workbookViewId="0">
      <selection activeCell="H9" sqref="H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5" customWidth="1"/>
    <col min="6" max="6" width="18.28515625" style="25" bestFit="1" customWidth="1"/>
    <col min="7" max="7" width="18.28515625" bestFit="1" customWidth="1"/>
    <col min="8" max="8" width="66.28515625" customWidth="1"/>
    <col min="9" max="9" width="16.5703125" customWidth="1"/>
    <col min="10" max="10" width="14.28515625" customWidth="1"/>
    <col min="11" max="11" width="17.7109375" customWidth="1"/>
    <col min="12" max="12" width="17.5703125" customWidth="1"/>
    <col min="13" max="13" width="87.28515625" customWidth="1"/>
    <col min="14" max="169" width="11.42578125" style="2"/>
  </cols>
  <sheetData>
    <row r="1" spans="1:271" s="17" customFormat="1" ht="16.5" customHeight="1">
      <c r="A1" s="591"/>
      <c r="B1" s="592"/>
      <c r="C1" s="689"/>
      <c r="D1" s="689"/>
      <c r="E1" s="689"/>
      <c r="F1" s="689"/>
      <c r="G1" s="689"/>
      <c r="H1" s="689"/>
      <c r="I1" s="689"/>
      <c r="J1" s="690"/>
      <c r="K1" s="691"/>
      <c r="L1" s="691"/>
      <c r="M1" s="691"/>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87.75" customHeight="1">
      <c r="A2" s="593"/>
      <c r="B2" s="594"/>
      <c r="C2" s="618"/>
      <c r="D2" s="618"/>
      <c r="E2" s="618"/>
      <c r="F2" s="618"/>
      <c r="G2" s="618"/>
      <c r="H2" s="618"/>
      <c r="I2" s="618"/>
      <c r="J2" s="619"/>
      <c r="K2" s="691"/>
      <c r="L2" s="691"/>
      <c r="M2" s="691"/>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40.9" customHeight="1">
      <c r="A3" s="434" t="s">
        <v>276</v>
      </c>
      <c r="B3" s="434"/>
      <c r="C3" s="458" t="s">
        <v>5</v>
      </c>
      <c r="D3" s="458"/>
      <c r="E3" s="458"/>
      <c r="F3" s="458"/>
      <c r="G3" s="458"/>
      <c r="H3" s="458"/>
      <c r="I3" s="458"/>
      <c r="J3" s="458"/>
      <c r="K3" s="458"/>
      <c r="L3" s="458"/>
      <c r="M3" s="45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40.9" customHeight="1">
      <c r="A4" s="434" t="s">
        <v>277</v>
      </c>
      <c r="B4" s="434"/>
      <c r="C4" s="457" t="s">
        <v>38</v>
      </c>
      <c r="D4" s="457"/>
      <c r="E4" s="457"/>
      <c r="F4" s="457"/>
      <c r="G4" s="457"/>
      <c r="H4" s="457"/>
      <c r="I4" s="457"/>
      <c r="J4" s="457"/>
      <c r="K4" s="457"/>
      <c r="L4" s="457"/>
      <c r="M4" s="457"/>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40.9" customHeight="1" thickBot="1">
      <c r="A5" s="434" t="s">
        <v>278</v>
      </c>
      <c r="B5" s="434"/>
      <c r="C5" s="605" t="s">
        <v>279</v>
      </c>
      <c r="D5" s="606"/>
      <c r="E5" s="606"/>
      <c r="F5" s="606"/>
      <c r="G5" s="606"/>
      <c r="H5" s="606"/>
      <c r="I5" s="606"/>
      <c r="J5" s="606"/>
      <c r="K5" s="606"/>
      <c r="L5" s="606"/>
      <c r="M5" s="607"/>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21" customFormat="1" ht="40.5" customHeight="1" thickTop="1" thickBot="1">
      <c r="A6" s="600" t="s">
        <v>554</v>
      </c>
      <c r="B6" s="601"/>
      <c r="C6" s="602"/>
      <c r="D6" s="603" t="s">
        <v>555</v>
      </c>
      <c r="E6" s="603"/>
      <c r="F6" s="603"/>
      <c r="G6" s="604" t="s">
        <v>556</v>
      </c>
      <c r="H6" s="595" t="s">
        <v>557</v>
      </c>
      <c r="I6" s="597" t="s">
        <v>558</v>
      </c>
      <c r="J6" s="598"/>
      <c r="K6" s="597" t="s">
        <v>559</v>
      </c>
      <c r="L6" s="598"/>
      <c r="M6" s="599" t="s">
        <v>613</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row>
    <row r="7" spans="1:271" s="22" customFormat="1" ht="108" customHeight="1" thickTop="1" thickBot="1">
      <c r="A7" s="33" t="s">
        <v>43</v>
      </c>
      <c r="B7" s="33" t="s">
        <v>218</v>
      </c>
      <c r="C7" s="33" t="s">
        <v>220</v>
      </c>
      <c r="D7" s="26" t="s">
        <v>230</v>
      </c>
      <c r="E7" s="26" t="s">
        <v>561</v>
      </c>
      <c r="F7" s="26" t="s">
        <v>562</v>
      </c>
      <c r="G7" s="604"/>
      <c r="H7" s="596"/>
      <c r="I7" s="27" t="s">
        <v>563</v>
      </c>
      <c r="J7" s="27" t="s">
        <v>564</v>
      </c>
      <c r="K7" s="27" t="s">
        <v>565</v>
      </c>
      <c r="L7" s="27" t="s">
        <v>566</v>
      </c>
      <c r="M7" s="599"/>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21.75" customHeight="1" thickTop="1" thickBot="1">
      <c r="A8" s="609"/>
      <c r="B8" s="610"/>
      <c r="C8" s="610"/>
      <c r="D8" s="610"/>
      <c r="E8" s="610"/>
      <c r="F8" s="610"/>
      <c r="G8" s="610"/>
      <c r="H8" s="28"/>
      <c r="I8" s="28"/>
      <c r="J8" s="28"/>
      <c r="K8" s="28"/>
      <c r="L8" s="28"/>
      <c r="M8" s="2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15" customHeight="1">
      <c r="A9" s="554">
        <f>'7- Mapa Final'!A10</f>
        <v>1</v>
      </c>
      <c r="B9" s="557" t="str">
        <f>'7- Mapa Final'!B10</f>
        <v xml:space="preserve">Posibilidad de registro y pago equivocado, tardío y sin el cumplimiento de requisitos  de las obligaciones de la Entidad </v>
      </c>
      <c r="C9" s="557" t="str">
        <f>'7- Mapa Final'!C10</f>
        <v>Se abonan menores o mayores valores o se abonan  a cuentas que no pertenecen a los destinatarios, o se abona incumpliendo los tiempos contractuales o legales  establecidos .</v>
      </c>
      <c r="D9" s="560" t="str">
        <f>'7- Mapa Final'!J10</f>
        <v>Muy Baja - 1</v>
      </c>
      <c r="E9" s="563" t="str">
        <f>'7- Mapa Final'!K10</f>
        <v>Menor - 2</v>
      </c>
      <c r="F9" s="566" t="str">
        <f>'7- Mapa Final'!M10</f>
        <v>Bajo - 2</v>
      </c>
      <c r="G9" s="391" t="s">
        <v>454</v>
      </c>
      <c r="H9" s="761"/>
      <c r="I9" s="582"/>
      <c r="J9" s="582"/>
      <c r="K9" s="789"/>
      <c r="L9" s="789"/>
      <c r="M9" s="768"/>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4" customFormat="1" ht="13.5" customHeight="1">
      <c r="A10" s="555"/>
      <c r="B10" s="558"/>
      <c r="C10" s="558"/>
      <c r="D10" s="561"/>
      <c r="E10" s="564"/>
      <c r="F10" s="567"/>
      <c r="G10" s="392"/>
      <c r="H10" s="762"/>
      <c r="I10" s="583"/>
      <c r="J10" s="583"/>
      <c r="K10" s="583"/>
      <c r="L10" s="583"/>
      <c r="M10" s="769"/>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c r="A11" s="555"/>
      <c r="B11" s="558"/>
      <c r="C11" s="558"/>
      <c r="D11" s="561"/>
      <c r="E11" s="564"/>
      <c r="F11" s="567"/>
      <c r="G11" s="392"/>
      <c r="H11" s="762"/>
      <c r="I11" s="583"/>
      <c r="J11" s="583"/>
      <c r="K11" s="583"/>
      <c r="L11" s="583"/>
      <c r="M11" s="769"/>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c r="A12" s="555"/>
      <c r="B12" s="558"/>
      <c r="C12" s="558"/>
      <c r="D12" s="561"/>
      <c r="E12" s="564"/>
      <c r="F12" s="567"/>
      <c r="G12" s="392"/>
      <c r="H12" s="762"/>
      <c r="I12" s="583"/>
      <c r="J12" s="583"/>
      <c r="K12" s="583"/>
      <c r="L12" s="583"/>
      <c r="M12" s="769"/>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c r="A13" s="555"/>
      <c r="B13" s="558"/>
      <c r="C13" s="558"/>
      <c r="D13" s="561"/>
      <c r="E13" s="564"/>
      <c r="F13" s="567"/>
      <c r="G13" s="392"/>
      <c r="H13" s="762"/>
      <c r="I13" s="583"/>
      <c r="J13" s="583"/>
      <c r="K13" s="583"/>
      <c r="L13" s="583"/>
      <c r="M13" s="769"/>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c r="A14" s="555"/>
      <c r="B14" s="558"/>
      <c r="C14" s="558"/>
      <c r="D14" s="561"/>
      <c r="E14" s="564"/>
      <c r="F14" s="567"/>
      <c r="G14" s="392"/>
      <c r="H14" s="762"/>
      <c r="I14" s="583"/>
      <c r="J14" s="583"/>
      <c r="K14" s="583"/>
      <c r="L14" s="583"/>
      <c r="M14" s="769"/>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c r="A15" s="555"/>
      <c r="B15" s="558"/>
      <c r="C15" s="558"/>
      <c r="D15" s="561"/>
      <c r="E15" s="564"/>
      <c r="F15" s="567"/>
      <c r="G15" s="392"/>
      <c r="H15" s="762"/>
      <c r="I15" s="583"/>
      <c r="J15" s="583"/>
      <c r="K15" s="583"/>
      <c r="L15" s="583"/>
      <c r="M15" s="769"/>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c r="A16" s="555"/>
      <c r="B16" s="558"/>
      <c r="C16" s="558"/>
      <c r="D16" s="561"/>
      <c r="E16" s="564"/>
      <c r="F16" s="567"/>
      <c r="G16" s="392"/>
      <c r="H16" s="762"/>
      <c r="I16" s="583"/>
      <c r="J16" s="583"/>
      <c r="K16" s="583"/>
      <c r="L16" s="583"/>
      <c r="M16" s="769"/>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c r="A17" s="555"/>
      <c r="B17" s="558"/>
      <c r="C17" s="558"/>
      <c r="D17" s="561"/>
      <c r="E17" s="564"/>
      <c r="F17" s="567"/>
      <c r="G17" s="392"/>
      <c r="H17" s="762"/>
      <c r="I17" s="583"/>
      <c r="J17" s="583"/>
      <c r="K17" s="583"/>
      <c r="L17" s="583"/>
      <c r="M17" s="769"/>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21.75" customHeight="1" thickBot="1">
      <c r="A18" s="556"/>
      <c r="B18" s="559"/>
      <c r="C18" s="559"/>
      <c r="D18" s="562"/>
      <c r="E18" s="565"/>
      <c r="F18" s="568"/>
      <c r="G18" s="393"/>
      <c r="H18" s="763"/>
      <c r="I18" s="584"/>
      <c r="J18" s="584"/>
      <c r="K18" s="584"/>
      <c r="L18" s="584"/>
      <c r="M18" s="770"/>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12.75" customHeight="1">
      <c r="A19" s="554">
        <f>'7- Mapa Final'!A20</f>
        <v>2</v>
      </c>
      <c r="B19" s="557" t="str">
        <f>'7- Mapa Final'!B20</f>
        <v xml:space="preserve">Registrar o emitir  CDP con rubro presupuestal diferente al indicado en la solicitud </v>
      </c>
      <c r="C19" s="557" t="str">
        <f>'7- Mapa Final'!C20</f>
        <v>Emitir un CDP con información errónea de valor, destinación, cuenta a afectar.</v>
      </c>
      <c r="D19" s="560" t="str">
        <f>'7- Mapa Final'!J20</f>
        <v>Muy Baja - 1</v>
      </c>
      <c r="E19" s="563" t="str">
        <f>'7- Mapa Final'!K20</f>
        <v>Menor - 2</v>
      </c>
      <c r="F19" s="566" t="str">
        <f>'7- Mapa Final'!M20</f>
        <v>Bajo - 2</v>
      </c>
      <c r="G19" s="391" t="s">
        <v>512</v>
      </c>
      <c r="H19" s="761"/>
      <c r="I19" s="582"/>
      <c r="J19" s="582"/>
      <c r="K19" s="789"/>
      <c r="L19" s="789"/>
      <c r="M19" s="768"/>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2.75" customHeight="1">
      <c r="A20" s="555"/>
      <c r="B20" s="558"/>
      <c r="C20" s="558"/>
      <c r="D20" s="561"/>
      <c r="E20" s="564"/>
      <c r="F20" s="567"/>
      <c r="G20" s="392"/>
      <c r="H20" s="762"/>
      <c r="I20" s="583"/>
      <c r="J20" s="583"/>
      <c r="K20" s="583"/>
      <c r="L20" s="583"/>
      <c r="M20" s="769"/>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c r="A21" s="555"/>
      <c r="B21" s="558"/>
      <c r="C21" s="558"/>
      <c r="D21" s="561"/>
      <c r="E21" s="564"/>
      <c r="F21" s="567"/>
      <c r="G21" s="392"/>
      <c r="H21" s="762"/>
      <c r="I21" s="583"/>
      <c r="J21" s="583"/>
      <c r="K21" s="583"/>
      <c r="L21" s="583"/>
      <c r="M21" s="769"/>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c r="A22" s="555"/>
      <c r="B22" s="558"/>
      <c r="C22" s="558"/>
      <c r="D22" s="561"/>
      <c r="E22" s="564"/>
      <c r="F22" s="567"/>
      <c r="G22" s="392"/>
      <c r="H22" s="762"/>
      <c r="I22" s="583"/>
      <c r="J22" s="583"/>
      <c r="K22" s="583"/>
      <c r="L22" s="583"/>
      <c r="M22" s="769"/>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3.5" customHeight="1">
      <c r="A23" s="555"/>
      <c r="B23" s="558"/>
      <c r="C23" s="558"/>
      <c r="D23" s="561"/>
      <c r="E23" s="564"/>
      <c r="F23" s="567"/>
      <c r="G23" s="392"/>
      <c r="H23" s="762"/>
      <c r="I23" s="583"/>
      <c r="J23" s="583"/>
      <c r="K23" s="583"/>
      <c r="L23" s="583"/>
      <c r="M23" s="769"/>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c r="A24" s="555"/>
      <c r="B24" s="558"/>
      <c r="C24" s="558"/>
      <c r="D24" s="561"/>
      <c r="E24" s="564"/>
      <c r="F24" s="567"/>
      <c r="G24" s="392"/>
      <c r="H24" s="762"/>
      <c r="I24" s="583"/>
      <c r="J24" s="583"/>
      <c r="K24" s="583"/>
      <c r="L24" s="583"/>
      <c r="M24" s="769"/>
      <c r="N24" s="32"/>
      <c r="O24" s="32"/>
    </row>
    <row r="25" spans="1:169">
      <c r="A25" s="555"/>
      <c r="B25" s="558"/>
      <c r="C25" s="558"/>
      <c r="D25" s="561"/>
      <c r="E25" s="564"/>
      <c r="F25" s="567"/>
      <c r="G25" s="392"/>
      <c r="H25" s="762"/>
      <c r="I25" s="583"/>
      <c r="J25" s="583"/>
      <c r="K25" s="583"/>
      <c r="L25" s="583"/>
      <c r="M25" s="769"/>
      <c r="N25" s="32"/>
      <c r="O25" s="32"/>
    </row>
    <row r="26" spans="1:169">
      <c r="A26" s="555"/>
      <c r="B26" s="558"/>
      <c r="C26" s="558"/>
      <c r="D26" s="561"/>
      <c r="E26" s="564"/>
      <c r="F26" s="567"/>
      <c r="G26" s="392"/>
      <c r="H26" s="762"/>
      <c r="I26" s="583"/>
      <c r="J26" s="583"/>
      <c r="K26" s="583"/>
      <c r="L26" s="583"/>
      <c r="M26" s="769"/>
      <c r="N26" s="32"/>
      <c r="O26" s="32"/>
    </row>
    <row r="27" spans="1:169">
      <c r="A27" s="555"/>
      <c r="B27" s="558"/>
      <c r="C27" s="558"/>
      <c r="D27" s="561"/>
      <c r="E27" s="564"/>
      <c r="F27" s="567"/>
      <c r="G27" s="392"/>
      <c r="H27" s="762"/>
      <c r="I27" s="583"/>
      <c r="J27" s="583"/>
      <c r="K27" s="583"/>
      <c r="L27" s="583"/>
      <c r="M27" s="769"/>
      <c r="N27" s="32"/>
      <c r="O27" s="32"/>
    </row>
    <row r="28" spans="1:169" ht="15.75" thickBot="1">
      <c r="A28" s="556"/>
      <c r="B28" s="559"/>
      <c r="C28" s="559"/>
      <c r="D28" s="562"/>
      <c r="E28" s="565"/>
      <c r="F28" s="568"/>
      <c r="G28" s="393"/>
      <c r="H28" s="763"/>
      <c r="I28" s="584"/>
      <c r="J28" s="584"/>
      <c r="K28" s="584"/>
      <c r="L28" s="584"/>
      <c r="M28" s="770"/>
      <c r="N28" s="32"/>
      <c r="O28" s="32"/>
    </row>
    <row r="29" spans="1:169" s="24" customFormat="1" ht="12.75" customHeight="1">
      <c r="A29" s="554">
        <f>'7- Mapa Final'!A30</f>
        <v>3</v>
      </c>
      <c r="B29" s="557" t="str">
        <f>'7- Mapa Final'!B30</f>
        <v>Incumplimiento de obligaciones tributarias</v>
      </c>
      <c r="C29" s="557" t="str">
        <f>'7- Mapa Final'!C30</f>
        <v>No se  reconocen , o no se pagan  oportunamente , o no se pagan los valores correctos o en la administración de impuestos  correcta ,    las  obligaciones tributarias que le competen a la entidad</v>
      </c>
      <c r="D29" s="560" t="str">
        <f>'7- Mapa Final'!J30</f>
        <v>Muy Baja - 1</v>
      </c>
      <c r="E29" s="563" t="str">
        <f>'7- Mapa Final'!K30</f>
        <v>Leve - 1</v>
      </c>
      <c r="F29" s="566" t="str">
        <f>'7- Mapa Final'!M30</f>
        <v>Bajo - 1</v>
      </c>
      <c r="G29" s="391" t="s">
        <v>512</v>
      </c>
      <c r="H29" s="761"/>
      <c r="I29" s="582"/>
      <c r="J29" s="582"/>
      <c r="K29" s="789"/>
      <c r="L29" s="789"/>
      <c r="M29" s="768"/>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row>
    <row r="30" spans="1:169" s="24" customFormat="1" ht="12.75" customHeight="1">
      <c r="A30" s="555"/>
      <c r="B30" s="558"/>
      <c r="C30" s="558"/>
      <c r="D30" s="561"/>
      <c r="E30" s="564"/>
      <c r="F30" s="567"/>
      <c r="G30" s="392"/>
      <c r="H30" s="762"/>
      <c r="I30" s="583"/>
      <c r="J30" s="583"/>
      <c r="K30" s="583"/>
      <c r="L30" s="583"/>
      <c r="M30" s="769"/>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c r="A31" s="555"/>
      <c r="B31" s="558"/>
      <c r="C31" s="558"/>
      <c r="D31" s="561"/>
      <c r="E31" s="564"/>
      <c r="F31" s="567"/>
      <c r="G31" s="392"/>
      <c r="H31" s="762"/>
      <c r="I31" s="583"/>
      <c r="J31" s="583"/>
      <c r="K31" s="583"/>
      <c r="L31" s="583"/>
      <c r="M31" s="769"/>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c r="A32" s="555"/>
      <c r="B32" s="558"/>
      <c r="C32" s="558"/>
      <c r="D32" s="561"/>
      <c r="E32" s="564"/>
      <c r="F32" s="567"/>
      <c r="G32" s="392"/>
      <c r="H32" s="762"/>
      <c r="I32" s="583"/>
      <c r="J32" s="583"/>
      <c r="K32" s="583"/>
      <c r="L32" s="583"/>
      <c r="M32" s="769"/>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3.5" customHeight="1">
      <c r="A33" s="555"/>
      <c r="B33" s="558"/>
      <c r="C33" s="558"/>
      <c r="D33" s="561"/>
      <c r="E33" s="564"/>
      <c r="F33" s="567"/>
      <c r="G33" s="392"/>
      <c r="H33" s="762"/>
      <c r="I33" s="583"/>
      <c r="J33" s="583"/>
      <c r="K33" s="583"/>
      <c r="L33" s="583"/>
      <c r="M33" s="769"/>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c r="A34" s="555"/>
      <c r="B34" s="558"/>
      <c r="C34" s="558"/>
      <c r="D34" s="561"/>
      <c r="E34" s="564"/>
      <c r="F34" s="567"/>
      <c r="G34" s="392"/>
      <c r="H34" s="762"/>
      <c r="I34" s="583"/>
      <c r="J34" s="583"/>
      <c r="K34" s="583"/>
      <c r="L34" s="583"/>
      <c r="M34" s="769"/>
      <c r="N34" s="32"/>
      <c r="O34" s="32"/>
    </row>
    <row r="35" spans="1:169">
      <c r="A35" s="555"/>
      <c r="B35" s="558"/>
      <c r="C35" s="558"/>
      <c r="D35" s="561"/>
      <c r="E35" s="564"/>
      <c r="F35" s="567"/>
      <c r="G35" s="392"/>
      <c r="H35" s="762"/>
      <c r="I35" s="583"/>
      <c r="J35" s="583"/>
      <c r="K35" s="583"/>
      <c r="L35" s="583"/>
      <c r="M35" s="769"/>
      <c r="N35" s="32"/>
      <c r="O35" s="32"/>
    </row>
    <row r="36" spans="1:169">
      <c r="A36" s="555"/>
      <c r="B36" s="558"/>
      <c r="C36" s="558"/>
      <c r="D36" s="561"/>
      <c r="E36" s="564"/>
      <c r="F36" s="567"/>
      <c r="G36" s="392"/>
      <c r="H36" s="762"/>
      <c r="I36" s="583"/>
      <c r="J36" s="583"/>
      <c r="K36" s="583"/>
      <c r="L36" s="583"/>
      <c r="M36" s="769"/>
      <c r="N36" s="32"/>
      <c r="O36" s="32"/>
    </row>
    <row r="37" spans="1:169">
      <c r="A37" s="555"/>
      <c r="B37" s="558"/>
      <c r="C37" s="558"/>
      <c r="D37" s="561"/>
      <c r="E37" s="564"/>
      <c r="F37" s="567"/>
      <c r="G37" s="392"/>
      <c r="H37" s="762"/>
      <c r="I37" s="583"/>
      <c r="J37" s="583"/>
      <c r="K37" s="583"/>
      <c r="L37" s="583"/>
      <c r="M37" s="769"/>
      <c r="N37" s="32"/>
      <c r="O37" s="32"/>
    </row>
    <row r="38" spans="1:169" ht="15.75" thickBot="1">
      <c r="A38" s="556"/>
      <c r="B38" s="559"/>
      <c r="C38" s="559"/>
      <c r="D38" s="562"/>
      <c r="E38" s="565"/>
      <c r="F38" s="568"/>
      <c r="G38" s="393"/>
      <c r="H38" s="763"/>
      <c r="I38" s="584"/>
      <c r="J38" s="584"/>
      <c r="K38" s="584"/>
      <c r="L38" s="584"/>
      <c r="M38" s="770"/>
      <c r="N38" s="32"/>
      <c r="O38" s="32"/>
    </row>
    <row r="39" spans="1:169" s="24" customFormat="1" ht="12.75" customHeight="1">
      <c r="A39" s="554">
        <f>'7- Mapa Final'!A40</f>
        <v>4</v>
      </c>
      <c r="B39" s="557" t="str">
        <f>'7- Mapa Final'!B40</f>
        <v>Iliquidez</v>
      </c>
      <c r="C39" s="557" t="str">
        <f>'7- Mapa Final'!C40</f>
        <v>Posibilidad de que la Entidad no cuente con fondos para cumplir con sus compromisos</v>
      </c>
      <c r="D39" s="560" t="str">
        <f>'7- Mapa Final'!J40</f>
        <v>Muy Baja - 1</v>
      </c>
      <c r="E39" s="563" t="str">
        <f>'7- Mapa Final'!K40</f>
        <v>Menor - 2</v>
      </c>
      <c r="F39" s="566" t="str">
        <f>'7- Mapa Final'!M40</f>
        <v>Bajo - 2</v>
      </c>
      <c r="G39" s="753" t="s">
        <v>512</v>
      </c>
      <c r="H39" s="761"/>
      <c r="I39" s="764"/>
      <c r="J39" s="764"/>
      <c r="K39" s="789"/>
      <c r="L39" s="789"/>
      <c r="M39" s="76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row>
    <row r="40" spans="1:169" s="24" customFormat="1" ht="12.75" customHeight="1">
      <c r="A40" s="555"/>
      <c r="B40" s="558"/>
      <c r="C40" s="558"/>
      <c r="D40" s="561"/>
      <c r="E40" s="564"/>
      <c r="F40" s="567"/>
      <c r="G40" s="754"/>
      <c r="H40" s="762"/>
      <c r="I40" s="484"/>
      <c r="J40" s="484"/>
      <c r="K40" s="583"/>
      <c r="L40" s="583"/>
      <c r="M40" s="769"/>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c r="A41" s="555"/>
      <c r="B41" s="558"/>
      <c r="C41" s="558"/>
      <c r="D41" s="561"/>
      <c r="E41" s="564"/>
      <c r="F41" s="567"/>
      <c r="G41" s="754"/>
      <c r="H41" s="762"/>
      <c r="I41" s="484"/>
      <c r="J41" s="484"/>
      <c r="K41" s="583"/>
      <c r="L41" s="583"/>
      <c r="M41" s="769"/>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c r="A42" s="555"/>
      <c r="B42" s="558"/>
      <c r="C42" s="558"/>
      <c r="D42" s="561"/>
      <c r="E42" s="564"/>
      <c r="F42" s="567"/>
      <c r="G42" s="754"/>
      <c r="H42" s="762"/>
      <c r="I42" s="484"/>
      <c r="J42" s="484"/>
      <c r="K42" s="583"/>
      <c r="L42" s="583"/>
      <c r="M42" s="769"/>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3.5" customHeight="1">
      <c r="A43" s="555"/>
      <c r="B43" s="558"/>
      <c r="C43" s="558"/>
      <c r="D43" s="561"/>
      <c r="E43" s="564"/>
      <c r="F43" s="567"/>
      <c r="G43" s="754"/>
      <c r="H43" s="762"/>
      <c r="I43" s="484"/>
      <c r="J43" s="484"/>
      <c r="K43" s="583"/>
      <c r="L43" s="583"/>
      <c r="M43" s="769"/>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c r="A44" s="555"/>
      <c r="B44" s="558"/>
      <c r="C44" s="558"/>
      <c r="D44" s="561"/>
      <c r="E44" s="564"/>
      <c r="F44" s="567"/>
      <c r="G44" s="754"/>
      <c r="H44" s="762"/>
      <c r="I44" s="484"/>
      <c r="J44" s="484"/>
      <c r="K44" s="583"/>
      <c r="L44" s="583"/>
      <c r="M44" s="769"/>
      <c r="N44" s="32"/>
      <c r="O44" s="32"/>
    </row>
    <row r="45" spans="1:169">
      <c r="A45" s="555"/>
      <c r="B45" s="558"/>
      <c r="C45" s="558"/>
      <c r="D45" s="561"/>
      <c r="E45" s="564"/>
      <c r="F45" s="567"/>
      <c r="G45" s="754"/>
      <c r="H45" s="762"/>
      <c r="I45" s="484"/>
      <c r="J45" s="484"/>
      <c r="K45" s="583"/>
      <c r="L45" s="583"/>
      <c r="M45" s="769"/>
      <c r="N45" s="32"/>
      <c r="O45" s="32"/>
    </row>
    <row r="46" spans="1:169">
      <c r="A46" s="555"/>
      <c r="B46" s="558"/>
      <c r="C46" s="558"/>
      <c r="D46" s="561"/>
      <c r="E46" s="564"/>
      <c r="F46" s="567"/>
      <c r="G46" s="754"/>
      <c r="H46" s="762"/>
      <c r="I46" s="484"/>
      <c r="J46" s="484"/>
      <c r="K46" s="583"/>
      <c r="L46" s="583"/>
      <c r="M46" s="769"/>
      <c r="N46" s="32"/>
      <c r="O46" s="32"/>
    </row>
    <row r="47" spans="1:169">
      <c r="A47" s="555"/>
      <c r="B47" s="558"/>
      <c r="C47" s="558"/>
      <c r="D47" s="561"/>
      <c r="E47" s="564"/>
      <c r="F47" s="567"/>
      <c r="G47" s="754"/>
      <c r="H47" s="762"/>
      <c r="I47" s="484"/>
      <c r="J47" s="484"/>
      <c r="K47" s="583"/>
      <c r="L47" s="583"/>
      <c r="M47" s="769"/>
      <c r="N47" s="32"/>
      <c r="O47" s="32"/>
    </row>
    <row r="48" spans="1:169" ht="15.75" thickBot="1">
      <c r="A48" s="556"/>
      <c r="B48" s="559"/>
      <c r="C48" s="559"/>
      <c r="D48" s="562"/>
      <c r="E48" s="565"/>
      <c r="F48" s="568"/>
      <c r="G48" s="755"/>
      <c r="H48" s="763"/>
      <c r="I48" s="485"/>
      <c r="J48" s="485"/>
      <c r="K48" s="584"/>
      <c r="L48" s="584"/>
      <c r="M48" s="770"/>
      <c r="N48" s="32"/>
      <c r="O48" s="32"/>
    </row>
    <row r="49" spans="1:169" s="24" customFormat="1" ht="12.75" customHeight="1">
      <c r="A49" s="554">
        <f>'7- Mapa Final'!A50</f>
        <v>5</v>
      </c>
      <c r="B49" s="557" t="str">
        <f>'7- Mapa Final'!B50</f>
        <v>Perdida de rentabilidad o oportunidad de los recursos financieros</v>
      </c>
      <c r="C49" s="557" t="str">
        <f>'7- Mapa Final'!C50</f>
        <v>Los recursos del presupuesto tanto de inversión como de funcionamiento  permanecen en las cuentas bancarias sin  generar la rentabilidad esperada</v>
      </c>
      <c r="D49" s="560" t="str">
        <f>'7- Mapa Final'!J50</f>
        <v>Muy Baja - 1</v>
      </c>
      <c r="E49" s="563" t="str">
        <f>'7- Mapa Final'!K50</f>
        <v>Leve - 1</v>
      </c>
      <c r="F49" s="566" t="str">
        <f>'7- Mapa Final'!M50</f>
        <v>Bajo - 1</v>
      </c>
      <c r="G49" s="391" t="s">
        <v>512</v>
      </c>
      <c r="H49" s="761"/>
      <c r="I49" s="582"/>
      <c r="J49" s="582"/>
      <c r="K49" s="789"/>
      <c r="L49" s="789"/>
      <c r="M49" s="758"/>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row>
    <row r="50" spans="1:169" s="24" customFormat="1" ht="12.75" customHeight="1">
      <c r="A50" s="555"/>
      <c r="B50" s="558"/>
      <c r="C50" s="558"/>
      <c r="D50" s="561"/>
      <c r="E50" s="564"/>
      <c r="F50" s="567"/>
      <c r="G50" s="392"/>
      <c r="H50" s="762"/>
      <c r="I50" s="583"/>
      <c r="J50" s="583"/>
      <c r="K50" s="583"/>
      <c r="L50" s="583"/>
      <c r="M50" s="759"/>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c r="A51" s="555"/>
      <c r="B51" s="558"/>
      <c r="C51" s="558"/>
      <c r="D51" s="561"/>
      <c r="E51" s="564"/>
      <c r="F51" s="567"/>
      <c r="G51" s="392"/>
      <c r="H51" s="762"/>
      <c r="I51" s="583"/>
      <c r="J51" s="583"/>
      <c r="K51" s="583"/>
      <c r="L51" s="583"/>
      <c r="M51" s="759"/>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c r="A52" s="555"/>
      <c r="B52" s="558"/>
      <c r="C52" s="558"/>
      <c r="D52" s="561"/>
      <c r="E52" s="564"/>
      <c r="F52" s="567"/>
      <c r="G52" s="392"/>
      <c r="H52" s="762"/>
      <c r="I52" s="583"/>
      <c r="J52" s="583"/>
      <c r="K52" s="583"/>
      <c r="L52" s="583"/>
      <c r="M52" s="759"/>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3.5" customHeight="1">
      <c r="A53" s="555"/>
      <c r="B53" s="558"/>
      <c r="C53" s="558"/>
      <c r="D53" s="561"/>
      <c r="E53" s="564"/>
      <c r="F53" s="567"/>
      <c r="G53" s="392"/>
      <c r="H53" s="762"/>
      <c r="I53" s="583"/>
      <c r="J53" s="583"/>
      <c r="K53" s="583"/>
      <c r="L53" s="583"/>
      <c r="M53" s="759"/>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c r="A54" s="555"/>
      <c r="B54" s="558"/>
      <c r="C54" s="558"/>
      <c r="D54" s="561"/>
      <c r="E54" s="564"/>
      <c r="F54" s="567"/>
      <c r="G54" s="392"/>
      <c r="H54" s="762"/>
      <c r="I54" s="583"/>
      <c r="J54" s="583"/>
      <c r="K54" s="583"/>
      <c r="L54" s="583"/>
      <c r="M54" s="759"/>
      <c r="N54" s="32"/>
      <c r="O54" s="32"/>
    </row>
    <row r="55" spans="1:169">
      <c r="A55" s="555"/>
      <c r="B55" s="558"/>
      <c r="C55" s="558"/>
      <c r="D55" s="561"/>
      <c r="E55" s="564"/>
      <c r="F55" s="567"/>
      <c r="G55" s="392"/>
      <c r="H55" s="762"/>
      <c r="I55" s="583"/>
      <c r="J55" s="583"/>
      <c r="K55" s="583"/>
      <c r="L55" s="583"/>
      <c r="M55" s="759"/>
      <c r="N55" s="32"/>
      <c r="O55" s="32"/>
    </row>
    <row r="56" spans="1:169">
      <c r="A56" s="555"/>
      <c r="B56" s="558"/>
      <c r="C56" s="558"/>
      <c r="D56" s="561"/>
      <c r="E56" s="564"/>
      <c r="F56" s="567"/>
      <c r="G56" s="392"/>
      <c r="H56" s="762"/>
      <c r="I56" s="583"/>
      <c r="J56" s="583"/>
      <c r="K56" s="583"/>
      <c r="L56" s="583"/>
      <c r="M56" s="759"/>
      <c r="N56" s="32"/>
      <c r="O56" s="32"/>
    </row>
    <row r="57" spans="1:169">
      <c r="A57" s="555"/>
      <c r="B57" s="558"/>
      <c r="C57" s="558"/>
      <c r="D57" s="561"/>
      <c r="E57" s="564"/>
      <c r="F57" s="567"/>
      <c r="G57" s="392"/>
      <c r="H57" s="762"/>
      <c r="I57" s="583"/>
      <c r="J57" s="583"/>
      <c r="K57" s="583"/>
      <c r="L57" s="583"/>
      <c r="M57" s="759"/>
      <c r="N57" s="32"/>
      <c r="O57" s="32"/>
    </row>
    <row r="58" spans="1:169" ht="15.75" thickBot="1">
      <c r="A58" s="556"/>
      <c r="B58" s="559"/>
      <c r="C58" s="559"/>
      <c r="D58" s="562"/>
      <c r="E58" s="565"/>
      <c r="F58" s="568"/>
      <c r="G58" s="393"/>
      <c r="H58" s="763"/>
      <c r="I58" s="584"/>
      <c r="J58" s="584"/>
      <c r="K58" s="584"/>
      <c r="L58" s="584"/>
      <c r="M58" s="760"/>
      <c r="N58" s="32"/>
      <c r="O58" s="32"/>
    </row>
    <row r="59" spans="1:169" s="24" customFormat="1" ht="13.9" customHeight="1">
      <c r="A59" s="554">
        <f>'7- Mapa Final'!A60</f>
        <v>6</v>
      </c>
      <c r="B59" s="557" t="str">
        <f>'7- Mapa Final'!B60</f>
        <v xml:space="preserve">Emitir o presentar  en forma  errada o tardía  los  Balances de la entidad </v>
      </c>
      <c r="C59" s="557" t="str">
        <f>'7- Mapa Final'!C60</f>
        <v>Se incumple con los tiempos y condiciones establecidas por la Contaduría General de la Nación para la presentación de los Estados Financieros</v>
      </c>
      <c r="D59" s="560" t="str">
        <f>'7- Mapa Final'!J60</f>
        <v>Muy Baja - 1</v>
      </c>
      <c r="E59" s="563" t="str">
        <f>'7- Mapa Final'!K60</f>
        <v>Mayor - 4</v>
      </c>
      <c r="F59" s="566" t="str">
        <f>'7- Mapa Final'!M60</f>
        <v>Alto  - 4</v>
      </c>
      <c r="G59" s="753" t="s">
        <v>512</v>
      </c>
      <c r="H59" s="783"/>
      <c r="I59" s="794"/>
      <c r="J59" s="794"/>
      <c r="K59" s="789"/>
      <c r="L59" s="789"/>
      <c r="M59" s="78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row>
    <row r="60" spans="1:169" s="24" customFormat="1" ht="12.75" customHeight="1">
      <c r="A60" s="555"/>
      <c r="B60" s="558"/>
      <c r="C60" s="558"/>
      <c r="D60" s="561"/>
      <c r="E60" s="564"/>
      <c r="F60" s="567"/>
      <c r="G60" s="754"/>
      <c r="H60" s="784"/>
      <c r="I60" s="644"/>
      <c r="J60" s="644"/>
      <c r="K60" s="583"/>
      <c r="L60" s="583"/>
      <c r="M60" s="759"/>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c r="A61" s="555"/>
      <c r="B61" s="558"/>
      <c r="C61" s="558"/>
      <c r="D61" s="561"/>
      <c r="E61" s="564"/>
      <c r="F61" s="567"/>
      <c r="G61" s="754"/>
      <c r="H61" s="784"/>
      <c r="I61" s="644"/>
      <c r="J61" s="644"/>
      <c r="K61" s="583"/>
      <c r="L61" s="583"/>
      <c r="M61" s="759"/>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c r="A62" s="555"/>
      <c r="B62" s="558"/>
      <c r="C62" s="558"/>
      <c r="D62" s="561"/>
      <c r="E62" s="564"/>
      <c r="F62" s="567"/>
      <c r="G62" s="754"/>
      <c r="H62" s="784"/>
      <c r="I62" s="644"/>
      <c r="J62" s="644"/>
      <c r="K62" s="583"/>
      <c r="L62" s="583"/>
      <c r="M62" s="759"/>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3.5" customHeight="1">
      <c r="A63" s="555"/>
      <c r="B63" s="558"/>
      <c r="C63" s="558"/>
      <c r="D63" s="561"/>
      <c r="E63" s="564"/>
      <c r="F63" s="567"/>
      <c r="G63" s="754"/>
      <c r="H63" s="784"/>
      <c r="I63" s="644"/>
      <c r="J63" s="644"/>
      <c r="K63" s="583"/>
      <c r="L63" s="583"/>
      <c r="M63" s="759"/>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c r="A64" s="555"/>
      <c r="B64" s="558"/>
      <c r="C64" s="558"/>
      <c r="D64" s="561"/>
      <c r="E64" s="564"/>
      <c r="F64" s="567"/>
      <c r="G64" s="754"/>
      <c r="H64" s="784"/>
      <c r="I64" s="644"/>
      <c r="J64" s="644"/>
      <c r="K64" s="583"/>
      <c r="L64" s="583"/>
      <c r="M64" s="759"/>
      <c r="N64" s="32"/>
      <c r="O64" s="32"/>
    </row>
    <row r="65" spans="1:169">
      <c r="A65" s="555"/>
      <c r="B65" s="558"/>
      <c r="C65" s="558"/>
      <c r="D65" s="561"/>
      <c r="E65" s="564"/>
      <c r="F65" s="567"/>
      <c r="G65" s="754"/>
      <c r="H65" s="784"/>
      <c r="I65" s="644"/>
      <c r="J65" s="644"/>
      <c r="K65" s="583"/>
      <c r="L65" s="583"/>
      <c r="M65" s="759"/>
      <c r="N65" s="32"/>
      <c r="O65" s="32"/>
    </row>
    <row r="66" spans="1:169">
      <c r="A66" s="555"/>
      <c r="B66" s="558"/>
      <c r="C66" s="558"/>
      <c r="D66" s="561"/>
      <c r="E66" s="564"/>
      <c r="F66" s="567"/>
      <c r="G66" s="754"/>
      <c r="H66" s="784"/>
      <c r="I66" s="644"/>
      <c r="J66" s="644"/>
      <c r="K66" s="583"/>
      <c r="L66" s="583"/>
      <c r="M66" s="759"/>
      <c r="N66" s="32"/>
      <c r="O66" s="32"/>
    </row>
    <row r="67" spans="1:169">
      <c r="A67" s="555"/>
      <c r="B67" s="558"/>
      <c r="C67" s="558"/>
      <c r="D67" s="561"/>
      <c r="E67" s="564"/>
      <c r="F67" s="567"/>
      <c r="G67" s="754"/>
      <c r="H67" s="784"/>
      <c r="I67" s="644"/>
      <c r="J67" s="644"/>
      <c r="K67" s="583"/>
      <c r="L67" s="583"/>
      <c r="M67" s="759"/>
      <c r="N67" s="32"/>
      <c r="O67" s="32"/>
    </row>
    <row r="68" spans="1:169" ht="15.75" thickBot="1">
      <c r="A68" s="556"/>
      <c r="B68" s="559"/>
      <c r="C68" s="559"/>
      <c r="D68" s="562"/>
      <c r="E68" s="565"/>
      <c r="F68" s="568"/>
      <c r="G68" s="755"/>
      <c r="H68" s="785"/>
      <c r="I68" s="675"/>
      <c r="J68" s="675"/>
      <c r="K68" s="584"/>
      <c r="L68" s="584"/>
      <c r="M68" s="760"/>
      <c r="N68" s="32"/>
      <c r="O68" s="32"/>
    </row>
    <row r="69" spans="1:169" s="24" customFormat="1" ht="12.75" customHeight="1">
      <c r="A69" s="554">
        <f>'7- Mapa Final'!A70</f>
        <v>7</v>
      </c>
      <c r="B69" s="557" t="str">
        <f>'7- Mapa Final'!B70</f>
        <v>Recibir dádivas o beneficios a nombre propio o de terceros para  afectar la seguridad o confidencialidad de la información</v>
      </c>
      <c r="C69" s="557" t="str">
        <f>'7- Mapa Final'!C70</f>
        <v>Recibir dádivas o beneficios a nombre propio o de terceros por   revelar información confidencial,  alterar, retener o no publicar información</v>
      </c>
      <c r="D69" s="560" t="str">
        <f>'7- Mapa Final'!J70</f>
        <v>Muy Baja - 1</v>
      </c>
      <c r="E69" s="563" t="str">
        <f>'7- Mapa Final'!K70</f>
        <v>Menor - 2</v>
      </c>
      <c r="F69" s="566" t="str">
        <f>'7- Mapa Final'!M70</f>
        <v>Bajo - 2</v>
      </c>
      <c r="G69" s="753" t="s">
        <v>512</v>
      </c>
      <c r="H69" s="795"/>
      <c r="I69" s="794"/>
      <c r="J69" s="794"/>
      <c r="K69" s="789"/>
      <c r="L69" s="789"/>
      <c r="M69" s="780"/>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row>
    <row r="70" spans="1:169" s="24" customFormat="1" ht="12.75" customHeight="1">
      <c r="A70" s="555"/>
      <c r="B70" s="558"/>
      <c r="C70" s="558"/>
      <c r="D70" s="561"/>
      <c r="E70" s="564"/>
      <c r="F70" s="567"/>
      <c r="G70" s="754"/>
      <c r="H70" s="762"/>
      <c r="I70" s="644"/>
      <c r="J70" s="644"/>
      <c r="K70" s="583"/>
      <c r="L70" s="583"/>
      <c r="M70" s="769"/>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c r="A71" s="555"/>
      <c r="B71" s="558"/>
      <c r="C71" s="558"/>
      <c r="D71" s="561"/>
      <c r="E71" s="564"/>
      <c r="F71" s="567"/>
      <c r="G71" s="754"/>
      <c r="H71" s="762"/>
      <c r="I71" s="644"/>
      <c r="J71" s="644"/>
      <c r="K71" s="583"/>
      <c r="L71" s="583"/>
      <c r="M71" s="769"/>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c r="A72" s="555"/>
      <c r="B72" s="558"/>
      <c r="C72" s="558"/>
      <c r="D72" s="561"/>
      <c r="E72" s="564"/>
      <c r="F72" s="567"/>
      <c r="G72" s="754"/>
      <c r="H72" s="762"/>
      <c r="I72" s="644"/>
      <c r="J72" s="644"/>
      <c r="K72" s="583"/>
      <c r="L72" s="583"/>
      <c r="M72" s="769"/>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3.5" customHeight="1">
      <c r="A73" s="555"/>
      <c r="B73" s="558"/>
      <c r="C73" s="558"/>
      <c r="D73" s="561"/>
      <c r="E73" s="564"/>
      <c r="F73" s="567"/>
      <c r="G73" s="754"/>
      <c r="H73" s="762"/>
      <c r="I73" s="644"/>
      <c r="J73" s="644"/>
      <c r="K73" s="583"/>
      <c r="L73" s="583"/>
      <c r="M73" s="769"/>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c r="A74" s="555"/>
      <c r="B74" s="558"/>
      <c r="C74" s="558"/>
      <c r="D74" s="561"/>
      <c r="E74" s="564"/>
      <c r="F74" s="567"/>
      <c r="G74" s="754"/>
      <c r="H74" s="762"/>
      <c r="I74" s="644"/>
      <c r="J74" s="644"/>
      <c r="K74" s="583"/>
      <c r="L74" s="583"/>
      <c r="M74" s="769"/>
      <c r="N74" s="32"/>
      <c r="O74" s="32"/>
    </row>
    <row r="75" spans="1:169">
      <c r="A75" s="555"/>
      <c r="B75" s="558"/>
      <c r="C75" s="558"/>
      <c r="D75" s="561"/>
      <c r="E75" s="564"/>
      <c r="F75" s="567"/>
      <c r="G75" s="754"/>
      <c r="H75" s="762"/>
      <c r="I75" s="644"/>
      <c r="J75" s="644"/>
      <c r="K75" s="583"/>
      <c r="L75" s="583"/>
      <c r="M75" s="769"/>
      <c r="N75" s="32"/>
      <c r="O75" s="32"/>
    </row>
    <row r="76" spans="1:169">
      <c r="A76" s="555"/>
      <c r="B76" s="558"/>
      <c r="C76" s="558"/>
      <c r="D76" s="561"/>
      <c r="E76" s="564"/>
      <c r="F76" s="567"/>
      <c r="G76" s="754"/>
      <c r="H76" s="762"/>
      <c r="I76" s="644"/>
      <c r="J76" s="644"/>
      <c r="K76" s="583"/>
      <c r="L76" s="583"/>
      <c r="M76" s="769"/>
      <c r="N76" s="32"/>
      <c r="O76" s="32"/>
    </row>
    <row r="77" spans="1:169">
      <c r="A77" s="555"/>
      <c r="B77" s="558"/>
      <c r="C77" s="558"/>
      <c r="D77" s="561"/>
      <c r="E77" s="564"/>
      <c r="F77" s="567"/>
      <c r="G77" s="754"/>
      <c r="H77" s="762"/>
      <c r="I77" s="644"/>
      <c r="J77" s="644"/>
      <c r="K77" s="583"/>
      <c r="L77" s="583"/>
      <c r="M77" s="769"/>
      <c r="N77" s="32"/>
      <c r="O77" s="32"/>
    </row>
    <row r="78" spans="1:169" ht="15.75" thickBot="1">
      <c r="A78" s="556"/>
      <c r="B78" s="559"/>
      <c r="C78" s="559"/>
      <c r="D78" s="562"/>
      <c r="E78" s="565"/>
      <c r="F78" s="568"/>
      <c r="G78" s="755"/>
      <c r="H78" s="763"/>
      <c r="I78" s="675"/>
      <c r="J78" s="675"/>
      <c r="K78" s="584"/>
      <c r="L78" s="584"/>
      <c r="M78" s="770"/>
      <c r="N78" s="32"/>
      <c r="O78" s="32"/>
    </row>
    <row r="79" spans="1:169" ht="15" customHeight="1">
      <c r="A79" s="554">
        <f>'7- Mapa Final'!A80</f>
        <v>8</v>
      </c>
      <c r="B79" s="557" t="str">
        <f>'7- Mapa Final'!B80</f>
        <v>Falta de información para elaborar el anteproyecto de presupuesto de la Rama Judicial</v>
      </c>
      <c r="C79" s="557" t="str">
        <f>'7- Mapa Final'!C80</f>
        <v>No contar con la información de las necesidades de la Rama Judicial para elaborar y proyectar oportunamente los gastos en el anteproyecto de presupuesto, el plan operativo anual de Inversión POAI y el marco de gasto de mediano plazo MGMP, necesaria para programar los recursos de cada vigencias fiscal.</v>
      </c>
      <c r="D79" s="560" t="str">
        <f>'7- Mapa Final'!J80</f>
        <v>Muy Baja - 1</v>
      </c>
      <c r="E79" s="563" t="str">
        <f>'7- Mapa Final'!K80</f>
        <v>Menor - 2</v>
      </c>
      <c r="F79" s="566" t="str">
        <f>'7- Mapa Final'!M80</f>
        <v>Bajo - 2</v>
      </c>
      <c r="G79" s="391" t="s">
        <v>512</v>
      </c>
      <c r="H79" s="761"/>
      <c r="I79" s="582"/>
      <c r="J79" s="582"/>
      <c r="K79" s="789"/>
      <c r="L79" s="789"/>
      <c r="M79" s="768"/>
    </row>
    <row r="80" spans="1:169">
      <c r="A80" s="555"/>
      <c r="B80" s="558"/>
      <c r="C80" s="558"/>
      <c r="D80" s="561"/>
      <c r="E80" s="564"/>
      <c r="F80" s="567"/>
      <c r="G80" s="392"/>
      <c r="H80" s="792"/>
      <c r="I80" s="583"/>
      <c r="J80" s="583"/>
      <c r="K80" s="583"/>
      <c r="L80" s="583"/>
      <c r="M80" s="790"/>
    </row>
    <row r="81" spans="1:13">
      <c r="A81" s="555"/>
      <c r="B81" s="558"/>
      <c r="C81" s="558"/>
      <c r="D81" s="561"/>
      <c r="E81" s="564"/>
      <c r="F81" s="567"/>
      <c r="G81" s="392"/>
      <c r="H81" s="792"/>
      <c r="I81" s="583"/>
      <c r="J81" s="583"/>
      <c r="K81" s="583"/>
      <c r="L81" s="583"/>
      <c r="M81" s="790"/>
    </row>
    <row r="82" spans="1:13">
      <c r="A82" s="555"/>
      <c r="B82" s="558"/>
      <c r="C82" s="558"/>
      <c r="D82" s="561"/>
      <c r="E82" s="564"/>
      <c r="F82" s="567"/>
      <c r="G82" s="392"/>
      <c r="H82" s="792"/>
      <c r="I82" s="583"/>
      <c r="J82" s="583"/>
      <c r="K82" s="583"/>
      <c r="L82" s="583"/>
      <c r="M82" s="790"/>
    </row>
    <row r="83" spans="1:13">
      <c r="A83" s="555"/>
      <c r="B83" s="558"/>
      <c r="C83" s="558"/>
      <c r="D83" s="561"/>
      <c r="E83" s="564"/>
      <c r="F83" s="567"/>
      <c r="G83" s="392"/>
      <c r="H83" s="792"/>
      <c r="I83" s="583"/>
      <c r="J83" s="583"/>
      <c r="K83" s="583"/>
      <c r="L83" s="583"/>
      <c r="M83" s="790"/>
    </row>
    <row r="84" spans="1:13">
      <c r="A84" s="555"/>
      <c r="B84" s="558"/>
      <c r="C84" s="558"/>
      <c r="D84" s="561"/>
      <c r="E84" s="564"/>
      <c r="F84" s="567"/>
      <c r="G84" s="392"/>
      <c r="H84" s="792"/>
      <c r="I84" s="583"/>
      <c r="J84" s="583"/>
      <c r="K84" s="583"/>
      <c r="L84" s="583"/>
      <c r="M84" s="790"/>
    </row>
    <row r="85" spans="1:13">
      <c r="A85" s="555"/>
      <c r="B85" s="558"/>
      <c r="C85" s="558"/>
      <c r="D85" s="561"/>
      <c r="E85" s="564"/>
      <c r="F85" s="567"/>
      <c r="G85" s="392"/>
      <c r="H85" s="792"/>
      <c r="I85" s="583"/>
      <c r="J85" s="583"/>
      <c r="K85" s="583"/>
      <c r="L85" s="583"/>
      <c r="M85" s="790"/>
    </row>
    <row r="86" spans="1:13">
      <c r="A86" s="555"/>
      <c r="B86" s="558"/>
      <c r="C86" s="558"/>
      <c r="D86" s="561"/>
      <c r="E86" s="564"/>
      <c r="F86" s="567"/>
      <c r="G86" s="392"/>
      <c r="H86" s="792"/>
      <c r="I86" s="583"/>
      <c r="J86" s="583"/>
      <c r="K86" s="583"/>
      <c r="L86" s="583"/>
      <c r="M86" s="790"/>
    </row>
    <row r="87" spans="1:13">
      <c r="A87" s="555"/>
      <c r="B87" s="558"/>
      <c r="C87" s="558"/>
      <c r="D87" s="561"/>
      <c r="E87" s="564"/>
      <c r="F87" s="567"/>
      <c r="G87" s="392"/>
      <c r="H87" s="792"/>
      <c r="I87" s="583"/>
      <c r="J87" s="583"/>
      <c r="K87" s="583"/>
      <c r="L87" s="583"/>
      <c r="M87" s="790"/>
    </row>
    <row r="88" spans="1:13" ht="15.75" thickBot="1">
      <c r="A88" s="556"/>
      <c r="B88" s="559"/>
      <c r="C88" s="559"/>
      <c r="D88" s="562"/>
      <c r="E88" s="565"/>
      <c r="F88" s="568"/>
      <c r="G88" s="393"/>
      <c r="H88" s="793"/>
      <c r="I88" s="584"/>
      <c r="J88" s="584"/>
      <c r="K88" s="584"/>
      <c r="L88" s="584"/>
      <c r="M88" s="791"/>
    </row>
    <row r="89" spans="1:13" ht="15" customHeight="1">
      <c r="A89" s="554">
        <f>'7- Mapa Final'!A90</f>
        <v>9</v>
      </c>
      <c r="B89" s="557" t="str">
        <f>'7- Mapa Final'!B90</f>
        <v>Ofrecer, prometer, entregar, aceptar o solicitar una ventaja indebida para dar tramite de pago de devolución de sumas de dinero de competencia del Fondos Especiales.</v>
      </c>
      <c r="C89" s="557" t="str">
        <f>'7- Mapa Final'!C90</f>
        <v>Cuando se solicita y se tramita la solicitud de devolución de sumas de dinero de los Fondos Especiales sin el lleno de los requisitos legales, se falsifican documentos soporte para el pago.</v>
      </c>
      <c r="D89" s="560" t="str">
        <f>'7- Mapa Final'!J90</f>
        <v>Muy Baja - 1</v>
      </c>
      <c r="E89" s="563" t="str">
        <f>'7- Mapa Final'!K90</f>
        <v>Menor - 2</v>
      </c>
      <c r="F89" s="566" t="str">
        <f>'7- Mapa Final'!M90</f>
        <v>Bajo - 2</v>
      </c>
      <c r="G89" s="391" t="s">
        <v>454</v>
      </c>
      <c r="H89" s="756"/>
      <c r="I89" s="582"/>
      <c r="J89" s="582"/>
      <c r="K89" s="789"/>
      <c r="L89" s="789"/>
      <c r="M89" s="758"/>
    </row>
    <row r="90" spans="1:13">
      <c r="A90" s="555"/>
      <c r="B90" s="558"/>
      <c r="C90" s="558"/>
      <c r="D90" s="561"/>
      <c r="E90" s="564"/>
      <c r="F90" s="567"/>
      <c r="G90" s="392"/>
      <c r="H90" s="655"/>
      <c r="I90" s="583"/>
      <c r="J90" s="583"/>
      <c r="K90" s="583"/>
      <c r="L90" s="583"/>
      <c r="M90" s="759"/>
    </row>
    <row r="91" spans="1:13">
      <c r="A91" s="555"/>
      <c r="B91" s="558"/>
      <c r="C91" s="558"/>
      <c r="D91" s="561"/>
      <c r="E91" s="564"/>
      <c r="F91" s="567"/>
      <c r="G91" s="392"/>
      <c r="H91" s="655"/>
      <c r="I91" s="583"/>
      <c r="J91" s="583"/>
      <c r="K91" s="583"/>
      <c r="L91" s="583"/>
      <c r="M91" s="759"/>
    </row>
    <row r="92" spans="1:13">
      <c r="A92" s="555"/>
      <c r="B92" s="558"/>
      <c r="C92" s="558"/>
      <c r="D92" s="561"/>
      <c r="E92" s="564"/>
      <c r="F92" s="567"/>
      <c r="G92" s="392"/>
      <c r="H92" s="655"/>
      <c r="I92" s="583"/>
      <c r="J92" s="583"/>
      <c r="K92" s="583"/>
      <c r="L92" s="583"/>
      <c r="M92" s="759"/>
    </row>
    <row r="93" spans="1:13">
      <c r="A93" s="555"/>
      <c r="B93" s="558"/>
      <c r="C93" s="558"/>
      <c r="D93" s="561"/>
      <c r="E93" s="564"/>
      <c r="F93" s="567"/>
      <c r="G93" s="392"/>
      <c r="H93" s="655"/>
      <c r="I93" s="583"/>
      <c r="J93" s="583"/>
      <c r="K93" s="583"/>
      <c r="L93" s="583"/>
      <c r="M93" s="759"/>
    </row>
    <row r="94" spans="1:13">
      <c r="A94" s="555"/>
      <c r="B94" s="558"/>
      <c r="C94" s="558"/>
      <c r="D94" s="561"/>
      <c r="E94" s="564"/>
      <c r="F94" s="567"/>
      <c r="G94" s="392"/>
      <c r="H94" s="655"/>
      <c r="I94" s="583"/>
      <c r="J94" s="583"/>
      <c r="K94" s="583"/>
      <c r="L94" s="583"/>
      <c r="M94" s="759"/>
    </row>
    <row r="95" spans="1:13">
      <c r="A95" s="555"/>
      <c r="B95" s="558"/>
      <c r="C95" s="558"/>
      <c r="D95" s="561"/>
      <c r="E95" s="564"/>
      <c r="F95" s="567"/>
      <c r="G95" s="392"/>
      <c r="H95" s="655"/>
      <c r="I95" s="583"/>
      <c r="J95" s="583"/>
      <c r="K95" s="583"/>
      <c r="L95" s="583"/>
      <c r="M95" s="759"/>
    </row>
    <row r="96" spans="1:13">
      <c r="A96" s="555"/>
      <c r="B96" s="558"/>
      <c r="C96" s="558"/>
      <c r="D96" s="561"/>
      <c r="E96" s="564"/>
      <c r="F96" s="567"/>
      <c r="G96" s="392"/>
      <c r="H96" s="655"/>
      <c r="I96" s="583"/>
      <c r="J96" s="583"/>
      <c r="K96" s="583"/>
      <c r="L96" s="583"/>
      <c r="M96" s="759"/>
    </row>
    <row r="97" spans="1:13">
      <c r="A97" s="555"/>
      <c r="B97" s="558"/>
      <c r="C97" s="558"/>
      <c r="D97" s="561"/>
      <c r="E97" s="564"/>
      <c r="F97" s="567"/>
      <c r="G97" s="392"/>
      <c r="H97" s="655"/>
      <c r="I97" s="583"/>
      <c r="J97" s="583"/>
      <c r="K97" s="583"/>
      <c r="L97" s="583"/>
      <c r="M97" s="759"/>
    </row>
    <row r="98" spans="1:13" ht="15.75" thickBot="1">
      <c r="A98" s="556"/>
      <c r="B98" s="559"/>
      <c r="C98" s="559"/>
      <c r="D98" s="562"/>
      <c r="E98" s="565"/>
      <c r="F98" s="568"/>
      <c r="G98" s="393"/>
      <c r="H98" s="757"/>
      <c r="I98" s="584"/>
      <c r="J98" s="584"/>
      <c r="K98" s="584"/>
      <c r="L98" s="584"/>
      <c r="M98" s="760"/>
    </row>
    <row r="99" spans="1:13" ht="15" customHeight="1">
      <c r="A99" s="554">
        <f>'7- Mapa Final'!A100</f>
        <v>10</v>
      </c>
      <c r="B99" s="557" t="str">
        <f>'7- Mapa Final'!B100</f>
        <v>Ofrecer, prometer, entregar, aceptar o solicitar una ventaja indebida para efectuar la asignación presupuestal</v>
      </c>
      <c r="C99" s="557" t="str">
        <f>'7- Mapa Final'!C100</f>
        <v>La asignación presupuestal se realiza con criterios subjetivos para satisfacer beneficios particulares evitando la aplicación de los objetivos institucionales para la distribución del presupuesto.</v>
      </c>
      <c r="D99" s="560" t="str">
        <f>'7- Mapa Final'!J100</f>
        <v>Muy Baja - 1</v>
      </c>
      <c r="E99" s="563" t="str">
        <f>'7- Mapa Final'!K100</f>
        <v>Menor - 2</v>
      </c>
      <c r="F99" s="566" t="str">
        <f>'7- Mapa Final'!M100</f>
        <v>Bajo - 2</v>
      </c>
      <c r="G99" s="391" t="s">
        <v>512</v>
      </c>
      <c r="H99" s="761"/>
      <c r="I99" s="582"/>
      <c r="J99" s="582"/>
      <c r="K99" s="789"/>
      <c r="L99" s="789"/>
      <c r="M99" s="768"/>
    </row>
    <row r="100" spans="1:13">
      <c r="A100" s="555"/>
      <c r="B100" s="558"/>
      <c r="C100" s="558"/>
      <c r="D100" s="561"/>
      <c r="E100" s="564"/>
      <c r="F100" s="567"/>
      <c r="G100" s="392"/>
      <c r="H100" s="792"/>
      <c r="I100" s="583"/>
      <c r="J100" s="583"/>
      <c r="K100" s="583"/>
      <c r="L100" s="583"/>
      <c r="M100" s="790"/>
    </row>
    <row r="101" spans="1:13">
      <c r="A101" s="555"/>
      <c r="B101" s="558"/>
      <c r="C101" s="558"/>
      <c r="D101" s="561"/>
      <c r="E101" s="564"/>
      <c r="F101" s="567"/>
      <c r="G101" s="392"/>
      <c r="H101" s="792"/>
      <c r="I101" s="583"/>
      <c r="J101" s="583"/>
      <c r="K101" s="583"/>
      <c r="L101" s="583"/>
      <c r="M101" s="790"/>
    </row>
    <row r="102" spans="1:13">
      <c r="A102" s="555"/>
      <c r="B102" s="558"/>
      <c r="C102" s="558"/>
      <c r="D102" s="561"/>
      <c r="E102" s="564"/>
      <c r="F102" s="567"/>
      <c r="G102" s="392"/>
      <c r="H102" s="792"/>
      <c r="I102" s="583"/>
      <c r="J102" s="583"/>
      <c r="K102" s="583"/>
      <c r="L102" s="583"/>
      <c r="M102" s="790"/>
    </row>
    <row r="103" spans="1:13">
      <c r="A103" s="555"/>
      <c r="B103" s="558"/>
      <c r="C103" s="558"/>
      <c r="D103" s="561"/>
      <c r="E103" s="564"/>
      <c r="F103" s="567"/>
      <c r="G103" s="392"/>
      <c r="H103" s="792"/>
      <c r="I103" s="583"/>
      <c r="J103" s="583"/>
      <c r="K103" s="583"/>
      <c r="L103" s="583"/>
      <c r="M103" s="790"/>
    </row>
    <row r="104" spans="1:13">
      <c r="A104" s="555"/>
      <c r="B104" s="558"/>
      <c r="C104" s="558"/>
      <c r="D104" s="561"/>
      <c r="E104" s="564"/>
      <c r="F104" s="567"/>
      <c r="G104" s="392"/>
      <c r="H104" s="792"/>
      <c r="I104" s="583"/>
      <c r="J104" s="583"/>
      <c r="K104" s="583"/>
      <c r="L104" s="583"/>
      <c r="M104" s="790"/>
    </row>
    <row r="105" spans="1:13">
      <c r="A105" s="555"/>
      <c r="B105" s="558"/>
      <c r="C105" s="558"/>
      <c r="D105" s="561"/>
      <c r="E105" s="564"/>
      <c r="F105" s="567"/>
      <c r="G105" s="392"/>
      <c r="H105" s="792"/>
      <c r="I105" s="583"/>
      <c r="J105" s="583"/>
      <c r="K105" s="583"/>
      <c r="L105" s="583"/>
      <c r="M105" s="790"/>
    </row>
    <row r="106" spans="1:13">
      <c r="A106" s="555"/>
      <c r="B106" s="558"/>
      <c r="C106" s="558"/>
      <c r="D106" s="561"/>
      <c r="E106" s="564"/>
      <c r="F106" s="567"/>
      <c r="G106" s="392"/>
      <c r="H106" s="792"/>
      <c r="I106" s="583"/>
      <c r="J106" s="583"/>
      <c r="K106" s="583"/>
      <c r="L106" s="583"/>
      <c r="M106" s="790"/>
    </row>
    <row r="107" spans="1:13">
      <c r="A107" s="555"/>
      <c r="B107" s="558"/>
      <c r="C107" s="558"/>
      <c r="D107" s="561"/>
      <c r="E107" s="564"/>
      <c r="F107" s="567"/>
      <c r="G107" s="392"/>
      <c r="H107" s="792"/>
      <c r="I107" s="583"/>
      <c r="J107" s="583"/>
      <c r="K107" s="583"/>
      <c r="L107" s="583"/>
      <c r="M107" s="790"/>
    </row>
    <row r="108" spans="1:13" ht="15.75" thickBot="1">
      <c r="A108" s="556"/>
      <c r="B108" s="559"/>
      <c r="C108" s="559"/>
      <c r="D108" s="562"/>
      <c r="E108" s="565"/>
      <c r="F108" s="568"/>
      <c r="G108" s="393"/>
      <c r="H108" s="793"/>
      <c r="I108" s="584"/>
      <c r="J108" s="584"/>
      <c r="K108" s="584"/>
      <c r="L108" s="584"/>
      <c r="M108" s="791"/>
    </row>
    <row r="109" spans="1:13">
      <c r="A109" s="554">
        <f>'7- Mapa Final'!A110</f>
        <v>11</v>
      </c>
      <c r="B109" s="557" t="str">
        <f>'7- Mapa Final'!B110</f>
        <v>Ofrecer, prometer, entregar, aceptar o solicitar una ventaja indebida para tramitar cuentas sin el lleno de requisitos contractuales o aplicar erradamente deducciones.</v>
      </c>
      <c r="C109" s="557" t="str">
        <f>'7- Mapa Final'!C110</f>
        <v>Omitir la verificación de los documentos requeridos para tramitar la obligación, o elaborar la obligación sin los descuentos establecidos en la ley, o demorar la elaboración del documento de manera injustificada</v>
      </c>
      <c r="D109" s="560" t="str">
        <f>'7- Mapa Final'!J110</f>
        <v>Muy Baja - 1</v>
      </c>
      <c r="E109" s="563" t="str">
        <f>'7- Mapa Final'!K110</f>
        <v>Menor - 2</v>
      </c>
      <c r="F109" s="566" t="str">
        <f>'7- Mapa Final'!M110</f>
        <v>Bajo - 2</v>
      </c>
      <c r="G109" s="391" t="s">
        <v>512</v>
      </c>
      <c r="H109" s="761"/>
      <c r="I109" s="582"/>
      <c r="J109" s="582"/>
      <c r="K109" s="789"/>
      <c r="L109" s="789"/>
      <c r="M109" s="768"/>
    </row>
    <row r="110" spans="1:13">
      <c r="A110" s="555"/>
      <c r="B110" s="558"/>
      <c r="C110" s="558"/>
      <c r="D110" s="561"/>
      <c r="E110" s="564"/>
      <c r="F110" s="567"/>
      <c r="G110" s="392"/>
      <c r="H110" s="762"/>
      <c r="I110" s="583"/>
      <c r="J110" s="583"/>
      <c r="K110" s="583"/>
      <c r="L110" s="583"/>
      <c r="M110" s="769"/>
    </row>
    <row r="111" spans="1:13">
      <c r="A111" s="555"/>
      <c r="B111" s="558"/>
      <c r="C111" s="558"/>
      <c r="D111" s="561"/>
      <c r="E111" s="564"/>
      <c r="F111" s="567"/>
      <c r="G111" s="392"/>
      <c r="H111" s="762"/>
      <c r="I111" s="583"/>
      <c r="J111" s="583"/>
      <c r="K111" s="583"/>
      <c r="L111" s="583"/>
      <c r="M111" s="769"/>
    </row>
    <row r="112" spans="1:13">
      <c r="A112" s="555"/>
      <c r="B112" s="558"/>
      <c r="C112" s="558"/>
      <c r="D112" s="561"/>
      <c r="E112" s="564"/>
      <c r="F112" s="567"/>
      <c r="G112" s="392"/>
      <c r="H112" s="762"/>
      <c r="I112" s="583"/>
      <c r="J112" s="583"/>
      <c r="K112" s="583"/>
      <c r="L112" s="583"/>
      <c r="M112" s="769"/>
    </row>
    <row r="113" spans="1:13">
      <c r="A113" s="555"/>
      <c r="B113" s="558"/>
      <c r="C113" s="558"/>
      <c r="D113" s="561"/>
      <c r="E113" s="564"/>
      <c r="F113" s="567"/>
      <c r="G113" s="392"/>
      <c r="H113" s="762"/>
      <c r="I113" s="583"/>
      <c r="J113" s="583"/>
      <c r="K113" s="583"/>
      <c r="L113" s="583"/>
      <c r="M113" s="769"/>
    </row>
    <row r="114" spans="1:13">
      <c r="A114" s="555"/>
      <c r="B114" s="558"/>
      <c r="C114" s="558"/>
      <c r="D114" s="561"/>
      <c r="E114" s="564"/>
      <c r="F114" s="567"/>
      <c r="G114" s="392"/>
      <c r="H114" s="762"/>
      <c r="I114" s="583"/>
      <c r="J114" s="583"/>
      <c r="K114" s="583"/>
      <c r="L114" s="583"/>
      <c r="M114" s="769"/>
    </row>
    <row r="115" spans="1:13">
      <c r="A115" s="555"/>
      <c r="B115" s="558"/>
      <c r="C115" s="558"/>
      <c r="D115" s="561"/>
      <c r="E115" s="564"/>
      <c r="F115" s="567"/>
      <c r="G115" s="392"/>
      <c r="H115" s="762"/>
      <c r="I115" s="583"/>
      <c r="J115" s="583"/>
      <c r="K115" s="583"/>
      <c r="L115" s="583"/>
      <c r="M115" s="769"/>
    </row>
    <row r="116" spans="1:13">
      <c r="A116" s="555"/>
      <c r="B116" s="558"/>
      <c r="C116" s="558"/>
      <c r="D116" s="561"/>
      <c r="E116" s="564"/>
      <c r="F116" s="567"/>
      <c r="G116" s="392"/>
      <c r="H116" s="762"/>
      <c r="I116" s="583"/>
      <c r="J116" s="583"/>
      <c r="K116" s="583"/>
      <c r="L116" s="583"/>
      <c r="M116" s="769"/>
    </row>
    <row r="117" spans="1:13">
      <c r="A117" s="555"/>
      <c r="B117" s="558"/>
      <c r="C117" s="558"/>
      <c r="D117" s="561"/>
      <c r="E117" s="564"/>
      <c r="F117" s="567"/>
      <c r="G117" s="392"/>
      <c r="H117" s="762"/>
      <c r="I117" s="583"/>
      <c r="J117" s="583"/>
      <c r="K117" s="583"/>
      <c r="L117" s="583"/>
      <c r="M117" s="769"/>
    </row>
    <row r="118" spans="1:13" ht="15.75" thickBot="1">
      <c r="A118" s="556"/>
      <c r="B118" s="559"/>
      <c r="C118" s="559"/>
      <c r="D118" s="562"/>
      <c r="E118" s="565"/>
      <c r="F118" s="568"/>
      <c r="G118" s="393"/>
      <c r="H118" s="763"/>
      <c r="I118" s="584"/>
      <c r="J118" s="584"/>
      <c r="K118" s="584"/>
      <c r="L118" s="584"/>
      <c r="M118" s="770"/>
    </row>
    <row r="119" spans="1:13">
      <c r="A119" s="554">
        <f>'7- Mapa Final'!A120</f>
        <v>12</v>
      </c>
      <c r="B119" s="557" t="str">
        <f>'7- Mapa Final'!B120</f>
        <v>Ofrecer, prometer, entregar, aceptar o solicitar una ventaja indebida para girar un cheque a un beneficiario diferente al que corresponde.</v>
      </c>
      <c r="C119" s="557" t="str">
        <f>'7- Mapa Final'!C120</f>
        <v xml:space="preserve">Utilizar los giros recibidos del Ministerio de Hacienda para beneficiar a un tercero. </v>
      </c>
      <c r="D119" s="560" t="str">
        <f>'7- Mapa Final'!J120</f>
        <v>Media - 3</v>
      </c>
      <c r="E119" s="563" t="str">
        <f>'7- Mapa Final'!K120</f>
        <v>Menor - 2</v>
      </c>
      <c r="F119" s="566" t="str">
        <f>'7- Mapa Final'!M120</f>
        <v>Moderado - 6</v>
      </c>
      <c r="G119" s="391" t="s">
        <v>454</v>
      </c>
      <c r="H119" s="761"/>
      <c r="I119" s="582"/>
      <c r="J119" s="582"/>
      <c r="K119" s="789"/>
      <c r="L119" s="789"/>
      <c r="M119" s="768"/>
    </row>
    <row r="120" spans="1:13">
      <c r="A120" s="555"/>
      <c r="B120" s="558"/>
      <c r="C120" s="558"/>
      <c r="D120" s="561"/>
      <c r="E120" s="564"/>
      <c r="F120" s="567"/>
      <c r="G120" s="392"/>
      <c r="H120" s="762"/>
      <c r="I120" s="583"/>
      <c r="J120" s="583"/>
      <c r="K120" s="583"/>
      <c r="L120" s="583"/>
      <c r="M120" s="769"/>
    </row>
    <row r="121" spans="1:13">
      <c r="A121" s="555"/>
      <c r="B121" s="558"/>
      <c r="C121" s="558"/>
      <c r="D121" s="561"/>
      <c r="E121" s="564"/>
      <c r="F121" s="567"/>
      <c r="G121" s="392"/>
      <c r="H121" s="762"/>
      <c r="I121" s="583"/>
      <c r="J121" s="583"/>
      <c r="K121" s="583"/>
      <c r="L121" s="583"/>
      <c r="M121" s="769"/>
    </row>
    <row r="122" spans="1:13">
      <c r="A122" s="555"/>
      <c r="B122" s="558"/>
      <c r="C122" s="558"/>
      <c r="D122" s="561"/>
      <c r="E122" s="564"/>
      <c r="F122" s="567"/>
      <c r="G122" s="392"/>
      <c r="H122" s="762"/>
      <c r="I122" s="583"/>
      <c r="J122" s="583"/>
      <c r="K122" s="583"/>
      <c r="L122" s="583"/>
      <c r="M122" s="769"/>
    </row>
    <row r="123" spans="1:13">
      <c r="A123" s="555"/>
      <c r="B123" s="558"/>
      <c r="C123" s="558"/>
      <c r="D123" s="561"/>
      <c r="E123" s="564"/>
      <c r="F123" s="567"/>
      <c r="G123" s="392"/>
      <c r="H123" s="762"/>
      <c r="I123" s="583"/>
      <c r="J123" s="583"/>
      <c r="K123" s="583"/>
      <c r="L123" s="583"/>
      <c r="M123" s="769"/>
    </row>
    <row r="124" spans="1:13">
      <c r="A124" s="555"/>
      <c r="B124" s="558"/>
      <c r="C124" s="558"/>
      <c r="D124" s="561"/>
      <c r="E124" s="564"/>
      <c r="F124" s="567"/>
      <c r="G124" s="392"/>
      <c r="H124" s="762"/>
      <c r="I124" s="583"/>
      <c r="J124" s="583"/>
      <c r="K124" s="583"/>
      <c r="L124" s="583"/>
      <c r="M124" s="769"/>
    </row>
    <row r="125" spans="1:13">
      <c r="A125" s="555"/>
      <c r="B125" s="558"/>
      <c r="C125" s="558"/>
      <c r="D125" s="561"/>
      <c r="E125" s="564"/>
      <c r="F125" s="567"/>
      <c r="G125" s="392"/>
      <c r="H125" s="762"/>
      <c r="I125" s="583"/>
      <c r="J125" s="583"/>
      <c r="K125" s="583"/>
      <c r="L125" s="583"/>
      <c r="M125" s="769"/>
    </row>
    <row r="126" spans="1:13">
      <c r="A126" s="555"/>
      <c r="B126" s="558"/>
      <c r="C126" s="558"/>
      <c r="D126" s="561"/>
      <c r="E126" s="564"/>
      <c r="F126" s="567"/>
      <c r="G126" s="392"/>
      <c r="H126" s="762"/>
      <c r="I126" s="583"/>
      <c r="J126" s="583"/>
      <c r="K126" s="583"/>
      <c r="L126" s="583"/>
      <c r="M126" s="769"/>
    </row>
    <row r="127" spans="1:13">
      <c r="A127" s="555"/>
      <c r="B127" s="558"/>
      <c r="C127" s="558"/>
      <c r="D127" s="561"/>
      <c r="E127" s="564"/>
      <c r="F127" s="567"/>
      <c r="G127" s="392"/>
      <c r="H127" s="762"/>
      <c r="I127" s="583"/>
      <c r="J127" s="583"/>
      <c r="K127" s="583"/>
      <c r="L127" s="583"/>
      <c r="M127" s="769"/>
    </row>
    <row r="128" spans="1:13" ht="15.75" thickBot="1">
      <c r="A128" s="556"/>
      <c r="B128" s="559"/>
      <c r="C128" s="559"/>
      <c r="D128" s="562"/>
      <c r="E128" s="565"/>
      <c r="F128" s="568"/>
      <c r="G128" s="393"/>
      <c r="H128" s="763"/>
      <c r="I128" s="584"/>
      <c r="J128" s="584"/>
      <c r="K128" s="584"/>
      <c r="L128" s="584"/>
      <c r="M128" s="770"/>
    </row>
    <row r="129" spans="13:13">
      <c r="M129" s="281"/>
    </row>
  </sheetData>
  <mergeCells count="173">
    <mergeCell ref="J109:J118"/>
    <mergeCell ref="K109:K118"/>
    <mergeCell ref="L109:L118"/>
    <mergeCell ref="M109:M118"/>
    <mergeCell ref="A119:A128"/>
    <mergeCell ref="B119:B128"/>
    <mergeCell ref="C119:C128"/>
    <mergeCell ref="D119:D128"/>
    <mergeCell ref="E119:E128"/>
    <mergeCell ref="F119:F128"/>
    <mergeCell ref="G119:G128"/>
    <mergeCell ref="H119:H128"/>
    <mergeCell ref="I119:I128"/>
    <mergeCell ref="J119:J128"/>
    <mergeCell ref="K119:K128"/>
    <mergeCell ref="L119:L128"/>
    <mergeCell ref="M119:M128"/>
    <mergeCell ref="A109:A118"/>
    <mergeCell ref="B109:B118"/>
    <mergeCell ref="C109:C118"/>
    <mergeCell ref="D109:D118"/>
    <mergeCell ref="E109:E118"/>
    <mergeCell ref="F109:F118"/>
    <mergeCell ref="G109:G118"/>
    <mergeCell ref="H109:H118"/>
    <mergeCell ref="I109:I118"/>
    <mergeCell ref="J69:J78"/>
    <mergeCell ref="K69:K78"/>
    <mergeCell ref="L69:L78"/>
    <mergeCell ref="M69:M78"/>
    <mergeCell ref="M59:M68"/>
    <mergeCell ref="A69:A78"/>
    <mergeCell ref="B69:B78"/>
    <mergeCell ref="C69:C78"/>
    <mergeCell ref="D69:D78"/>
    <mergeCell ref="E69:E78"/>
    <mergeCell ref="F69:F78"/>
    <mergeCell ref="G69:G78"/>
    <mergeCell ref="H69:H78"/>
    <mergeCell ref="I69:I78"/>
    <mergeCell ref="G59:G68"/>
    <mergeCell ref="H59:H68"/>
    <mergeCell ref="I59:I68"/>
    <mergeCell ref="J59:J68"/>
    <mergeCell ref="K59:K68"/>
    <mergeCell ref="L59:L68"/>
    <mergeCell ref="H79:H88"/>
    <mergeCell ref="I79:I88"/>
    <mergeCell ref="J49:J58"/>
    <mergeCell ref="K49:K58"/>
    <mergeCell ref="L49:L58"/>
    <mergeCell ref="M49:M58"/>
    <mergeCell ref="A59:A68"/>
    <mergeCell ref="B59:B68"/>
    <mergeCell ref="C59:C68"/>
    <mergeCell ref="D59:D68"/>
    <mergeCell ref="E59:E68"/>
    <mergeCell ref="F59:F68"/>
    <mergeCell ref="A49:A58"/>
    <mergeCell ref="B49:B58"/>
    <mergeCell ref="C49:C58"/>
    <mergeCell ref="D49:D58"/>
    <mergeCell ref="E49:E58"/>
    <mergeCell ref="F49:F58"/>
    <mergeCell ref="G49:G58"/>
    <mergeCell ref="H49:H58"/>
    <mergeCell ref="I49:I58"/>
    <mergeCell ref="J29:J38"/>
    <mergeCell ref="K29:K38"/>
    <mergeCell ref="L29:L38"/>
    <mergeCell ref="M29:M38"/>
    <mergeCell ref="A39:A48"/>
    <mergeCell ref="B39:B48"/>
    <mergeCell ref="C39:C48"/>
    <mergeCell ref="D39:D48"/>
    <mergeCell ref="E39:E48"/>
    <mergeCell ref="F39:F48"/>
    <mergeCell ref="M39:M48"/>
    <mergeCell ref="G39:G48"/>
    <mergeCell ref="H39:H48"/>
    <mergeCell ref="I39:I48"/>
    <mergeCell ref="J39:J48"/>
    <mergeCell ref="K39:K48"/>
    <mergeCell ref="L39:L48"/>
    <mergeCell ref="A29:A38"/>
    <mergeCell ref="B29:B38"/>
    <mergeCell ref="C29:C38"/>
    <mergeCell ref="D29:D38"/>
    <mergeCell ref="E29:E38"/>
    <mergeCell ref="F29:F38"/>
    <mergeCell ref="G29:G38"/>
    <mergeCell ref="H29:H38"/>
    <mergeCell ref="I29:I38"/>
    <mergeCell ref="A8:G8"/>
    <mergeCell ref="A9:A18"/>
    <mergeCell ref="B9:B18"/>
    <mergeCell ref="C9:C18"/>
    <mergeCell ref="D9:D18"/>
    <mergeCell ref="E9:E18"/>
    <mergeCell ref="F9:F18"/>
    <mergeCell ref="G9:G18"/>
    <mergeCell ref="M19:M28"/>
    <mergeCell ref="G19:G28"/>
    <mergeCell ref="H19:H28"/>
    <mergeCell ref="I19:I28"/>
    <mergeCell ref="J19:J28"/>
    <mergeCell ref="K19:K28"/>
    <mergeCell ref="L19:L28"/>
    <mergeCell ref="A19:A28"/>
    <mergeCell ref="B19:B28"/>
    <mergeCell ref="C19:C28"/>
    <mergeCell ref="D19:D28"/>
    <mergeCell ref="E19:E28"/>
    <mergeCell ref="F19:F28"/>
    <mergeCell ref="A1:B2"/>
    <mergeCell ref="C1:J2"/>
    <mergeCell ref="K1:M2"/>
    <mergeCell ref="A3:B3"/>
    <mergeCell ref="C3:M3"/>
    <mergeCell ref="A4:B4"/>
    <mergeCell ref="C4:M4"/>
    <mergeCell ref="A5:B5"/>
    <mergeCell ref="C5:M5"/>
    <mergeCell ref="A6:C6"/>
    <mergeCell ref="D6:F6"/>
    <mergeCell ref="G6:G7"/>
    <mergeCell ref="H6:H7"/>
    <mergeCell ref="I6:J6"/>
    <mergeCell ref="K6:L6"/>
    <mergeCell ref="M6:M7"/>
    <mergeCell ref="H9:H18"/>
    <mergeCell ref="I9:I18"/>
    <mergeCell ref="J9:J18"/>
    <mergeCell ref="K9:K18"/>
    <mergeCell ref="L9:L18"/>
    <mergeCell ref="M9:M18"/>
    <mergeCell ref="J79:J88"/>
    <mergeCell ref="K79:K88"/>
    <mergeCell ref="L79:L88"/>
    <mergeCell ref="M79:M88"/>
    <mergeCell ref="A89:A98"/>
    <mergeCell ref="B89:B98"/>
    <mergeCell ref="C89:C98"/>
    <mergeCell ref="D89:D98"/>
    <mergeCell ref="E89:E98"/>
    <mergeCell ref="F89:F98"/>
    <mergeCell ref="G89:G98"/>
    <mergeCell ref="H89:H98"/>
    <mergeCell ref="I89:I98"/>
    <mergeCell ref="J89:J98"/>
    <mergeCell ref="K89:K98"/>
    <mergeCell ref="L89:L98"/>
    <mergeCell ref="M89:M98"/>
    <mergeCell ref="A79:A88"/>
    <mergeCell ref="B79:B88"/>
    <mergeCell ref="C79:C88"/>
    <mergeCell ref="D79:D88"/>
    <mergeCell ref="E79:E88"/>
    <mergeCell ref="F79:F88"/>
    <mergeCell ref="G79:G88"/>
    <mergeCell ref="J99:J108"/>
    <mergeCell ref="K99:K108"/>
    <mergeCell ref="L99:L108"/>
    <mergeCell ref="M99:M108"/>
    <mergeCell ref="A99:A108"/>
    <mergeCell ref="B99:B108"/>
    <mergeCell ref="C99:C108"/>
    <mergeCell ref="D99:D108"/>
    <mergeCell ref="E99:E108"/>
    <mergeCell ref="F99:F108"/>
    <mergeCell ref="G99:G108"/>
    <mergeCell ref="H99:H108"/>
    <mergeCell ref="I99:I108"/>
  </mergeCells>
  <conditionalFormatting sqref="A6:B6">
    <cfRule type="containsText" dxfId="31" priority="203" operator="containsText" text="3- Moderado">
      <formula>NOT(ISERROR(SEARCH("3- Moderado",A6)))</formula>
    </cfRule>
    <cfRule type="containsText" dxfId="30" priority="204" operator="containsText" text="6- Moderado">
      <formula>NOT(ISERROR(SEARCH("6- Moderado",A6)))</formula>
    </cfRule>
    <cfRule type="containsText" dxfId="29" priority="205" operator="containsText" text="4- Moderado">
      <formula>NOT(ISERROR(SEARCH("4- Moderado",A6)))</formula>
    </cfRule>
    <cfRule type="containsText" dxfId="28" priority="206" operator="containsText" text="3- Bajo">
      <formula>NOT(ISERROR(SEARCH("3- Bajo",A6)))</formula>
    </cfRule>
    <cfRule type="containsText" dxfId="27" priority="207" operator="containsText" text="4- Bajo">
      <formula>NOT(ISERROR(SEARCH("4- Bajo",A6)))</formula>
    </cfRule>
    <cfRule type="containsText" dxfId="26" priority="208" operator="containsText" text="1- Bajo">
      <formula>NOT(ISERROR(SEARCH("1- Bajo",A6)))</formula>
    </cfRule>
  </conditionalFormatting>
  <conditionalFormatting sqref="A9:E9 A19:E19 A29:E29 A39:E39 A49:E49 A59:E59 A69:E69 A79:E79 A89:E89 A99:E99 A109:E109 A119:E119">
    <cfRule type="containsText" dxfId="25" priority="197" operator="containsText" text="3- Moderado">
      <formula>NOT(ISERROR(SEARCH("3- Moderado",A9)))</formula>
    </cfRule>
    <cfRule type="containsText" dxfId="24" priority="198" operator="containsText" text="6- Moderado">
      <formula>NOT(ISERROR(SEARCH("6- Moderado",A9)))</formula>
    </cfRule>
    <cfRule type="containsText" dxfId="23" priority="199" operator="containsText" text="4- Moderado">
      <formula>NOT(ISERROR(SEARCH("4- Moderado",A9)))</formula>
    </cfRule>
    <cfRule type="containsText" dxfId="22" priority="200" operator="containsText" text="3- Bajo">
      <formula>NOT(ISERROR(SEARCH("3- Bajo",A9)))</formula>
    </cfRule>
    <cfRule type="containsText" dxfId="21" priority="201" operator="containsText" text="4- Bajo">
      <formula>NOT(ISERROR(SEARCH("4- Bajo",A9)))</formula>
    </cfRule>
    <cfRule type="containsText" dxfId="20" priority="202" operator="containsText" text="1- Bajo">
      <formula>NOT(ISERROR(SEARCH("1- Bajo",A9)))</formula>
    </cfRule>
  </conditionalFormatting>
  <conditionalFormatting sqref="C7:F7">
    <cfRule type="containsText" dxfId="19" priority="169" operator="containsText" text="3- Moderado">
      <formula>NOT(ISERROR(SEARCH("3- Moderado",C7)))</formula>
    </cfRule>
    <cfRule type="containsText" dxfId="18" priority="170" operator="containsText" text="6- Moderado">
      <formula>NOT(ISERROR(SEARCH("6- Moderado",C7)))</formula>
    </cfRule>
    <cfRule type="containsText" dxfId="17" priority="171" operator="containsText" text="4- Moderado">
      <formula>NOT(ISERROR(SEARCH("4- Moderado",C7)))</formula>
    </cfRule>
    <cfRule type="containsText" dxfId="16" priority="172" operator="containsText" text="3- Bajo">
      <formula>NOT(ISERROR(SEARCH("3- Bajo",C7)))</formula>
    </cfRule>
    <cfRule type="containsText" dxfId="15" priority="173" operator="containsText" text="4- Bajo">
      <formula>NOT(ISERROR(SEARCH("4- Bajo",C7)))</formula>
    </cfRule>
    <cfRule type="containsText" dxfId="14" priority="174" operator="containsText" text="1- Bajo">
      <formula>NOT(ISERROR(SEARCH("1- Bajo",C7)))</formula>
    </cfRule>
  </conditionalFormatting>
  <conditionalFormatting sqref="D9:D128">
    <cfRule type="containsText" dxfId="13" priority="33" operator="containsText" text="Muy Alta">
      <formula>NOT(ISERROR(SEARCH("Muy Alta",D9)))</formula>
    </cfRule>
    <cfRule type="containsText" dxfId="12" priority="34" operator="containsText" text="Alta">
      <formula>NOT(ISERROR(SEARCH("Alta",D9)))</formula>
    </cfRule>
    <cfRule type="containsText" dxfId="11" priority="35" operator="containsText" text="Baja">
      <formula>NOT(ISERROR(SEARCH("Baja",D9)))</formula>
    </cfRule>
    <cfRule type="containsText" dxfId="10" priority="36" operator="containsText" text="Muy Baja">
      <formula>NOT(ISERROR(SEARCH("Muy Baja",D9)))</formula>
    </cfRule>
    <cfRule type="containsText" dxfId="9" priority="38" operator="containsText" text="Media">
      <formula>NOT(ISERROR(SEARCH("Media",D9)))</formula>
    </cfRule>
  </conditionalFormatting>
  <conditionalFormatting sqref="E9:E128">
    <cfRule type="containsText" dxfId="8" priority="29" operator="containsText" text="Catastrófico">
      <formula>NOT(ISERROR(SEARCH("Catastrófico",E9)))</formula>
    </cfRule>
    <cfRule type="containsText" dxfId="7" priority="30" operator="containsText" text="Mayor">
      <formula>NOT(ISERROR(SEARCH("Mayor",E9)))</formula>
    </cfRule>
    <cfRule type="containsText" dxfId="6" priority="31" operator="containsText" text="Menor">
      <formula>NOT(ISERROR(SEARCH("Menor",E9)))</formula>
    </cfRule>
    <cfRule type="containsText" dxfId="5" priority="32" operator="containsText" text="Leve">
      <formula>NOT(ISERROR(SEARCH("Leve",E9)))</formula>
    </cfRule>
  </conditionalFormatting>
  <conditionalFormatting sqref="E9:F128">
    <cfRule type="containsText" dxfId="4" priority="37" operator="containsText" text="Moderado">
      <formula>NOT(ISERROR(SEARCH("Moderado",E9)))</formula>
    </cfRule>
  </conditionalFormatting>
  <conditionalFormatting sqref="F9:F128">
    <cfRule type="containsText" dxfId="3" priority="52" operator="containsText" text="Bajo">
      <formula>NOT(ISERROR(SEARCH("Bajo",F9)))</formula>
    </cfRule>
    <cfRule type="containsText" dxfId="2" priority="53" operator="containsText" text="Moderado">
      <formula>NOT(ISERROR(SEARCH("Moderado",F9)))</formula>
    </cfRule>
    <cfRule type="containsText" dxfId="1" priority="54" operator="containsText" text="Alto">
      <formula>NOT(ISERROR(SEARCH("Alto",F9)))</formula>
    </cfRule>
    <cfRule type="containsText" dxfId="0" priority="55" operator="containsText" text="Extremo">
      <formula>NOT(ISERROR(SEARCH("Extremo",F9)))</formula>
    </cfRule>
    <cfRule type="colorScale" priority="21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xr:uid="{00000000-0002-0000-0C00-000000000000}"/>
    <dataValidation allowBlank="1" showInputMessage="1" showErrorMessage="1" prompt="Describir las actividades que se van a desarrollar para el proyecto" sqref="H6" xr:uid="{00000000-0002-0000-0C00-000001000000}"/>
    <dataValidation allowBlank="1" showInputMessage="1" showErrorMessage="1" prompt="Seleccionar si el responsable es el responsable de las acciones es el nivel central" sqref="I6:I7" xr:uid="{00000000-0002-0000-0C00-000002000000}"/>
    <dataValidation allowBlank="1" showInputMessage="1" showErrorMessage="1" prompt="seleccionar si el responsable de ejecutar las acciones es el nivel central" sqref="J7"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G109:G118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F4BD8-AE16-4ECF-833C-94F01D657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3AC457-8872-4D9B-ADAC-B483D4AEEB02}">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3.xml><?xml version="1.0" encoding="utf-8"?>
<ds:datastoreItem xmlns:ds="http://schemas.openxmlformats.org/officeDocument/2006/customXml" ds:itemID="{78FA15EF-107E-4D41-AD69-362B88A7E9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Johanna Chipatecua Herrera</cp:lastModifiedBy>
  <cp:revision/>
  <dcterms:created xsi:type="dcterms:W3CDTF">2021-04-16T16:11:31Z</dcterms:created>
  <dcterms:modified xsi:type="dcterms:W3CDTF">2025-09-02T16:25:05Z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